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updateLinks="never" codeName="ThisWorkbook" defaultThemeVersion="124226"/>
  <mc:AlternateContent xmlns:mc="http://schemas.openxmlformats.org/markup-compatibility/2006">
    <mc:Choice Requires="x15">
      <x15ac:absPath xmlns:x15ac="http://schemas.microsoft.com/office/spreadsheetml/2010/11/ac" url="I:\HSD-BUDGET\Budget Neutrality Model\BN Exhibits - 2021\2nd Qtr\"/>
    </mc:Choice>
  </mc:AlternateContent>
  <xr:revisionPtr revIDLastSave="0" documentId="8_{34831AB2-3022-42E0-A19A-094C334C2801}" xr6:coauthVersionLast="45" xr6:coauthVersionMax="45" xr10:uidLastSave="{00000000-0000-0000-0000-000000000000}"/>
  <workbookProtection workbookAlgorithmName="SHA-512" workbookHashValue="ZLcUVXAjHDjAeJHqqiUEme5MnBj8o3hxVas1qz+5w0QOL1YBxLCy1ITi1DyjwxjZtPSeXUswg6RHiDOmIOThSg==" workbookSaltValue="S2MTnNWStV3cDbMrHE0xYQ==" workbookSpinCount="100000" lockStructure="1"/>
  <bookViews>
    <workbookView xWindow="-120" yWindow="-120" windowWidth="29040" windowHeight="15510" tabRatio="893" firstSheet="5" activeTab="14"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Dropdowns!$C$2:$C$10</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05" i="30" l="1"/>
  <c r="AG405" i="30"/>
  <c r="AF405" i="30"/>
  <c r="AE405" i="30"/>
  <c r="AD405" i="30"/>
  <c r="AC405" i="30"/>
  <c r="AB405" i="30"/>
  <c r="AA405" i="30"/>
  <c r="Z405" i="30"/>
  <c r="Y405" i="30"/>
  <c r="X405" i="30"/>
  <c r="W405" i="30"/>
  <c r="V405" i="30"/>
  <c r="U405" i="30"/>
  <c r="T405" i="30"/>
  <c r="S405" i="30"/>
  <c r="R405" i="30"/>
  <c r="Q405" i="30"/>
  <c r="P405" i="30"/>
  <c r="O405" i="30"/>
  <c r="N405" i="30"/>
  <c r="M405" i="30"/>
  <c r="L405" i="30"/>
  <c r="K405" i="30"/>
  <c r="J405" i="30"/>
  <c r="I405" i="30"/>
  <c r="H405" i="30"/>
  <c r="G405" i="30"/>
  <c r="F405" i="30"/>
  <c r="E405" i="30"/>
  <c r="D405" i="30"/>
  <c r="C405" i="30"/>
  <c r="B405" i="30"/>
  <c r="AH305" i="30"/>
  <c r="AG305" i="30"/>
  <c r="AF305" i="30"/>
  <c r="AE305" i="30"/>
  <c r="AD305" i="30"/>
  <c r="AC305" i="30"/>
  <c r="AB305" i="30"/>
  <c r="AA305" i="30"/>
  <c r="Z305" i="30"/>
  <c r="Y305" i="30"/>
  <c r="X305" i="30"/>
  <c r="W305" i="30"/>
  <c r="V305" i="30"/>
  <c r="U305" i="30"/>
  <c r="T305" i="30"/>
  <c r="S305" i="30"/>
  <c r="R305" i="30"/>
  <c r="Q305" i="30"/>
  <c r="P305" i="30"/>
  <c r="O305" i="30"/>
  <c r="N305" i="30"/>
  <c r="M305" i="30"/>
  <c r="L305" i="30"/>
  <c r="K305" i="30"/>
  <c r="J305" i="30"/>
  <c r="I305" i="30"/>
  <c r="H305" i="30"/>
  <c r="G305" i="30"/>
  <c r="F305" i="30"/>
  <c r="E305" i="30"/>
  <c r="D305" i="30"/>
  <c r="C305" i="30"/>
  <c r="B305" i="30"/>
  <c r="AG10" i="29" l="1"/>
  <c r="B81" i="45" l="1"/>
  <c r="C81" i="45"/>
  <c r="D81" i="45"/>
  <c r="B82" i="45"/>
  <c r="C82" i="45"/>
  <c r="D82" i="45"/>
  <c r="B83" i="45"/>
  <c r="C83" i="45"/>
  <c r="D83" i="45"/>
  <c r="B84" i="45"/>
  <c r="C84" i="45"/>
  <c r="D84" i="45"/>
  <c r="B85" i="45"/>
  <c r="C85" i="45"/>
  <c r="D85" i="45"/>
  <c r="B86" i="45"/>
  <c r="C86" i="45"/>
  <c r="D86" i="45"/>
  <c r="B87" i="45"/>
  <c r="C87" i="45"/>
  <c r="D87" i="45"/>
  <c r="C88" i="45"/>
  <c r="D88" i="45"/>
  <c r="C89" i="45"/>
  <c r="D89" i="45"/>
  <c r="C90" i="45"/>
  <c r="D90" i="45"/>
  <c r="C91" i="45"/>
  <c r="D91" i="45"/>
  <c r="C92" i="45"/>
  <c r="D92" i="45"/>
  <c r="B93" i="45"/>
  <c r="C93" i="45"/>
  <c r="D93" i="45"/>
  <c r="B94" i="45"/>
  <c r="C94" i="45"/>
  <c r="D94" i="45"/>
  <c r="C95" i="45"/>
  <c r="D95" i="45"/>
  <c r="C96" i="45"/>
  <c r="D96" i="45"/>
  <c r="C97" i="45"/>
  <c r="D97" i="45"/>
  <c r="C98" i="45"/>
  <c r="D98" i="45"/>
  <c r="C99" i="45"/>
  <c r="D99" i="45"/>
  <c r="B100" i="45"/>
  <c r="C100" i="45"/>
  <c r="D100" i="45"/>
  <c r="B101" i="45"/>
  <c r="C101" i="45"/>
  <c r="D101" i="45"/>
  <c r="C102" i="45"/>
  <c r="D102" i="45"/>
  <c r="C103" i="45"/>
  <c r="D103" i="45"/>
  <c r="C104" i="45"/>
  <c r="D104" i="45"/>
  <c r="C105" i="45"/>
  <c r="D105" i="45"/>
  <c r="C106" i="45"/>
  <c r="D106" i="45"/>
  <c r="B107" i="45"/>
  <c r="C107" i="45"/>
  <c r="D107" i="45"/>
  <c r="B141" i="45"/>
  <c r="C141" i="45"/>
  <c r="B142" i="45"/>
  <c r="C142" i="45"/>
  <c r="B143" i="45"/>
  <c r="C143" i="45"/>
  <c r="B144" i="45"/>
  <c r="C144" i="45"/>
  <c r="B145" i="45"/>
  <c r="C145" i="45"/>
  <c r="B146" i="45"/>
  <c r="C146" i="45"/>
  <c r="B147" i="45"/>
  <c r="C147" i="45"/>
  <c r="B148" i="45"/>
  <c r="C148" i="45"/>
  <c r="B149" i="45"/>
  <c r="C149" i="45"/>
  <c r="B150" i="45"/>
  <c r="C150" i="45"/>
  <c r="B151" i="45"/>
  <c r="C151" i="45"/>
  <c r="B152" i="45"/>
  <c r="C152" i="45"/>
  <c r="B153" i="45"/>
  <c r="C153" i="45"/>
  <c r="B154" i="45"/>
  <c r="C154" i="45"/>
  <c r="B155" i="45"/>
  <c r="C155" i="45"/>
  <c r="B156" i="45"/>
  <c r="C156" i="45"/>
  <c r="B157" i="45"/>
  <c r="C157" i="45"/>
  <c r="B158" i="45"/>
  <c r="C158" i="45"/>
  <c r="B159" i="45"/>
  <c r="C159" i="45"/>
  <c r="B160" i="45"/>
  <c r="C160" i="45"/>
  <c r="B161" i="45"/>
  <c r="C161" i="45"/>
  <c r="B162" i="45"/>
  <c r="C162" i="45"/>
  <c r="B163" i="45"/>
  <c r="C163" i="45"/>
  <c r="B74" i="45"/>
  <c r="C74" i="45"/>
  <c r="D74" i="45"/>
  <c r="B75" i="45"/>
  <c r="C75" i="45"/>
  <c r="C76" i="45"/>
  <c r="C77" i="45"/>
  <c r="C78" i="45"/>
  <c r="C79" i="45"/>
  <c r="C80" i="45"/>
  <c r="B108" i="45"/>
  <c r="B109" i="45"/>
  <c r="B110" i="45"/>
  <c r="B111" i="45"/>
  <c r="C111" i="45"/>
  <c r="B112" i="45"/>
  <c r="C112" i="45"/>
  <c r="B113" i="45"/>
  <c r="C113" i="45"/>
  <c r="D113" i="45"/>
  <c r="C114" i="45"/>
  <c r="B115" i="45"/>
  <c r="C115" i="45"/>
  <c r="B116" i="45"/>
  <c r="C116" i="45"/>
  <c r="B117" i="45"/>
  <c r="C117" i="45"/>
  <c r="B118" i="45"/>
  <c r="C118" i="45"/>
  <c r="B119" i="45"/>
  <c r="C119" i="45"/>
  <c r="D119" i="45"/>
  <c r="C120" i="45"/>
  <c r="B121" i="45"/>
  <c r="C121" i="45"/>
  <c r="B122" i="45"/>
  <c r="C122" i="45"/>
  <c r="B123" i="45"/>
  <c r="C123" i="45"/>
  <c r="B124" i="45"/>
  <c r="C124" i="45"/>
  <c r="B125" i="45"/>
  <c r="C125" i="45"/>
  <c r="D125" i="45"/>
  <c r="C126" i="45"/>
  <c r="B127" i="45"/>
  <c r="C127" i="45"/>
  <c r="B128" i="45"/>
  <c r="C128" i="45"/>
  <c r="B129" i="45"/>
  <c r="C129" i="45"/>
  <c r="B130" i="45"/>
  <c r="C130" i="45"/>
  <c r="B131" i="45"/>
  <c r="C131" i="45"/>
  <c r="D131" i="45"/>
  <c r="C132" i="45"/>
  <c r="B133" i="45"/>
  <c r="C133" i="45"/>
  <c r="B134" i="45"/>
  <c r="C134" i="45"/>
  <c r="B135" i="45"/>
  <c r="C135" i="45"/>
  <c r="B136" i="45"/>
  <c r="C136" i="45"/>
  <c r="B137" i="45"/>
  <c r="C137" i="45"/>
  <c r="D137" i="45"/>
  <c r="C138" i="45"/>
  <c r="B139" i="45"/>
  <c r="C139" i="45"/>
  <c r="B140" i="45"/>
  <c r="C140" i="45"/>
  <c r="B13" i="45"/>
  <c r="C13" i="45"/>
  <c r="D13" i="45"/>
  <c r="B14" i="45"/>
  <c r="C14" i="45"/>
  <c r="D14" i="45"/>
  <c r="C15" i="45"/>
  <c r="D15" i="45"/>
  <c r="B16" i="45"/>
  <c r="C16" i="45"/>
  <c r="D16" i="45"/>
  <c r="B17" i="45"/>
  <c r="C17" i="45"/>
  <c r="D17" i="45"/>
  <c r="B18" i="45"/>
  <c r="C18" i="45"/>
  <c r="D18" i="45"/>
  <c r="C19" i="45"/>
  <c r="D19" i="45"/>
  <c r="B20" i="45"/>
  <c r="C20" i="45"/>
  <c r="D20" i="45"/>
  <c r="B21" i="45"/>
  <c r="C21" i="45"/>
  <c r="D21" i="45"/>
  <c r="B22" i="45"/>
  <c r="C22" i="45"/>
  <c r="D22" i="45"/>
  <c r="C23" i="45"/>
  <c r="D23" i="45"/>
  <c r="B24" i="45"/>
  <c r="C24" i="45"/>
  <c r="D24" i="45"/>
  <c r="B25" i="45"/>
  <c r="C25" i="45"/>
  <c r="D25" i="45"/>
  <c r="B26" i="45"/>
  <c r="C26" i="45"/>
  <c r="D26" i="45"/>
  <c r="C27" i="45"/>
  <c r="D27" i="45"/>
  <c r="B28" i="45"/>
  <c r="C28" i="45"/>
  <c r="D28" i="45"/>
  <c r="B29" i="45"/>
  <c r="C29" i="45"/>
  <c r="D29" i="45"/>
  <c r="B30" i="45"/>
  <c r="C30" i="45"/>
  <c r="D30" i="45"/>
  <c r="C31" i="45"/>
  <c r="D31" i="45"/>
  <c r="B32" i="45"/>
  <c r="C32" i="45"/>
  <c r="D32" i="45"/>
  <c r="B33" i="45"/>
  <c r="C33" i="45"/>
  <c r="D33" i="45"/>
  <c r="B34" i="45"/>
  <c r="C34" i="45"/>
  <c r="D34" i="45"/>
  <c r="B35" i="45"/>
  <c r="C35" i="45"/>
  <c r="D35" i="45"/>
  <c r="C36" i="45"/>
  <c r="D36" i="45"/>
  <c r="B37" i="45"/>
  <c r="C37" i="45"/>
  <c r="D37" i="45"/>
  <c r="B38" i="45"/>
  <c r="C38" i="45"/>
  <c r="D38" i="45"/>
  <c r="B39" i="45"/>
  <c r="C39" i="45"/>
  <c r="D39" i="45"/>
  <c r="C40" i="45"/>
  <c r="D40" i="45"/>
  <c r="B41" i="45"/>
  <c r="C41" i="45"/>
  <c r="D41" i="45"/>
  <c r="B42" i="45"/>
  <c r="C42" i="45"/>
  <c r="D42" i="45"/>
  <c r="B43" i="45"/>
  <c r="C43" i="45"/>
  <c r="D43" i="45"/>
  <c r="C44" i="45"/>
  <c r="D44" i="45"/>
  <c r="B45" i="45"/>
  <c r="C45" i="45"/>
  <c r="D45" i="45"/>
  <c r="B46" i="45"/>
  <c r="C46" i="45"/>
  <c r="D46" i="45"/>
  <c r="B47" i="45"/>
  <c r="C47" i="45"/>
  <c r="D47" i="45"/>
  <c r="C48" i="45"/>
  <c r="D48" i="45"/>
  <c r="B49" i="45"/>
  <c r="C49" i="45"/>
  <c r="D49" i="45"/>
  <c r="B50" i="45"/>
  <c r="C50" i="45"/>
  <c r="D50" i="45"/>
  <c r="B51" i="45"/>
  <c r="C51" i="45"/>
  <c r="D51" i="45"/>
  <c r="C52" i="45"/>
  <c r="D52" i="45"/>
  <c r="B53" i="45"/>
  <c r="C53" i="45"/>
  <c r="D53" i="45"/>
  <c r="B54" i="45"/>
  <c r="C54" i="45"/>
  <c r="D54" i="45"/>
  <c r="B55" i="45"/>
  <c r="C55" i="45"/>
  <c r="D55" i="45"/>
  <c r="C56" i="45"/>
  <c r="D56" i="45"/>
  <c r="B57" i="45"/>
  <c r="C57" i="45"/>
  <c r="D57" i="45"/>
  <c r="B58" i="45"/>
  <c r="C58" i="45"/>
  <c r="D58" i="45"/>
  <c r="B59" i="45"/>
  <c r="C59" i="45"/>
  <c r="D59" i="45"/>
  <c r="C60" i="45"/>
  <c r="D60" i="45"/>
  <c r="B61" i="45"/>
  <c r="C61" i="45"/>
  <c r="D61" i="45"/>
  <c r="B62" i="45"/>
  <c r="C62" i="45"/>
  <c r="D62" i="45"/>
  <c r="B63" i="45"/>
  <c r="C63" i="45"/>
  <c r="D63" i="45"/>
  <c r="C64" i="45"/>
  <c r="D64" i="45"/>
  <c r="B65" i="45"/>
  <c r="C65" i="45"/>
  <c r="D65" i="45"/>
  <c r="B66" i="45"/>
  <c r="C66" i="45"/>
  <c r="D66" i="45"/>
  <c r="B67" i="45"/>
  <c r="C67" i="45"/>
  <c r="D67" i="45"/>
  <c r="B68" i="45"/>
  <c r="C68" i="45"/>
  <c r="D68" i="45"/>
  <c r="C69" i="45"/>
  <c r="C70" i="45"/>
  <c r="C71" i="45"/>
  <c r="C72" i="45"/>
  <c r="C73" i="45"/>
  <c r="C12" i="45"/>
  <c r="D12" i="45"/>
  <c r="B64" i="10"/>
  <c r="B64" i="45" s="1"/>
  <c r="B60" i="10"/>
  <c r="B60" i="45" s="1"/>
  <c r="B56" i="10"/>
  <c r="B56" i="45" s="1"/>
  <c r="B52" i="10"/>
  <c r="B52" i="45" s="1"/>
  <c r="B48" i="10"/>
  <c r="B48" i="45" s="1"/>
  <c r="B44" i="10"/>
  <c r="B44" i="45" s="1"/>
  <c r="B40" i="10"/>
  <c r="B40" i="45" s="1"/>
  <c r="B36" i="10"/>
  <c r="B36" i="45" s="1"/>
  <c r="B18" i="35"/>
  <c r="B19" i="35"/>
  <c r="B20" i="35"/>
  <c r="B21" i="35"/>
  <c r="B22" i="35"/>
  <c r="B23" i="35"/>
  <c r="B24" i="35"/>
  <c r="B17" i="35"/>
  <c r="B22" i="34"/>
  <c r="B23" i="34"/>
  <c r="B24" i="34"/>
  <c r="B25" i="34"/>
  <c r="B26" i="34"/>
  <c r="B27" i="34"/>
  <c r="B28" i="34"/>
  <c r="B21" i="34"/>
  <c r="B22" i="33"/>
  <c r="B23" i="33"/>
  <c r="B24" i="33"/>
  <c r="B25" i="33"/>
  <c r="B26" i="33"/>
  <c r="B27" i="33"/>
  <c r="B28" i="33"/>
  <c r="B21" i="33"/>
  <c r="B18" i="39" l="1"/>
  <c r="B19" i="39"/>
  <c r="B20" i="39"/>
  <c r="B21" i="39"/>
  <c r="B18" i="32" l="1"/>
  <c r="B19" i="32"/>
  <c r="B20" i="32"/>
  <c r="B21" i="32"/>
  <c r="B22" i="32"/>
  <c r="B23" i="32"/>
  <c r="B24" i="32"/>
  <c r="B17" i="32"/>
  <c r="N19" i="21" l="1"/>
  <c r="N20" i="21"/>
  <c r="N21" i="21"/>
  <c r="L19" i="21"/>
  <c r="L20" i="21"/>
  <c r="L21" i="21"/>
  <c r="AI93" i="45" l="1"/>
  <c r="AI94" i="45"/>
  <c r="AI100" i="45"/>
  <c r="AI101" i="45"/>
  <c r="AI149" i="10"/>
  <c r="AI150" i="10"/>
  <c r="E156" i="10"/>
  <c r="F156" i="10"/>
  <c r="G156" i="10"/>
  <c r="H156" i="10"/>
  <c r="I156" i="10"/>
  <c r="J156" i="10"/>
  <c r="K156" i="10"/>
  <c r="L156" i="10"/>
  <c r="M156" i="10"/>
  <c r="N156" i="10"/>
  <c r="O156" i="10"/>
  <c r="P156" i="10"/>
  <c r="Q156" i="10"/>
  <c r="R156" i="10"/>
  <c r="S156" i="10"/>
  <c r="T156" i="10"/>
  <c r="U156" i="10"/>
  <c r="V156" i="10"/>
  <c r="W156" i="10"/>
  <c r="X156" i="10"/>
  <c r="Y156" i="10"/>
  <c r="Z156" i="10"/>
  <c r="AA156" i="10"/>
  <c r="AB156" i="10"/>
  <c r="AC156" i="10"/>
  <c r="AD156" i="10"/>
  <c r="AE156" i="10"/>
  <c r="AF156" i="10"/>
  <c r="AG156" i="10"/>
  <c r="AH156" i="10"/>
  <c r="B89" i="10"/>
  <c r="B89" i="45" s="1"/>
  <c r="B90" i="10"/>
  <c r="B90" i="45" s="1"/>
  <c r="B91" i="10"/>
  <c r="B91" i="45" s="1"/>
  <c r="B92" i="10"/>
  <c r="B92" i="45" s="1"/>
  <c r="B12" i="35"/>
  <c r="B13" i="35"/>
  <c r="B14" i="35"/>
  <c r="B15" i="34"/>
  <c r="B16" i="34"/>
  <c r="B17" i="34"/>
  <c r="B18" i="34"/>
  <c r="B15" i="33"/>
  <c r="B16" i="33"/>
  <c r="B17" i="33"/>
  <c r="B18" i="33"/>
  <c r="B58" i="38"/>
  <c r="B59" i="38"/>
  <c r="B60" i="38"/>
  <c r="B61" i="38"/>
  <c r="B11" i="38"/>
  <c r="B12" i="38"/>
  <c r="B13" i="38"/>
  <c r="B14" i="38"/>
  <c r="B61" i="37"/>
  <c r="B62" i="37"/>
  <c r="B63" i="37"/>
  <c r="B64" i="37"/>
  <c r="B15" i="37"/>
  <c r="B16" i="37"/>
  <c r="B17" i="37"/>
  <c r="B18" i="37"/>
  <c r="B59" i="36"/>
  <c r="B60" i="36"/>
  <c r="B61" i="36"/>
  <c r="B62" i="36"/>
  <c r="B11" i="36"/>
  <c r="B12" i="36"/>
  <c r="B13" i="36"/>
  <c r="B14" i="36"/>
  <c r="B15" i="40"/>
  <c r="B16" i="40"/>
  <c r="B17" i="40"/>
  <c r="B18" i="40"/>
  <c r="B59" i="39"/>
  <c r="B60" i="39"/>
  <c r="B61" i="39"/>
  <c r="B62" i="39"/>
  <c r="B11" i="39"/>
  <c r="B12" i="39"/>
  <c r="B13" i="39"/>
  <c r="B14" i="39"/>
  <c r="C15" i="31"/>
  <c r="C14" i="31"/>
  <c r="C13" i="31"/>
  <c r="C12" i="31"/>
  <c r="B11" i="32"/>
  <c r="B12" i="32"/>
  <c r="B13" i="32"/>
  <c r="B14" i="32"/>
  <c r="N8" i="21"/>
  <c r="N9" i="21"/>
  <c r="N10" i="21"/>
  <c r="N11" i="21"/>
  <c r="L8" i="21"/>
  <c r="L9" i="21"/>
  <c r="L10" i="21"/>
  <c r="L11" i="21"/>
  <c r="X57" i="37" l="1"/>
  <c r="Y57" i="37"/>
  <c r="Z57" i="37"/>
  <c r="AA57" i="37"/>
  <c r="AB57" i="37"/>
  <c r="AC57" i="37"/>
  <c r="AD158" i="45" l="1"/>
  <c r="AE158" i="45"/>
  <c r="AF158" i="45"/>
  <c r="AG158" i="45"/>
  <c r="AH158" i="45"/>
  <c r="C253" i="45"/>
  <c r="C254" i="45"/>
  <c r="C255" i="45"/>
  <c r="C256" i="45"/>
  <c r="C257" i="45"/>
  <c r="C258" i="45"/>
  <c r="C259" i="45"/>
  <c r="C260" i="45"/>
  <c r="C261"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6" i="32" l="1"/>
  <c r="AF56" i="32"/>
  <c r="AE56" i="32"/>
  <c r="AD56" i="32"/>
  <c r="AC56" i="32"/>
  <c r="AG42" i="32"/>
  <c r="AF42" i="32"/>
  <c r="AE42" i="32"/>
  <c r="AD42" i="32"/>
  <c r="AC42" i="32"/>
  <c r="AC7" i="32"/>
  <c r="AD7" i="32"/>
  <c r="AE7" i="32"/>
  <c r="AF7" i="32"/>
  <c r="AG7" i="32"/>
  <c r="AB56" i="32"/>
  <c r="AA56" i="32"/>
  <c r="Z56" i="32"/>
  <c r="Y56" i="32"/>
  <c r="X56" i="32"/>
  <c r="W56" i="32"/>
  <c r="V56" i="32"/>
  <c r="U56" i="32"/>
  <c r="T56" i="32"/>
  <c r="S56" i="32"/>
  <c r="R56" i="32"/>
  <c r="Q56" i="32"/>
  <c r="P56" i="32"/>
  <c r="O56" i="32"/>
  <c r="N56" i="32"/>
  <c r="M56" i="32"/>
  <c r="L56" i="32"/>
  <c r="K56" i="32"/>
  <c r="J56" i="32"/>
  <c r="I56" i="32"/>
  <c r="H56" i="32"/>
  <c r="G56" i="32"/>
  <c r="F56" i="32"/>
  <c r="E56" i="32"/>
  <c r="D56" i="32"/>
  <c r="AB42" i="32"/>
  <c r="AA42" i="32"/>
  <c r="Z42" i="32"/>
  <c r="Y42" i="32"/>
  <c r="X42" i="32"/>
  <c r="W42" i="32"/>
  <c r="V42" i="32"/>
  <c r="U42" i="32"/>
  <c r="T42" i="32"/>
  <c r="S42" i="32"/>
  <c r="R42" i="32"/>
  <c r="Q42" i="32"/>
  <c r="P42" i="32"/>
  <c r="O42" i="32"/>
  <c r="N42" i="32"/>
  <c r="M42" i="32"/>
  <c r="L42" i="32"/>
  <c r="K42" i="32"/>
  <c r="J42" i="32"/>
  <c r="I42" i="32"/>
  <c r="H42" i="32"/>
  <c r="G42" i="32"/>
  <c r="F42" i="32"/>
  <c r="E42" i="32"/>
  <c r="D42" i="32"/>
  <c r="AB7" i="32"/>
  <c r="AA7" i="32"/>
  <c r="Z7" i="32"/>
  <c r="Y7" i="32"/>
  <c r="X7" i="32"/>
  <c r="W7" i="32"/>
  <c r="V7" i="32"/>
  <c r="U7" i="32"/>
  <c r="T7" i="32"/>
  <c r="S7" i="32"/>
  <c r="R7" i="32"/>
  <c r="Q7" i="32"/>
  <c r="P7" i="32"/>
  <c r="O7" i="32"/>
  <c r="N7" i="32"/>
  <c r="M7" i="32"/>
  <c r="L7" i="32"/>
  <c r="K7" i="32"/>
  <c r="J7" i="32"/>
  <c r="I7" i="32"/>
  <c r="H7" i="32"/>
  <c r="G7" i="32"/>
  <c r="F7" i="32"/>
  <c r="E7" i="32"/>
  <c r="D7" i="32"/>
  <c r="AG11" i="34" l="1"/>
  <c r="AD272" i="45" l="1"/>
  <c r="AE272" i="45"/>
  <c r="AF272" i="45"/>
  <c r="AG272" i="45"/>
  <c r="AH272" i="45"/>
  <c r="AD270" i="45"/>
  <c r="AE270" i="45"/>
  <c r="AF270" i="45"/>
  <c r="AG270" i="45"/>
  <c r="AH270" i="45"/>
  <c r="AD253" i="45"/>
  <c r="AE253" i="45"/>
  <c r="AF253" i="45"/>
  <c r="AG253" i="45"/>
  <c r="AH253" i="45"/>
  <c r="AD228" i="45"/>
  <c r="AE228" i="45"/>
  <c r="AF228" i="45"/>
  <c r="AG228" i="45"/>
  <c r="AH228" i="45"/>
  <c r="AD216" i="45"/>
  <c r="AE216" i="45"/>
  <c r="AF216" i="45"/>
  <c r="AG216" i="45"/>
  <c r="AH216" i="45"/>
  <c r="AD214" i="45"/>
  <c r="AE214" i="45"/>
  <c r="AF214" i="45"/>
  <c r="AG214" i="45"/>
  <c r="AH214" i="45"/>
  <c r="AD207" i="45"/>
  <c r="AE207" i="45"/>
  <c r="AF207" i="45"/>
  <c r="AG207" i="45"/>
  <c r="AH207" i="45"/>
  <c r="AD197" i="45"/>
  <c r="AE197" i="45"/>
  <c r="AF197" i="45"/>
  <c r="AG197" i="45"/>
  <c r="AH197" i="45"/>
  <c r="AD171" i="45"/>
  <c r="AE171" i="45"/>
  <c r="AF171" i="45"/>
  <c r="AG171" i="45"/>
  <c r="AH171" i="45"/>
  <c r="AD156" i="45"/>
  <c r="AE156" i="45"/>
  <c r="AF156" i="45"/>
  <c r="AG156" i="45"/>
  <c r="AH156" i="45"/>
  <c r="AD149" i="45"/>
  <c r="AE149" i="45"/>
  <c r="AF149" i="45"/>
  <c r="AG149" i="45"/>
  <c r="AH149" i="45"/>
  <c r="AD150" i="45"/>
  <c r="AE150" i="45"/>
  <c r="AF150" i="45"/>
  <c r="AG150" i="45"/>
  <c r="AH150" i="45"/>
  <c r="AD117" i="45"/>
  <c r="AE117" i="45"/>
  <c r="AF117" i="45"/>
  <c r="AG117" i="45"/>
  <c r="AH117" i="45"/>
  <c r="AD123" i="45"/>
  <c r="AE123" i="45"/>
  <c r="AF123" i="45"/>
  <c r="AG123" i="45"/>
  <c r="AH123" i="45"/>
  <c r="AD129" i="45"/>
  <c r="AE129" i="45"/>
  <c r="AF129" i="45"/>
  <c r="AG129" i="45"/>
  <c r="AH129" i="45"/>
  <c r="AD135" i="45"/>
  <c r="AE135" i="45"/>
  <c r="AF135" i="45"/>
  <c r="AG135" i="45"/>
  <c r="AH135" i="45"/>
  <c r="AD141" i="45"/>
  <c r="AE141" i="45"/>
  <c r="AF141" i="45"/>
  <c r="AG141" i="45"/>
  <c r="AH141" i="45"/>
  <c r="AD112" i="45"/>
  <c r="AE112" i="45"/>
  <c r="AF112" i="45"/>
  <c r="AG112" i="45"/>
  <c r="AH112" i="45"/>
  <c r="AD86" i="45"/>
  <c r="AE86" i="45"/>
  <c r="AF86" i="45"/>
  <c r="AG86" i="45"/>
  <c r="AH86" i="45"/>
  <c r="AD12" i="45"/>
  <c r="AE12" i="45"/>
  <c r="AF12" i="45"/>
  <c r="AG12" i="45"/>
  <c r="AH12" i="45"/>
  <c r="B263" i="45"/>
  <c r="B264" i="45"/>
  <c r="B265" i="45"/>
  <c r="B266" i="45"/>
  <c r="B267" i="45"/>
  <c r="B268" i="45"/>
  <c r="B269" i="45"/>
  <c r="B270" i="45"/>
  <c r="B271" i="45"/>
  <c r="B272" i="45"/>
  <c r="B248" i="45"/>
  <c r="B249" i="45"/>
  <c r="B250" i="45"/>
  <c r="B251" i="45"/>
  <c r="B252" i="45"/>
  <c r="B253" i="45"/>
  <c r="B254" i="45"/>
  <c r="B220" i="45"/>
  <c r="B221" i="45"/>
  <c r="B222" i="45"/>
  <c r="B223" i="45"/>
  <c r="B224" i="45"/>
  <c r="B225" i="45"/>
  <c r="B226" i="45"/>
  <c r="B227" i="45"/>
  <c r="B228" i="45"/>
  <c r="B229" i="45"/>
  <c r="B207" i="45"/>
  <c r="B208" i="45"/>
  <c r="B209" i="45"/>
  <c r="B210" i="45"/>
  <c r="B211" i="45"/>
  <c r="B212" i="45"/>
  <c r="B213" i="45"/>
  <c r="B214" i="45"/>
  <c r="B215" i="45"/>
  <c r="B216" i="45"/>
  <c r="B217" i="45"/>
  <c r="B218" i="45"/>
  <c r="B219" i="45"/>
  <c r="B192" i="45"/>
  <c r="B193" i="45"/>
  <c r="B194" i="45"/>
  <c r="B195" i="45"/>
  <c r="B196" i="45"/>
  <c r="B197" i="45"/>
  <c r="B198" i="45"/>
  <c r="B164" i="45"/>
  <c r="B165" i="45"/>
  <c r="B166" i="45"/>
  <c r="B167" i="45"/>
  <c r="B168" i="45"/>
  <c r="B169" i="45"/>
  <c r="B170" i="45"/>
  <c r="B171" i="45"/>
  <c r="B172" i="45"/>
  <c r="AD270" i="10"/>
  <c r="AE270" i="10"/>
  <c r="AF270" i="10"/>
  <c r="AG270" i="10"/>
  <c r="AH270" i="10"/>
  <c r="AD253" i="10"/>
  <c r="AE253" i="10"/>
  <c r="AF253" i="10"/>
  <c r="AG253" i="10"/>
  <c r="AH253" i="10"/>
  <c r="AD228" i="10"/>
  <c r="AE228" i="10"/>
  <c r="AF228" i="10"/>
  <c r="AG228" i="10"/>
  <c r="AH228" i="10"/>
  <c r="AD214" i="10"/>
  <c r="AE214" i="10"/>
  <c r="AF214" i="10"/>
  <c r="AG214" i="10"/>
  <c r="AH214" i="10"/>
  <c r="AD197" i="10"/>
  <c r="AE197" i="10"/>
  <c r="AF197" i="10"/>
  <c r="AG197" i="10"/>
  <c r="AH197" i="10"/>
  <c r="AD171" i="10"/>
  <c r="AE171" i="10"/>
  <c r="AF171" i="10"/>
  <c r="AG171" i="10"/>
  <c r="AH171" i="10"/>
  <c r="AD112" i="10" l="1"/>
  <c r="AE112" i="10"/>
  <c r="AF112" i="10"/>
  <c r="AG112" i="10"/>
  <c r="AH112" i="10"/>
  <c r="AD86" i="10"/>
  <c r="AE86" i="10"/>
  <c r="AF86" i="10"/>
  <c r="AG86" i="10"/>
  <c r="AH86"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62" i="21"/>
  <c r="L61" i="21"/>
  <c r="L60" i="21"/>
  <c r="L57" i="21"/>
  <c r="L56" i="21"/>
  <c r="L55" i="21"/>
  <c r="L52" i="21"/>
  <c r="L51" i="21"/>
  <c r="L50" i="21"/>
  <c r="L47" i="21"/>
  <c r="L46" i="21"/>
  <c r="L45" i="21"/>
  <c r="L42" i="21"/>
  <c r="L41" i="21"/>
  <c r="L40" i="21"/>
  <c r="L39" i="21"/>
  <c r="L38" i="21"/>
  <c r="L35" i="21"/>
  <c r="L34" i="21"/>
  <c r="L33" i="21"/>
  <c r="L32" i="21"/>
  <c r="L31" i="21"/>
  <c r="L28" i="21"/>
  <c r="L27" i="21"/>
  <c r="L26" i="21"/>
  <c r="L25" i="21"/>
  <c r="L24" i="21"/>
  <c r="L18" i="21"/>
  <c r="L17" i="21"/>
  <c r="L16" i="21"/>
  <c r="L15" i="21"/>
  <c r="L14" i="21"/>
  <c r="N62" i="21"/>
  <c r="N61" i="21"/>
  <c r="N60" i="21"/>
  <c r="N57" i="21"/>
  <c r="N56" i="21"/>
  <c r="N52" i="21"/>
  <c r="N51" i="21"/>
  <c r="N50" i="21"/>
  <c r="N47" i="21"/>
  <c r="N46" i="21"/>
  <c r="N45" i="21"/>
  <c r="N42" i="21"/>
  <c r="N41" i="21"/>
  <c r="N40" i="21"/>
  <c r="N39" i="21"/>
  <c r="N38" i="21"/>
  <c r="N35" i="21"/>
  <c r="N34" i="21"/>
  <c r="N33" i="21"/>
  <c r="N32" i="21"/>
  <c r="N31" i="21"/>
  <c r="N28" i="21"/>
  <c r="N27" i="21"/>
  <c r="N26" i="21"/>
  <c r="N25" i="21"/>
  <c r="N24" i="21"/>
  <c r="N18" i="21"/>
  <c r="N17" i="21"/>
  <c r="N16" i="21"/>
  <c r="N15" i="21"/>
  <c r="N14" i="21"/>
  <c r="N7" i="21"/>
  <c r="L7" i="21"/>
  <c r="AD144" i="10" l="1"/>
  <c r="AD159" i="10"/>
  <c r="AD160" i="10" s="1"/>
  <c r="AD162" i="10"/>
  <c r="AG144" i="10"/>
  <c r="AG159" i="10"/>
  <c r="AG160" i="10" s="1"/>
  <c r="AG162" i="10"/>
  <c r="AE162" i="10"/>
  <c r="AE159" i="10"/>
  <c r="AE160" i="10" s="1"/>
  <c r="AE144" i="10"/>
  <c r="AH144" i="10"/>
  <c r="AH159" i="10"/>
  <c r="AH160" i="10" s="1"/>
  <c r="AH162" i="10"/>
  <c r="AF162" i="10"/>
  <c r="AF159" i="10"/>
  <c r="AF160" i="10" s="1"/>
  <c r="AF144" i="10"/>
  <c r="AG98" i="39"/>
  <c r="AH98" i="39"/>
  <c r="AE98" i="39"/>
  <c r="AD98" i="39"/>
  <c r="AF98" i="39"/>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30" i="45"/>
  <c r="C231" i="45"/>
  <c r="C232" i="45"/>
  <c r="C233" i="45"/>
  <c r="C234" i="45"/>
  <c r="C235" i="45"/>
  <c r="C236" i="45"/>
  <c r="C237" i="45"/>
  <c r="C238" i="45"/>
  <c r="C239" i="45"/>
  <c r="C240" i="45"/>
  <c r="C241" i="45"/>
  <c r="C242" i="45"/>
  <c r="C243" i="45"/>
  <c r="C244" i="45"/>
  <c r="C245" i="45"/>
  <c r="C246" i="45"/>
  <c r="C247" i="45"/>
  <c r="C229" i="45"/>
  <c r="D137" i="10" l="1"/>
  <c r="D131" i="10"/>
  <c r="B30" i="32" l="1"/>
  <c r="B31" i="32"/>
  <c r="F272" i="45" l="1"/>
  <c r="G272" i="45"/>
  <c r="H272" i="45"/>
  <c r="I272" i="45"/>
  <c r="J272" i="45"/>
  <c r="K272" i="45"/>
  <c r="L272" i="45"/>
  <c r="M272" i="45"/>
  <c r="N272" i="45"/>
  <c r="O272" i="45"/>
  <c r="P272" i="45"/>
  <c r="Q272" i="45"/>
  <c r="R272" i="45"/>
  <c r="S272" i="45"/>
  <c r="T272" i="45"/>
  <c r="U272" i="45"/>
  <c r="V272" i="45"/>
  <c r="W272" i="45"/>
  <c r="X272" i="45"/>
  <c r="Y272" i="45"/>
  <c r="Z272" i="45"/>
  <c r="AA272" i="45"/>
  <c r="AB272" i="45"/>
  <c r="AC272" i="45"/>
  <c r="E272" i="45"/>
  <c r="C262" i="45"/>
  <c r="C263" i="45"/>
  <c r="C252" i="45"/>
  <c r="B259" i="45"/>
  <c r="B258" i="45"/>
  <c r="C248" i="45"/>
  <c r="B244" i="45"/>
  <c r="B243" i="45"/>
  <c r="B242" i="45"/>
  <c r="B241" i="45"/>
  <c r="B240" i="45"/>
  <c r="B239" i="45"/>
  <c r="B237" i="45"/>
  <c r="B236" i="45"/>
  <c r="B235" i="45"/>
  <c r="B233" i="45"/>
  <c r="B232" i="45"/>
  <c r="B231" i="45"/>
  <c r="F216" i="45"/>
  <c r="G216" i="45"/>
  <c r="H216" i="45"/>
  <c r="I216" i="45"/>
  <c r="J216" i="45"/>
  <c r="K216" i="45"/>
  <c r="L216" i="45"/>
  <c r="M216" i="45"/>
  <c r="N216" i="45"/>
  <c r="O216" i="45"/>
  <c r="P216" i="45"/>
  <c r="Q216" i="45"/>
  <c r="R216" i="45"/>
  <c r="S216" i="45"/>
  <c r="T216" i="45"/>
  <c r="U216" i="45"/>
  <c r="V216" i="45"/>
  <c r="W216" i="45"/>
  <c r="X216" i="45"/>
  <c r="Y216" i="45"/>
  <c r="Z216" i="45"/>
  <c r="AA216" i="45"/>
  <c r="AB216" i="45"/>
  <c r="AC216" i="45"/>
  <c r="E216" i="45"/>
  <c r="C197" i="45"/>
  <c r="C198" i="45"/>
  <c r="C199" i="45"/>
  <c r="C200" i="45"/>
  <c r="C201" i="45"/>
  <c r="C202" i="45"/>
  <c r="C203" i="45"/>
  <c r="C204" i="45"/>
  <c r="C205" i="45"/>
  <c r="C206" i="45"/>
  <c r="C207" i="45"/>
  <c r="C196" i="45"/>
  <c r="B202" i="45"/>
  <c r="B203" i="45"/>
  <c r="C171" i="45"/>
  <c r="C172" i="45"/>
  <c r="C173" i="45"/>
  <c r="C174" i="45"/>
  <c r="C175" i="45"/>
  <c r="C176" i="45"/>
  <c r="C177" i="45"/>
  <c r="C178" i="45"/>
  <c r="C179" i="45"/>
  <c r="C180" i="45"/>
  <c r="C181" i="45"/>
  <c r="C182" i="45"/>
  <c r="C183" i="45"/>
  <c r="C184" i="45"/>
  <c r="C185" i="45"/>
  <c r="C186" i="45"/>
  <c r="C187" i="45"/>
  <c r="C188" i="45"/>
  <c r="C189" i="45"/>
  <c r="C190" i="45"/>
  <c r="C191" i="45"/>
  <c r="C192" i="45"/>
  <c r="C170" i="45"/>
  <c r="B188" i="45"/>
  <c r="B187" i="45"/>
  <c r="B186" i="45"/>
  <c r="B185" i="45"/>
  <c r="B184" i="45"/>
  <c r="B183" i="45"/>
  <c r="B182" i="45"/>
  <c r="B180" i="45"/>
  <c r="B179" i="45"/>
  <c r="B178" i="45"/>
  <c r="B176" i="45"/>
  <c r="B11" i="45"/>
  <c r="B12" i="45"/>
  <c r="F158" i="45"/>
  <c r="G158" i="45"/>
  <c r="H158" i="45"/>
  <c r="I158" i="45"/>
  <c r="J158" i="45"/>
  <c r="K158" i="45"/>
  <c r="L158" i="45"/>
  <c r="M158" i="45"/>
  <c r="N158" i="45"/>
  <c r="O158" i="45"/>
  <c r="P158" i="45"/>
  <c r="Q158" i="45"/>
  <c r="R158" i="45"/>
  <c r="S158" i="45"/>
  <c r="T158" i="45"/>
  <c r="U158" i="45"/>
  <c r="V158" i="45"/>
  <c r="W158" i="45"/>
  <c r="X158" i="45"/>
  <c r="Y158" i="45"/>
  <c r="Z158" i="45"/>
  <c r="AA158" i="45"/>
  <c r="AB158" i="45"/>
  <c r="AC158" i="45"/>
  <c r="E158" i="45"/>
  <c r="F149" i="45"/>
  <c r="G149" i="45"/>
  <c r="H149" i="45"/>
  <c r="I149" i="45"/>
  <c r="J149" i="45"/>
  <c r="K149" i="45"/>
  <c r="L149" i="45"/>
  <c r="M149" i="45"/>
  <c r="N149" i="45"/>
  <c r="O149" i="45"/>
  <c r="P149" i="45"/>
  <c r="Q149" i="45"/>
  <c r="R149" i="45"/>
  <c r="S149" i="45"/>
  <c r="T149" i="45"/>
  <c r="U149" i="45"/>
  <c r="V149" i="45"/>
  <c r="W149" i="45"/>
  <c r="X149" i="45"/>
  <c r="Y149" i="45"/>
  <c r="Z149" i="45"/>
  <c r="AA149" i="45"/>
  <c r="AB149" i="45"/>
  <c r="AC149" i="45"/>
  <c r="F150" i="45"/>
  <c r="G150" i="45"/>
  <c r="H150" i="45"/>
  <c r="I150" i="45"/>
  <c r="J150" i="45"/>
  <c r="K150" i="45"/>
  <c r="L150" i="45"/>
  <c r="M150" i="45"/>
  <c r="N150" i="45"/>
  <c r="O150" i="45"/>
  <c r="P150" i="45"/>
  <c r="Q150" i="45"/>
  <c r="R150" i="45"/>
  <c r="S150" i="45"/>
  <c r="T150" i="45"/>
  <c r="U150" i="45"/>
  <c r="V150" i="45"/>
  <c r="W150" i="45"/>
  <c r="X150" i="45"/>
  <c r="Y150" i="45"/>
  <c r="Z150" i="45"/>
  <c r="AA150" i="45"/>
  <c r="AB150" i="45"/>
  <c r="AC150" i="45"/>
  <c r="E150" i="45"/>
  <c r="E149" i="45"/>
  <c r="F141" i="45"/>
  <c r="G141" i="45"/>
  <c r="H141" i="45"/>
  <c r="I141" i="45"/>
  <c r="J141" i="45"/>
  <c r="K141" i="45"/>
  <c r="L141" i="45"/>
  <c r="M141" i="45"/>
  <c r="N141" i="45"/>
  <c r="O141" i="45"/>
  <c r="P141" i="45"/>
  <c r="Q141" i="45"/>
  <c r="R141" i="45"/>
  <c r="S141" i="45"/>
  <c r="T141" i="45"/>
  <c r="U141" i="45"/>
  <c r="V141" i="45"/>
  <c r="W141" i="45"/>
  <c r="X141" i="45"/>
  <c r="Y141" i="45"/>
  <c r="Z141" i="45"/>
  <c r="AA141" i="45"/>
  <c r="AB141" i="45"/>
  <c r="AC141" i="45"/>
  <c r="F135" i="45"/>
  <c r="G135" i="45"/>
  <c r="H135" i="45"/>
  <c r="I135" i="45"/>
  <c r="J135" i="45"/>
  <c r="K135" i="45"/>
  <c r="L135" i="45"/>
  <c r="M135" i="45"/>
  <c r="N135" i="45"/>
  <c r="O135" i="45"/>
  <c r="P135" i="45"/>
  <c r="Q135" i="45"/>
  <c r="R135" i="45"/>
  <c r="S135" i="45"/>
  <c r="T135" i="45"/>
  <c r="U135" i="45"/>
  <c r="V135" i="45"/>
  <c r="W135" i="45"/>
  <c r="X135" i="45"/>
  <c r="Y135" i="45"/>
  <c r="Z135" i="45"/>
  <c r="AA135" i="45"/>
  <c r="AB135" i="45"/>
  <c r="AC135" i="45"/>
  <c r="F129" i="45"/>
  <c r="G129" i="45"/>
  <c r="H129" i="45"/>
  <c r="I129" i="45"/>
  <c r="J129" i="45"/>
  <c r="K129" i="45"/>
  <c r="L129" i="45"/>
  <c r="M129" i="45"/>
  <c r="N129" i="45"/>
  <c r="O129" i="45"/>
  <c r="P129" i="45"/>
  <c r="Q129" i="45"/>
  <c r="R129" i="45"/>
  <c r="S129" i="45"/>
  <c r="T129" i="45"/>
  <c r="U129" i="45"/>
  <c r="V129" i="45"/>
  <c r="W129" i="45"/>
  <c r="X129" i="45"/>
  <c r="Y129" i="45"/>
  <c r="Z129" i="45"/>
  <c r="AA129" i="45"/>
  <c r="AB129" i="45"/>
  <c r="AC129" i="45"/>
  <c r="E141" i="45"/>
  <c r="E135" i="45"/>
  <c r="E129" i="45"/>
  <c r="F123" i="45"/>
  <c r="G123" i="45"/>
  <c r="H123" i="45"/>
  <c r="I123" i="45"/>
  <c r="J123" i="45"/>
  <c r="K123" i="45"/>
  <c r="L123" i="45"/>
  <c r="M123" i="45"/>
  <c r="N123" i="45"/>
  <c r="O123" i="45"/>
  <c r="P123" i="45"/>
  <c r="Q123" i="45"/>
  <c r="R123" i="45"/>
  <c r="S123" i="45"/>
  <c r="T123" i="45"/>
  <c r="U123" i="45"/>
  <c r="V123" i="45"/>
  <c r="W123" i="45"/>
  <c r="X123" i="45"/>
  <c r="Y123" i="45"/>
  <c r="Z123" i="45"/>
  <c r="AA123" i="45"/>
  <c r="AB123" i="45"/>
  <c r="AC123" i="45"/>
  <c r="E123" i="45"/>
  <c r="F117" i="45"/>
  <c r="G117" i="45"/>
  <c r="H117" i="45"/>
  <c r="I117" i="45"/>
  <c r="J117" i="45"/>
  <c r="K117" i="45"/>
  <c r="L117" i="45"/>
  <c r="M117" i="45"/>
  <c r="N117" i="45"/>
  <c r="O117" i="45"/>
  <c r="P117" i="45"/>
  <c r="Q117" i="45"/>
  <c r="R117" i="45"/>
  <c r="S117" i="45"/>
  <c r="T117" i="45"/>
  <c r="U117" i="45"/>
  <c r="V117" i="45"/>
  <c r="W117" i="45"/>
  <c r="X117" i="45"/>
  <c r="Y117" i="45"/>
  <c r="Z117" i="45"/>
  <c r="AA117" i="45"/>
  <c r="AB117" i="45"/>
  <c r="AC117" i="45"/>
  <c r="E117" i="45"/>
  <c r="AI149" i="45" l="1"/>
  <c r="AI150" i="45"/>
  <c r="AC270" i="45"/>
  <c r="AB270" i="45"/>
  <c r="AA270" i="45"/>
  <c r="Z270" i="45"/>
  <c r="Y270" i="45"/>
  <c r="X270" i="45"/>
  <c r="W270" i="45"/>
  <c r="V270" i="45"/>
  <c r="U270" i="45"/>
  <c r="T270" i="45"/>
  <c r="S270" i="45"/>
  <c r="R270" i="45"/>
  <c r="Q270" i="45"/>
  <c r="P270" i="45"/>
  <c r="O270" i="45"/>
  <c r="N270" i="45"/>
  <c r="M270" i="45"/>
  <c r="L270" i="45"/>
  <c r="K270" i="45"/>
  <c r="J270" i="45"/>
  <c r="I270" i="45"/>
  <c r="H270" i="45"/>
  <c r="G270" i="45"/>
  <c r="F270" i="45"/>
  <c r="E270" i="45"/>
  <c r="AC253" i="45"/>
  <c r="AB253" i="45"/>
  <c r="AA253" i="45"/>
  <c r="Z253" i="45"/>
  <c r="Y253" i="45"/>
  <c r="X253" i="45"/>
  <c r="W253" i="45"/>
  <c r="V253" i="45"/>
  <c r="U253" i="45"/>
  <c r="T253" i="45"/>
  <c r="S253" i="45"/>
  <c r="R253" i="45"/>
  <c r="Q253" i="45"/>
  <c r="P253" i="45"/>
  <c r="O253" i="45"/>
  <c r="N253" i="45"/>
  <c r="M253" i="45"/>
  <c r="L253" i="45"/>
  <c r="K253" i="45"/>
  <c r="J253" i="45"/>
  <c r="I253" i="45"/>
  <c r="H253" i="45"/>
  <c r="G253" i="45"/>
  <c r="F253" i="45"/>
  <c r="E253" i="45"/>
  <c r="D247" i="45"/>
  <c r="D246" i="45"/>
  <c r="D245" i="45"/>
  <c r="AC228" i="45"/>
  <c r="AB228" i="45"/>
  <c r="AA228" i="45"/>
  <c r="Z228" i="45"/>
  <c r="Y228" i="45"/>
  <c r="X228" i="45"/>
  <c r="W228" i="45"/>
  <c r="V228" i="45"/>
  <c r="U228" i="45"/>
  <c r="T228" i="45"/>
  <c r="S228" i="45"/>
  <c r="R228" i="45"/>
  <c r="Q228" i="45"/>
  <c r="P228" i="45"/>
  <c r="O228" i="45"/>
  <c r="N228" i="45"/>
  <c r="M228" i="45"/>
  <c r="L228" i="45"/>
  <c r="K228" i="45"/>
  <c r="J228" i="45"/>
  <c r="I228" i="45"/>
  <c r="H228" i="45"/>
  <c r="G228" i="45"/>
  <c r="F228" i="45"/>
  <c r="E228" i="45"/>
  <c r="AC214" i="45"/>
  <c r="AB214" i="45"/>
  <c r="AA214" i="45"/>
  <c r="Z214" i="45"/>
  <c r="Y214" i="45"/>
  <c r="X214" i="45"/>
  <c r="W214" i="45"/>
  <c r="V214" i="45"/>
  <c r="U214" i="45"/>
  <c r="T214" i="45"/>
  <c r="S214" i="45"/>
  <c r="R214" i="45"/>
  <c r="Q214" i="45"/>
  <c r="P214" i="45"/>
  <c r="O214" i="45"/>
  <c r="N214" i="45"/>
  <c r="M214" i="45"/>
  <c r="L214" i="45"/>
  <c r="K214" i="45"/>
  <c r="J214" i="45"/>
  <c r="I214" i="45"/>
  <c r="H214" i="45"/>
  <c r="G214" i="45"/>
  <c r="F214" i="45"/>
  <c r="E214" i="45"/>
  <c r="AC197" i="45"/>
  <c r="AB197" i="45"/>
  <c r="AA197" i="45"/>
  <c r="Z197" i="45"/>
  <c r="Y197" i="45"/>
  <c r="X197" i="45"/>
  <c r="W197" i="45"/>
  <c r="V197" i="45"/>
  <c r="U197" i="45"/>
  <c r="T197" i="45"/>
  <c r="S197" i="45"/>
  <c r="R197" i="45"/>
  <c r="Q197" i="45"/>
  <c r="P197" i="45"/>
  <c r="O197" i="45"/>
  <c r="N197" i="45"/>
  <c r="M197" i="45"/>
  <c r="L197" i="45"/>
  <c r="K197" i="45"/>
  <c r="J197" i="45"/>
  <c r="I197" i="45"/>
  <c r="H197" i="45"/>
  <c r="G197" i="45"/>
  <c r="F197" i="45"/>
  <c r="E197" i="45"/>
  <c r="D191" i="45"/>
  <c r="D190" i="45"/>
  <c r="D189" i="45"/>
  <c r="AC171" i="45"/>
  <c r="AB171" i="45"/>
  <c r="AA171" i="45"/>
  <c r="Z171" i="45"/>
  <c r="Y171" i="45"/>
  <c r="X171" i="45"/>
  <c r="W171" i="45"/>
  <c r="V171" i="45"/>
  <c r="U171" i="45"/>
  <c r="T171" i="45"/>
  <c r="S171" i="45"/>
  <c r="R171" i="45"/>
  <c r="Q171" i="45"/>
  <c r="P171" i="45"/>
  <c r="O171" i="45"/>
  <c r="N171" i="45"/>
  <c r="M171" i="45"/>
  <c r="L171" i="45"/>
  <c r="K171" i="45"/>
  <c r="J171" i="45"/>
  <c r="I171" i="45"/>
  <c r="H171" i="45"/>
  <c r="G171" i="45"/>
  <c r="F171" i="45"/>
  <c r="E171" i="45"/>
  <c r="AC156" i="45"/>
  <c r="AB156" i="45"/>
  <c r="AA156" i="45"/>
  <c r="Z156" i="45"/>
  <c r="Y156" i="45"/>
  <c r="X156" i="45"/>
  <c r="W156" i="45"/>
  <c r="V156" i="45"/>
  <c r="U156" i="45"/>
  <c r="T156" i="45"/>
  <c r="S156" i="45"/>
  <c r="R156" i="45"/>
  <c r="Q156" i="45"/>
  <c r="P156" i="45"/>
  <c r="O156" i="45"/>
  <c r="N156" i="45"/>
  <c r="M156" i="45"/>
  <c r="L156" i="45"/>
  <c r="K156" i="45"/>
  <c r="J156" i="45"/>
  <c r="I156" i="45"/>
  <c r="H156" i="45"/>
  <c r="G156" i="45"/>
  <c r="F156" i="45"/>
  <c r="E156" i="45"/>
  <c r="AC112" i="45"/>
  <c r="AB112" i="45"/>
  <c r="AA112" i="45"/>
  <c r="Z112" i="45"/>
  <c r="Y112" i="45"/>
  <c r="X112" i="45"/>
  <c r="W112" i="45"/>
  <c r="V112" i="45"/>
  <c r="U112" i="45"/>
  <c r="T112" i="45"/>
  <c r="S112" i="45"/>
  <c r="R112" i="45"/>
  <c r="Q112" i="45"/>
  <c r="P112" i="45"/>
  <c r="O112" i="45"/>
  <c r="N112" i="45"/>
  <c r="M112" i="45"/>
  <c r="L112" i="45"/>
  <c r="K112" i="45"/>
  <c r="J112" i="45"/>
  <c r="I112" i="45"/>
  <c r="H112" i="45"/>
  <c r="G112" i="45"/>
  <c r="F112" i="45"/>
  <c r="E112" i="45"/>
  <c r="AC86" i="45"/>
  <c r="AB86" i="45"/>
  <c r="AA86" i="45"/>
  <c r="Z86" i="45"/>
  <c r="Y86" i="45"/>
  <c r="X86" i="45"/>
  <c r="W86" i="45"/>
  <c r="V86" i="45"/>
  <c r="U86" i="45"/>
  <c r="T86" i="45"/>
  <c r="S86" i="45"/>
  <c r="R86" i="45"/>
  <c r="Q86" i="45"/>
  <c r="P86" i="45"/>
  <c r="O86" i="45"/>
  <c r="N86" i="45"/>
  <c r="M86" i="45"/>
  <c r="L86" i="45"/>
  <c r="K86" i="45"/>
  <c r="J86" i="45"/>
  <c r="I86" i="45"/>
  <c r="H86" i="45"/>
  <c r="G86" i="45"/>
  <c r="F86" i="45"/>
  <c r="E86"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29" i="32" l="1"/>
  <c r="B27" i="32"/>
  <c r="B255" i="10" l="1"/>
  <c r="B255" i="45" s="1"/>
  <c r="D246" i="10"/>
  <c r="D247" i="10"/>
  <c r="D245" i="10"/>
  <c r="D190" i="10"/>
  <c r="D191" i="10"/>
  <c r="D189" i="10"/>
  <c r="B58" i="39" l="1"/>
  <c r="AC270" i="10" l="1"/>
  <c r="AB270" i="10"/>
  <c r="AA270" i="10"/>
  <c r="Z270" i="10"/>
  <c r="Y270" i="10"/>
  <c r="X270" i="10"/>
  <c r="W270" i="10"/>
  <c r="V270" i="10"/>
  <c r="U270" i="10"/>
  <c r="T270" i="10"/>
  <c r="S270" i="10"/>
  <c r="R270" i="10"/>
  <c r="Q270" i="10"/>
  <c r="P270" i="10"/>
  <c r="O270" i="10"/>
  <c r="N270" i="10"/>
  <c r="M270" i="10"/>
  <c r="L270" i="10"/>
  <c r="K270" i="10"/>
  <c r="J270" i="10"/>
  <c r="I270" i="10"/>
  <c r="H270" i="10"/>
  <c r="G270" i="10"/>
  <c r="F270" i="10"/>
  <c r="E270" i="10"/>
  <c r="AC214" i="10"/>
  <c r="AB214" i="10"/>
  <c r="AA214" i="10"/>
  <c r="Z214" i="10"/>
  <c r="Y214" i="10"/>
  <c r="X214" i="10"/>
  <c r="W214" i="10"/>
  <c r="V214" i="10"/>
  <c r="U214" i="10"/>
  <c r="T214" i="10"/>
  <c r="S214" i="10"/>
  <c r="R214" i="10"/>
  <c r="Q214" i="10"/>
  <c r="P214" i="10"/>
  <c r="O214" i="10"/>
  <c r="N214" i="10"/>
  <c r="M214" i="10"/>
  <c r="L214" i="10"/>
  <c r="K214" i="10"/>
  <c r="J214" i="10"/>
  <c r="I214" i="10"/>
  <c r="H214" i="10"/>
  <c r="G214" i="10"/>
  <c r="F214" i="10"/>
  <c r="E214" i="10"/>
  <c r="B138" i="10" l="1"/>
  <c r="B138" i="45" s="1"/>
  <c r="B132" i="10"/>
  <c r="B132" i="45" s="1"/>
  <c r="B126" i="10"/>
  <c r="B126" i="45" s="1"/>
  <c r="B120" i="10"/>
  <c r="B120" i="45" s="1"/>
  <c r="B114" i="10"/>
  <c r="B114" i="45" s="1"/>
  <c r="B103" i="10" l="1"/>
  <c r="B103" i="45" s="1"/>
  <c r="B104" i="10"/>
  <c r="B104" i="45" s="1"/>
  <c r="B105" i="10"/>
  <c r="B105" i="45" s="1"/>
  <c r="B102" i="10"/>
  <c r="B102" i="45" s="1"/>
  <c r="B96" i="10"/>
  <c r="B96" i="45" s="1"/>
  <c r="B97" i="10"/>
  <c r="B97" i="45" s="1"/>
  <c r="B98" i="10"/>
  <c r="B98" i="45" s="1"/>
  <c r="B99" i="10"/>
  <c r="B99" i="45" s="1"/>
  <c r="B95" i="10"/>
  <c r="B95" i="45" s="1"/>
  <c r="B88" i="10"/>
  <c r="B88" i="45" s="1"/>
  <c r="B77" i="10"/>
  <c r="B77" i="45" s="1"/>
  <c r="B78" i="10"/>
  <c r="B78" i="45" s="1"/>
  <c r="B79" i="10"/>
  <c r="B79" i="45" s="1"/>
  <c r="B80" i="10"/>
  <c r="B80" i="45" s="1"/>
  <c r="B76" i="10"/>
  <c r="B76" i="45" s="1"/>
  <c r="B70" i="10"/>
  <c r="B70" i="45" s="1"/>
  <c r="B71" i="10"/>
  <c r="B71" i="45" s="1"/>
  <c r="B72" i="10"/>
  <c r="B72" i="45" s="1"/>
  <c r="B73" i="10"/>
  <c r="B73" i="45" s="1"/>
  <c r="B69" i="10"/>
  <c r="B69" i="45" s="1"/>
  <c r="B31" i="10"/>
  <c r="B31" i="45" s="1"/>
  <c r="B27" i="10"/>
  <c r="B27" i="45" s="1"/>
  <c r="B23" i="10"/>
  <c r="B23" i="45" s="1"/>
  <c r="B19" i="10"/>
  <c r="B19" i="45" s="1"/>
  <c r="B15" i="10"/>
  <c r="B15" i="45" s="1"/>
  <c r="B173" i="10"/>
  <c r="B33" i="35"/>
  <c r="B34" i="35"/>
  <c r="B32" i="35"/>
  <c r="B28" i="35"/>
  <c r="B29" i="35"/>
  <c r="B27" i="35"/>
  <c r="B11" i="35"/>
  <c r="B10" i="35"/>
  <c r="B37" i="34"/>
  <c r="B38" i="34"/>
  <c r="B36" i="34"/>
  <c r="B32" i="34"/>
  <c r="B33" i="34"/>
  <c r="B31" i="34"/>
  <c r="B14" i="34"/>
  <c r="B37" i="33"/>
  <c r="B38" i="33"/>
  <c r="B36" i="33"/>
  <c r="B32" i="33"/>
  <c r="B33" i="33"/>
  <c r="B31" i="33"/>
  <c r="B14" i="33"/>
  <c r="B94" i="38"/>
  <c r="B95" i="38"/>
  <c r="B93" i="38"/>
  <c r="B89" i="38"/>
  <c r="B90" i="38"/>
  <c r="B88" i="38"/>
  <c r="B84" i="38"/>
  <c r="B85" i="38"/>
  <c r="B83" i="38"/>
  <c r="B79" i="38"/>
  <c r="B80" i="38"/>
  <c r="B78" i="38"/>
  <c r="B72" i="38"/>
  <c r="B73" i="38"/>
  <c r="B74" i="38"/>
  <c r="B75" i="38"/>
  <c r="B71" i="38"/>
  <c r="B65" i="38"/>
  <c r="B66" i="38"/>
  <c r="B67" i="38"/>
  <c r="B68" i="38"/>
  <c r="B64" i="38"/>
  <c r="B57" i="38"/>
  <c r="B47" i="38"/>
  <c r="B48" i="38"/>
  <c r="B46" i="38"/>
  <c r="B42" i="38"/>
  <c r="B43" i="38"/>
  <c r="B41" i="38"/>
  <c r="B37" i="38"/>
  <c r="B38" i="38"/>
  <c r="B36" i="38"/>
  <c r="B32" i="38"/>
  <c r="B33" i="38"/>
  <c r="B31" i="38"/>
  <c r="B25" i="38"/>
  <c r="B26" i="38"/>
  <c r="B27" i="38"/>
  <c r="B28" i="38"/>
  <c r="B24" i="38"/>
  <c r="B18" i="38"/>
  <c r="B19" i="38"/>
  <c r="B20" i="38"/>
  <c r="B21" i="38"/>
  <c r="B17"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0" i="36"/>
  <c r="B51" i="40"/>
  <c r="B52" i="40"/>
  <c r="B50" i="40"/>
  <c r="B46" i="40"/>
  <c r="B47" i="40"/>
  <c r="B45" i="40"/>
  <c r="B41" i="40"/>
  <c r="B42" i="40"/>
  <c r="B40" i="40"/>
  <c r="B36" i="40"/>
  <c r="B37" i="40"/>
  <c r="B35" i="40"/>
  <c r="B29" i="40"/>
  <c r="B30" i="40"/>
  <c r="B31" i="40"/>
  <c r="B32" i="40"/>
  <c r="B28" i="40"/>
  <c r="B22" i="40"/>
  <c r="B23" i="40"/>
  <c r="B24" i="40"/>
  <c r="B25" i="40"/>
  <c r="B21" i="40"/>
  <c r="B14" i="40"/>
  <c r="B47" i="39"/>
  <c r="B48" i="39"/>
  <c r="B46" i="39"/>
  <c r="B42" i="39"/>
  <c r="B43" i="39"/>
  <c r="B41" i="39"/>
  <c r="B37" i="39"/>
  <c r="B38" i="39"/>
  <c r="B36" i="39"/>
  <c r="B32" i="39"/>
  <c r="B33" i="39"/>
  <c r="B31" i="39"/>
  <c r="B25" i="39"/>
  <c r="B26" i="39"/>
  <c r="B28" i="39"/>
  <c r="B24" i="39"/>
  <c r="B17" i="39"/>
  <c r="B10" i="39"/>
  <c r="B65" i="32"/>
  <c r="B66" i="32"/>
  <c r="B64" i="32"/>
  <c r="B60" i="32"/>
  <c r="B61" i="32"/>
  <c r="B59" i="32"/>
  <c r="B51" i="32"/>
  <c r="B52" i="32"/>
  <c r="B50" i="32"/>
  <c r="B46" i="32"/>
  <c r="B47" i="32"/>
  <c r="B45" i="32"/>
  <c r="B35" i="32"/>
  <c r="B36" i="32"/>
  <c r="B37" i="32"/>
  <c r="B38" i="32"/>
  <c r="B34" i="32"/>
  <c r="B28" i="32"/>
  <c r="B10" i="32"/>
  <c r="D22" i="35" l="1"/>
  <c r="T22" i="35"/>
  <c r="I22" i="35"/>
  <c r="AG22" i="35"/>
  <c r="Z22" i="35"/>
  <c r="J22" i="35"/>
  <c r="AA22" i="35"/>
  <c r="O22" i="35"/>
  <c r="L18" i="35"/>
  <c r="AB18" i="35"/>
  <c r="R18" i="35"/>
  <c r="O18" i="35"/>
  <c r="I18" i="35"/>
  <c r="Y18" i="35"/>
  <c r="AD18" i="35"/>
  <c r="F21" i="35"/>
  <c r="O21" i="35"/>
  <c r="L21" i="35"/>
  <c r="G21" i="35"/>
  <c r="P21" i="35"/>
  <c r="M21" i="35"/>
  <c r="AG21" i="35"/>
  <c r="N19" i="35"/>
  <c r="AD19" i="35"/>
  <c r="D19" i="35"/>
  <c r="AB19" i="35"/>
  <c r="O19" i="35"/>
  <c r="T19" i="35"/>
  <c r="D20" i="35"/>
  <c r="T20" i="35"/>
  <c r="E20" i="35"/>
  <c r="AG20" i="35"/>
  <c r="Z20" i="35"/>
  <c r="AC20" i="35"/>
  <c r="AA20" i="35"/>
  <c r="H22" i="35"/>
  <c r="X22" i="35"/>
  <c r="M22" i="35"/>
  <c r="F22" i="35"/>
  <c r="E22" i="35"/>
  <c r="AE22" i="35"/>
  <c r="G22" i="35"/>
  <c r="P18" i="35"/>
  <c r="AF18" i="35"/>
  <c r="M18" i="35"/>
  <c r="AC18" i="35"/>
  <c r="K18" i="35"/>
  <c r="J21" i="35"/>
  <c r="Z21" i="35"/>
  <c r="T21" i="35"/>
  <c r="S21" i="35"/>
  <c r="AB21" i="35"/>
  <c r="AC21" i="35"/>
  <c r="E21" i="35"/>
  <c r="R19" i="35"/>
  <c r="K19" i="35"/>
  <c r="H19" i="35"/>
  <c r="E19" i="35"/>
  <c r="S19" i="35"/>
  <c r="AF19" i="35"/>
  <c r="Y19" i="35"/>
  <c r="H20" i="35"/>
  <c r="X20" i="35"/>
  <c r="M20" i="35"/>
  <c r="F20" i="35"/>
  <c r="AD20" i="35"/>
  <c r="N20" i="35"/>
  <c r="K20" i="35"/>
  <c r="AE20" i="35"/>
  <c r="Y22" i="35"/>
  <c r="G18" i="35"/>
  <c r="J18" i="35"/>
  <c r="K21" i="35"/>
  <c r="D21" i="35"/>
  <c r="J19" i="35"/>
  <c r="X19" i="35"/>
  <c r="Q19" i="35"/>
  <c r="AF20" i="35"/>
  <c r="L22" i="35"/>
  <c r="AB22" i="35"/>
  <c r="N22" i="35"/>
  <c r="Q22" i="35"/>
  <c r="AD22" i="35"/>
  <c r="S22" i="35"/>
  <c r="D18" i="35"/>
  <c r="T18" i="35"/>
  <c r="F18" i="35"/>
  <c r="Z18" i="35"/>
  <c r="AE18" i="35"/>
  <c r="Q18" i="35"/>
  <c r="AG18" i="35"/>
  <c r="S18" i="35"/>
  <c r="N21" i="35"/>
  <c r="AD21" i="35"/>
  <c r="AE21" i="35"/>
  <c r="X21" i="35"/>
  <c r="AA21" i="35"/>
  <c r="I21" i="35"/>
  <c r="Q21" i="35"/>
  <c r="F19" i="35"/>
  <c r="P19" i="35"/>
  <c r="M19" i="35"/>
  <c r="AE19" i="35"/>
  <c r="I19" i="35"/>
  <c r="AC19" i="35"/>
  <c r="L20" i="35"/>
  <c r="AB20" i="35"/>
  <c r="Q20" i="35"/>
  <c r="J20" i="35"/>
  <c r="I20" i="35"/>
  <c r="O20" i="35"/>
  <c r="R22" i="35"/>
  <c r="X18" i="35"/>
  <c r="E18" i="35"/>
  <c r="AA18" i="35"/>
  <c r="H21" i="35"/>
  <c r="Y21" i="35"/>
  <c r="Z19" i="35"/>
  <c r="L19" i="35"/>
  <c r="AG19" i="35"/>
  <c r="Y20" i="35"/>
  <c r="G20" i="35"/>
  <c r="P22" i="35"/>
  <c r="AF22" i="35"/>
  <c r="AC22" i="35"/>
  <c r="K22" i="35"/>
  <c r="H18" i="35"/>
  <c r="N18" i="35"/>
  <c r="R21" i="35"/>
  <c r="AF21" i="35"/>
  <c r="AA19" i="35"/>
  <c r="G19" i="35"/>
  <c r="P20" i="35"/>
  <c r="R20" i="35"/>
  <c r="S20" i="35"/>
  <c r="AB65" i="45"/>
  <c r="O57" i="45"/>
  <c r="W65" i="45"/>
  <c r="S57" i="45"/>
  <c r="X65" i="45"/>
  <c r="AA65" i="45"/>
  <c r="AB61" i="45"/>
  <c r="L61" i="45"/>
  <c r="N61" i="45"/>
  <c r="W61" i="45"/>
  <c r="G61" i="45"/>
  <c r="J61" i="45"/>
  <c r="Q57" i="45"/>
  <c r="AG57" i="45"/>
  <c r="E65" i="45"/>
  <c r="U65" i="45"/>
  <c r="J57" i="45"/>
  <c r="Z57" i="45"/>
  <c r="N65" i="45"/>
  <c r="AD65" i="45"/>
  <c r="X57" i="45"/>
  <c r="O65" i="45"/>
  <c r="H57" i="45"/>
  <c r="L57" i="45"/>
  <c r="AA57" i="45"/>
  <c r="AF65" i="45"/>
  <c r="I61" i="45"/>
  <c r="Q61" i="45"/>
  <c r="X61" i="45"/>
  <c r="H61" i="45"/>
  <c r="F61" i="45"/>
  <c r="S61" i="45"/>
  <c r="AD61" i="45"/>
  <c r="M61" i="45"/>
  <c r="E61" i="45"/>
  <c r="E57" i="45"/>
  <c r="U57" i="45"/>
  <c r="I65" i="45"/>
  <c r="Y65" i="45"/>
  <c r="N57" i="45"/>
  <c r="AD57" i="45"/>
  <c r="R65" i="45"/>
  <c r="AH65" i="45"/>
  <c r="AB57" i="45"/>
  <c r="AE57" i="45"/>
  <c r="G65" i="45"/>
  <c r="P65" i="45"/>
  <c r="AF61" i="45"/>
  <c r="Z61" i="45"/>
  <c r="K61" i="45"/>
  <c r="R61" i="45"/>
  <c r="AC57" i="45"/>
  <c r="AG65" i="45"/>
  <c r="V57" i="45"/>
  <c r="Z65" i="45"/>
  <c r="L65" i="45"/>
  <c r="AE65" i="45"/>
  <c r="T57" i="45"/>
  <c r="T65" i="45"/>
  <c r="W57" i="45"/>
  <c r="H65" i="45"/>
  <c r="K65" i="45"/>
  <c r="Y61" i="45"/>
  <c r="AG61" i="45"/>
  <c r="T61" i="45"/>
  <c r="AH61" i="45"/>
  <c r="AE61" i="45"/>
  <c r="O61" i="45"/>
  <c r="V61" i="45"/>
  <c r="AC61" i="45"/>
  <c r="U61" i="45"/>
  <c r="I57" i="45"/>
  <c r="Y57" i="45"/>
  <c r="M65" i="45"/>
  <c r="AC65" i="45"/>
  <c r="R57" i="45"/>
  <c r="AH57" i="45"/>
  <c r="F65" i="45"/>
  <c r="V65" i="45"/>
  <c r="G57" i="45"/>
  <c r="P57" i="45"/>
  <c r="AF57" i="45"/>
  <c r="K57" i="45"/>
  <c r="S65" i="45"/>
  <c r="P61" i="45"/>
  <c r="AA61" i="45"/>
  <c r="M57" i="45"/>
  <c r="Q65" i="45"/>
  <c r="F57" i="45"/>
  <c r="J65" i="45"/>
  <c r="AC65" i="10"/>
  <c r="AE57" i="10"/>
  <c r="G57" i="10"/>
  <c r="M57" i="10"/>
  <c r="Y65" i="10"/>
  <c r="O57" i="10"/>
  <c r="Q65" i="10"/>
  <c r="U61" i="10"/>
  <c r="R61" i="10"/>
  <c r="J57" i="10"/>
  <c r="AB65" i="10"/>
  <c r="AH65" i="10"/>
  <c r="K61" i="10"/>
  <c r="V65" i="10"/>
  <c r="AE61" i="10"/>
  <c r="I61" i="10"/>
  <c r="AG57" i="10"/>
  <c r="AA65" i="10"/>
  <c r="W61" i="10"/>
  <c r="R65" i="10"/>
  <c r="AH57" i="10"/>
  <c r="F65" i="10"/>
  <c r="O61" i="10"/>
  <c r="AF61" i="10"/>
  <c r="X61" i="10"/>
  <c r="AB61" i="10"/>
  <c r="H61" i="10"/>
  <c r="Z65" i="10"/>
  <c r="S61" i="10"/>
  <c r="O65" i="10"/>
  <c r="S65" i="10"/>
  <c r="N65" i="10"/>
  <c r="AD57" i="10"/>
  <c r="Z61" i="10"/>
  <c r="AD61" i="10"/>
  <c r="AA57" i="10"/>
  <c r="K57" i="10"/>
  <c r="E57" i="10"/>
  <c r="AC57" i="10"/>
  <c r="L65" i="10"/>
  <c r="R57" i="10"/>
  <c r="AG61" i="10"/>
  <c r="X57" i="10"/>
  <c r="K65" i="10"/>
  <c r="M61" i="10"/>
  <c r="Q61" i="10"/>
  <c r="M65" i="10"/>
  <c r="Q57" i="10"/>
  <c r="U65" i="10"/>
  <c r="AG65" i="10"/>
  <c r="I65" i="10"/>
  <c r="E65" i="10"/>
  <c r="S57" i="10"/>
  <c r="J65" i="10"/>
  <c r="AH61" i="10"/>
  <c r="Z57" i="10"/>
  <c r="AF65" i="10"/>
  <c r="J61" i="10"/>
  <c r="T65" i="10"/>
  <c r="N61" i="10"/>
  <c r="X65" i="10"/>
  <c r="Y61" i="10"/>
  <c r="F61" i="10"/>
  <c r="N57" i="10"/>
  <c r="P65" i="10"/>
  <c r="U57" i="10"/>
  <c r="AA61" i="10"/>
  <c r="Y57" i="10"/>
  <c r="H65" i="10"/>
  <c r="I57" i="10"/>
  <c r="T61" i="10"/>
  <c r="T57" i="10"/>
  <c r="G65" i="10"/>
  <c r="AB57" i="10"/>
  <c r="AF57" i="10"/>
  <c r="H57" i="10"/>
  <c r="V61" i="10"/>
  <c r="L57" i="10"/>
  <c r="P57" i="10"/>
  <c r="P61" i="10"/>
  <c r="W57" i="10"/>
  <c r="L61" i="10"/>
  <c r="E61" i="10"/>
  <c r="W65" i="10"/>
  <c r="AC61" i="10"/>
  <c r="V57" i="10"/>
  <c r="AD65" i="10"/>
  <c r="G61" i="10"/>
  <c r="AE65" i="10"/>
  <c r="F57" i="10"/>
  <c r="E12" i="35"/>
  <c r="J12" i="35"/>
  <c r="P12" i="35"/>
  <c r="U12" i="35"/>
  <c r="Z12" i="35"/>
  <c r="AF12" i="35"/>
  <c r="G13" i="35"/>
  <c r="L13" i="35"/>
  <c r="R13" i="35"/>
  <c r="W13" i="35"/>
  <c r="AB13" i="35"/>
  <c r="AF13" i="35"/>
  <c r="F14" i="35"/>
  <c r="J14" i="35"/>
  <c r="N14" i="35"/>
  <c r="R14" i="35"/>
  <c r="V14" i="35"/>
  <c r="Z14" i="35"/>
  <c r="AD14" i="35"/>
  <c r="F12" i="35"/>
  <c r="L12" i="35"/>
  <c r="Q12" i="35"/>
  <c r="V12" i="35"/>
  <c r="AB12" i="35"/>
  <c r="AG12" i="35"/>
  <c r="H13" i="35"/>
  <c r="N13" i="35"/>
  <c r="S13" i="35"/>
  <c r="X13" i="35"/>
  <c r="AC13" i="35"/>
  <c r="AG13" i="35"/>
  <c r="G14" i="35"/>
  <c r="K14" i="35"/>
  <c r="O14" i="35"/>
  <c r="S14" i="35"/>
  <c r="W14" i="35"/>
  <c r="AA14" i="35"/>
  <c r="AE14" i="35"/>
  <c r="M12" i="35"/>
  <c r="X12" i="35"/>
  <c r="D13" i="35"/>
  <c r="O13" i="35"/>
  <c r="Z13" i="35"/>
  <c r="D14" i="35"/>
  <c r="L14" i="35"/>
  <c r="T14" i="35"/>
  <c r="AB14" i="35"/>
  <c r="R12" i="35"/>
  <c r="J13" i="35"/>
  <c r="AD13" i="35"/>
  <c r="P14" i="35"/>
  <c r="AF14" i="35"/>
  <c r="T12" i="35"/>
  <c r="AD12" i="35"/>
  <c r="V13" i="35"/>
  <c r="Q14" i="35"/>
  <c r="AG14" i="35"/>
  <c r="D12" i="35"/>
  <c r="N12" i="35"/>
  <c r="Y12" i="35"/>
  <c r="F13" i="35"/>
  <c r="P13" i="35"/>
  <c r="AA13" i="35"/>
  <c r="E14" i="35"/>
  <c r="M14" i="35"/>
  <c r="U14" i="35"/>
  <c r="AC14" i="35"/>
  <c r="H12" i="35"/>
  <c r="AC12" i="35"/>
  <c r="T13" i="35"/>
  <c r="H14" i="35"/>
  <c r="X14" i="35"/>
  <c r="I12" i="35"/>
  <c r="K13" i="35"/>
  <c r="AE13" i="35"/>
  <c r="I14" i="35"/>
  <c r="Y14" i="35"/>
  <c r="K12" i="35"/>
  <c r="AA12" i="35"/>
  <c r="M13" i="35"/>
  <c r="O12" i="35"/>
  <c r="AE12" i="35"/>
  <c r="Y13" i="35"/>
  <c r="I13" i="35"/>
  <c r="E13" i="35"/>
  <c r="S12" i="35"/>
  <c r="U13" i="35"/>
  <c r="Q13" i="35"/>
  <c r="G12" i="35"/>
  <c r="W12" i="35"/>
  <c r="G61" i="36"/>
  <c r="M62" i="36"/>
  <c r="L61" i="36"/>
  <c r="N62" i="36"/>
  <c r="S61" i="36"/>
  <c r="Q62" i="36"/>
  <c r="P61" i="36"/>
  <c r="R62" i="36"/>
  <c r="Z61" i="36"/>
  <c r="AA62" i="36"/>
  <c r="V61" i="36"/>
  <c r="Q61" i="36"/>
  <c r="AC61" i="36"/>
  <c r="N61" i="36"/>
  <c r="AD61" i="36"/>
  <c r="Y61" i="36"/>
  <c r="AE62" i="36"/>
  <c r="AC62" i="36"/>
  <c r="AB61" i="36"/>
  <c r="AE61" i="36"/>
  <c r="AG62" i="36"/>
  <c r="U61" i="36"/>
  <c r="X62" i="36"/>
  <c r="W62" i="36"/>
  <c r="O61" i="36"/>
  <c r="U62" i="36"/>
  <c r="T61" i="36"/>
  <c r="V62" i="36"/>
  <c r="W61" i="36"/>
  <c r="Y62" i="36"/>
  <c r="X61" i="36"/>
  <c r="Z62" i="36"/>
  <c r="J61" i="36"/>
  <c r="K62" i="36"/>
  <c r="G62" i="36"/>
  <c r="F61" i="36"/>
  <c r="T62" i="36"/>
  <c r="M61" i="36"/>
  <c r="I61" i="36"/>
  <c r="O62" i="36"/>
  <c r="AD62" i="36"/>
  <c r="AF61" i="36"/>
  <c r="AB62" i="36"/>
  <c r="E61" i="36"/>
  <c r="D62" i="36"/>
  <c r="AA61" i="36"/>
  <c r="E62" i="36"/>
  <c r="D61" i="36"/>
  <c r="F62" i="36"/>
  <c r="K61" i="36"/>
  <c r="I62" i="36"/>
  <c r="H61" i="36"/>
  <c r="J62" i="36"/>
  <c r="L62" i="36"/>
  <c r="H62" i="36"/>
  <c r="AG61" i="36"/>
  <c r="R61" i="36"/>
  <c r="S62" i="36"/>
  <c r="AF62" i="36"/>
  <c r="P62" i="36"/>
  <c r="O14" i="36"/>
  <c r="AE14" i="36"/>
  <c r="G14" i="36"/>
  <c r="AA14" i="36"/>
  <c r="S14" i="36"/>
  <c r="W14" i="36"/>
  <c r="D14" i="36"/>
  <c r="Z14" i="36"/>
  <c r="J14" i="36"/>
  <c r="U14" i="36"/>
  <c r="V14" i="36"/>
  <c r="F14" i="36"/>
  <c r="AG14" i="36"/>
  <c r="Q14" i="36"/>
  <c r="K14" i="36"/>
  <c r="AD14" i="36"/>
  <c r="I14" i="36"/>
  <c r="AF14" i="36"/>
  <c r="P14" i="36"/>
  <c r="T14" i="36"/>
  <c r="R14" i="36"/>
  <c r="AC14" i="36"/>
  <c r="E14" i="36"/>
  <c r="AB14" i="36"/>
  <c r="L14" i="36"/>
  <c r="N14" i="36"/>
  <c r="Y14" i="36"/>
  <c r="X14" i="36"/>
  <c r="H14" i="36"/>
  <c r="M14" i="36"/>
  <c r="F89" i="36"/>
  <c r="H174" i="10"/>
  <c r="L174" i="10"/>
  <c r="P174" i="10"/>
  <c r="T174" i="10"/>
  <c r="X174" i="10"/>
  <c r="AB174" i="10"/>
  <c r="AF174" i="10"/>
  <c r="M174" i="10"/>
  <c r="Q174" i="10"/>
  <c r="Y174" i="10"/>
  <c r="AC174" i="10"/>
  <c r="K174" i="10"/>
  <c r="W174" i="10"/>
  <c r="E174" i="10"/>
  <c r="I174" i="10"/>
  <c r="U174" i="10"/>
  <c r="AG174" i="10"/>
  <c r="G174" i="10"/>
  <c r="S174" i="10"/>
  <c r="AE174" i="10"/>
  <c r="F174" i="10"/>
  <c r="J174" i="10"/>
  <c r="N174" i="10"/>
  <c r="R174" i="10"/>
  <c r="V174" i="10"/>
  <c r="Z174" i="10"/>
  <c r="AD174" i="10"/>
  <c r="AH174" i="10"/>
  <c r="O174" i="10"/>
  <c r="AA174" i="10"/>
  <c r="D32"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74" i="45"/>
  <c r="I74" i="45"/>
  <c r="M74" i="45"/>
  <c r="Q74" i="45"/>
  <c r="U74" i="45"/>
  <c r="Y74" i="45"/>
  <c r="AC74" i="45"/>
  <c r="AG74" i="45"/>
  <c r="G75" i="45"/>
  <c r="K75" i="45"/>
  <c r="O75" i="45"/>
  <c r="S75" i="45"/>
  <c r="W75" i="45"/>
  <c r="AA75" i="45"/>
  <c r="AE75" i="45"/>
  <c r="F74" i="45"/>
  <c r="J74" i="45"/>
  <c r="N74" i="45"/>
  <c r="R74" i="45"/>
  <c r="V74" i="45"/>
  <c r="Z74" i="45"/>
  <c r="AD74" i="45"/>
  <c r="AH74" i="45"/>
  <c r="H75" i="45"/>
  <c r="L75" i="45"/>
  <c r="P75" i="45"/>
  <c r="T75" i="45"/>
  <c r="X75" i="45"/>
  <c r="AB75" i="45"/>
  <c r="AF75" i="45"/>
  <c r="G74" i="45"/>
  <c r="K74" i="45"/>
  <c r="O74" i="45"/>
  <c r="S74" i="45"/>
  <c r="W74" i="45"/>
  <c r="AA74" i="45"/>
  <c r="AE74" i="45"/>
  <c r="E75" i="45"/>
  <c r="I75" i="45"/>
  <c r="M75" i="45"/>
  <c r="Q75" i="45"/>
  <c r="U75" i="45"/>
  <c r="Y75" i="45"/>
  <c r="AC75" i="45"/>
  <c r="AG75" i="45"/>
  <c r="P74" i="45"/>
  <c r="AF74" i="45"/>
  <c r="R75" i="45"/>
  <c r="AH75" i="45"/>
  <c r="T74" i="45"/>
  <c r="F75" i="45"/>
  <c r="V75" i="45"/>
  <c r="H74" i="45"/>
  <c r="X74" i="45"/>
  <c r="J75" i="45"/>
  <c r="Z75" i="45"/>
  <c r="AB74" i="45"/>
  <c r="N75" i="45"/>
  <c r="AD75" i="45"/>
  <c r="L74" i="45"/>
  <c r="AH80" i="10"/>
  <c r="AD80" i="10"/>
  <c r="Z80" i="10"/>
  <c r="V80" i="10"/>
  <c r="R80" i="10"/>
  <c r="N80" i="10"/>
  <c r="J80" i="10"/>
  <c r="F80" i="10"/>
  <c r="AF79" i="10"/>
  <c r="AB79" i="10"/>
  <c r="X79" i="10"/>
  <c r="T79" i="10"/>
  <c r="P79" i="10"/>
  <c r="L79" i="10"/>
  <c r="H79" i="10"/>
  <c r="AH78" i="10"/>
  <c r="AD78" i="10"/>
  <c r="Z78" i="10"/>
  <c r="V78" i="10"/>
  <c r="R78" i="10"/>
  <c r="N78" i="10"/>
  <c r="J78" i="10"/>
  <c r="F78" i="10"/>
  <c r="AF77" i="10"/>
  <c r="AB77" i="10"/>
  <c r="X77" i="10"/>
  <c r="T77" i="10"/>
  <c r="P77" i="10"/>
  <c r="L77" i="10"/>
  <c r="H77" i="10"/>
  <c r="F76" i="10"/>
  <c r="J76" i="10"/>
  <c r="N76" i="10"/>
  <c r="R76" i="10"/>
  <c r="V76" i="10"/>
  <c r="Z76" i="10"/>
  <c r="AD76" i="10"/>
  <c r="AH76" i="10"/>
  <c r="G70" i="10"/>
  <c r="K70" i="10"/>
  <c r="O70" i="10"/>
  <c r="S70" i="10"/>
  <c r="W70" i="10"/>
  <c r="AA70" i="10"/>
  <c r="AE70" i="10"/>
  <c r="E71" i="10"/>
  <c r="I71" i="10"/>
  <c r="M71" i="10"/>
  <c r="Q71" i="10"/>
  <c r="U71" i="10"/>
  <c r="Y71" i="10"/>
  <c r="AC71" i="10"/>
  <c r="AG71" i="10"/>
  <c r="G72" i="10"/>
  <c r="K72" i="10"/>
  <c r="O72" i="10"/>
  <c r="S72" i="10"/>
  <c r="W72" i="10"/>
  <c r="AA72" i="10"/>
  <c r="AE72" i="10"/>
  <c r="E73" i="10"/>
  <c r="I73" i="10"/>
  <c r="M73" i="10"/>
  <c r="Q73" i="10"/>
  <c r="U73" i="10"/>
  <c r="Y73" i="10"/>
  <c r="AC73" i="10"/>
  <c r="AG73" i="10"/>
  <c r="H69" i="10"/>
  <c r="L69" i="10"/>
  <c r="P69" i="10"/>
  <c r="T69" i="10"/>
  <c r="X69" i="10"/>
  <c r="AB69" i="10"/>
  <c r="AF69" i="10"/>
  <c r="AE80" i="10"/>
  <c r="K80" i="10"/>
  <c r="AC79" i="10"/>
  <c r="I79" i="10"/>
  <c r="K69" i="10"/>
  <c r="AG80" i="10"/>
  <c r="AC80" i="10"/>
  <c r="Y80" i="10"/>
  <c r="U80" i="10"/>
  <c r="Q80" i="10"/>
  <c r="M80" i="10"/>
  <c r="I80" i="10"/>
  <c r="E80" i="10"/>
  <c r="AE79" i="10"/>
  <c r="AA79" i="10"/>
  <c r="W79" i="10"/>
  <c r="S79" i="10"/>
  <c r="O79" i="10"/>
  <c r="K79" i="10"/>
  <c r="G79" i="10"/>
  <c r="AG78" i="10"/>
  <c r="AC78" i="10"/>
  <c r="Y78" i="10"/>
  <c r="U78" i="10"/>
  <c r="Q78" i="10"/>
  <c r="M78" i="10"/>
  <c r="I78" i="10"/>
  <c r="E78" i="10"/>
  <c r="AE77" i="10"/>
  <c r="AA77" i="10"/>
  <c r="W77" i="10"/>
  <c r="S77" i="10"/>
  <c r="O77" i="10"/>
  <c r="K77" i="10"/>
  <c r="G77" i="10"/>
  <c r="G76" i="10"/>
  <c r="K76" i="10"/>
  <c r="O76" i="10"/>
  <c r="S76" i="10"/>
  <c r="W76" i="10"/>
  <c r="AA76" i="10"/>
  <c r="AE76" i="10"/>
  <c r="E76" i="10"/>
  <c r="H70" i="10"/>
  <c r="L70" i="10"/>
  <c r="P70" i="10"/>
  <c r="T70" i="10"/>
  <c r="X70" i="10"/>
  <c r="AB70" i="10"/>
  <c r="AF70" i="10"/>
  <c r="F71" i="10"/>
  <c r="J71" i="10"/>
  <c r="N71" i="10"/>
  <c r="R71" i="10"/>
  <c r="V71" i="10"/>
  <c r="Z71" i="10"/>
  <c r="AD71" i="10"/>
  <c r="AH71" i="10"/>
  <c r="H72" i="10"/>
  <c r="L72" i="10"/>
  <c r="P72" i="10"/>
  <c r="T72" i="10"/>
  <c r="X72" i="10"/>
  <c r="AB72" i="10"/>
  <c r="AF72" i="10"/>
  <c r="F73" i="10"/>
  <c r="J73" i="10"/>
  <c r="N73" i="10"/>
  <c r="R73" i="10"/>
  <c r="V73" i="10"/>
  <c r="Z73" i="10"/>
  <c r="AD73" i="10"/>
  <c r="AH73" i="10"/>
  <c r="I69" i="10"/>
  <c r="M69" i="10"/>
  <c r="Q69" i="10"/>
  <c r="U69" i="10"/>
  <c r="Y69" i="10"/>
  <c r="AC69" i="10"/>
  <c r="AG69" i="10"/>
  <c r="AB76" i="10"/>
  <c r="AF76" i="10"/>
  <c r="E70" i="10"/>
  <c r="I70" i="10"/>
  <c r="M70" i="10"/>
  <c r="U70" i="10"/>
  <c r="Y70" i="10"/>
  <c r="AG70" i="10"/>
  <c r="K71" i="10"/>
  <c r="S71" i="10"/>
  <c r="AA71" i="10"/>
  <c r="E72" i="10"/>
  <c r="M72" i="10"/>
  <c r="U72" i="10"/>
  <c r="AC72" i="10"/>
  <c r="AG72" i="10"/>
  <c r="O73" i="10"/>
  <c r="S73" i="10"/>
  <c r="AA73" i="10"/>
  <c r="F69" i="10"/>
  <c r="R69" i="10"/>
  <c r="Z69" i="10"/>
  <c r="AD69" i="10"/>
  <c r="W80" i="10"/>
  <c r="S80" i="10"/>
  <c r="G80" i="10"/>
  <c r="U79" i="10"/>
  <c r="Q79" i="10"/>
  <c r="AE78" i="10"/>
  <c r="W78" i="10"/>
  <c r="O78" i="10"/>
  <c r="G78" i="10"/>
  <c r="AG77" i="10"/>
  <c r="Y77" i="10"/>
  <c r="M77" i="10"/>
  <c r="E77" i="10"/>
  <c r="I76" i="10"/>
  <c r="Q76" i="10"/>
  <c r="Y76" i="10"/>
  <c r="AG76" i="10"/>
  <c r="J70" i="10"/>
  <c r="V70" i="10"/>
  <c r="AD70" i="10"/>
  <c r="H71" i="10"/>
  <c r="L71" i="10"/>
  <c r="T71" i="10"/>
  <c r="AF71" i="10"/>
  <c r="F72" i="10"/>
  <c r="N72" i="10"/>
  <c r="Z72" i="10"/>
  <c r="AD72" i="10"/>
  <c r="H73" i="10"/>
  <c r="P73" i="10"/>
  <c r="X73" i="10"/>
  <c r="AF73" i="10"/>
  <c r="S69" i="10"/>
  <c r="AF80" i="10"/>
  <c r="AB80" i="10"/>
  <c r="X80" i="10"/>
  <c r="T80" i="10"/>
  <c r="P80" i="10"/>
  <c r="L80" i="10"/>
  <c r="H80" i="10"/>
  <c r="AH79" i="10"/>
  <c r="AD79" i="10"/>
  <c r="Z79" i="10"/>
  <c r="V79" i="10"/>
  <c r="R79" i="10"/>
  <c r="N79" i="10"/>
  <c r="J79" i="10"/>
  <c r="F79" i="10"/>
  <c r="AF78" i="10"/>
  <c r="AB78" i="10"/>
  <c r="X78" i="10"/>
  <c r="T78" i="10"/>
  <c r="P78" i="10"/>
  <c r="L78" i="10"/>
  <c r="H78" i="10"/>
  <c r="AH77" i="10"/>
  <c r="AD77" i="10"/>
  <c r="Z77" i="10"/>
  <c r="V77" i="10"/>
  <c r="R77" i="10"/>
  <c r="N77" i="10"/>
  <c r="J77" i="10"/>
  <c r="F77" i="10"/>
  <c r="H76" i="10"/>
  <c r="L76" i="10"/>
  <c r="P76" i="10"/>
  <c r="T76" i="10"/>
  <c r="X76" i="10"/>
  <c r="Q70" i="10"/>
  <c r="AC70" i="10"/>
  <c r="G71" i="10"/>
  <c r="O71" i="10"/>
  <c r="W71" i="10"/>
  <c r="AE71" i="10"/>
  <c r="I72" i="10"/>
  <c r="Q72" i="10"/>
  <c r="Y72" i="10"/>
  <c r="G73" i="10"/>
  <c r="K73" i="10"/>
  <c r="W73" i="10"/>
  <c r="AE73" i="10"/>
  <c r="J69" i="10"/>
  <c r="N69" i="10"/>
  <c r="V69" i="10"/>
  <c r="AH69" i="10"/>
  <c r="AA80" i="10"/>
  <c r="O80" i="10"/>
  <c r="AG79" i="10"/>
  <c r="Y79" i="10"/>
  <c r="M79" i="10"/>
  <c r="E79" i="10"/>
  <c r="AA78" i="10"/>
  <c r="S78" i="10"/>
  <c r="K78" i="10"/>
  <c r="AC77" i="10"/>
  <c r="U77" i="10"/>
  <c r="Q77" i="10"/>
  <c r="I77" i="10"/>
  <c r="M76" i="10"/>
  <c r="U76" i="10"/>
  <c r="AC76" i="10"/>
  <c r="F70" i="10"/>
  <c r="N70" i="10"/>
  <c r="R70" i="10"/>
  <c r="Z70" i="10"/>
  <c r="AH70" i="10"/>
  <c r="P71" i="10"/>
  <c r="X71" i="10"/>
  <c r="AB71" i="10"/>
  <c r="J72" i="10"/>
  <c r="R72" i="10"/>
  <c r="V72" i="10"/>
  <c r="AH72" i="10"/>
  <c r="L73" i="10"/>
  <c r="T73" i="10"/>
  <c r="AB73" i="10"/>
  <c r="G69" i="10"/>
  <c r="O69" i="10"/>
  <c r="W69" i="10"/>
  <c r="AA69" i="10"/>
  <c r="E69" i="10"/>
  <c r="AE69" i="10"/>
  <c r="AH53" i="10"/>
  <c r="AD53" i="10"/>
  <c r="Z53" i="10"/>
  <c r="V53" i="10"/>
  <c r="R53" i="10"/>
  <c r="N53" i="10"/>
  <c r="J53" i="10"/>
  <c r="F53" i="10"/>
  <c r="AF49" i="10"/>
  <c r="AB49" i="10"/>
  <c r="X49" i="10"/>
  <c r="T49" i="10"/>
  <c r="P49" i="10"/>
  <c r="L49" i="10"/>
  <c r="H49" i="10"/>
  <c r="AH45" i="10"/>
  <c r="AD45" i="10"/>
  <c r="Z45" i="10"/>
  <c r="V45" i="10"/>
  <c r="R45" i="10"/>
  <c r="N45" i="10"/>
  <c r="J45" i="10"/>
  <c r="F45" i="10"/>
  <c r="AF41" i="10"/>
  <c r="AB41" i="10"/>
  <c r="X41" i="10"/>
  <c r="T41" i="10"/>
  <c r="P41" i="10"/>
  <c r="L41" i="10"/>
  <c r="H41" i="10"/>
  <c r="F37" i="10"/>
  <c r="J37" i="10"/>
  <c r="N37" i="10"/>
  <c r="R37" i="10"/>
  <c r="V37" i="10"/>
  <c r="Z37" i="10"/>
  <c r="AD37" i="10"/>
  <c r="AH37" i="10"/>
  <c r="T45" i="10"/>
  <c r="AH41" i="10"/>
  <c r="AD41" i="10"/>
  <c r="V41" i="10"/>
  <c r="J41" i="10"/>
  <c r="L37" i="10"/>
  <c r="P37" i="10"/>
  <c r="AB37" i="10"/>
  <c r="AA53" i="10"/>
  <c r="O53" i="10"/>
  <c r="G53" i="10"/>
  <c r="AC49" i="10"/>
  <c r="Q49" i="10"/>
  <c r="I49" i="10"/>
  <c r="AE45" i="10"/>
  <c r="W45" i="10"/>
  <c r="O45" i="10"/>
  <c r="G45" i="10"/>
  <c r="AC41" i="10"/>
  <c r="U41" i="10"/>
  <c r="M41" i="10"/>
  <c r="E41" i="10"/>
  <c r="M37" i="10"/>
  <c r="Q37" i="10"/>
  <c r="Y37" i="10"/>
  <c r="AG53" i="10"/>
  <c r="AC53" i="10"/>
  <c r="Y53" i="10"/>
  <c r="U53" i="10"/>
  <c r="Q53" i="10"/>
  <c r="M53" i="10"/>
  <c r="I53" i="10"/>
  <c r="E53" i="10"/>
  <c r="AE49" i="10"/>
  <c r="AA49" i="10"/>
  <c r="W49" i="10"/>
  <c r="S49" i="10"/>
  <c r="O49" i="10"/>
  <c r="K49" i="10"/>
  <c r="G49" i="10"/>
  <c r="AG45" i="10"/>
  <c r="AC45" i="10"/>
  <c r="Y45" i="10"/>
  <c r="U45" i="10"/>
  <c r="Q45" i="10"/>
  <c r="M45" i="10"/>
  <c r="I45" i="10"/>
  <c r="E45" i="10"/>
  <c r="AE41" i="10"/>
  <c r="AA41" i="10"/>
  <c r="W41" i="10"/>
  <c r="S41" i="10"/>
  <c r="O41" i="10"/>
  <c r="K41" i="10"/>
  <c r="G41" i="10"/>
  <c r="G37" i="10"/>
  <c r="K37" i="10"/>
  <c r="O37" i="10"/>
  <c r="S37" i="10"/>
  <c r="W37" i="10"/>
  <c r="AA37" i="10"/>
  <c r="AE37" i="10"/>
  <c r="E37" i="10"/>
  <c r="P45" i="10"/>
  <c r="H45" i="10"/>
  <c r="Z41" i="10"/>
  <c r="R41" i="10"/>
  <c r="F41" i="10"/>
  <c r="H37" i="10"/>
  <c r="T37" i="10"/>
  <c r="AF37" i="10"/>
  <c r="AE53" i="10"/>
  <c r="S53" i="10"/>
  <c r="K53" i="10"/>
  <c r="AG49" i="10"/>
  <c r="U49" i="10"/>
  <c r="M49" i="10"/>
  <c r="E49" i="10"/>
  <c r="AA45" i="10"/>
  <c r="S45" i="10"/>
  <c r="K45" i="10"/>
  <c r="AG41" i="10"/>
  <c r="Y41" i="10"/>
  <c r="Q41" i="10"/>
  <c r="I41" i="10"/>
  <c r="I37" i="10"/>
  <c r="U37" i="10"/>
  <c r="AC37" i="10"/>
  <c r="AF53" i="10"/>
  <c r="AB53" i="10"/>
  <c r="X53" i="10"/>
  <c r="T53" i="10"/>
  <c r="P53" i="10"/>
  <c r="L53" i="10"/>
  <c r="H53" i="10"/>
  <c r="AH49" i="10"/>
  <c r="AD49" i="10"/>
  <c r="Z49" i="10"/>
  <c r="V49" i="10"/>
  <c r="R49" i="10"/>
  <c r="N49" i="10"/>
  <c r="J49" i="10"/>
  <c r="F49" i="10"/>
  <c r="AF45" i="10"/>
  <c r="AB45" i="10"/>
  <c r="X45" i="10"/>
  <c r="L45" i="10"/>
  <c r="N41" i="10"/>
  <c r="X37" i="10"/>
  <c r="W53" i="10"/>
  <c r="Y49" i="10"/>
  <c r="AG37"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F16" i="38"/>
  <c r="J16" i="38"/>
  <c r="N16" i="38"/>
  <c r="R16" i="38"/>
  <c r="V16" i="38"/>
  <c r="G16" i="38"/>
  <c r="D16" i="38"/>
  <c r="H16" i="38"/>
  <c r="M16" i="38"/>
  <c r="S16" i="38"/>
  <c r="X16" i="38"/>
  <c r="AB16" i="38"/>
  <c r="AF16" i="38"/>
  <c r="AG94" i="10" s="1"/>
  <c r="F22" i="38"/>
  <c r="J22" i="38"/>
  <c r="N22" i="38"/>
  <c r="R22" i="38"/>
  <c r="V22" i="38"/>
  <c r="Z22" i="38"/>
  <c r="AD22" i="38"/>
  <c r="D23" i="38"/>
  <c r="H23" i="38"/>
  <c r="L23" i="38"/>
  <c r="P23" i="38"/>
  <c r="T23" i="38"/>
  <c r="X23" i="38"/>
  <c r="AB23" i="38"/>
  <c r="AF23" i="38"/>
  <c r="AG101"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I16" i="38"/>
  <c r="O16" i="38"/>
  <c r="T16" i="38"/>
  <c r="Y16" i="38"/>
  <c r="AC16" i="38"/>
  <c r="AG16" i="38"/>
  <c r="G22" i="38"/>
  <c r="K22" i="38"/>
  <c r="O22" i="38"/>
  <c r="S22" i="38"/>
  <c r="W22" i="38"/>
  <c r="AA22" i="38"/>
  <c r="AE22" i="38"/>
  <c r="E23" i="38"/>
  <c r="I23" i="38"/>
  <c r="M23" i="38"/>
  <c r="Q23" i="38"/>
  <c r="U23" i="38"/>
  <c r="Y23" i="38"/>
  <c r="AC23" i="38"/>
  <c r="AD101" i="10" s="1"/>
  <c r="AG23" i="38"/>
  <c r="AH101" i="10" s="1"/>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K16" i="38"/>
  <c r="P16" i="38"/>
  <c r="U16" i="38"/>
  <c r="Z16" i="38"/>
  <c r="AD16" i="38"/>
  <c r="AE94" i="10" s="1"/>
  <c r="D22" i="38"/>
  <c r="H22" i="38"/>
  <c r="L22" i="38"/>
  <c r="P22" i="38"/>
  <c r="T22" i="38"/>
  <c r="X22" i="38"/>
  <c r="AB22" i="38"/>
  <c r="AF22" i="38"/>
  <c r="F23" i="38"/>
  <c r="J23" i="38"/>
  <c r="N23" i="38"/>
  <c r="R23" i="38"/>
  <c r="V23" i="38"/>
  <c r="Z23" i="38"/>
  <c r="AD23" i="38"/>
  <c r="AE101"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101" i="10" s="1"/>
  <c r="E34" i="38"/>
  <c r="G35" i="38"/>
  <c r="K40" i="38"/>
  <c r="L44" i="38"/>
  <c r="X44" i="38"/>
  <c r="F45" i="38"/>
  <c r="R45" i="38"/>
  <c r="AD45" i="38"/>
  <c r="D46" i="36"/>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O76" i="38"/>
  <c r="AE76" i="38"/>
  <c r="Q81" i="38"/>
  <c r="AG81" i="38"/>
  <c r="S86" i="38"/>
  <c r="E91" i="38"/>
  <c r="U91" i="38"/>
  <c r="S76" i="38"/>
  <c r="E81" i="38"/>
  <c r="U81" i="38"/>
  <c r="G86" i="38"/>
  <c r="W86" i="38"/>
  <c r="I91" i="38"/>
  <c r="Y91" i="38"/>
  <c r="G76" i="38"/>
  <c r="W76" i="38"/>
  <c r="I81" i="38"/>
  <c r="Y81" i="38"/>
  <c r="K86" i="38"/>
  <c r="AA86" i="38"/>
  <c r="M91" i="38"/>
  <c r="AC91" i="38"/>
  <c r="M81" i="38"/>
  <c r="Q91" i="38"/>
  <c r="AA76" i="38"/>
  <c r="AE86" i="38"/>
  <c r="AC81" i="38"/>
  <c r="AG91" i="38"/>
  <c r="K76" i="38"/>
  <c r="O86" i="38"/>
  <c r="G23" i="35"/>
  <c r="K23" i="35"/>
  <c r="O23" i="35"/>
  <c r="S23" i="35"/>
  <c r="AA23" i="35"/>
  <c r="AE23" i="35"/>
  <c r="D23" i="35"/>
  <c r="H23" i="35"/>
  <c r="L23" i="35"/>
  <c r="P23" i="35"/>
  <c r="T23" i="35"/>
  <c r="X23" i="35"/>
  <c r="AB23" i="35"/>
  <c r="AF23" i="35"/>
  <c r="F23" i="35"/>
  <c r="N23" i="35"/>
  <c r="AD23" i="35"/>
  <c r="E23" i="35"/>
  <c r="I23" i="35"/>
  <c r="M23" i="35"/>
  <c r="Q23" i="35"/>
  <c r="Y23" i="35"/>
  <c r="AC23" i="35"/>
  <c r="AG23" i="35"/>
  <c r="J23" i="35"/>
  <c r="R23" i="35"/>
  <c r="Z23" i="35"/>
  <c r="G29" i="35"/>
  <c r="K29" i="35"/>
  <c r="O29" i="35"/>
  <c r="S29" i="35"/>
  <c r="W29" i="35"/>
  <c r="AA29" i="35"/>
  <c r="AE29" i="35"/>
  <c r="D29" i="35"/>
  <c r="H29" i="35"/>
  <c r="L29" i="35"/>
  <c r="P29" i="35"/>
  <c r="T29" i="35"/>
  <c r="X29" i="35"/>
  <c r="AB29" i="35"/>
  <c r="AF29" i="35"/>
  <c r="J29" i="35"/>
  <c r="V29" i="35"/>
  <c r="AD29" i="35"/>
  <c r="E29" i="35"/>
  <c r="I29" i="35"/>
  <c r="M29" i="35"/>
  <c r="Q29" i="35"/>
  <c r="U29" i="35"/>
  <c r="Y29" i="35"/>
  <c r="AC29" i="35"/>
  <c r="AG29" i="35"/>
  <c r="F29" i="35"/>
  <c r="N29" i="35"/>
  <c r="R29" i="35"/>
  <c r="Z29" i="35"/>
  <c r="G33" i="35"/>
  <c r="K33" i="35"/>
  <c r="O33" i="35"/>
  <c r="S33" i="35"/>
  <c r="W33" i="35"/>
  <c r="AA33" i="35"/>
  <c r="AE33" i="35"/>
  <c r="D33" i="35"/>
  <c r="H33" i="35"/>
  <c r="L33" i="35"/>
  <c r="P33" i="35"/>
  <c r="T33" i="35"/>
  <c r="X33" i="35"/>
  <c r="AB33" i="35"/>
  <c r="AF33" i="35"/>
  <c r="F33" i="35"/>
  <c r="J33" i="35"/>
  <c r="N33" i="35"/>
  <c r="V33" i="35"/>
  <c r="AD33" i="35"/>
  <c r="E33" i="35"/>
  <c r="I33" i="35"/>
  <c r="M33" i="35"/>
  <c r="Q33" i="35"/>
  <c r="U33" i="35"/>
  <c r="Y33" i="35"/>
  <c r="AC33" i="35"/>
  <c r="AG33" i="35"/>
  <c r="R33" i="35"/>
  <c r="Z33" i="35"/>
  <c r="AH41" i="45"/>
  <c r="H69" i="45"/>
  <c r="Q70" i="45"/>
  <c r="I78" i="45"/>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28" i="35"/>
  <c r="I28" i="35"/>
  <c r="M28" i="35"/>
  <c r="Q28" i="35"/>
  <c r="U28" i="35"/>
  <c r="Y28" i="35"/>
  <c r="AC28" i="35"/>
  <c r="AG28" i="35"/>
  <c r="F28" i="35"/>
  <c r="J28" i="35"/>
  <c r="N28" i="35"/>
  <c r="R28" i="35"/>
  <c r="V28" i="35"/>
  <c r="Z28" i="35"/>
  <c r="AD28" i="35"/>
  <c r="D28" i="35"/>
  <c r="H28" i="35"/>
  <c r="P28" i="35"/>
  <c r="X28" i="35"/>
  <c r="AF28" i="35"/>
  <c r="G28" i="35"/>
  <c r="K28" i="35"/>
  <c r="O28" i="35"/>
  <c r="S28" i="35"/>
  <c r="W28" i="35"/>
  <c r="AA28" i="35"/>
  <c r="AE28" i="35"/>
  <c r="L28" i="35"/>
  <c r="T28" i="35"/>
  <c r="AB28" i="35"/>
  <c r="B173" i="45"/>
  <c r="T45" i="45"/>
  <c r="G73" i="45"/>
  <c r="E76" i="45"/>
  <c r="G77" i="45"/>
  <c r="D36" i="36"/>
  <c r="D47" i="36"/>
  <c r="E17" i="35"/>
  <c r="I17" i="35"/>
  <c r="M17" i="35"/>
  <c r="Q17" i="35"/>
  <c r="Y17" i="35"/>
  <c r="AC17" i="35"/>
  <c r="AG17" i="35"/>
  <c r="F17" i="35"/>
  <c r="J17" i="35"/>
  <c r="N17" i="35"/>
  <c r="R17" i="35"/>
  <c r="Z17" i="35"/>
  <c r="AD17" i="35"/>
  <c r="D17" i="35"/>
  <c r="H17" i="35"/>
  <c r="L17" i="35"/>
  <c r="P17" i="35"/>
  <c r="T17" i="35"/>
  <c r="X17" i="35"/>
  <c r="AB17" i="35"/>
  <c r="AF17" i="35"/>
  <c r="G17" i="35"/>
  <c r="K17" i="35"/>
  <c r="O17" i="35"/>
  <c r="S17" i="35"/>
  <c r="AA17" i="35"/>
  <c r="AE17" i="35"/>
  <c r="E32" i="35"/>
  <c r="I32" i="35"/>
  <c r="M32" i="35"/>
  <c r="Q32" i="35"/>
  <c r="U32" i="35"/>
  <c r="Y32" i="35"/>
  <c r="AC32" i="35"/>
  <c r="AG32" i="35"/>
  <c r="F32" i="35"/>
  <c r="J32" i="35"/>
  <c r="N32" i="35"/>
  <c r="R32" i="35"/>
  <c r="V32" i="35"/>
  <c r="Z32" i="35"/>
  <c r="AD32" i="35"/>
  <c r="H32" i="35"/>
  <c r="L32" i="35"/>
  <c r="P32" i="35"/>
  <c r="T32" i="35"/>
  <c r="X32" i="35"/>
  <c r="AB32" i="35"/>
  <c r="AF32" i="35"/>
  <c r="G32" i="35"/>
  <c r="K32" i="35"/>
  <c r="O32" i="35"/>
  <c r="S32" i="35"/>
  <c r="W32" i="35"/>
  <c r="AA32" i="35"/>
  <c r="AE32" i="35"/>
  <c r="V49" i="45"/>
  <c r="E72" i="45"/>
  <c r="M80" i="45"/>
  <c r="G16" i="35"/>
  <c r="K16" i="35"/>
  <c r="O16" i="35"/>
  <c r="S16" i="35"/>
  <c r="W16" i="35"/>
  <c r="AA16" i="35"/>
  <c r="AE16" i="35"/>
  <c r="G25" i="35"/>
  <c r="K25" i="35"/>
  <c r="O25" i="35"/>
  <c r="S25" i="35"/>
  <c r="W25" i="35"/>
  <c r="AA25" i="35"/>
  <c r="AE25" i="35"/>
  <c r="E26" i="35"/>
  <c r="I26" i="35"/>
  <c r="M26" i="35"/>
  <c r="Q26" i="35"/>
  <c r="U26" i="35"/>
  <c r="Y26" i="35"/>
  <c r="AC26" i="35"/>
  <c r="AG26" i="35"/>
  <c r="E30" i="35"/>
  <c r="I30" i="35"/>
  <c r="M30" i="35"/>
  <c r="Q30" i="35"/>
  <c r="U30" i="35"/>
  <c r="Y30" i="35"/>
  <c r="AC30" i="35"/>
  <c r="AG30" i="35"/>
  <c r="G31" i="35"/>
  <c r="K31" i="35"/>
  <c r="O31" i="35"/>
  <c r="S31" i="35"/>
  <c r="W31" i="35"/>
  <c r="AA31" i="35"/>
  <c r="AE31" i="35"/>
  <c r="D16" i="35"/>
  <c r="H16" i="35"/>
  <c r="L16" i="35"/>
  <c r="P16" i="35"/>
  <c r="T16" i="35"/>
  <c r="X16" i="35"/>
  <c r="AB16" i="35"/>
  <c r="AF16" i="35"/>
  <c r="D25" i="35"/>
  <c r="H25" i="35"/>
  <c r="L25" i="35"/>
  <c r="P25" i="35"/>
  <c r="T25" i="35"/>
  <c r="X25" i="35"/>
  <c r="AB25" i="35"/>
  <c r="AF25" i="35"/>
  <c r="F26" i="35"/>
  <c r="J26" i="35"/>
  <c r="N26" i="35"/>
  <c r="R26" i="35"/>
  <c r="V26" i="35"/>
  <c r="Z26" i="35"/>
  <c r="AD26" i="35"/>
  <c r="F30" i="35"/>
  <c r="J30" i="35"/>
  <c r="N30" i="35"/>
  <c r="R30" i="35"/>
  <c r="V30" i="35"/>
  <c r="Z30" i="35"/>
  <c r="AD30" i="35"/>
  <c r="D31" i="35"/>
  <c r="H31" i="35"/>
  <c r="L31" i="35"/>
  <c r="P31" i="35"/>
  <c r="T31" i="35"/>
  <c r="X31" i="35"/>
  <c r="AB31" i="35"/>
  <c r="AF31" i="35"/>
  <c r="F16" i="35"/>
  <c r="N16" i="35"/>
  <c r="Z16" i="35"/>
  <c r="J25" i="35"/>
  <c r="R25" i="35"/>
  <c r="Z25" i="35"/>
  <c r="D26" i="35"/>
  <c r="L26" i="35"/>
  <c r="T26" i="35"/>
  <c r="AB26" i="35"/>
  <c r="D30" i="35"/>
  <c r="L30" i="35"/>
  <c r="T30" i="35"/>
  <c r="AF30" i="35"/>
  <c r="F31" i="35"/>
  <c r="R31" i="35"/>
  <c r="V31" i="35"/>
  <c r="E16" i="35"/>
  <c r="I16" i="35"/>
  <c r="M16" i="35"/>
  <c r="Q16" i="35"/>
  <c r="U16" i="35"/>
  <c r="Y16" i="35"/>
  <c r="AC16" i="35"/>
  <c r="AG16" i="35"/>
  <c r="E25" i="35"/>
  <c r="I25" i="35"/>
  <c r="M25" i="35"/>
  <c r="Q25" i="35"/>
  <c r="U25" i="35"/>
  <c r="Y25" i="35"/>
  <c r="AC25" i="35"/>
  <c r="AG25" i="35"/>
  <c r="G26" i="35"/>
  <c r="K26" i="35"/>
  <c r="O26" i="35"/>
  <c r="S26" i="35"/>
  <c r="W26" i="35"/>
  <c r="AA26" i="35"/>
  <c r="AE26" i="35"/>
  <c r="G30" i="35"/>
  <c r="K30" i="35"/>
  <c r="O30" i="35"/>
  <c r="S30" i="35"/>
  <c r="W30" i="35"/>
  <c r="AA30" i="35"/>
  <c r="AE30" i="35"/>
  <c r="E31" i="35"/>
  <c r="I31" i="35"/>
  <c r="M31" i="35"/>
  <c r="Q31" i="35"/>
  <c r="U31" i="35"/>
  <c r="Y31" i="35"/>
  <c r="AC31" i="35"/>
  <c r="AG31" i="35"/>
  <c r="J16" i="35"/>
  <c r="R16" i="35"/>
  <c r="V16" i="35"/>
  <c r="AD16" i="35"/>
  <c r="F25" i="35"/>
  <c r="N25" i="35"/>
  <c r="V25" i="35"/>
  <c r="AD25" i="35"/>
  <c r="H26" i="35"/>
  <c r="P26" i="35"/>
  <c r="X26" i="35"/>
  <c r="AF26" i="35"/>
  <c r="H30" i="35"/>
  <c r="P30" i="35"/>
  <c r="X30" i="35"/>
  <c r="AB30" i="35"/>
  <c r="J31" i="35"/>
  <c r="N31" i="35"/>
  <c r="Z31" i="35"/>
  <c r="AD31"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4" i="35"/>
  <c r="I24" i="35"/>
  <c r="M24" i="35"/>
  <c r="Q24" i="35"/>
  <c r="Y24" i="35"/>
  <c r="AC24" i="35"/>
  <c r="AG24" i="35"/>
  <c r="F24" i="35"/>
  <c r="J24" i="35"/>
  <c r="N24" i="35"/>
  <c r="R24" i="35"/>
  <c r="Z24" i="35"/>
  <c r="AD24" i="35"/>
  <c r="H24" i="35"/>
  <c r="P24" i="35"/>
  <c r="X24" i="35"/>
  <c r="AF24" i="35"/>
  <c r="G24" i="35"/>
  <c r="K24" i="35"/>
  <c r="O24" i="35"/>
  <c r="S24" i="35"/>
  <c r="AA24" i="35"/>
  <c r="AE24" i="35"/>
  <c r="D24" i="35"/>
  <c r="L24" i="35"/>
  <c r="T24" i="35"/>
  <c r="AB24" i="35"/>
  <c r="G27" i="35"/>
  <c r="K27" i="35"/>
  <c r="O27" i="35"/>
  <c r="S27" i="35"/>
  <c r="W27" i="35"/>
  <c r="AA27" i="35"/>
  <c r="AE27" i="35"/>
  <c r="D27" i="35"/>
  <c r="H27" i="35"/>
  <c r="L27" i="35"/>
  <c r="P27" i="35"/>
  <c r="T27" i="35"/>
  <c r="X27" i="35"/>
  <c r="AB27" i="35"/>
  <c r="AF27" i="35"/>
  <c r="F27" i="35"/>
  <c r="J27" i="35"/>
  <c r="R27" i="35"/>
  <c r="Z27" i="35"/>
  <c r="E27" i="35"/>
  <c r="I27" i="35"/>
  <c r="M27" i="35"/>
  <c r="Q27" i="35"/>
  <c r="U27" i="35"/>
  <c r="Y27" i="35"/>
  <c r="AC27" i="35"/>
  <c r="AG27" i="35"/>
  <c r="N27" i="35"/>
  <c r="V27" i="35"/>
  <c r="AD27" i="35"/>
  <c r="D34" i="35"/>
  <c r="E34" i="35"/>
  <c r="I34" i="35"/>
  <c r="M34" i="35"/>
  <c r="Q34" i="35"/>
  <c r="U34" i="35"/>
  <c r="Y34" i="35"/>
  <c r="AC34" i="35"/>
  <c r="AG34" i="35"/>
  <c r="F34" i="35"/>
  <c r="J34" i="35"/>
  <c r="N34" i="35"/>
  <c r="R34" i="35"/>
  <c r="V34" i="35"/>
  <c r="Z34" i="35"/>
  <c r="AD34" i="35"/>
  <c r="H34" i="35"/>
  <c r="L34" i="35"/>
  <c r="P34" i="35"/>
  <c r="T34" i="35"/>
  <c r="X34" i="35"/>
  <c r="AB34" i="35"/>
  <c r="AF34" i="35"/>
  <c r="G34" i="35"/>
  <c r="K34" i="35"/>
  <c r="O34" i="35"/>
  <c r="S34" i="35"/>
  <c r="W34" i="35"/>
  <c r="AA34" i="35"/>
  <c r="AE34" i="35"/>
  <c r="H37" i="45"/>
  <c r="X53" i="45"/>
  <c r="S71" i="45"/>
  <c r="K79" i="45"/>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E17" i="36"/>
  <c r="AD18" i="36"/>
  <c r="AC19" i="36"/>
  <c r="AG19" i="36"/>
  <c r="AF20" i="36"/>
  <c r="AE21" i="36"/>
  <c r="AE10" i="36"/>
  <c r="AD11" i="36"/>
  <c r="AF17" i="36"/>
  <c r="AE18" i="36"/>
  <c r="AD19" i="36"/>
  <c r="AC20" i="36"/>
  <c r="AG20" i="36"/>
  <c r="AF21" i="36"/>
  <c r="AF10" i="36"/>
  <c r="AE11" i="36"/>
  <c r="AC17" i="36"/>
  <c r="AG17" i="36"/>
  <c r="AF18" i="36"/>
  <c r="AE19" i="36"/>
  <c r="AD20" i="36"/>
  <c r="AC21" i="36"/>
  <c r="AG21" i="36"/>
  <c r="AC10" i="36"/>
  <c r="AG10" i="36"/>
  <c r="AF11" i="36"/>
  <c r="AD17" i="36"/>
  <c r="AC18" i="36"/>
  <c r="AG18" i="36"/>
  <c r="AF19" i="36"/>
  <c r="AE20" i="36"/>
  <c r="AD21" i="36"/>
  <c r="AB48" i="36"/>
  <c r="Y10" i="36"/>
  <c r="AB46" i="36"/>
  <c r="AB42" i="36"/>
  <c r="X38" i="36"/>
  <c r="Z32" i="36"/>
  <c r="Z20" i="36"/>
  <c r="AA10" i="36"/>
  <c r="AB10" i="36"/>
  <c r="AA46" i="36"/>
  <c r="W42" i="36"/>
  <c r="W38" i="36"/>
  <c r="AB33" i="36"/>
  <c r="Y21" i="36"/>
  <c r="Y17" i="36"/>
  <c r="Y11" i="36"/>
  <c r="Z42" i="36"/>
  <c r="AA37" i="36"/>
  <c r="AA33" i="36"/>
  <c r="Y31" i="36"/>
  <c r="X20" i="36"/>
  <c r="X18" i="36"/>
  <c r="X12" i="36"/>
  <c r="W48" i="36"/>
  <c r="Z41" i="36"/>
  <c r="W36" i="36"/>
  <c r="AB31" i="36"/>
  <c r="AA20" i="36"/>
  <c r="AA18" i="36"/>
  <c r="AA12" i="36"/>
  <c r="Z10" i="36"/>
  <c r="Z48" i="36"/>
  <c r="X46" i="36"/>
  <c r="X42" i="36"/>
  <c r="Y37" i="36"/>
  <c r="AA31" i="36"/>
  <c r="Z19" i="36"/>
  <c r="Z13" i="36"/>
  <c r="Y47" i="36"/>
  <c r="X10" i="36"/>
  <c r="W46" i="36"/>
  <c r="AB41" i="36"/>
  <c r="AB37" i="36"/>
  <c r="X33" i="36"/>
  <c r="Y20" i="36"/>
  <c r="W10" i="36"/>
  <c r="AA41" i="36"/>
  <c r="W37" i="36"/>
  <c r="W33" i="36"/>
  <c r="AB21" i="36"/>
  <c r="AB19" i="36"/>
  <c r="AB17" i="36"/>
  <c r="AB13" i="36"/>
  <c r="AB11" i="36"/>
  <c r="Y46" i="36"/>
  <c r="Y38" i="36"/>
  <c r="Z33" i="36"/>
  <c r="X31" i="36"/>
  <c r="W20" i="36"/>
  <c r="W18"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100" i="10"/>
  <c r="AG107" i="10"/>
  <c r="AG100" i="10"/>
  <c r="AE107" i="10"/>
  <c r="AH100" i="10"/>
  <c r="AF100" i="10"/>
  <c r="AD107" i="10"/>
  <c r="AH107" i="10"/>
  <c r="AD100" i="10"/>
  <c r="AF107" i="10"/>
  <c r="AE207" i="10"/>
  <c r="AG207" i="10"/>
  <c r="AD207" i="10"/>
  <c r="AF207" i="10"/>
  <c r="AH207"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Z207" i="45"/>
  <c r="V207" i="45"/>
  <c r="R207" i="45"/>
  <c r="N207" i="45"/>
  <c r="J207" i="45"/>
  <c r="F207" i="45"/>
  <c r="AA207" i="45"/>
  <c r="K207" i="45"/>
  <c r="AC207" i="45"/>
  <c r="Y207" i="45"/>
  <c r="U207" i="45"/>
  <c r="Q207" i="45"/>
  <c r="M207" i="45"/>
  <c r="I207" i="45"/>
  <c r="E207" i="45"/>
  <c r="S207" i="45"/>
  <c r="G207" i="45"/>
  <c r="AB207" i="45"/>
  <c r="X207" i="45"/>
  <c r="T207" i="45"/>
  <c r="P207" i="45"/>
  <c r="L207" i="45"/>
  <c r="H207" i="45"/>
  <c r="W207" i="45"/>
  <c r="O207" i="45"/>
  <c r="E56" i="39"/>
  <c r="AF66" i="45" l="1"/>
  <c r="AF66" i="10"/>
  <c r="Y66" i="45"/>
  <c r="Y64" i="45" s="1"/>
  <c r="Y66" i="10"/>
  <c r="Y64" i="10" s="1"/>
  <c r="Z66" i="45"/>
  <c r="Z64" i="45" s="1"/>
  <c r="Z66" i="10"/>
  <c r="H58" i="45"/>
  <c r="H56" i="45" s="1"/>
  <c r="H58" i="10"/>
  <c r="E58" i="10"/>
  <c r="E56" i="10" s="1"/>
  <c r="E58" i="45"/>
  <c r="E56" i="45" s="1"/>
  <c r="S58" i="45"/>
  <c r="S58" i="10"/>
  <c r="R58" i="45"/>
  <c r="R56" i="45" s="1"/>
  <c r="R58" i="10"/>
  <c r="R56" i="10" s="1"/>
  <c r="S62" i="45"/>
  <c r="S62" i="10"/>
  <c r="S60" i="10" s="1"/>
  <c r="O62" i="45"/>
  <c r="O60" i="45" s="1"/>
  <c r="O62" i="10"/>
  <c r="O60" i="10" s="1"/>
  <c r="Y62" i="45"/>
  <c r="Y62" i="10"/>
  <c r="H62" i="45"/>
  <c r="H60" i="45" s="1"/>
  <c r="H62" i="10"/>
  <c r="H60" i="10" s="1"/>
  <c r="S60" i="45"/>
  <c r="M66" i="45"/>
  <c r="M64" i="45" s="1"/>
  <c r="M66" i="10"/>
  <c r="M64" i="10" s="1"/>
  <c r="H66" i="45"/>
  <c r="H64" i="45" s="1"/>
  <c r="H66" i="10"/>
  <c r="H64" i="10" s="1"/>
  <c r="S66" i="10"/>
  <c r="S64" i="10" s="1"/>
  <c r="S66" i="45"/>
  <c r="S64" i="45" s="1"/>
  <c r="AH66" i="10"/>
  <c r="AH66" i="45"/>
  <c r="AH64" i="45" s="1"/>
  <c r="I58" i="45"/>
  <c r="I56" i="45" s="1"/>
  <c r="I58" i="10"/>
  <c r="I56" i="10" s="1"/>
  <c r="T58" i="45"/>
  <c r="T56" i="45" s="1"/>
  <c r="T58" i="10"/>
  <c r="T56" i="10" s="1"/>
  <c r="AC58" i="45"/>
  <c r="AC56" i="45" s="1"/>
  <c r="AC58" i="10"/>
  <c r="AC56" i="10" s="1"/>
  <c r="AE58" i="10"/>
  <c r="AE56" i="10" s="1"/>
  <c r="AE58" i="45"/>
  <c r="AE56" i="45" s="1"/>
  <c r="O58" i="45"/>
  <c r="O58" i="10"/>
  <c r="O56" i="10" s="1"/>
  <c r="AD58" i="45"/>
  <c r="AD56" i="45" s="1"/>
  <c r="AD58" i="10"/>
  <c r="AD56" i="10" s="1"/>
  <c r="N58" i="10"/>
  <c r="N56" i="10" s="1"/>
  <c r="N58" i="45"/>
  <c r="N56" i="45" s="1"/>
  <c r="K62" i="45"/>
  <c r="K60" i="45" s="1"/>
  <c r="K62" i="10"/>
  <c r="K60" i="10" s="1"/>
  <c r="F62" i="45"/>
  <c r="F60" i="45" s="1"/>
  <c r="F62" i="10"/>
  <c r="F60" i="10" s="1"/>
  <c r="G62" i="45"/>
  <c r="G62" i="10"/>
  <c r="G60" i="10" s="1"/>
  <c r="U62" i="45"/>
  <c r="U60" i="45" s="1"/>
  <c r="U62" i="10"/>
  <c r="U60" i="10" s="1"/>
  <c r="E62" i="45"/>
  <c r="E60" i="45" s="1"/>
  <c r="E62" i="10"/>
  <c r="E60" i="10" s="1"/>
  <c r="T62" i="10"/>
  <c r="T60" i="10" s="1"/>
  <c r="T62" i="45"/>
  <c r="T60" i="45" s="1"/>
  <c r="AF64" i="10"/>
  <c r="S56" i="10"/>
  <c r="AC64" i="10"/>
  <c r="Y60" i="45"/>
  <c r="G60" i="45"/>
  <c r="AC66" i="10"/>
  <c r="AC66" i="45"/>
  <c r="AC64" i="45" s="1"/>
  <c r="P66" i="45"/>
  <c r="P64" i="45" s="1"/>
  <c r="P66" i="10"/>
  <c r="P64" i="10" s="1"/>
  <c r="AA66" i="10"/>
  <c r="AA64" i="10" s="1"/>
  <c r="AA66" i="45"/>
  <c r="AA64" i="45" s="1"/>
  <c r="J66" i="45"/>
  <c r="J64" i="45" s="1"/>
  <c r="J66" i="10"/>
  <c r="J64" i="10" s="1"/>
  <c r="U66" i="10"/>
  <c r="U64" i="10" s="1"/>
  <c r="U66" i="45"/>
  <c r="U64" i="45" s="1"/>
  <c r="AB66" i="45"/>
  <c r="AB64" i="45" s="1"/>
  <c r="AB66" i="10"/>
  <c r="AB64" i="10" s="1"/>
  <c r="L66" i="45"/>
  <c r="L64" i="45" s="1"/>
  <c r="L66" i="10"/>
  <c r="L64" i="10" s="1"/>
  <c r="Q66" i="45"/>
  <c r="Q64" i="45" s="1"/>
  <c r="Q66" i="10"/>
  <c r="Q64" i="10" s="1"/>
  <c r="G66" i="10"/>
  <c r="G64" i="10" s="1"/>
  <c r="G66" i="45"/>
  <c r="G64" i="45" s="1"/>
  <c r="F66" i="45"/>
  <c r="F64" i="45" s="1"/>
  <c r="F66" i="10"/>
  <c r="F64" i="10" s="1"/>
  <c r="Q58" i="10"/>
  <c r="Q56" i="10" s="1"/>
  <c r="Q58" i="45"/>
  <c r="Q56" i="45" s="1"/>
  <c r="AH58" i="45"/>
  <c r="AH56" i="45" s="1"/>
  <c r="AH58" i="10"/>
  <c r="AH56" i="10" s="1"/>
  <c r="Z62" i="10"/>
  <c r="Z60" i="10" s="1"/>
  <c r="Z62" i="45"/>
  <c r="Z60" i="45" s="1"/>
  <c r="J62" i="10"/>
  <c r="J60" i="10" s="1"/>
  <c r="J62" i="45"/>
  <c r="J60" i="45" s="1"/>
  <c r="I62" i="45"/>
  <c r="I60" i="45" s="1"/>
  <c r="I62" i="10"/>
  <c r="Y60" i="10"/>
  <c r="S56" i="45"/>
  <c r="I66" i="10"/>
  <c r="I64" i="10" s="1"/>
  <c r="I66" i="45"/>
  <c r="R66" i="10"/>
  <c r="R64" i="10" s="1"/>
  <c r="R66" i="45"/>
  <c r="R64" i="45" s="1"/>
  <c r="E66" i="10"/>
  <c r="E64" i="10" s="1"/>
  <c r="E66" i="45"/>
  <c r="E64" i="45" s="1"/>
  <c r="T66" i="45"/>
  <c r="T64" i="45" s="1"/>
  <c r="T66" i="10"/>
  <c r="T64" i="10" s="1"/>
  <c r="AG66" i="45"/>
  <c r="AG66" i="10"/>
  <c r="AG64" i="10" s="1"/>
  <c r="AE66" i="10"/>
  <c r="AE64" i="10" s="1"/>
  <c r="AE66" i="45"/>
  <c r="AE64" i="45" s="1"/>
  <c r="O66" i="45"/>
  <c r="O64" i="45" s="1"/>
  <c r="O66" i="10"/>
  <c r="O64" i="10" s="1"/>
  <c r="AD66" i="45"/>
  <c r="AD64" i="45" s="1"/>
  <c r="AD66" i="10"/>
  <c r="AD64" i="10" s="1"/>
  <c r="N66" i="45"/>
  <c r="N64" i="45" s="1"/>
  <c r="N66" i="10"/>
  <c r="N64" i="10" s="1"/>
  <c r="AG58" i="45"/>
  <c r="AG56" i="45" s="1"/>
  <c r="AG58" i="10"/>
  <c r="AG56" i="10" s="1"/>
  <c r="AF58" i="10"/>
  <c r="AF56" i="10" s="1"/>
  <c r="AF58" i="45"/>
  <c r="AF56" i="45" s="1"/>
  <c r="P58" i="45"/>
  <c r="P56" i="45" s="1"/>
  <c r="P58" i="10"/>
  <c r="P56" i="10" s="1"/>
  <c r="U58" i="10"/>
  <c r="U56" i="10" s="1"/>
  <c r="U58" i="45"/>
  <c r="U56" i="45" s="1"/>
  <c r="AA58" i="45"/>
  <c r="AA56" i="45" s="1"/>
  <c r="AA58" i="10"/>
  <c r="AA56" i="10" s="1"/>
  <c r="K58" i="45"/>
  <c r="K56" i="45" s="1"/>
  <c r="K58" i="10"/>
  <c r="K56" i="10" s="1"/>
  <c r="Z58" i="10"/>
  <c r="Z56" i="10" s="1"/>
  <c r="Z58" i="45"/>
  <c r="Z56" i="45" s="1"/>
  <c r="J58" i="10"/>
  <c r="J56" i="10" s="1"/>
  <c r="J58" i="45"/>
  <c r="J56" i="45" s="1"/>
  <c r="AH62" i="10"/>
  <c r="AH60" i="10" s="1"/>
  <c r="AH62" i="45"/>
  <c r="AH60" i="45" s="1"/>
  <c r="R62" i="10"/>
  <c r="R60" i="10" s="1"/>
  <c r="R62" i="45"/>
  <c r="R60" i="45" s="1"/>
  <c r="AE62" i="45"/>
  <c r="AE60" i="45" s="1"/>
  <c r="AE62" i="10"/>
  <c r="AE60" i="10" s="1"/>
  <c r="AG62" i="10"/>
  <c r="AG60" i="10" s="1"/>
  <c r="AG62" i="45"/>
  <c r="AG60" i="45" s="1"/>
  <c r="Q62" i="45"/>
  <c r="Q60" i="45" s="1"/>
  <c r="Q62" i="10"/>
  <c r="Q60" i="10" s="1"/>
  <c r="AF62" i="45"/>
  <c r="AF60" i="45" s="1"/>
  <c r="AF62" i="10"/>
  <c r="AF60" i="10" s="1"/>
  <c r="P62" i="45"/>
  <c r="P62" i="10"/>
  <c r="P60" i="10" s="1"/>
  <c r="H56" i="10"/>
  <c r="Z64" i="10"/>
  <c r="I60" i="10"/>
  <c r="AH64" i="10"/>
  <c r="I64" i="45"/>
  <c r="AF64" i="45"/>
  <c r="O56" i="45"/>
  <c r="K66" i="45"/>
  <c r="K64" i="45" s="1"/>
  <c r="K66" i="10"/>
  <c r="K64" i="10" s="1"/>
  <c r="Y58" i="45"/>
  <c r="Y56" i="45" s="1"/>
  <c r="Y58" i="10"/>
  <c r="Y56" i="10" s="1"/>
  <c r="AB58" i="45"/>
  <c r="AB56" i="45" s="1"/>
  <c r="AB58" i="10"/>
  <c r="AB56" i="10" s="1"/>
  <c r="L58" i="45"/>
  <c r="L56" i="45" s="1"/>
  <c r="L58" i="10"/>
  <c r="L56" i="10" s="1"/>
  <c r="M58" i="10"/>
  <c r="M56" i="10" s="1"/>
  <c r="M58" i="45"/>
  <c r="M56" i="45" s="1"/>
  <c r="G58" i="10"/>
  <c r="G56" i="10" s="1"/>
  <c r="G58" i="45"/>
  <c r="G56" i="45" s="1"/>
  <c r="F58" i="10"/>
  <c r="F56" i="10" s="1"/>
  <c r="F58" i="45"/>
  <c r="F56" i="45" s="1"/>
  <c r="AA62" i="45"/>
  <c r="AA60" i="45" s="1"/>
  <c r="AA62" i="10"/>
  <c r="AA60" i="10" s="1"/>
  <c r="AD62" i="10"/>
  <c r="AD60" i="10" s="1"/>
  <c r="AD62" i="45"/>
  <c r="AD60" i="45" s="1"/>
  <c r="N62" i="45"/>
  <c r="N60" i="45" s="1"/>
  <c r="N62" i="10"/>
  <c r="N60" i="10" s="1"/>
  <c r="AC62" i="10"/>
  <c r="AC60" i="10" s="1"/>
  <c r="AC62" i="45"/>
  <c r="AC60" i="45" s="1"/>
  <c r="M62" i="10"/>
  <c r="M60" i="10" s="1"/>
  <c r="M62" i="45"/>
  <c r="M60" i="45" s="1"/>
  <c r="AB62" i="10"/>
  <c r="AB60" i="10" s="1"/>
  <c r="AB62" i="45"/>
  <c r="AB60" i="45" s="1"/>
  <c r="L62" i="45"/>
  <c r="L60" i="45" s="1"/>
  <c r="L62" i="10"/>
  <c r="L60" i="10" s="1"/>
  <c r="P60" i="45"/>
  <c r="AG64" i="45"/>
  <c r="Y10" i="38"/>
  <c r="AA10" i="38"/>
  <c r="AF10" i="38"/>
  <c r="AD10" i="38"/>
  <c r="Y14" i="38"/>
  <c r="X12" i="38"/>
  <c r="AC14" i="38"/>
  <c r="AG13" i="38"/>
  <c r="AD14" i="38"/>
  <c r="AG14" i="38"/>
  <c r="AE12" i="38"/>
  <c r="W10" i="38"/>
  <c r="Z10" i="38"/>
  <c r="AG10" i="38"/>
  <c r="AD12" i="38"/>
  <c r="Y12" i="38"/>
  <c r="AD13" i="38"/>
  <c r="AB10" i="38"/>
  <c r="X10" i="38"/>
  <c r="AC10" i="38"/>
  <c r="AE10" i="38"/>
  <c r="AF13" i="38"/>
  <c r="AC12" i="38"/>
  <c r="Z13" i="38"/>
  <c r="AC13" i="38"/>
  <c r="X13" i="38"/>
  <c r="AE14" i="38"/>
  <c r="AA12" i="38"/>
  <c r="X14" i="38"/>
  <c r="AB14" i="38"/>
  <c r="W13" i="38"/>
  <c r="AG12" i="38"/>
  <c r="Z12" i="38"/>
  <c r="AE13" i="38"/>
  <c r="W12" i="38"/>
  <c r="AB12" i="38"/>
  <c r="AA13" i="38"/>
  <c r="AF12" i="38"/>
  <c r="Y13" i="38"/>
  <c r="AF14" i="38"/>
  <c r="AB13" i="38"/>
  <c r="Z14" i="38"/>
  <c r="W14" i="38"/>
  <c r="AA14" i="38"/>
  <c r="AD94" i="10"/>
  <c r="O175" i="10"/>
  <c r="U175" i="10"/>
  <c r="E175" i="10"/>
  <c r="T175" i="10"/>
  <c r="AF94" i="10"/>
  <c r="AC28" i="38"/>
  <c r="Z28" i="38"/>
  <c r="AE25" i="38"/>
  <c r="AH94"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75" i="10"/>
  <c r="F175" i="10"/>
  <c r="G175" i="10"/>
  <c r="AA42" i="38"/>
  <c r="W43" i="38"/>
  <c r="X41" i="38"/>
  <c r="Y41" i="38"/>
  <c r="Z42" i="38"/>
  <c r="AC42" i="38"/>
  <c r="AE43" i="38"/>
  <c r="AD41" i="38"/>
  <c r="AD43" i="38"/>
  <c r="AD42" i="38"/>
  <c r="AH175" i="10"/>
  <c r="AH173" i="10" s="1"/>
  <c r="AG175" i="10"/>
  <c r="AG173" i="10" s="1"/>
  <c r="Q175" i="10"/>
  <c r="Y42" i="38"/>
  <c r="Z43" i="38"/>
  <c r="AA43" i="38"/>
  <c r="AB41" i="38"/>
  <c r="X42" i="38"/>
  <c r="AF42" i="38"/>
  <c r="AE42" i="38"/>
  <c r="AE41" i="38"/>
  <c r="M175" i="10"/>
  <c r="Y43" i="38"/>
  <c r="AB43" i="38"/>
  <c r="X43" i="38"/>
  <c r="W41" i="38"/>
  <c r="W42" i="38"/>
  <c r="AB42" i="38"/>
  <c r="AG41" i="38"/>
  <c r="AF41" i="38"/>
  <c r="AG43" i="38"/>
  <c r="I175" i="10"/>
  <c r="X175"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75" i="10"/>
  <c r="AA175" i="10"/>
  <c r="AF175" i="10"/>
  <c r="AF173" i="10" s="1"/>
  <c r="P175" i="10"/>
  <c r="Z31" i="38"/>
  <c r="Z33" i="38"/>
  <c r="W33" i="38"/>
  <c r="AB31" i="38"/>
  <c r="Y31" i="38"/>
  <c r="AD32" i="38"/>
  <c r="AC32" i="38"/>
  <c r="AC31" i="38"/>
  <c r="AE175" i="10"/>
  <c r="AE173" i="10" s="1"/>
  <c r="AD175" i="10"/>
  <c r="AD173" i="10" s="1"/>
  <c r="N175" i="10"/>
  <c r="S175" i="10"/>
  <c r="AC175" i="10"/>
  <c r="AB175" i="10"/>
  <c r="L175" i="10"/>
  <c r="H174" i="45"/>
  <c r="L174" i="45"/>
  <c r="P174" i="45"/>
  <c r="T174" i="45"/>
  <c r="X174" i="45"/>
  <c r="AB174" i="45"/>
  <c r="AF174" i="45"/>
  <c r="K174" i="45"/>
  <c r="W174" i="45"/>
  <c r="AE174" i="45"/>
  <c r="I174" i="45"/>
  <c r="M174" i="45"/>
  <c r="Q174" i="45"/>
  <c r="U174" i="45"/>
  <c r="Y174" i="45"/>
  <c r="AC174" i="45"/>
  <c r="AG174" i="45"/>
  <c r="G174" i="45"/>
  <c r="S174" i="45"/>
  <c r="AA174" i="45"/>
  <c r="E174" i="45"/>
  <c r="F174" i="45"/>
  <c r="J174" i="45"/>
  <c r="N174" i="45"/>
  <c r="R174" i="45"/>
  <c r="V174" i="45"/>
  <c r="Z174" i="45"/>
  <c r="AD174" i="45"/>
  <c r="AH174" i="45"/>
  <c r="O174" i="45"/>
  <c r="AA33" i="38"/>
  <c r="AE32" i="38"/>
  <c r="AE31" i="38"/>
  <c r="AD33" i="38"/>
  <c r="AD31" i="38"/>
  <c r="AF31" i="38"/>
  <c r="AE33" i="38"/>
  <c r="W175" i="10"/>
  <c r="Z175" i="10"/>
  <c r="J175" i="10"/>
  <c r="K175" i="10"/>
  <c r="Y175" i="10"/>
  <c r="H175"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AA26" i="38"/>
  <c r="AE26" i="38"/>
  <c r="AB27" i="38"/>
  <c r="AH77" i="45"/>
  <c r="R77" i="45"/>
  <c r="AF76" i="45"/>
  <c r="R79" i="45"/>
  <c r="N77" i="45"/>
  <c r="P80" i="45"/>
  <c r="L78" i="45"/>
  <c r="H76" i="45"/>
  <c r="AB80" i="45"/>
  <c r="X78" i="45"/>
  <c r="T76" i="45"/>
  <c r="S80" i="45"/>
  <c r="AG79" i="45"/>
  <c r="Q79" i="45"/>
  <c r="AE78" i="45"/>
  <c r="O78" i="45"/>
  <c r="AC77" i="45"/>
  <c r="M77" i="45"/>
  <c r="AA76" i="45"/>
  <c r="K76" i="45"/>
  <c r="V80" i="45"/>
  <c r="F80" i="45"/>
  <c r="T79" i="45"/>
  <c r="AH78" i="45"/>
  <c r="R78" i="45"/>
  <c r="AF77" i="45"/>
  <c r="P77" i="45"/>
  <c r="AD76" i="45"/>
  <c r="N76" i="45"/>
  <c r="Y80" i="45"/>
  <c r="I80" i="45"/>
  <c r="W79" i="45"/>
  <c r="G79" i="45"/>
  <c r="U78" i="45"/>
  <c r="E78" i="45"/>
  <c r="S77" i="45"/>
  <c r="AG76" i="45"/>
  <c r="Q76" i="45"/>
  <c r="T78" i="45"/>
  <c r="AF78" i="45"/>
  <c r="AB76" i="45"/>
  <c r="AD79" i="45"/>
  <c r="Z77" i="45"/>
  <c r="L80" i="45"/>
  <c r="H78" i="45"/>
  <c r="AE80" i="45"/>
  <c r="O80" i="45"/>
  <c r="AC79" i="45"/>
  <c r="M79" i="45"/>
  <c r="AA78" i="45"/>
  <c r="K78" i="45"/>
  <c r="Y77" i="45"/>
  <c r="I77" i="45"/>
  <c r="W76" i="45"/>
  <c r="G76" i="45"/>
  <c r="AH80" i="45"/>
  <c r="R80" i="45"/>
  <c r="AF79" i="45"/>
  <c r="P79" i="45"/>
  <c r="AD78" i="45"/>
  <c r="N78" i="45"/>
  <c r="AB77" i="45"/>
  <c r="L77" i="45"/>
  <c r="Z76" i="45"/>
  <c r="J76" i="45"/>
  <c r="U80" i="45"/>
  <c r="E80" i="45"/>
  <c r="S79" i="45"/>
  <c r="AG78" i="45"/>
  <c r="Q78" i="45"/>
  <c r="AE77" i="45"/>
  <c r="O77" i="45"/>
  <c r="AC76" i="45"/>
  <c r="M76" i="45"/>
  <c r="X80" i="45"/>
  <c r="P76" i="45"/>
  <c r="T80" i="45"/>
  <c r="P78" i="45"/>
  <c r="L76" i="45"/>
  <c r="N79" i="45"/>
  <c r="J77" i="45"/>
  <c r="Z79" i="45"/>
  <c r="V77" i="45"/>
  <c r="AA80" i="45"/>
  <c r="K80" i="45"/>
  <c r="Y79" i="45"/>
  <c r="I79" i="45"/>
  <c r="W78" i="45"/>
  <c r="G78" i="45"/>
  <c r="U77" i="45"/>
  <c r="E77" i="45"/>
  <c r="S76" i="45"/>
  <c r="AD80" i="45"/>
  <c r="N80" i="45"/>
  <c r="AB79" i="45"/>
  <c r="L79" i="45"/>
  <c r="Z78" i="45"/>
  <c r="J78" i="45"/>
  <c r="X77" i="45"/>
  <c r="H77" i="45"/>
  <c r="V76" i="45"/>
  <c r="F76" i="45"/>
  <c r="AG80" i="45"/>
  <c r="Q80" i="45"/>
  <c r="AE79" i="45"/>
  <c r="O79" i="45"/>
  <c r="AC78" i="45"/>
  <c r="M78" i="45"/>
  <c r="AA77" i="45"/>
  <c r="K77" i="45"/>
  <c r="Y76" i="45"/>
  <c r="I76" i="45"/>
  <c r="H80" i="45"/>
  <c r="V79" i="45"/>
  <c r="F79" i="45"/>
  <c r="AH79" i="45"/>
  <c r="AD77" i="45"/>
  <c r="AF80" i="45"/>
  <c r="AB78" i="45"/>
  <c r="X76" i="45"/>
  <c r="J79" i="45"/>
  <c r="F77" i="45"/>
  <c r="W80" i="45"/>
  <c r="G80" i="45"/>
  <c r="U79" i="45"/>
  <c r="E79" i="45"/>
  <c r="S78" i="45"/>
  <c r="AG77" i="45"/>
  <c r="Q77" i="45"/>
  <c r="AE76" i="45"/>
  <c r="O76" i="45"/>
  <c r="Z80" i="45"/>
  <c r="J80" i="45"/>
  <c r="X79" i="45"/>
  <c r="H79" i="45"/>
  <c r="V78" i="45"/>
  <c r="F78" i="45"/>
  <c r="T77" i="45"/>
  <c r="AH76" i="45"/>
  <c r="R76" i="45"/>
  <c r="AC80" i="45"/>
  <c r="AA79" i="45"/>
  <c r="Y78" i="45"/>
  <c r="W77" i="45"/>
  <c r="U76" i="45"/>
  <c r="Z18" i="38"/>
  <c r="AG17" i="38"/>
  <c r="AF20" i="38"/>
  <c r="AE17" i="38"/>
  <c r="H72" i="45"/>
  <c r="Y69" i="45"/>
  <c r="T70" i="45"/>
  <c r="T69" i="45"/>
  <c r="V73" i="45"/>
  <c r="R71" i="45"/>
  <c r="AE69" i="45"/>
  <c r="O69" i="45"/>
  <c r="AF72" i="45"/>
  <c r="AB70" i="45"/>
  <c r="Z69" i="45"/>
  <c r="L72" i="45"/>
  <c r="H70" i="45"/>
  <c r="AC73" i="45"/>
  <c r="M73" i="45"/>
  <c r="AA72" i="45"/>
  <c r="K72" i="45"/>
  <c r="Y71" i="45"/>
  <c r="I71" i="45"/>
  <c r="W70" i="45"/>
  <c r="G70" i="45"/>
  <c r="AF73" i="45"/>
  <c r="P73" i="45"/>
  <c r="AD72" i="45"/>
  <c r="N72" i="45"/>
  <c r="AB71" i="45"/>
  <c r="L71" i="45"/>
  <c r="Z70" i="45"/>
  <c r="J70" i="45"/>
  <c r="S73" i="45"/>
  <c r="AG72" i="45"/>
  <c r="Q72" i="45"/>
  <c r="AE71" i="45"/>
  <c r="O71" i="45"/>
  <c r="AC70" i="45"/>
  <c r="M70" i="45"/>
  <c r="W21" i="38"/>
  <c r="AB20" i="38"/>
  <c r="AA19" i="38"/>
  <c r="X19" i="38"/>
  <c r="W18" i="38"/>
  <c r="AB17" i="38"/>
  <c r="Y20" i="38"/>
  <c r="Z19" i="38"/>
  <c r="Y17" i="38"/>
  <c r="AD21" i="38"/>
  <c r="AC18" i="38"/>
  <c r="AD20" i="38"/>
  <c r="AC17" i="38"/>
  <c r="AF21" i="38"/>
  <c r="AE18" i="38"/>
  <c r="AG19" i="38"/>
  <c r="U69" i="45"/>
  <c r="Z73" i="45"/>
  <c r="AG69" i="45"/>
  <c r="AF69" i="45"/>
  <c r="P69" i="45"/>
  <c r="F73" i="45"/>
  <c r="AF70" i="45"/>
  <c r="AA69" i="45"/>
  <c r="P72" i="45"/>
  <c r="L70" i="45"/>
  <c r="V69" i="45"/>
  <c r="AD73" i="45"/>
  <c r="Z71" i="45"/>
  <c r="J69" i="45"/>
  <c r="Y73" i="45"/>
  <c r="I73" i="45"/>
  <c r="W72" i="45"/>
  <c r="G72" i="45"/>
  <c r="U71" i="45"/>
  <c r="E71" i="45"/>
  <c r="S70" i="45"/>
  <c r="M69" i="45"/>
  <c r="AB73" i="45"/>
  <c r="L73" i="45"/>
  <c r="Z72" i="45"/>
  <c r="J72" i="45"/>
  <c r="X71" i="45"/>
  <c r="H71" i="45"/>
  <c r="V70" i="45"/>
  <c r="F70" i="45"/>
  <c r="AE73" i="45"/>
  <c r="O73" i="45"/>
  <c r="AC72" i="45"/>
  <c r="M72" i="45"/>
  <c r="AA71" i="45"/>
  <c r="K71" i="45"/>
  <c r="Y70" i="45"/>
  <c r="I70" i="45"/>
  <c r="W20" i="38"/>
  <c r="AB19" i="38"/>
  <c r="AA18" i="38"/>
  <c r="Y21" i="38"/>
  <c r="AD17" i="38"/>
  <c r="AE19" i="38"/>
  <c r="AG20" i="38"/>
  <c r="V71" i="45"/>
  <c r="Q69" i="45"/>
  <c r="J73" i="45"/>
  <c r="AC69" i="45"/>
  <c r="AB69" i="45"/>
  <c r="G69" i="45"/>
  <c r="T72" i="45"/>
  <c r="P70" i="45"/>
  <c r="W69" i="45"/>
  <c r="AH73" i="45"/>
  <c r="AD71" i="45"/>
  <c r="AH69" i="45"/>
  <c r="R69" i="45"/>
  <c r="N73" i="45"/>
  <c r="J71" i="45"/>
  <c r="F69" i="45"/>
  <c r="U73" i="45"/>
  <c r="E73" i="45"/>
  <c r="S72" i="45"/>
  <c r="AG71" i="45"/>
  <c r="Q71" i="45"/>
  <c r="AE70" i="45"/>
  <c r="O70" i="45"/>
  <c r="I69" i="45"/>
  <c r="X73" i="45"/>
  <c r="H73" i="45"/>
  <c r="V72" i="45"/>
  <c r="F72" i="45"/>
  <c r="T71" i="45"/>
  <c r="AH70" i="45"/>
  <c r="R70" i="45"/>
  <c r="L69" i="45"/>
  <c r="AA73" i="45"/>
  <c r="K73" i="45"/>
  <c r="Y72" i="45"/>
  <c r="I72" i="45"/>
  <c r="W71" i="45"/>
  <c r="G71" i="45"/>
  <c r="U70" i="45"/>
  <c r="E70" i="45"/>
  <c r="AA21" i="38"/>
  <c r="X21" i="38"/>
  <c r="X18" i="38"/>
  <c r="Z20" i="38"/>
  <c r="AF17" i="38"/>
  <c r="AC19" i="38"/>
  <c r="W17" i="38"/>
  <c r="Y18" i="38"/>
  <c r="Z17" i="38"/>
  <c r="AB21" i="38"/>
  <c r="AA20" i="38"/>
  <c r="X20" i="38"/>
  <c r="AF19" i="38"/>
  <c r="AG21" i="38"/>
  <c r="AF18" i="38"/>
  <c r="AC20" i="38"/>
  <c r="AE21" i="38"/>
  <c r="AD18" i="38"/>
  <c r="F71" i="45"/>
  <c r="K69" i="45"/>
  <c r="X72" i="45"/>
  <c r="X69" i="45"/>
  <c r="AH71" i="45"/>
  <c r="E69" i="45"/>
  <c r="S69" i="45"/>
  <c r="R73" i="45"/>
  <c r="N71" i="45"/>
  <c r="AD69" i="45"/>
  <c r="N69" i="45"/>
  <c r="AB72" i="45"/>
  <c r="X70" i="45"/>
  <c r="AG73" i="45"/>
  <c r="Q73" i="45"/>
  <c r="AE72" i="45"/>
  <c r="O72" i="45"/>
  <c r="AC71" i="45"/>
  <c r="M71" i="45"/>
  <c r="AA70" i="45"/>
  <c r="K70" i="45"/>
  <c r="T73" i="45"/>
  <c r="AH72" i="45"/>
  <c r="R72" i="45"/>
  <c r="AF71" i="45"/>
  <c r="P71" i="45"/>
  <c r="AD70" i="45"/>
  <c r="N70" i="45"/>
  <c r="W73" i="45"/>
  <c r="U72" i="45"/>
  <c r="AG70" i="45"/>
  <c r="AC53" i="45"/>
  <c r="O37" i="45"/>
  <c r="AC45" i="45"/>
  <c r="AG53" i="45"/>
  <c r="Y45" i="45"/>
  <c r="AA37" i="45"/>
  <c r="Q45" i="45"/>
  <c r="U53" i="45"/>
  <c r="E37" i="45"/>
  <c r="E45" i="45"/>
  <c r="I53" i="45"/>
  <c r="V37" i="45"/>
  <c r="F37" i="45"/>
  <c r="T41" i="45"/>
  <c r="F45" i="45"/>
  <c r="V45" i="45"/>
  <c r="H49" i="45"/>
  <c r="X49" i="45"/>
  <c r="J53" i="45"/>
  <c r="Z53" i="45"/>
  <c r="U37" i="45"/>
  <c r="E41" i="45"/>
  <c r="U41" i="45"/>
  <c r="G45" i="45"/>
  <c r="W45" i="45"/>
  <c r="I49" i="45"/>
  <c r="Y49" i="45"/>
  <c r="K53" i="45"/>
  <c r="AA53" i="45"/>
  <c r="T37" i="45"/>
  <c r="F41" i="45"/>
  <c r="V41" i="45"/>
  <c r="H45" i="45"/>
  <c r="X45" i="45"/>
  <c r="J49" i="45"/>
  <c r="Z49" i="45"/>
  <c r="L53" i="45"/>
  <c r="AB53" i="45"/>
  <c r="S37" i="45"/>
  <c r="K41" i="45"/>
  <c r="O49" i="45"/>
  <c r="M53" i="45"/>
  <c r="K37" i="45"/>
  <c r="AG45" i="45"/>
  <c r="W41" i="45"/>
  <c r="W37" i="45"/>
  <c r="U45" i="45"/>
  <c r="Y53" i="45"/>
  <c r="AH37" i="45"/>
  <c r="R37" i="45"/>
  <c r="H41" i="45"/>
  <c r="X41" i="45"/>
  <c r="J45" i="45"/>
  <c r="Z45" i="45"/>
  <c r="L49" i="45"/>
  <c r="AB49" i="45"/>
  <c r="N53" i="45"/>
  <c r="AD53" i="45"/>
  <c r="AG37" i="45"/>
  <c r="Q37" i="45"/>
  <c r="I41" i="45"/>
  <c r="Y41" i="45"/>
  <c r="K45" i="45"/>
  <c r="AA45" i="45"/>
  <c r="M49" i="45"/>
  <c r="AC49" i="45"/>
  <c r="O53" i="45"/>
  <c r="AE53" i="45"/>
  <c r="AF37" i="45"/>
  <c r="P37" i="45"/>
  <c r="J41" i="45"/>
  <c r="Z41" i="45"/>
  <c r="L45" i="45"/>
  <c r="AB45" i="45"/>
  <c r="N49" i="45"/>
  <c r="AD49" i="45"/>
  <c r="P53" i="45"/>
  <c r="AF53" i="45"/>
  <c r="I45" i="45"/>
  <c r="AA41" i="45"/>
  <c r="AE49" i="45"/>
  <c r="O41" i="45"/>
  <c r="S49" i="45"/>
  <c r="K49" i="45"/>
  <c r="G37" i="45"/>
  <c r="G49" i="45"/>
  <c r="AD37" i="45"/>
  <c r="N37" i="45"/>
  <c r="L41" i="45"/>
  <c r="AB41" i="45"/>
  <c r="N45" i="45"/>
  <c r="AD45" i="45"/>
  <c r="P49" i="45"/>
  <c r="AF49" i="45"/>
  <c r="R53" i="45"/>
  <c r="AH53" i="45"/>
  <c r="AC37" i="45"/>
  <c r="M37" i="45"/>
  <c r="M41" i="45"/>
  <c r="AC41" i="45"/>
  <c r="O45" i="45"/>
  <c r="AE45" i="45"/>
  <c r="Q49" i="45"/>
  <c r="AG49" i="45"/>
  <c r="S53" i="45"/>
  <c r="AB37" i="45"/>
  <c r="L37" i="45"/>
  <c r="N41" i="45"/>
  <c r="AD41" i="45"/>
  <c r="P45" i="45"/>
  <c r="AF45" i="45"/>
  <c r="R49" i="45"/>
  <c r="AH49" i="45"/>
  <c r="T53" i="45"/>
  <c r="AA49" i="45"/>
  <c r="AE37" i="45"/>
  <c r="M45" i="45"/>
  <c r="Q53" i="45"/>
  <c r="G41" i="45"/>
  <c r="AE41" i="45"/>
  <c r="E53" i="45"/>
  <c r="S41" i="45"/>
  <c r="W49" i="45"/>
  <c r="Z37" i="45"/>
  <c r="J37" i="45"/>
  <c r="P41" i="45"/>
  <c r="AF41" i="45"/>
  <c r="R45" i="45"/>
  <c r="AH45" i="45"/>
  <c r="T49" i="45"/>
  <c r="F53" i="45"/>
  <c r="V53" i="45"/>
  <c r="Y37" i="45"/>
  <c r="I37" i="45"/>
  <c r="Q41" i="45"/>
  <c r="AG41" i="45"/>
  <c r="S45" i="45"/>
  <c r="E49" i="45"/>
  <c r="U49" i="45"/>
  <c r="G53" i="45"/>
  <c r="W53" i="45"/>
  <c r="X37" i="45"/>
  <c r="R41" i="45"/>
  <c r="F49" i="45"/>
  <c r="H53" i="45"/>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1" i="38"/>
  <c r="V13" i="29"/>
  <c r="V15" i="29" s="1"/>
  <c r="V16" i="29" s="1"/>
  <c r="Y13" i="29"/>
  <c r="Y15" i="29" s="1"/>
  <c r="Y16" i="29" s="1"/>
  <c r="AA13" i="29"/>
  <c r="AA15" i="29" s="1"/>
  <c r="AA16" i="29" s="1"/>
  <c r="X13" i="29"/>
  <c r="X15" i="29" s="1"/>
  <c r="X16" i="29" s="1"/>
  <c r="AC11" i="38"/>
  <c r="X11" i="38"/>
  <c r="AB13" i="29"/>
  <c r="AB15" i="29" s="1"/>
  <c r="AB16" i="29" s="1"/>
  <c r="Y11" i="38"/>
  <c r="Z13" i="29"/>
  <c r="Z15" i="29" s="1"/>
  <c r="Z16" i="29" s="1"/>
  <c r="Z11" i="38"/>
  <c r="AA11" i="38"/>
  <c r="W13" i="29"/>
  <c r="W15" i="29" s="1"/>
  <c r="W16" i="29" s="1"/>
  <c r="W11" i="38"/>
  <c r="AD13" i="29"/>
  <c r="AD15" i="29" s="1"/>
  <c r="AD16" i="29" s="1"/>
  <c r="AG11" i="38"/>
  <c r="AF11" i="38"/>
  <c r="AE13" i="29"/>
  <c r="AE15" i="29" s="1"/>
  <c r="AE16" i="29" s="1"/>
  <c r="AC13" i="29"/>
  <c r="AC15" i="29" s="1"/>
  <c r="AC16" i="29" s="1"/>
  <c r="AE11" i="38"/>
  <c r="AF13" i="29"/>
  <c r="AF15" i="29" s="1"/>
  <c r="AF16" i="29" s="1"/>
  <c r="AD11" i="38"/>
  <c r="AH175" i="45"/>
  <c r="AE175" i="45"/>
  <c r="AF175" i="45"/>
  <c r="AD175" i="45"/>
  <c r="AD17" i="45"/>
  <c r="AD21" i="45"/>
  <c r="AD29" i="45"/>
  <c r="AD33" i="45"/>
  <c r="AD50" i="45"/>
  <c r="AD38" i="45"/>
  <c r="AD25" i="45"/>
  <c r="AD46" i="45"/>
  <c r="AD42" i="45"/>
  <c r="AD54" i="45"/>
  <c r="AD17" i="10"/>
  <c r="AD15" i="10" s="1"/>
  <c r="AD33" i="10"/>
  <c r="AD31" i="10" s="1"/>
  <c r="AD138" i="10" s="1"/>
  <c r="AD38" i="10"/>
  <c r="AD36" i="10" s="1"/>
  <c r="AD46" i="10"/>
  <c r="AD44" i="10" s="1"/>
  <c r="AD21" i="10"/>
  <c r="AD19" i="10" s="1"/>
  <c r="AD25" i="10"/>
  <c r="AD23" i="10" s="1"/>
  <c r="AD42" i="10"/>
  <c r="AD40" i="10" s="1"/>
  <c r="AD50" i="10"/>
  <c r="AD48" i="10" s="1"/>
  <c r="AD29" i="10"/>
  <c r="AD27" i="10" s="1"/>
  <c r="AD132" i="10" s="1"/>
  <c r="AD54" i="10"/>
  <c r="AD52" i="10" s="1"/>
  <c r="AF25" i="45"/>
  <c r="AF42" i="45"/>
  <c r="AF21" i="45"/>
  <c r="AF29" i="45"/>
  <c r="AF46" i="45"/>
  <c r="AF54" i="45"/>
  <c r="AF50" i="45"/>
  <c r="AF17" i="45"/>
  <c r="AF38" i="45"/>
  <c r="AF29" i="10"/>
  <c r="AF27" i="10" s="1"/>
  <c r="AF132" i="10" s="1"/>
  <c r="AF54" i="10"/>
  <c r="AF52" i="10" s="1"/>
  <c r="AF17" i="10"/>
  <c r="AF15" i="10" s="1"/>
  <c r="AF33" i="10"/>
  <c r="AF31" i="10" s="1"/>
  <c r="AF138" i="10" s="1"/>
  <c r="AF38" i="10"/>
  <c r="AF36" i="10" s="1"/>
  <c r="AF46" i="10"/>
  <c r="AF44" i="10" s="1"/>
  <c r="AF21" i="10"/>
  <c r="AF19" i="10" s="1"/>
  <c r="AF25" i="10"/>
  <c r="AF23" i="10" s="1"/>
  <c r="AF42" i="10"/>
  <c r="AF40" i="10" s="1"/>
  <c r="AF50" i="10"/>
  <c r="AF48" i="10" s="1"/>
  <c r="AG175" i="45"/>
  <c r="AG21" i="45"/>
  <c r="AG17" i="45"/>
  <c r="AG38" i="45"/>
  <c r="AG54" i="45"/>
  <c r="AG25" i="45"/>
  <c r="AG42" i="45"/>
  <c r="AG46" i="45"/>
  <c r="AG29" i="45"/>
  <c r="AG50" i="45"/>
  <c r="AG21" i="10"/>
  <c r="AG19" i="10" s="1"/>
  <c r="AG25" i="10"/>
  <c r="AG23" i="10" s="1"/>
  <c r="AG42" i="10"/>
  <c r="AG40" i="10" s="1"/>
  <c r="AG50" i="10"/>
  <c r="AG48" i="10" s="1"/>
  <c r="AG29" i="10"/>
  <c r="AG27" i="10" s="1"/>
  <c r="AG132" i="10" s="1"/>
  <c r="AG54" i="10"/>
  <c r="AG52" i="10" s="1"/>
  <c r="AG33" i="10"/>
  <c r="AG31" i="10" s="1"/>
  <c r="AG138" i="10" s="1"/>
  <c r="AG38" i="10"/>
  <c r="AG36" i="10" s="1"/>
  <c r="AG46" i="10"/>
  <c r="AG44" i="10" s="1"/>
  <c r="AG17" i="10"/>
  <c r="AG15" i="10" s="1"/>
  <c r="AH17" i="45"/>
  <c r="AH29" i="45"/>
  <c r="AH50" i="45"/>
  <c r="AH38" i="45"/>
  <c r="AH25" i="45"/>
  <c r="AH42" i="45"/>
  <c r="AH40" i="45" s="1"/>
  <c r="AH46" i="45"/>
  <c r="AH54" i="45"/>
  <c r="AH21" i="45"/>
  <c r="AH17" i="10"/>
  <c r="AH15" i="10" s="1"/>
  <c r="AH33" i="10"/>
  <c r="AH31" i="10" s="1"/>
  <c r="AH138" i="10" s="1"/>
  <c r="AH38" i="10"/>
  <c r="AH36" i="10" s="1"/>
  <c r="AH46" i="10"/>
  <c r="AH44" i="10" s="1"/>
  <c r="AH21" i="10"/>
  <c r="AH19" i="10" s="1"/>
  <c r="AH25" i="10"/>
  <c r="AH23" i="10" s="1"/>
  <c r="AH42" i="10"/>
  <c r="AH40" i="10" s="1"/>
  <c r="AH50" i="10"/>
  <c r="AH48" i="10" s="1"/>
  <c r="AH29" i="10"/>
  <c r="AH27" i="10" s="1"/>
  <c r="AH132" i="10" s="1"/>
  <c r="AH54" i="10"/>
  <c r="AH52" i="10" s="1"/>
  <c r="AE25" i="45"/>
  <c r="AE21" i="45"/>
  <c r="AE29" i="45"/>
  <c r="AE46" i="45"/>
  <c r="AE17" i="45"/>
  <c r="AE50" i="45"/>
  <c r="AE42" i="45"/>
  <c r="AE54" i="45"/>
  <c r="AE38" i="45"/>
  <c r="AE17" i="10"/>
  <c r="AE15" i="10" s="1"/>
  <c r="AE33" i="10"/>
  <c r="AE31" i="10" s="1"/>
  <c r="AE138" i="10" s="1"/>
  <c r="AE38" i="10"/>
  <c r="AE36" i="10" s="1"/>
  <c r="AE46" i="10"/>
  <c r="AE44" i="10" s="1"/>
  <c r="AE54" i="10"/>
  <c r="AE52" i="10" s="1"/>
  <c r="AE21" i="10"/>
  <c r="AE19" i="10" s="1"/>
  <c r="AE25" i="10"/>
  <c r="AE23" i="10" s="1"/>
  <c r="AE42" i="10"/>
  <c r="AE40" i="10" s="1"/>
  <c r="AE50" i="10"/>
  <c r="AE48" i="10" s="1"/>
  <c r="AE29" i="10"/>
  <c r="AE27" i="10" s="1"/>
  <c r="AE132" i="10" s="1"/>
  <c r="AF50" i="36"/>
  <c r="AE50" i="36"/>
  <c r="AG50" i="36"/>
  <c r="AD50" i="36"/>
  <c r="AC50" i="36"/>
  <c r="B261" i="10"/>
  <c r="B262" i="10"/>
  <c r="B262" i="45" s="1"/>
  <c r="B246" i="10"/>
  <c r="B247" i="10"/>
  <c r="B238" i="10"/>
  <c r="B234" i="10"/>
  <c r="B205" i="10"/>
  <c r="B205" i="45" s="1"/>
  <c r="B206" i="10"/>
  <c r="B206" i="45" s="1"/>
  <c r="B181" i="10"/>
  <c r="AH183" i="10" s="1"/>
  <c r="B177" i="10"/>
  <c r="AG173" i="45" l="1"/>
  <c r="Z92" i="45"/>
  <c r="Y92" i="45"/>
  <c r="AG92" i="10"/>
  <c r="X91" i="45"/>
  <c r="AA91" i="45"/>
  <c r="AF23" i="45"/>
  <c r="AF126" i="45" s="1"/>
  <c r="AD91" i="10"/>
  <c r="AD92" i="45"/>
  <c r="AD91" i="45"/>
  <c r="X92" i="45"/>
  <c r="Z91" i="10"/>
  <c r="AB91" i="10"/>
  <c r="AD92" i="10"/>
  <c r="AC91" i="45"/>
  <c r="AF91" i="45"/>
  <c r="AF92" i="10"/>
  <c r="AF92" i="45"/>
  <c r="AH92" i="10"/>
  <c r="AH91" i="10"/>
  <c r="AH92" i="45"/>
  <c r="AA91" i="10"/>
  <c r="AA92" i="45"/>
  <c r="AA92" i="10"/>
  <c r="Z92" i="10"/>
  <c r="Y91" i="10"/>
  <c r="Y92" i="10"/>
  <c r="AH91" i="45"/>
  <c r="AC91" i="10"/>
  <c r="Y91" i="45"/>
  <c r="AB92" i="10"/>
  <c r="AB92" i="45"/>
  <c r="AC92" i="10"/>
  <c r="AC92" i="45"/>
  <c r="AE92" i="45"/>
  <c r="AE91" i="10"/>
  <c r="AG91" i="45"/>
  <c r="AG91" i="10"/>
  <c r="X91" i="10"/>
  <c r="X92" i="10"/>
  <c r="AG92" i="45"/>
  <c r="Z91" i="45"/>
  <c r="AB91" i="45"/>
  <c r="AE91" i="45"/>
  <c r="AE92" i="10"/>
  <c r="AF91" i="10"/>
  <c r="AE48" i="45"/>
  <c r="AH173" i="45"/>
  <c r="AF40" i="45"/>
  <c r="AD36" i="45"/>
  <c r="AH36" i="45"/>
  <c r="AE15" i="45"/>
  <c r="AE114" i="45" s="1"/>
  <c r="AH48" i="45"/>
  <c r="AH44" i="45"/>
  <c r="AD40" i="45"/>
  <c r="AF44" i="45"/>
  <c r="AF48" i="45"/>
  <c r="AE44" i="45"/>
  <c r="AG15" i="45"/>
  <c r="AG114" i="45" s="1"/>
  <c r="AF52" i="45"/>
  <c r="AD52" i="45"/>
  <c r="AE52" i="45"/>
  <c r="AG40" i="45"/>
  <c r="X261" i="10"/>
  <c r="AD255" i="45"/>
  <c r="AH255" i="45"/>
  <c r="AE255" i="45"/>
  <c r="AG255" i="45"/>
  <c r="X255" i="10"/>
  <c r="AD261" i="10"/>
  <c r="AD173" i="45"/>
  <c r="M246" i="10"/>
  <c r="AC246" i="10"/>
  <c r="J246" i="10"/>
  <c r="Z246" i="10"/>
  <c r="AB246" i="10"/>
  <c r="O246" i="10"/>
  <c r="AE246" i="10"/>
  <c r="H246" i="10"/>
  <c r="Q246" i="10"/>
  <c r="AG246" i="10"/>
  <c r="P246" i="10"/>
  <c r="N246" i="10"/>
  <c r="AD246" i="10"/>
  <c r="S246" i="10"/>
  <c r="X246" i="10"/>
  <c r="E246" i="10"/>
  <c r="U246" i="10"/>
  <c r="R246" i="10"/>
  <c r="AH246" i="10"/>
  <c r="L246" i="10"/>
  <c r="G246" i="10"/>
  <c r="W246" i="10"/>
  <c r="AF246" i="10"/>
  <c r="I246" i="10"/>
  <c r="Y246" i="10"/>
  <c r="F246" i="10"/>
  <c r="V246" i="10"/>
  <c r="T246" i="10"/>
  <c r="K246" i="10"/>
  <c r="AA246" i="10"/>
  <c r="AD255" i="10"/>
  <c r="AC255" i="45"/>
  <c r="Y255" i="45"/>
  <c r="AF255" i="10"/>
  <c r="X255" i="45"/>
  <c r="O247" i="10"/>
  <c r="AE247" i="10"/>
  <c r="AD247" i="10"/>
  <c r="L247" i="10"/>
  <c r="AB247" i="10"/>
  <c r="Q247" i="10"/>
  <c r="AG247" i="10"/>
  <c r="Z247" i="10"/>
  <c r="S247" i="10"/>
  <c r="P247" i="10"/>
  <c r="AF247" i="10"/>
  <c r="J247" i="10"/>
  <c r="E247" i="10"/>
  <c r="U247" i="10"/>
  <c r="AH247" i="10"/>
  <c r="G247" i="10"/>
  <c r="W247" i="10"/>
  <c r="F247" i="10"/>
  <c r="T247" i="10"/>
  <c r="V247" i="10"/>
  <c r="I247" i="10"/>
  <c r="Y247" i="10"/>
  <c r="K247" i="10"/>
  <c r="AA247" i="10"/>
  <c r="R247" i="10"/>
  <c r="H247" i="10"/>
  <c r="X247" i="10"/>
  <c r="M247" i="10"/>
  <c r="AC247" i="10"/>
  <c r="N247" i="10"/>
  <c r="AA262" i="45"/>
  <c r="Y261" i="10"/>
  <c r="AH255" i="10"/>
  <c r="AF255" i="45"/>
  <c r="AB255" i="10"/>
  <c r="AB255" i="45"/>
  <c r="Z255" i="45"/>
  <c r="AA255" i="45"/>
  <c r="AC255" i="10"/>
  <c r="AG255" i="10"/>
  <c r="AA255" i="10"/>
  <c r="Y255" i="10"/>
  <c r="AF239" i="10"/>
  <c r="AB239" i="10"/>
  <c r="X239" i="10"/>
  <c r="T239" i="10"/>
  <c r="P239" i="10"/>
  <c r="L239" i="10"/>
  <c r="H239" i="10"/>
  <c r="AG239" i="10"/>
  <c r="AC239" i="10"/>
  <c r="Y239" i="10"/>
  <c r="U239" i="10"/>
  <c r="Q239" i="10"/>
  <c r="M239" i="10"/>
  <c r="I239" i="10"/>
  <c r="E239" i="10"/>
  <c r="AE239" i="10"/>
  <c r="AA239" i="10"/>
  <c r="W239" i="10"/>
  <c r="S239" i="10"/>
  <c r="O239" i="10"/>
  <c r="K239" i="10"/>
  <c r="G239" i="10"/>
  <c r="AH239" i="10"/>
  <c r="AD239" i="10"/>
  <c r="Z239" i="10"/>
  <c r="V239" i="10"/>
  <c r="R239" i="10"/>
  <c r="N239" i="10"/>
  <c r="J239" i="10"/>
  <c r="F239" i="10"/>
  <c r="AE255" i="10"/>
  <c r="Z255" i="10"/>
  <c r="AB206" i="45"/>
  <c r="AB205" i="45"/>
  <c r="G236" i="10"/>
  <c r="AH235" i="10"/>
  <c r="AD235" i="10"/>
  <c r="Z235" i="10"/>
  <c r="V235" i="10"/>
  <c r="R235" i="10"/>
  <c r="N235" i="10"/>
  <c r="J235" i="10"/>
  <c r="F235" i="10"/>
  <c r="AA235" i="10"/>
  <c r="S235" i="10"/>
  <c r="G235" i="10"/>
  <c r="AG235" i="10"/>
  <c r="AC235" i="10"/>
  <c r="Y235" i="10"/>
  <c r="U235" i="10"/>
  <c r="Q235" i="10"/>
  <c r="M235" i="10"/>
  <c r="I235" i="10"/>
  <c r="E235" i="10"/>
  <c r="AE235" i="10"/>
  <c r="O235" i="10"/>
  <c r="AF235" i="10"/>
  <c r="AB235" i="10"/>
  <c r="X235" i="10"/>
  <c r="T235" i="10"/>
  <c r="P235" i="10"/>
  <c r="L235" i="10"/>
  <c r="H235" i="10"/>
  <c r="W235" i="10"/>
  <c r="K235" i="10"/>
  <c r="AE240" i="10"/>
  <c r="AF206" i="10"/>
  <c r="Z206" i="10"/>
  <c r="AH206" i="45"/>
  <c r="AH205" i="45"/>
  <c r="AF205" i="10"/>
  <c r="X206" i="10"/>
  <c r="AG205" i="10"/>
  <c r="Y206" i="10"/>
  <c r="AD205" i="10"/>
  <c r="Z205" i="10"/>
  <c r="AC205" i="10"/>
  <c r="AF173" i="45"/>
  <c r="AG31" i="45"/>
  <c r="AG138" i="45" s="1"/>
  <c r="G179" i="10"/>
  <c r="AH178" i="10"/>
  <c r="AD178" i="10"/>
  <c r="Z178" i="10"/>
  <c r="V178" i="10"/>
  <c r="R178" i="10"/>
  <c r="N178" i="10"/>
  <c r="J178" i="10"/>
  <c r="F178" i="10"/>
  <c r="AC178" i="10"/>
  <c r="Y178" i="10"/>
  <c r="U178" i="10"/>
  <c r="M178" i="10"/>
  <c r="E178" i="10"/>
  <c r="K178" i="10"/>
  <c r="AG178" i="10"/>
  <c r="Q178" i="10"/>
  <c r="I178" i="10"/>
  <c r="AE178" i="10"/>
  <c r="AA178" i="10"/>
  <c r="W178" i="10"/>
  <c r="S178" i="10"/>
  <c r="G178" i="10"/>
  <c r="AF178" i="10"/>
  <c r="AB178" i="10"/>
  <c r="X178" i="10"/>
  <c r="T178" i="10"/>
  <c r="P178" i="10"/>
  <c r="L178" i="10"/>
  <c r="H178" i="10"/>
  <c r="O178" i="10"/>
  <c r="AF182" i="10"/>
  <c r="AB182" i="10"/>
  <c r="X182" i="10"/>
  <c r="T182" i="10"/>
  <c r="P182" i="10"/>
  <c r="L182" i="10"/>
  <c r="H182" i="10"/>
  <c r="AA182" i="10"/>
  <c r="W182" i="10"/>
  <c r="O182" i="10"/>
  <c r="G182" i="10"/>
  <c r="AE182" i="10"/>
  <c r="S182" i="10"/>
  <c r="K182" i="10"/>
  <c r="AG182" i="10"/>
  <c r="AC182" i="10"/>
  <c r="Y182" i="10"/>
  <c r="U182" i="10"/>
  <c r="Q182" i="10"/>
  <c r="M182" i="10"/>
  <c r="I182" i="10"/>
  <c r="E182" i="10"/>
  <c r="AH182" i="10"/>
  <c r="AD182" i="10"/>
  <c r="Z182" i="10"/>
  <c r="V182" i="10"/>
  <c r="R182" i="10"/>
  <c r="N182" i="10"/>
  <c r="J182" i="10"/>
  <c r="F182" i="10"/>
  <c r="AG183" i="10"/>
  <c r="AE40" i="45"/>
  <c r="AG48" i="45"/>
  <c r="AH19" i="45"/>
  <c r="AH120" i="45" s="1"/>
  <c r="AH23" i="45"/>
  <c r="AH126" i="45" s="1"/>
  <c r="AG52" i="45"/>
  <c r="AD48" i="45"/>
  <c r="AE36" i="45"/>
  <c r="AG44" i="45"/>
  <c r="AD44" i="45"/>
  <c r="AD27" i="45"/>
  <c r="AD132" i="45" s="1"/>
  <c r="AE262" i="10"/>
  <c r="Y262" i="45"/>
  <c r="AH236" i="10"/>
  <c r="AG179" i="10"/>
  <c r="AG177" i="10" s="1"/>
  <c r="AA183" i="10"/>
  <c r="W183" i="10"/>
  <c r="S183" i="10"/>
  <c r="O183" i="10"/>
  <c r="K183" i="10"/>
  <c r="AD183" i="10"/>
  <c r="Z183" i="10"/>
  <c r="V183" i="10"/>
  <c r="R183" i="10"/>
  <c r="N183" i="10"/>
  <c r="J183" i="10"/>
  <c r="AC183" i="10"/>
  <c r="Y183" i="10"/>
  <c r="U183" i="10"/>
  <c r="Q183" i="10"/>
  <c r="M183" i="10"/>
  <c r="I183" i="10"/>
  <c r="P183" i="10"/>
  <c r="AB183" i="10"/>
  <c r="L183" i="10"/>
  <c r="X183" i="10"/>
  <c r="H183" i="10"/>
  <c r="T183" i="10"/>
  <c r="AD240" i="10"/>
  <c r="Z240" i="10"/>
  <c r="V240" i="10"/>
  <c r="R240" i="10"/>
  <c r="N240" i="10"/>
  <c r="J240" i="10"/>
  <c r="AC240" i="10"/>
  <c r="Y240" i="10"/>
  <c r="U240" i="10"/>
  <c r="Q240" i="10"/>
  <c r="M240" i="10"/>
  <c r="I240" i="10"/>
  <c r="AB240" i="10"/>
  <c r="X240" i="10"/>
  <c r="T240" i="10"/>
  <c r="P240" i="10"/>
  <c r="L240" i="10"/>
  <c r="H240" i="10"/>
  <c r="AA240" i="10"/>
  <c r="K240" i="10"/>
  <c r="W240" i="10"/>
  <c r="S240" i="10"/>
  <c r="O240" i="10"/>
  <c r="E240" i="10"/>
  <c r="AH262" i="10"/>
  <c r="AH261" i="10"/>
  <c r="AF205" i="45"/>
  <c r="AG205" i="45"/>
  <c r="AF206" i="45"/>
  <c r="AE262" i="45"/>
  <c r="Z206" i="45"/>
  <c r="Y262" i="10"/>
  <c r="AB262" i="45"/>
  <c r="Y206" i="45"/>
  <c r="X206" i="45"/>
  <c r="AC261" i="10"/>
  <c r="AD205" i="45"/>
  <c r="X262" i="45"/>
  <c r="Z205" i="45"/>
  <c r="AC205" i="45"/>
  <c r="AF236" i="10"/>
  <c r="F240" i="10"/>
  <c r="E236" i="10"/>
  <c r="F183" i="10"/>
  <c r="E183" i="10"/>
  <c r="G240" i="10"/>
  <c r="AD179" i="10"/>
  <c r="Z179" i="10"/>
  <c r="V179" i="10"/>
  <c r="R179" i="10"/>
  <c r="N179" i="10"/>
  <c r="J179" i="10"/>
  <c r="AC179" i="10"/>
  <c r="Y179" i="10"/>
  <c r="U179" i="10"/>
  <c r="Q179" i="10"/>
  <c r="M179" i="10"/>
  <c r="I179" i="10"/>
  <c r="AB179" i="10"/>
  <c r="X179" i="10"/>
  <c r="T179" i="10"/>
  <c r="P179" i="10"/>
  <c r="L179" i="10"/>
  <c r="H179" i="10"/>
  <c r="W179" i="10"/>
  <c r="S179" i="10"/>
  <c r="O179" i="10"/>
  <c r="AA179" i="10"/>
  <c r="K179" i="10"/>
  <c r="AB262" i="10"/>
  <c r="X262" i="10"/>
  <c r="F179" i="10"/>
  <c r="AH52" i="45"/>
  <c r="AF19" i="45"/>
  <c r="AF120" i="45" s="1"/>
  <c r="AE173" i="45"/>
  <c r="AG262" i="10"/>
  <c r="AE205" i="10"/>
  <c r="AF261" i="10"/>
  <c r="AF262" i="10"/>
  <c r="AE206" i="10"/>
  <c r="AD262" i="10"/>
  <c r="X205" i="10"/>
  <c r="AB261" i="10"/>
  <c r="Z262" i="10"/>
  <c r="AA262" i="10"/>
  <c r="AC262" i="45"/>
  <c r="AA205" i="10"/>
  <c r="AA261" i="10"/>
  <c r="AA206" i="10"/>
  <c r="Y205" i="10"/>
  <c r="AC206" i="10"/>
  <c r="AD206" i="10"/>
  <c r="Z261" i="10"/>
  <c r="AB205" i="10"/>
  <c r="AB206" i="10"/>
  <c r="AG236" i="10"/>
  <c r="AH240" i="10"/>
  <c r="AF240" i="10"/>
  <c r="G183" i="10"/>
  <c r="AH179" i="10"/>
  <c r="AG240" i="10"/>
  <c r="AC236" i="10"/>
  <c r="Y236" i="10"/>
  <c r="U236" i="10"/>
  <c r="Q236" i="10"/>
  <c r="M236" i="10"/>
  <c r="I236" i="10"/>
  <c r="AB236" i="10"/>
  <c r="X236" i="10"/>
  <c r="T236" i="10"/>
  <c r="P236" i="10"/>
  <c r="L236" i="10"/>
  <c r="H236" i="10"/>
  <c r="AA236" i="10"/>
  <c r="W236" i="10"/>
  <c r="S236" i="10"/>
  <c r="O236" i="10"/>
  <c r="K236" i="10"/>
  <c r="R236" i="10"/>
  <c r="AD236" i="10"/>
  <c r="N236" i="10"/>
  <c r="Z236" i="10"/>
  <c r="J236" i="10"/>
  <c r="V236" i="10"/>
  <c r="AF179" i="10"/>
  <c r="AG19" i="45"/>
  <c r="AG120" i="45" s="1"/>
  <c r="AH262" i="45"/>
  <c r="AG206" i="10"/>
  <c r="AG36" i="45"/>
  <c r="AF36" i="45"/>
  <c r="AH206" i="10"/>
  <c r="AH205" i="10"/>
  <c r="AG206" i="45"/>
  <c r="AE261" i="10"/>
  <c r="AG262" i="45"/>
  <c r="AE205" i="45"/>
  <c r="AG261" i="10"/>
  <c r="AF262" i="45"/>
  <c r="AE206" i="45"/>
  <c r="AD262" i="45"/>
  <c r="X205" i="45"/>
  <c r="Z262" i="45"/>
  <c r="AC262" i="10"/>
  <c r="AA205" i="45"/>
  <c r="AA206" i="45"/>
  <c r="Y205" i="45"/>
  <c r="AC206" i="45"/>
  <c r="AD206" i="45"/>
  <c r="AE183" i="10"/>
  <c r="AE236" i="10"/>
  <c r="AE179" i="10"/>
  <c r="AF183" i="10"/>
  <c r="F236" i="10"/>
  <c r="E179" i="10"/>
  <c r="AF208" i="10"/>
  <c r="AG208" i="10"/>
  <c r="AG264" i="10"/>
  <c r="AF264" i="10"/>
  <c r="AG208" i="45"/>
  <c r="AG264" i="45"/>
  <c r="AF208" i="45"/>
  <c r="AF264" i="45"/>
  <c r="AG82" i="10"/>
  <c r="AF82" i="10"/>
  <c r="AH82" i="10"/>
  <c r="AH208" i="10"/>
  <c r="AH208" i="45"/>
  <c r="AH264" i="45"/>
  <c r="AH264" i="10"/>
  <c r="AG23" i="45"/>
  <c r="AG126" i="45" s="1"/>
  <c r="AH15" i="45"/>
  <c r="AF27" i="45"/>
  <c r="AF132" i="45" s="1"/>
  <c r="AD31" i="45"/>
  <c r="AD138" i="45" s="1"/>
  <c r="AF15" i="45"/>
  <c r="AE31" i="45"/>
  <c r="AE138" i="45" s="1"/>
  <c r="AE19" i="45"/>
  <c r="AE120" i="45" s="1"/>
  <c r="AH31" i="45"/>
  <c r="AH138" i="45" s="1"/>
  <c r="AD23" i="45"/>
  <c r="AD126" i="45" s="1"/>
  <c r="AE23" i="45"/>
  <c r="AE126" i="45" s="1"/>
  <c r="AF31" i="45"/>
  <c r="AF138" i="45" s="1"/>
  <c r="AD19" i="45"/>
  <c r="AD120" i="45" s="1"/>
  <c r="AD15" i="45"/>
  <c r="AH27" i="45"/>
  <c r="AH132" i="45" s="1"/>
  <c r="B181" i="45"/>
  <c r="B247" i="45"/>
  <c r="AE27" i="45"/>
  <c r="AE132" i="45" s="1"/>
  <c r="AG27" i="45"/>
  <c r="AG132" i="45" s="1"/>
  <c r="B177" i="45"/>
  <c r="B246" i="45"/>
  <c r="AH99" i="45"/>
  <c r="AH139" i="45"/>
  <c r="AH133" i="10"/>
  <c r="AH134" i="10" s="1"/>
  <c r="AH136" i="10" s="1"/>
  <c r="AH88" i="10"/>
  <c r="AH89" i="10"/>
  <c r="AH133" i="45"/>
  <c r="AH88" i="45"/>
  <c r="AH104" i="45"/>
  <c r="AH90" i="45"/>
  <c r="AH127" i="45" s="1"/>
  <c r="AH95" i="10"/>
  <c r="AH139" i="10"/>
  <c r="AH140" i="10" s="1"/>
  <c r="AH142" i="10" s="1"/>
  <c r="AH97" i="10"/>
  <c r="AH98" i="10"/>
  <c r="AH96" i="45"/>
  <c r="AH97" i="45"/>
  <c r="AH98" i="45"/>
  <c r="AH95" i="45"/>
  <c r="AH99" i="10"/>
  <c r="AH96" i="10"/>
  <c r="AH102" i="10"/>
  <c r="AG50" i="38"/>
  <c r="AH102" i="45"/>
  <c r="AH105" i="45"/>
  <c r="AH89" i="45"/>
  <c r="AH121" i="45" s="1"/>
  <c r="AH103" i="45"/>
  <c r="AH103" i="10"/>
  <c r="AH104" i="10"/>
  <c r="AH105" i="10"/>
  <c r="AH90" i="10"/>
  <c r="AG139" i="45"/>
  <c r="AG102" i="45"/>
  <c r="AG104" i="45"/>
  <c r="AG98" i="45"/>
  <c r="AG96" i="10"/>
  <c r="AG105" i="10"/>
  <c r="AG133" i="10"/>
  <c r="AG134" i="10" s="1"/>
  <c r="AG136" i="10" s="1"/>
  <c r="AF50" i="38"/>
  <c r="AG103" i="45"/>
  <c r="AG89" i="10"/>
  <c r="AG95" i="10"/>
  <c r="AG97" i="45"/>
  <c r="AG90" i="45"/>
  <c r="AG127" i="45" s="1"/>
  <c r="AG89" i="45"/>
  <c r="AG121" i="45" s="1"/>
  <c r="AG105" i="45"/>
  <c r="AG104" i="10"/>
  <c r="AG90" i="10"/>
  <c r="AG98" i="10"/>
  <c r="AG96" i="45"/>
  <c r="AG103" i="10"/>
  <c r="AG88" i="10"/>
  <c r="AG99" i="45"/>
  <c r="AG102" i="10"/>
  <c r="AG95" i="45"/>
  <c r="AG99" i="10"/>
  <c r="AG97" i="10"/>
  <c r="AG88" i="45"/>
  <c r="AG139" i="10"/>
  <c r="AG140" i="10" s="1"/>
  <c r="AG142" i="10" s="1"/>
  <c r="AG133" i="45"/>
  <c r="AD98" i="45"/>
  <c r="AD105" i="45"/>
  <c r="AD133" i="10"/>
  <c r="AD134" i="10" s="1"/>
  <c r="AD136" i="10" s="1"/>
  <c r="AD88" i="10"/>
  <c r="AD89" i="10"/>
  <c r="AD90" i="10"/>
  <c r="AD88" i="45"/>
  <c r="AD99" i="10"/>
  <c r="AC50" i="38"/>
  <c r="AD133" i="45"/>
  <c r="AD89" i="45"/>
  <c r="AD121" i="45" s="1"/>
  <c r="AD103" i="45"/>
  <c r="AD99" i="45"/>
  <c r="AD95" i="10"/>
  <c r="AD139" i="10"/>
  <c r="AD140" i="10" s="1"/>
  <c r="AD142" i="10" s="1"/>
  <c r="AD98" i="10"/>
  <c r="AD97" i="10"/>
  <c r="AD96" i="45"/>
  <c r="AD139" i="45"/>
  <c r="AD90" i="45"/>
  <c r="AD127" i="45" s="1"/>
  <c r="AD105" i="10"/>
  <c r="AD96" i="10"/>
  <c r="AD97" i="45"/>
  <c r="AD104" i="10"/>
  <c r="AD104" i="45"/>
  <c r="AD102" i="10"/>
  <c r="AD95" i="45"/>
  <c r="AD102" i="45"/>
  <c r="AD103" i="10"/>
  <c r="AE105" i="45"/>
  <c r="AE103" i="45"/>
  <c r="AE104" i="45"/>
  <c r="AE90" i="10"/>
  <c r="AE133" i="10"/>
  <c r="AE134" i="10" s="1"/>
  <c r="AE136" i="10" s="1"/>
  <c r="AE88" i="10"/>
  <c r="AE104" i="10"/>
  <c r="AE90" i="45"/>
  <c r="AE127" i="45" s="1"/>
  <c r="AE89" i="45"/>
  <c r="AE121" i="45" s="1"/>
  <c r="AE88" i="45"/>
  <c r="AE98" i="10"/>
  <c r="AE95" i="10"/>
  <c r="AE139" i="10"/>
  <c r="AE140" i="10" s="1"/>
  <c r="AE142" i="10" s="1"/>
  <c r="AE96" i="10"/>
  <c r="AE95" i="45"/>
  <c r="AE139" i="45"/>
  <c r="AE97" i="45"/>
  <c r="AE133" i="45"/>
  <c r="AE102" i="10"/>
  <c r="AE99" i="10"/>
  <c r="AE89" i="10"/>
  <c r="AE105" i="10"/>
  <c r="AE96" i="45"/>
  <c r="AD50" i="38"/>
  <c r="AE99" i="45"/>
  <c r="AE98" i="45"/>
  <c r="AE103" i="10"/>
  <c r="AE102" i="45"/>
  <c r="AE97" i="10"/>
  <c r="AE50" i="38"/>
  <c r="AF90" i="45"/>
  <c r="AF127" i="45" s="1"/>
  <c r="AF139" i="45"/>
  <c r="AF105" i="45"/>
  <c r="AF89" i="10"/>
  <c r="AF98" i="10"/>
  <c r="AF96" i="10"/>
  <c r="AF139" i="10"/>
  <c r="AF140" i="10" s="1"/>
  <c r="AF142" i="10" s="1"/>
  <c r="AF98" i="45"/>
  <c r="AF99" i="45"/>
  <c r="AF88" i="45"/>
  <c r="AF89" i="45"/>
  <c r="AF121" i="45" s="1"/>
  <c r="AF96" i="45"/>
  <c r="AF133" i="45"/>
  <c r="AF103" i="45"/>
  <c r="AF97" i="10"/>
  <c r="AF102" i="10"/>
  <c r="AF103" i="10"/>
  <c r="AF95" i="10"/>
  <c r="AF97" i="45"/>
  <c r="AF105" i="10"/>
  <c r="AF88" i="10"/>
  <c r="AF104" i="45"/>
  <c r="AF90" i="10"/>
  <c r="AF99" i="10"/>
  <c r="AF102" i="45"/>
  <c r="AF133" i="10"/>
  <c r="AF134" i="10" s="1"/>
  <c r="AF136" i="10" s="1"/>
  <c r="AF95" i="45"/>
  <c r="AF104" i="10"/>
  <c r="B261" i="45"/>
  <c r="B234" i="45"/>
  <c r="B238" i="45"/>
  <c r="AF128" i="45" l="1"/>
  <c r="AF130" i="45" s="1"/>
  <c r="AG140" i="45"/>
  <c r="AG142" i="45" s="1"/>
  <c r="AF122" i="45"/>
  <c r="AF124" i="45" s="1"/>
  <c r="AH122" i="45"/>
  <c r="AH124" i="45" s="1"/>
  <c r="AG238" i="10"/>
  <c r="AD181" i="10"/>
  <c r="AE181" i="10"/>
  <c r="AD134" i="45"/>
  <c r="AD136" i="45" s="1"/>
  <c r="AE177" i="10"/>
  <c r="E246" i="45"/>
  <c r="U246" i="45"/>
  <c r="R246" i="45"/>
  <c r="AH246" i="45"/>
  <c r="P246" i="45"/>
  <c r="K246" i="45"/>
  <c r="AA246" i="45"/>
  <c r="AF246" i="45"/>
  <c r="I246" i="45"/>
  <c r="Y246" i="45"/>
  <c r="F246" i="45"/>
  <c r="V246" i="45"/>
  <c r="AB246" i="45"/>
  <c r="O246" i="45"/>
  <c r="AE246" i="45"/>
  <c r="H246" i="45"/>
  <c r="M246" i="45"/>
  <c r="AC246" i="45"/>
  <c r="J246" i="45"/>
  <c r="Z246" i="45"/>
  <c r="S246" i="45"/>
  <c r="L246" i="45"/>
  <c r="Q246" i="45"/>
  <c r="AG246" i="45"/>
  <c r="X246" i="45"/>
  <c r="N246" i="45"/>
  <c r="AD246" i="45"/>
  <c r="G246" i="45"/>
  <c r="W246" i="45"/>
  <c r="T246" i="45"/>
  <c r="G247" i="45"/>
  <c r="W247" i="45"/>
  <c r="J247" i="45"/>
  <c r="T247" i="45"/>
  <c r="AD247" i="45"/>
  <c r="M247" i="45"/>
  <c r="AC247" i="45"/>
  <c r="K247" i="45"/>
  <c r="AA247" i="45"/>
  <c r="V247" i="45"/>
  <c r="H247" i="45"/>
  <c r="X247" i="45"/>
  <c r="Q247" i="45"/>
  <c r="AG247" i="45"/>
  <c r="N247" i="45"/>
  <c r="O247" i="45"/>
  <c r="AE247" i="45"/>
  <c r="AH247" i="45"/>
  <c r="L247" i="45"/>
  <c r="AB247" i="45"/>
  <c r="F247" i="45"/>
  <c r="E247" i="45"/>
  <c r="U247" i="45"/>
  <c r="Z247" i="45"/>
  <c r="S247" i="45"/>
  <c r="P247" i="45"/>
  <c r="AF247" i="45"/>
  <c r="R247" i="45"/>
  <c r="I247" i="45"/>
  <c r="Y247" i="45"/>
  <c r="AF239" i="45"/>
  <c r="AB239" i="45"/>
  <c r="X239" i="45"/>
  <c r="T239" i="45"/>
  <c r="P239" i="45"/>
  <c r="L239" i="45"/>
  <c r="H239" i="45"/>
  <c r="AG239" i="45"/>
  <c r="Y239" i="45"/>
  <c r="M239" i="45"/>
  <c r="E239" i="45"/>
  <c r="AE239" i="45"/>
  <c r="AA239" i="45"/>
  <c r="W239" i="45"/>
  <c r="S239" i="45"/>
  <c r="O239" i="45"/>
  <c r="K239" i="45"/>
  <c r="G239" i="45"/>
  <c r="AC239" i="45"/>
  <c r="U239" i="45"/>
  <c r="Q239" i="45"/>
  <c r="I239" i="45"/>
  <c r="AH239" i="45"/>
  <c r="AD239" i="45"/>
  <c r="Z239" i="45"/>
  <c r="V239" i="45"/>
  <c r="R239" i="45"/>
  <c r="N239" i="45"/>
  <c r="J239" i="45"/>
  <c r="F239" i="45"/>
  <c r="AH235" i="45"/>
  <c r="AD235" i="45"/>
  <c r="Z235" i="45"/>
  <c r="V235" i="45"/>
  <c r="R235" i="45"/>
  <c r="N235" i="45"/>
  <c r="J235" i="45"/>
  <c r="F235" i="45"/>
  <c r="W235" i="45"/>
  <c r="S235" i="45"/>
  <c r="G235" i="45"/>
  <c r="AG235" i="45"/>
  <c r="AC235" i="45"/>
  <c r="Y235" i="45"/>
  <c r="U235" i="45"/>
  <c r="Q235" i="45"/>
  <c r="M235" i="45"/>
  <c r="I235" i="45"/>
  <c r="E235" i="45"/>
  <c r="AA235" i="45"/>
  <c r="O235" i="45"/>
  <c r="AF235" i="45"/>
  <c r="AB235" i="45"/>
  <c r="X235" i="45"/>
  <c r="T235" i="45"/>
  <c r="P235" i="45"/>
  <c r="L235" i="45"/>
  <c r="H235" i="45"/>
  <c r="AE235" i="45"/>
  <c r="K235" i="45"/>
  <c r="AF182" i="45"/>
  <c r="AB182" i="45"/>
  <c r="X182" i="45"/>
  <c r="T182" i="45"/>
  <c r="P182" i="45"/>
  <c r="L182" i="45"/>
  <c r="H182" i="45"/>
  <c r="U182" i="45"/>
  <c r="M182" i="45"/>
  <c r="E182" i="45"/>
  <c r="AE182" i="45"/>
  <c r="AA182" i="45"/>
  <c r="W182" i="45"/>
  <c r="S182" i="45"/>
  <c r="O182" i="45"/>
  <c r="K182" i="45"/>
  <c r="G182" i="45"/>
  <c r="AG182" i="45"/>
  <c r="AC182" i="45"/>
  <c r="Y182" i="45"/>
  <c r="Q182" i="45"/>
  <c r="I182" i="45"/>
  <c r="AH182" i="45"/>
  <c r="AD182" i="45"/>
  <c r="Z182" i="45"/>
  <c r="V182" i="45"/>
  <c r="R182" i="45"/>
  <c r="N182" i="45"/>
  <c r="J182" i="45"/>
  <c r="F182" i="45"/>
  <c r="AG122" i="45"/>
  <c r="AG124" i="45" s="1"/>
  <c r="AH178" i="45"/>
  <c r="AD178" i="45"/>
  <c r="Z178" i="45"/>
  <c r="V178" i="45"/>
  <c r="R178" i="45"/>
  <c r="N178" i="45"/>
  <c r="J178" i="45"/>
  <c r="F178" i="45"/>
  <c r="AA178" i="45"/>
  <c r="W178" i="45"/>
  <c r="O178" i="45"/>
  <c r="G178" i="45"/>
  <c r="AG178" i="45"/>
  <c r="AC178" i="45"/>
  <c r="Y178" i="45"/>
  <c r="U178" i="45"/>
  <c r="Q178" i="45"/>
  <c r="M178" i="45"/>
  <c r="I178" i="45"/>
  <c r="E178" i="45"/>
  <c r="AE178" i="45"/>
  <c r="S178" i="45"/>
  <c r="K178" i="45"/>
  <c r="AF178" i="45"/>
  <c r="AB178" i="45"/>
  <c r="X178" i="45"/>
  <c r="T178" i="45"/>
  <c r="P178" i="45"/>
  <c r="L178" i="45"/>
  <c r="H178" i="45"/>
  <c r="AH128" i="45"/>
  <c r="AH130" i="45" s="1"/>
  <c r="AF134" i="45"/>
  <c r="AF136" i="45" s="1"/>
  <c r="Z261" i="45"/>
  <c r="AA261" i="45"/>
  <c r="AB261" i="45"/>
  <c r="AF261" i="45"/>
  <c r="AE261" i="45"/>
  <c r="AH261" i="45"/>
  <c r="Y261" i="45"/>
  <c r="AG261" i="45"/>
  <c r="AC261" i="45"/>
  <c r="X261" i="45"/>
  <c r="AD261" i="45"/>
  <c r="AF114" i="45"/>
  <c r="AF82" i="45"/>
  <c r="AG82" i="45"/>
  <c r="AH114" i="45"/>
  <c r="AH82" i="45"/>
  <c r="AG115" i="45"/>
  <c r="AG116" i="45" s="1"/>
  <c r="AG118" i="45" s="1"/>
  <c r="AF115" i="45"/>
  <c r="AH115" i="45"/>
  <c r="AG128" i="45"/>
  <c r="AG130" i="45" s="1"/>
  <c r="AD114" i="45"/>
  <c r="AE115" i="45"/>
  <c r="AE116" i="45" s="1"/>
  <c r="AE118" i="45" s="1"/>
  <c r="AD115" i="45"/>
  <c r="AH238" i="10"/>
  <c r="AF177" i="10"/>
  <c r="AH234" i="10"/>
  <c r="AE234" i="10"/>
  <c r="AG181" i="10"/>
  <c r="AG193" i="10" s="1"/>
  <c r="AG210" i="10" s="1"/>
  <c r="AF181" i="10"/>
  <c r="AE238" i="10"/>
  <c r="AD140" i="45"/>
  <c r="AD142" i="45" s="1"/>
  <c r="AD238" i="10"/>
  <c r="AD122" i="45"/>
  <c r="AD124" i="45" s="1"/>
  <c r="AH140" i="45"/>
  <c r="AH142" i="45" s="1"/>
  <c r="AH181" i="10"/>
  <c r="AG134" i="45"/>
  <c r="AG136" i="45" s="1"/>
  <c r="AH134" i="45"/>
  <c r="AH136" i="45" s="1"/>
  <c r="AF140" i="45"/>
  <c r="AF142" i="45" s="1"/>
  <c r="AE122" i="45"/>
  <c r="AE124" i="45" s="1"/>
  <c r="AF238" i="10"/>
  <c r="AE134" i="45"/>
  <c r="AE136" i="45" s="1"/>
  <c r="AE128" i="45"/>
  <c r="AE130" i="45" s="1"/>
  <c r="AE140" i="45"/>
  <c r="AE142" i="45" s="1"/>
  <c r="AG234" i="10"/>
  <c r="AD128" i="45"/>
  <c r="AD130" i="45" s="1"/>
  <c r="AF240" i="45"/>
  <c r="AH240" i="45"/>
  <c r="AD240" i="45"/>
  <c r="AE240" i="45"/>
  <c r="AG240" i="45"/>
  <c r="AE183" i="45"/>
  <c r="AF183" i="45"/>
  <c r="AG183" i="45"/>
  <c r="AH183" i="45"/>
  <c r="AD183" i="45"/>
  <c r="AD234" i="10"/>
  <c r="AD177" i="10"/>
  <c r="AE236" i="45"/>
  <c r="AH236" i="45"/>
  <c r="AF236" i="45"/>
  <c r="AD236" i="45"/>
  <c r="AG236" i="45"/>
  <c r="AF234" i="10"/>
  <c r="AF179" i="45"/>
  <c r="AG179" i="45"/>
  <c r="AD179" i="45"/>
  <c r="AH179" i="45"/>
  <c r="AE179" i="45"/>
  <c r="AH177" i="10"/>
  <c r="AG60" i="36"/>
  <c r="AD60" i="36"/>
  <c r="AB60" i="36"/>
  <c r="AC60" i="36"/>
  <c r="AF60" i="36"/>
  <c r="AE60" i="36"/>
  <c r="AE59" i="36"/>
  <c r="AG59" i="36"/>
  <c r="AB59" i="36"/>
  <c r="AD59" i="36"/>
  <c r="AF59" i="36"/>
  <c r="AC59" i="36"/>
  <c r="AC240" i="45"/>
  <c r="Y240" i="45"/>
  <c r="U240" i="45"/>
  <c r="Q240" i="45"/>
  <c r="M240" i="45"/>
  <c r="W240" i="45"/>
  <c r="S240" i="45"/>
  <c r="Z240" i="45"/>
  <c r="V240" i="45"/>
  <c r="R240" i="45"/>
  <c r="N240" i="45"/>
  <c r="J240" i="45"/>
  <c r="AB240" i="45"/>
  <c r="X240" i="45"/>
  <c r="T240" i="45"/>
  <c r="P240" i="45"/>
  <c r="L240" i="45"/>
  <c r="AA240" i="45"/>
  <c r="O240" i="45"/>
  <c r="K240" i="45"/>
  <c r="Z236" i="45"/>
  <c r="V236" i="45"/>
  <c r="R236" i="45"/>
  <c r="R234" i="45" s="1"/>
  <c r="N236" i="45"/>
  <c r="J236" i="45"/>
  <c r="AB236" i="45"/>
  <c r="T236" i="45"/>
  <c r="L236" i="45"/>
  <c r="AA236" i="45"/>
  <c r="W236" i="45"/>
  <c r="S236" i="45"/>
  <c r="O236" i="45"/>
  <c r="K236" i="45"/>
  <c r="AC236" i="45"/>
  <c r="Y236" i="45"/>
  <c r="U236" i="45"/>
  <c r="Q236" i="45"/>
  <c r="M236" i="45"/>
  <c r="X236" i="45"/>
  <c r="P236" i="45"/>
  <c r="AB61" i="38" l="1"/>
  <c r="AB60" i="38"/>
  <c r="AG61" i="38"/>
  <c r="AG60" i="38"/>
  <c r="AF61" i="38"/>
  <c r="AF60" i="38"/>
  <c r="AE61" i="38"/>
  <c r="AE60" i="38"/>
  <c r="AC60" i="38"/>
  <c r="AC61" i="38"/>
  <c r="AD61" i="38"/>
  <c r="AD60" i="38"/>
  <c r="U234" i="45"/>
  <c r="P238" i="45"/>
  <c r="AA234" i="45"/>
  <c r="R238"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D116" i="45"/>
  <c r="AD118" i="45" s="1"/>
  <c r="AD144" i="45" s="1"/>
  <c r="AB58" i="38"/>
  <c r="AB57" i="38"/>
  <c r="AC58" i="38"/>
  <c r="AC57" i="38"/>
  <c r="AG58" i="38"/>
  <c r="AG57" i="38"/>
  <c r="AC59" i="38"/>
  <c r="AF58" i="38"/>
  <c r="AF57" i="38"/>
  <c r="AE58" i="38"/>
  <c r="AE57" i="38"/>
  <c r="AB59" i="38"/>
  <c r="Q234" i="45"/>
  <c r="AB238" i="45"/>
  <c r="AE234" i="45"/>
  <c r="N234" i="45"/>
  <c r="O234" i="45"/>
  <c r="AF116" i="45"/>
  <c r="AF118" i="45" s="1"/>
  <c r="AF144" i="45" s="1"/>
  <c r="AH116" i="45"/>
  <c r="AH118" i="45" s="1"/>
  <c r="AH193" i="10"/>
  <c r="AH210" i="10" s="1"/>
  <c r="AD59" i="38"/>
  <c r="AF193" i="10"/>
  <c r="AF210" i="10" s="1"/>
  <c r="AH144" i="45"/>
  <c r="AG144" i="45"/>
  <c r="AE144" i="45"/>
  <c r="AE238" i="45"/>
  <c r="T238" i="45"/>
  <c r="V234" i="45"/>
  <c r="AE177" i="45"/>
  <c r="AE181" i="45"/>
  <c r="K234" i="45"/>
  <c r="P234" i="45"/>
  <c r="L234" i="45"/>
  <c r="Y234" i="45"/>
  <c r="X234" i="45"/>
  <c r="AG177" i="45"/>
  <c r="AG193" i="45" s="1"/>
  <c r="AG210" i="45" s="1"/>
  <c r="AF177" i="45"/>
  <c r="AD238" i="45"/>
  <c r="AH234" i="45"/>
  <c r="AG181" i="45"/>
  <c r="AG234" i="45"/>
  <c r="AH238" i="45"/>
  <c r="AD177" i="45"/>
  <c r="AG238" i="45"/>
  <c r="AD234" i="45"/>
  <c r="AF181" i="45"/>
  <c r="AD181" i="45"/>
  <c r="AH177" i="45"/>
  <c r="AF234" i="45"/>
  <c r="AH181" i="45"/>
  <c r="AF238" i="45"/>
  <c r="AB98" i="36"/>
  <c r="AD98" i="36"/>
  <c r="Z234" i="45"/>
  <c r="AC98" i="36"/>
  <c r="AG98" i="36"/>
  <c r="AF98" i="36"/>
  <c r="AE98" i="36"/>
  <c r="J234" i="45"/>
  <c r="T234" i="45"/>
  <c r="W234" i="45"/>
  <c r="AB234" i="45"/>
  <c r="X238" i="45"/>
  <c r="Z238" i="45"/>
  <c r="M234" i="45"/>
  <c r="AC234" i="45"/>
  <c r="S234" i="45"/>
  <c r="S238" i="45"/>
  <c r="AA238" i="45"/>
  <c r="L238" i="45"/>
  <c r="U238" i="45"/>
  <c r="K238" i="45"/>
  <c r="AC238" i="45"/>
  <c r="O238" i="45"/>
  <c r="W238" i="45"/>
  <c r="Q238" i="45"/>
  <c r="V238" i="45"/>
  <c r="N238" i="45"/>
  <c r="J238" i="45"/>
  <c r="Y238" i="45"/>
  <c r="M238" i="45"/>
  <c r="N55" i="21"/>
  <c r="AF193" i="45" l="1"/>
  <c r="AF210" i="45" s="1"/>
  <c r="AH193" i="45"/>
  <c r="AH210" i="45" s="1"/>
  <c r="J253" i="10"/>
  <c r="K253" i="10"/>
  <c r="L253" i="10"/>
  <c r="M253" i="10"/>
  <c r="N253" i="10"/>
  <c r="O253" i="10"/>
  <c r="P253" i="10"/>
  <c r="Q253" i="10"/>
  <c r="R253" i="10"/>
  <c r="S253" i="10"/>
  <c r="T253" i="10"/>
  <c r="U253" i="10"/>
  <c r="V253" i="10"/>
  <c r="W253" i="10"/>
  <c r="X253" i="10"/>
  <c r="Y253" i="10"/>
  <c r="Z253" i="10"/>
  <c r="AA253" i="10"/>
  <c r="AB253" i="10"/>
  <c r="AC253" i="10"/>
  <c r="J228" i="10"/>
  <c r="K228" i="10"/>
  <c r="L228" i="10"/>
  <c r="M228" i="10"/>
  <c r="N228" i="10"/>
  <c r="O228" i="10"/>
  <c r="P228" i="10"/>
  <c r="Q228" i="10"/>
  <c r="R228" i="10"/>
  <c r="S228" i="10"/>
  <c r="T228" i="10"/>
  <c r="U228" i="10"/>
  <c r="V228" i="10"/>
  <c r="W228" i="10"/>
  <c r="X228" i="10"/>
  <c r="Y228" i="10"/>
  <c r="Z228" i="10"/>
  <c r="AA228" i="10"/>
  <c r="AB228" i="10"/>
  <c r="AC228" i="10"/>
  <c r="J17" i="45" l="1"/>
  <c r="K17" i="45"/>
  <c r="L17" i="45"/>
  <c r="M17" i="45"/>
  <c r="N17" i="45"/>
  <c r="O17" i="45"/>
  <c r="P17" i="45"/>
  <c r="Q17" i="45"/>
  <c r="R17" i="45"/>
  <c r="S17" i="45"/>
  <c r="T17" i="45"/>
  <c r="U17" i="45"/>
  <c r="V17" i="45"/>
  <c r="W17" i="45"/>
  <c r="X17" i="45"/>
  <c r="Y17" i="45"/>
  <c r="Z17" i="45"/>
  <c r="AA17" i="45"/>
  <c r="AB17" i="45"/>
  <c r="AC17" i="45"/>
  <c r="J21" i="45"/>
  <c r="J19" i="45" s="1"/>
  <c r="J120" i="45" s="1"/>
  <c r="K21" i="45"/>
  <c r="K19" i="45" s="1"/>
  <c r="K120" i="45" s="1"/>
  <c r="L21" i="45"/>
  <c r="L19" i="45" s="1"/>
  <c r="L120" i="45" s="1"/>
  <c r="M21" i="45"/>
  <c r="M19" i="45" s="1"/>
  <c r="M120" i="45" s="1"/>
  <c r="N21" i="45"/>
  <c r="N19" i="45" s="1"/>
  <c r="N120" i="45" s="1"/>
  <c r="O21" i="45"/>
  <c r="O19" i="45" s="1"/>
  <c r="O120" i="45" s="1"/>
  <c r="P21" i="45"/>
  <c r="P19" i="45" s="1"/>
  <c r="P120" i="45" s="1"/>
  <c r="Q21" i="45"/>
  <c r="Q19" i="45" s="1"/>
  <c r="Q120" i="45" s="1"/>
  <c r="R21" i="45"/>
  <c r="R19" i="45" s="1"/>
  <c r="R120" i="45" s="1"/>
  <c r="S21" i="45"/>
  <c r="S19" i="45" s="1"/>
  <c r="S120" i="45" s="1"/>
  <c r="T21" i="45"/>
  <c r="T19" i="45" s="1"/>
  <c r="T120" i="45" s="1"/>
  <c r="U21" i="45"/>
  <c r="U19" i="45" s="1"/>
  <c r="U120" i="45" s="1"/>
  <c r="V21" i="45"/>
  <c r="V19" i="45" s="1"/>
  <c r="V120" i="45" s="1"/>
  <c r="W21" i="45"/>
  <c r="W19" i="45" s="1"/>
  <c r="W120" i="45" s="1"/>
  <c r="X21" i="45"/>
  <c r="X19" i="45" s="1"/>
  <c r="X120" i="45" s="1"/>
  <c r="Y21" i="45"/>
  <c r="Y19" i="45" s="1"/>
  <c r="Y120" i="45" s="1"/>
  <c r="Z21" i="45"/>
  <c r="Z19" i="45" s="1"/>
  <c r="Z120" i="45" s="1"/>
  <c r="AA21" i="45"/>
  <c r="AA19" i="45" s="1"/>
  <c r="AA120" i="45" s="1"/>
  <c r="AB21" i="45"/>
  <c r="AB19" i="45" s="1"/>
  <c r="AB120" i="45" s="1"/>
  <c r="AC21" i="45"/>
  <c r="AC19" i="45" s="1"/>
  <c r="AC120" i="45" s="1"/>
  <c r="J175" i="45"/>
  <c r="J173" i="45" s="1"/>
  <c r="K175" i="45"/>
  <c r="K173" i="45" s="1"/>
  <c r="L175" i="45"/>
  <c r="L173" i="45" s="1"/>
  <c r="M175" i="45"/>
  <c r="M173" i="45" s="1"/>
  <c r="N175" i="45"/>
  <c r="N173" i="45" s="1"/>
  <c r="O175" i="45"/>
  <c r="O173" i="45" s="1"/>
  <c r="P175" i="45"/>
  <c r="P173" i="45" s="1"/>
  <c r="Q175" i="45"/>
  <c r="Q173" i="45" s="1"/>
  <c r="R175" i="45"/>
  <c r="R173" i="45" s="1"/>
  <c r="S175" i="45"/>
  <c r="S173" i="45" s="1"/>
  <c r="T175" i="45"/>
  <c r="T173" i="45" s="1"/>
  <c r="U175" i="45"/>
  <c r="U173" i="45" s="1"/>
  <c r="V175" i="45"/>
  <c r="V173" i="45" s="1"/>
  <c r="W175" i="45"/>
  <c r="W173" i="45" s="1"/>
  <c r="X175" i="45"/>
  <c r="X173" i="45" s="1"/>
  <c r="Y175" i="45"/>
  <c r="Y173" i="45" s="1"/>
  <c r="Z175" i="45"/>
  <c r="Z173" i="45" s="1"/>
  <c r="AA175" i="45"/>
  <c r="AA173" i="45" s="1"/>
  <c r="AB175" i="45"/>
  <c r="AB173" i="45" s="1"/>
  <c r="AC175" i="45"/>
  <c r="AC173" i="45" s="1"/>
  <c r="J197" i="10"/>
  <c r="K197" i="10"/>
  <c r="L197" i="10"/>
  <c r="M197" i="10"/>
  <c r="N197" i="10"/>
  <c r="O197" i="10"/>
  <c r="P197" i="10"/>
  <c r="Q197" i="10"/>
  <c r="R197" i="10"/>
  <c r="S197" i="10"/>
  <c r="T197" i="10"/>
  <c r="U197" i="10"/>
  <c r="V197" i="10"/>
  <c r="W197" i="10"/>
  <c r="X197" i="10"/>
  <c r="Y197" i="10"/>
  <c r="Z197" i="10"/>
  <c r="AA197" i="10"/>
  <c r="AB197" i="10"/>
  <c r="AC197" i="10"/>
  <c r="J171" i="10"/>
  <c r="K171" i="10"/>
  <c r="L171" i="10"/>
  <c r="M171" i="10"/>
  <c r="N171" i="10"/>
  <c r="O171" i="10"/>
  <c r="P171" i="10"/>
  <c r="Q171" i="10"/>
  <c r="R171" i="10"/>
  <c r="S171" i="10"/>
  <c r="T171" i="10"/>
  <c r="U171" i="10"/>
  <c r="V171" i="10"/>
  <c r="W171" i="10"/>
  <c r="X171" i="10"/>
  <c r="Y171" i="10"/>
  <c r="Z171" i="10"/>
  <c r="AA171" i="10"/>
  <c r="AB171" i="10"/>
  <c r="AC171" i="10"/>
  <c r="J112" i="10"/>
  <c r="K112" i="10"/>
  <c r="L112" i="10"/>
  <c r="M112" i="10"/>
  <c r="N112" i="10"/>
  <c r="O112" i="10"/>
  <c r="P112" i="10"/>
  <c r="Q112" i="10"/>
  <c r="R112" i="10"/>
  <c r="S112" i="10"/>
  <c r="T112" i="10"/>
  <c r="U112" i="10"/>
  <c r="V112" i="10"/>
  <c r="W112" i="10"/>
  <c r="X112" i="10"/>
  <c r="Y112" i="10"/>
  <c r="Z112" i="10"/>
  <c r="AA112" i="10"/>
  <c r="AB112" i="10"/>
  <c r="AC112" i="10"/>
  <c r="AC86" i="10"/>
  <c r="AB86" i="10"/>
  <c r="AA86" i="10"/>
  <c r="Z86" i="10"/>
  <c r="Y86" i="10"/>
  <c r="X86" i="10"/>
  <c r="W86" i="10"/>
  <c r="V86" i="10"/>
  <c r="U86" i="10"/>
  <c r="T86" i="10"/>
  <c r="S86" i="10"/>
  <c r="R86" i="10"/>
  <c r="Q86" i="10"/>
  <c r="P86" i="10"/>
  <c r="O86" i="10"/>
  <c r="N86" i="10"/>
  <c r="M86" i="10"/>
  <c r="L86" i="10"/>
  <c r="K86" i="10"/>
  <c r="J86" i="10"/>
  <c r="I86" i="10"/>
  <c r="H86" i="10"/>
  <c r="G86" i="10"/>
  <c r="F86" i="10"/>
  <c r="E86" i="10"/>
  <c r="J12" i="10"/>
  <c r="J144" i="10" s="1"/>
  <c r="K12" i="10"/>
  <c r="K144" i="10" s="1"/>
  <c r="L12" i="10"/>
  <c r="L144" i="10" s="1"/>
  <c r="M12" i="10"/>
  <c r="M144" i="10" s="1"/>
  <c r="N12" i="10"/>
  <c r="N144" i="10" s="1"/>
  <c r="O12" i="10"/>
  <c r="O144" i="10" s="1"/>
  <c r="P12" i="10"/>
  <c r="P144" i="10" s="1"/>
  <c r="Q12" i="10"/>
  <c r="Q144" i="10" s="1"/>
  <c r="R12" i="10"/>
  <c r="R144" i="10" s="1"/>
  <c r="S12" i="10"/>
  <c r="S144" i="10" s="1"/>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AA162" i="10" l="1"/>
  <c r="AA144" i="10"/>
  <c r="AA159" i="10"/>
  <c r="AA160" i="10" s="1"/>
  <c r="Z144" i="10"/>
  <c r="Z159" i="10"/>
  <c r="Z160" i="10" s="1"/>
  <c r="Z162" i="10"/>
  <c r="AB144" i="10"/>
  <c r="AB162" i="10"/>
  <c r="AB159" i="10"/>
  <c r="AB160" i="10" s="1"/>
  <c r="AC159" i="10"/>
  <c r="AC160" i="10" s="1"/>
  <c r="AC144" i="10"/>
  <c r="AC162" i="10"/>
  <c r="Y159" i="10"/>
  <c r="Y160" i="10" s="1"/>
  <c r="Y144" i="10"/>
  <c r="Y162" i="10"/>
  <c r="Y38" i="10"/>
  <c r="Y36" i="10" s="1"/>
  <c r="Y38" i="45"/>
  <c r="Y36" i="45" s="1"/>
  <c r="Q38" i="10"/>
  <c r="Q36" i="10" s="1"/>
  <c r="Q38" i="45"/>
  <c r="Q36" i="45" s="1"/>
  <c r="L38" i="10"/>
  <c r="L36" i="10" s="1"/>
  <c r="L38" i="45"/>
  <c r="L36" i="45" s="1"/>
  <c r="AA38" i="10"/>
  <c r="AA36" i="10" s="1"/>
  <c r="AA38" i="45"/>
  <c r="AA36" i="45" s="1"/>
  <c r="S38" i="10"/>
  <c r="S36" i="10" s="1"/>
  <c r="S38" i="45"/>
  <c r="S36" i="45" s="1"/>
  <c r="O38" i="10"/>
  <c r="O36" i="10" s="1"/>
  <c r="O38" i="45"/>
  <c r="O36" i="45" s="1"/>
  <c r="K38" i="10"/>
  <c r="K36" i="10" s="1"/>
  <c r="K38" i="45"/>
  <c r="K36" i="45" s="1"/>
  <c r="AC38" i="10"/>
  <c r="AC36" i="10" s="1"/>
  <c r="AC38" i="45"/>
  <c r="AC36" i="45" s="1"/>
  <c r="U38" i="10"/>
  <c r="U36" i="10" s="1"/>
  <c r="U38" i="45"/>
  <c r="U36" i="45" s="1"/>
  <c r="M38" i="10"/>
  <c r="M36" i="10" s="1"/>
  <c r="M38" i="45"/>
  <c r="M36" i="45" s="1"/>
  <c r="AB38" i="10"/>
  <c r="AB36" i="10" s="1"/>
  <c r="AB38" i="45"/>
  <c r="AB36" i="45" s="1"/>
  <c r="T38" i="10"/>
  <c r="T36" i="10" s="1"/>
  <c r="T38" i="45"/>
  <c r="T36" i="45" s="1"/>
  <c r="P38" i="10"/>
  <c r="P36" i="10" s="1"/>
  <c r="P38" i="45"/>
  <c r="P36" i="45" s="1"/>
  <c r="Z38" i="10"/>
  <c r="Z36" i="10" s="1"/>
  <c r="Z38" i="45"/>
  <c r="Z36" i="45" s="1"/>
  <c r="R38" i="10"/>
  <c r="R36" i="10" s="1"/>
  <c r="R38" i="45"/>
  <c r="R36" i="45" s="1"/>
  <c r="N38" i="10"/>
  <c r="N36" i="10" s="1"/>
  <c r="N38" i="45"/>
  <c r="N36" i="45" s="1"/>
  <c r="J38" i="10"/>
  <c r="J36" i="10" s="1"/>
  <c r="J38" i="45"/>
  <c r="J36" i="45" s="1"/>
  <c r="Y179" i="45"/>
  <c r="Y177" i="45" s="1"/>
  <c r="Y183" i="45"/>
  <c r="Y181" i="45" s="1"/>
  <c r="M179" i="45"/>
  <c r="M177" i="45" s="1"/>
  <c r="M183" i="45"/>
  <c r="M181" i="45" s="1"/>
  <c r="AB183" i="45"/>
  <c r="AB181" i="45" s="1"/>
  <c r="AB179" i="45"/>
  <c r="AB177" i="45" s="1"/>
  <c r="T183" i="45"/>
  <c r="T181" i="45" s="1"/>
  <c r="T179" i="45"/>
  <c r="T177" i="45" s="1"/>
  <c r="L183" i="45"/>
  <c r="L181" i="45" s="1"/>
  <c r="L179" i="45"/>
  <c r="L177" i="45" s="1"/>
  <c r="AA179" i="45"/>
  <c r="AA177" i="45" s="1"/>
  <c r="AA183" i="45"/>
  <c r="AA181" i="45" s="1"/>
  <c r="W179" i="45"/>
  <c r="W177" i="45" s="1"/>
  <c r="W183" i="45"/>
  <c r="W181" i="45" s="1"/>
  <c r="S179" i="45"/>
  <c r="S177" i="45" s="1"/>
  <c r="S183" i="45"/>
  <c r="S181" i="45" s="1"/>
  <c r="O179" i="45"/>
  <c r="O177" i="45" s="1"/>
  <c r="O183" i="45"/>
  <c r="O181" i="45" s="1"/>
  <c r="K179" i="45"/>
  <c r="K177" i="45" s="1"/>
  <c r="K183" i="45"/>
  <c r="K181" i="45" s="1"/>
  <c r="AC179" i="45"/>
  <c r="AC177" i="45" s="1"/>
  <c r="AC183" i="45"/>
  <c r="AC181" i="45" s="1"/>
  <c r="U179" i="45"/>
  <c r="U177" i="45" s="1"/>
  <c r="U183" i="45"/>
  <c r="U181" i="45" s="1"/>
  <c r="Q179" i="45"/>
  <c r="Q177" i="45" s="1"/>
  <c r="Q183" i="45"/>
  <c r="Q181" i="45" s="1"/>
  <c r="X179" i="45"/>
  <c r="X177" i="45" s="1"/>
  <c r="X183" i="45"/>
  <c r="X181" i="45" s="1"/>
  <c r="P179" i="45"/>
  <c r="P177" i="45" s="1"/>
  <c r="P183" i="45"/>
  <c r="P181" i="45" s="1"/>
  <c r="Z179" i="45"/>
  <c r="Z177" i="45" s="1"/>
  <c r="Z183" i="45"/>
  <c r="Z181" i="45" s="1"/>
  <c r="V179" i="45"/>
  <c r="V177" i="45" s="1"/>
  <c r="V183" i="45"/>
  <c r="V181" i="45" s="1"/>
  <c r="R179" i="45"/>
  <c r="R177" i="45" s="1"/>
  <c r="R183" i="45"/>
  <c r="R181" i="45" s="1"/>
  <c r="N179" i="45"/>
  <c r="N177" i="45" s="1"/>
  <c r="N183" i="45"/>
  <c r="N181" i="45" s="1"/>
  <c r="J179" i="45"/>
  <c r="J177" i="45" s="1"/>
  <c r="J183" i="45"/>
  <c r="J181" i="45" s="1"/>
  <c r="AC46" i="45"/>
  <c r="AC44" i="45" s="1"/>
  <c r="AC50" i="45"/>
  <c r="AC48" i="45" s="1"/>
  <c r="AC54" i="45"/>
  <c r="AC52" i="45" s="1"/>
  <c r="AC33" i="45"/>
  <c r="AC31" i="45" s="1"/>
  <c r="AC138" i="45" s="1"/>
  <c r="AC25" i="45"/>
  <c r="AC23" i="45" s="1"/>
  <c r="AC126" i="45" s="1"/>
  <c r="AC42" i="45"/>
  <c r="AC40" i="45" s="1"/>
  <c r="AC29" i="45"/>
  <c r="AC27" i="45" s="1"/>
  <c r="AC132" i="45" s="1"/>
  <c r="U25" i="45"/>
  <c r="U23" i="45" s="1"/>
  <c r="U126" i="45" s="1"/>
  <c r="U42" i="45"/>
  <c r="U40" i="45" s="1"/>
  <c r="U29" i="45"/>
  <c r="U27" i="45" s="1"/>
  <c r="U132" i="45" s="1"/>
  <c r="U33" i="45"/>
  <c r="U31" i="45" s="1"/>
  <c r="U138" i="45" s="1"/>
  <c r="U46" i="45"/>
  <c r="U44" i="45" s="1"/>
  <c r="U50" i="45"/>
  <c r="U48" i="45" s="1"/>
  <c r="U54" i="45"/>
  <c r="U52" i="45" s="1"/>
  <c r="Q54" i="45"/>
  <c r="Q52" i="45" s="1"/>
  <c r="Q46" i="45"/>
  <c r="Q44" i="45" s="1"/>
  <c r="Q50" i="45"/>
  <c r="Q48" i="45" s="1"/>
  <c r="Q33" i="45"/>
  <c r="Q31" i="45" s="1"/>
  <c r="Q138" i="45" s="1"/>
  <c r="Q42" i="45"/>
  <c r="Q40" i="45" s="1"/>
  <c r="Q29" i="45"/>
  <c r="Q27" i="45" s="1"/>
  <c r="Q132" i="45" s="1"/>
  <c r="Q25" i="45"/>
  <c r="Q23" i="45" s="1"/>
  <c r="Q126" i="45" s="1"/>
  <c r="AB54" i="45"/>
  <c r="AB52" i="45" s="1"/>
  <c r="AB42" i="45"/>
  <c r="AB40" i="45" s="1"/>
  <c r="AB29" i="45"/>
  <c r="AB27" i="45" s="1"/>
  <c r="AB132" i="45" s="1"/>
  <c r="AB50" i="45"/>
  <c r="AB48" i="45" s="1"/>
  <c r="AB46" i="45"/>
  <c r="AB44" i="45" s="1"/>
  <c r="AB33" i="45"/>
  <c r="AB31" i="45" s="1"/>
  <c r="AB138" i="45" s="1"/>
  <c r="AB25" i="45"/>
  <c r="AB23" i="45" s="1"/>
  <c r="AB126" i="45" s="1"/>
  <c r="T50" i="45"/>
  <c r="T48" i="45" s="1"/>
  <c r="T42" i="45"/>
  <c r="T40" i="45" s="1"/>
  <c r="T54" i="45"/>
  <c r="T52" i="45" s="1"/>
  <c r="T33" i="45"/>
  <c r="T31" i="45" s="1"/>
  <c r="T138" i="45" s="1"/>
  <c r="T25" i="45"/>
  <c r="T23" i="45" s="1"/>
  <c r="T126" i="45" s="1"/>
  <c r="T46" i="45"/>
  <c r="T44" i="45" s="1"/>
  <c r="T29" i="45"/>
  <c r="T27" i="45" s="1"/>
  <c r="T132" i="45" s="1"/>
  <c r="P25" i="45"/>
  <c r="P23" i="45" s="1"/>
  <c r="P126" i="45" s="1"/>
  <c r="P42" i="45"/>
  <c r="P40" i="45" s="1"/>
  <c r="P46" i="45"/>
  <c r="P44" i="45" s="1"/>
  <c r="P29" i="45"/>
  <c r="P27" i="45" s="1"/>
  <c r="P132" i="45" s="1"/>
  <c r="P50" i="45"/>
  <c r="P48" i="45" s="1"/>
  <c r="P33" i="45"/>
  <c r="P31" i="45" s="1"/>
  <c r="P138" i="45" s="1"/>
  <c r="P54" i="45"/>
  <c r="P52" i="45" s="1"/>
  <c r="AA54" i="45"/>
  <c r="AA52" i="45" s="1"/>
  <c r="AA33" i="45"/>
  <c r="AA31" i="45" s="1"/>
  <c r="AA138" i="45" s="1"/>
  <c r="AA42" i="45"/>
  <c r="AA40" i="45" s="1"/>
  <c r="AA25" i="45"/>
  <c r="AA23" i="45" s="1"/>
  <c r="AA126" i="45" s="1"/>
  <c r="AA50" i="45"/>
  <c r="AA48" i="45" s="1"/>
  <c r="AA46" i="45"/>
  <c r="AA44" i="45" s="1"/>
  <c r="AA29" i="45"/>
  <c r="AA27" i="45" s="1"/>
  <c r="AA132" i="45" s="1"/>
  <c r="W25" i="45"/>
  <c r="W23" i="45" s="1"/>
  <c r="W126" i="45" s="1"/>
  <c r="W29" i="45"/>
  <c r="W27" i="45" s="1"/>
  <c r="W132" i="45" s="1"/>
  <c r="W33" i="45"/>
  <c r="W31" i="45" s="1"/>
  <c r="W138" i="45" s="1"/>
  <c r="S42" i="45"/>
  <c r="S40" i="45" s="1"/>
  <c r="S46" i="45"/>
  <c r="S44" i="45" s="1"/>
  <c r="S29" i="45"/>
  <c r="S27" i="45" s="1"/>
  <c r="S132" i="45" s="1"/>
  <c r="S25" i="45"/>
  <c r="S23" i="45" s="1"/>
  <c r="S126" i="45" s="1"/>
  <c r="S50" i="45"/>
  <c r="S48" i="45" s="1"/>
  <c r="S54" i="45"/>
  <c r="S52" i="45" s="1"/>
  <c r="S33" i="45"/>
  <c r="S31" i="45" s="1"/>
  <c r="S138" i="45" s="1"/>
  <c r="O25" i="45"/>
  <c r="O23" i="45" s="1"/>
  <c r="O126" i="45" s="1"/>
  <c r="O33" i="45"/>
  <c r="O31" i="45" s="1"/>
  <c r="O138" i="45" s="1"/>
  <c r="O29" i="45"/>
  <c r="O27" i="45" s="1"/>
  <c r="O132" i="45" s="1"/>
  <c r="O50" i="45"/>
  <c r="O48" i="45" s="1"/>
  <c r="O46" i="45"/>
  <c r="O44" i="45" s="1"/>
  <c r="O42" i="45"/>
  <c r="O40" i="45" s="1"/>
  <c r="O54" i="45"/>
  <c r="O52" i="45" s="1"/>
  <c r="K42" i="45"/>
  <c r="K40" i="45" s="1"/>
  <c r="K33" i="45"/>
  <c r="K31" i="45" s="1"/>
  <c r="K138" i="45" s="1"/>
  <c r="K54" i="45"/>
  <c r="K52" i="45" s="1"/>
  <c r="K25" i="45"/>
  <c r="K23" i="45" s="1"/>
  <c r="K126" i="45" s="1"/>
  <c r="K50" i="45"/>
  <c r="K48" i="45" s="1"/>
  <c r="K46" i="45"/>
  <c r="K44" i="45" s="1"/>
  <c r="K29" i="45"/>
  <c r="K27" i="45" s="1"/>
  <c r="K132" i="45" s="1"/>
  <c r="Y42" i="45"/>
  <c r="Y40" i="45" s="1"/>
  <c r="Y29" i="45"/>
  <c r="Y27" i="45" s="1"/>
  <c r="Y132" i="45" s="1"/>
  <c r="Y25" i="45"/>
  <c r="Y23" i="45" s="1"/>
  <c r="Y126" i="45" s="1"/>
  <c r="Y54" i="45"/>
  <c r="Y52" i="45" s="1"/>
  <c r="Y33" i="45"/>
  <c r="Y31" i="45" s="1"/>
  <c r="Y138" i="45" s="1"/>
  <c r="Y50" i="45"/>
  <c r="Y48" i="45" s="1"/>
  <c r="Y46" i="45"/>
  <c r="Y44" i="45" s="1"/>
  <c r="M42" i="45"/>
  <c r="M40" i="45" s="1"/>
  <c r="M50" i="45"/>
  <c r="M48" i="45" s="1"/>
  <c r="M29" i="45"/>
  <c r="M27" i="45" s="1"/>
  <c r="M132" i="45" s="1"/>
  <c r="M46" i="45"/>
  <c r="M44" i="45" s="1"/>
  <c r="M33" i="45"/>
  <c r="M31" i="45" s="1"/>
  <c r="M138" i="45" s="1"/>
  <c r="M25" i="45"/>
  <c r="M23" i="45" s="1"/>
  <c r="M126" i="45" s="1"/>
  <c r="M54" i="45"/>
  <c r="M52" i="45" s="1"/>
  <c r="X25" i="45"/>
  <c r="X23" i="45" s="1"/>
  <c r="X126" i="45" s="1"/>
  <c r="X29" i="45"/>
  <c r="X27" i="45" s="1"/>
  <c r="X132" i="45" s="1"/>
  <c r="X33" i="45"/>
  <c r="X31" i="45" s="1"/>
  <c r="X138" i="45" s="1"/>
  <c r="L25" i="45"/>
  <c r="L23" i="45" s="1"/>
  <c r="L126" i="45" s="1"/>
  <c r="L50" i="45"/>
  <c r="L48" i="45" s="1"/>
  <c r="L42" i="45"/>
  <c r="L40" i="45" s="1"/>
  <c r="L54" i="45"/>
  <c r="L52" i="45" s="1"/>
  <c r="L29" i="45"/>
  <c r="L27" i="45" s="1"/>
  <c r="L132" i="45" s="1"/>
  <c r="L33" i="45"/>
  <c r="L31" i="45" s="1"/>
  <c r="L138" i="45" s="1"/>
  <c r="L46" i="45"/>
  <c r="L44" i="45" s="1"/>
  <c r="Z46" i="45"/>
  <c r="Z44" i="45" s="1"/>
  <c r="Z54" i="45"/>
  <c r="Z52" i="45" s="1"/>
  <c r="Z25" i="45"/>
  <c r="Z23" i="45" s="1"/>
  <c r="Z126" i="45" s="1"/>
  <c r="Z42" i="45"/>
  <c r="Z40" i="45" s="1"/>
  <c r="Z50" i="45"/>
  <c r="Z48" i="45" s="1"/>
  <c r="Z29" i="45"/>
  <c r="Z27" i="45" s="1"/>
  <c r="Z132" i="45" s="1"/>
  <c r="Z33" i="45"/>
  <c r="Z31" i="45" s="1"/>
  <c r="Z138" i="45" s="1"/>
  <c r="V33" i="45"/>
  <c r="V31" i="45" s="1"/>
  <c r="V138" i="45" s="1"/>
  <c r="V29" i="45"/>
  <c r="V27" i="45" s="1"/>
  <c r="V132" i="45" s="1"/>
  <c r="V25" i="45"/>
  <c r="V23" i="45" s="1"/>
  <c r="V126" i="45" s="1"/>
  <c r="R25" i="45"/>
  <c r="R23" i="45" s="1"/>
  <c r="R126" i="45" s="1"/>
  <c r="R54" i="45"/>
  <c r="R52" i="45" s="1"/>
  <c r="R33" i="45"/>
  <c r="R31" i="45" s="1"/>
  <c r="R138" i="45" s="1"/>
  <c r="R42" i="45"/>
  <c r="R40" i="45" s="1"/>
  <c r="R29" i="45"/>
  <c r="R27" i="45" s="1"/>
  <c r="R132" i="45" s="1"/>
  <c r="R50" i="45"/>
  <c r="R48" i="45" s="1"/>
  <c r="R46" i="45"/>
  <c r="R44" i="45" s="1"/>
  <c r="N54" i="45"/>
  <c r="N52" i="45" s="1"/>
  <c r="N42" i="45"/>
  <c r="N40" i="45" s="1"/>
  <c r="N25" i="45"/>
  <c r="N23" i="45" s="1"/>
  <c r="N126" i="45" s="1"/>
  <c r="N50" i="45"/>
  <c r="N48" i="45" s="1"/>
  <c r="N46" i="45"/>
  <c r="N44" i="45" s="1"/>
  <c r="N33" i="45"/>
  <c r="N31" i="45" s="1"/>
  <c r="N138" i="45" s="1"/>
  <c r="N29" i="45"/>
  <c r="N27" i="45" s="1"/>
  <c r="N132" i="45" s="1"/>
  <c r="J42" i="45"/>
  <c r="J40" i="45" s="1"/>
  <c r="J50" i="45"/>
  <c r="J48" i="45" s="1"/>
  <c r="J33" i="45"/>
  <c r="J31" i="45" s="1"/>
  <c r="J138" i="45" s="1"/>
  <c r="J29" i="45"/>
  <c r="J27" i="45" s="1"/>
  <c r="J132" i="45" s="1"/>
  <c r="J25" i="45"/>
  <c r="J23" i="45" s="1"/>
  <c r="J126" i="45" s="1"/>
  <c r="J46" i="45"/>
  <c r="J44" i="45" s="1"/>
  <c r="J54" i="45"/>
  <c r="J52" i="45" s="1"/>
  <c r="Y46" i="10"/>
  <c r="Y44" i="10" s="1"/>
  <c r="Y54" i="10"/>
  <c r="Y52" i="10" s="1"/>
  <c r="Y50" i="10"/>
  <c r="Y48" i="10" s="1"/>
  <c r="Y42" i="10"/>
  <c r="Y40" i="10" s="1"/>
  <c r="M42" i="10"/>
  <c r="M40" i="10" s="1"/>
  <c r="M54" i="10"/>
  <c r="M52" i="10" s="1"/>
  <c r="M46" i="10"/>
  <c r="M44" i="10" s="1"/>
  <c r="M50" i="10"/>
  <c r="M48" i="10" s="1"/>
  <c r="AB50" i="10"/>
  <c r="AB48" i="10" s="1"/>
  <c r="AB42" i="10"/>
  <c r="AB40" i="10" s="1"/>
  <c r="AB54" i="10"/>
  <c r="AB52" i="10" s="1"/>
  <c r="AB46" i="10"/>
  <c r="AB44" i="10" s="1"/>
  <c r="T46" i="10"/>
  <c r="T44" i="10" s="1"/>
  <c r="T42" i="10"/>
  <c r="T40" i="10" s="1"/>
  <c r="T50" i="10"/>
  <c r="T48" i="10" s="1"/>
  <c r="T54" i="10"/>
  <c r="T52" i="10" s="1"/>
  <c r="P50" i="10"/>
  <c r="P48" i="10" s="1"/>
  <c r="P46" i="10"/>
  <c r="P44" i="10" s="1"/>
  <c r="P42" i="10"/>
  <c r="P40" i="10" s="1"/>
  <c r="P54" i="10"/>
  <c r="P52" i="10" s="1"/>
  <c r="L42" i="10"/>
  <c r="L40" i="10" s="1"/>
  <c r="L54" i="10"/>
  <c r="L52" i="10" s="1"/>
  <c r="L50" i="10"/>
  <c r="L48" i="10" s="1"/>
  <c r="L46" i="10"/>
  <c r="L44" i="10" s="1"/>
  <c r="U50" i="10"/>
  <c r="U48" i="10" s="1"/>
  <c r="U46" i="10"/>
  <c r="U44" i="10" s="1"/>
  <c r="U42" i="10"/>
  <c r="U40" i="10" s="1"/>
  <c r="U54" i="10"/>
  <c r="U52" i="10" s="1"/>
  <c r="AA50" i="10"/>
  <c r="AA48" i="10" s="1"/>
  <c r="AA42" i="10"/>
  <c r="AA40" i="10" s="1"/>
  <c r="AA54" i="10"/>
  <c r="AA52" i="10" s="1"/>
  <c r="AA46" i="10"/>
  <c r="AA44" i="10" s="1"/>
  <c r="S54" i="10"/>
  <c r="S52" i="10" s="1"/>
  <c r="S42" i="10"/>
  <c r="S40" i="10" s="1"/>
  <c r="S46" i="10"/>
  <c r="S44" i="10" s="1"/>
  <c r="S50" i="10"/>
  <c r="S48" i="10" s="1"/>
  <c r="O46" i="10"/>
  <c r="O44" i="10" s="1"/>
  <c r="O54" i="10"/>
  <c r="O52" i="10" s="1"/>
  <c r="O50" i="10"/>
  <c r="O48" i="10" s="1"/>
  <c r="O42" i="10"/>
  <c r="O40" i="10" s="1"/>
  <c r="K50" i="10"/>
  <c r="K48" i="10" s="1"/>
  <c r="K46" i="10"/>
  <c r="K44" i="10" s="1"/>
  <c r="K42" i="10"/>
  <c r="K40" i="10" s="1"/>
  <c r="K54" i="10"/>
  <c r="K52" i="10" s="1"/>
  <c r="AC42" i="10"/>
  <c r="AC40" i="10" s="1"/>
  <c r="AC54" i="10"/>
  <c r="AC52" i="10" s="1"/>
  <c r="AC46" i="10"/>
  <c r="AC44" i="10" s="1"/>
  <c r="AC50" i="10"/>
  <c r="AC48" i="10" s="1"/>
  <c r="Q42" i="10"/>
  <c r="Q40" i="10" s="1"/>
  <c r="Q54" i="10"/>
  <c r="Q52" i="10" s="1"/>
  <c r="Q50" i="10"/>
  <c r="Q48" i="10" s="1"/>
  <c r="Q46" i="10"/>
  <c r="Q44" i="10" s="1"/>
  <c r="Z50" i="10"/>
  <c r="Z48" i="10" s="1"/>
  <c r="Z46" i="10"/>
  <c r="Z44" i="10" s="1"/>
  <c r="Z42" i="10"/>
  <c r="Z40" i="10" s="1"/>
  <c r="Z54" i="10"/>
  <c r="Z52" i="10" s="1"/>
  <c r="R42" i="10"/>
  <c r="R40" i="10" s="1"/>
  <c r="R54" i="10"/>
  <c r="R52" i="10" s="1"/>
  <c r="R46" i="10"/>
  <c r="R44" i="10" s="1"/>
  <c r="R50" i="10"/>
  <c r="R48" i="10" s="1"/>
  <c r="N46" i="10"/>
  <c r="N44" i="10" s="1"/>
  <c r="N42" i="10"/>
  <c r="N40" i="10" s="1"/>
  <c r="N54" i="10"/>
  <c r="N52" i="10" s="1"/>
  <c r="N50" i="10"/>
  <c r="N48" i="10" s="1"/>
  <c r="J50" i="10"/>
  <c r="J48" i="10" s="1"/>
  <c r="J46" i="10"/>
  <c r="J44" i="10" s="1"/>
  <c r="J42" i="10"/>
  <c r="J40" i="10" s="1"/>
  <c r="J54" i="10"/>
  <c r="J52"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53" i="10" l="1"/>
  <c r="H253" i="10"/>
  <c r="G253" i="10"/>
  <c r="F253" i="10"/>
  <c r="E253" i="10"/>
  <c r="I228" i="10"/>
  <c r="H228" i="10"/>
  <c r="G228" i="10"/>
  <c r="F228" i="10"/>
  <c r="E228" i="10"/>
  <c r="I197" i="10"/>
  <c r="H197" i="10"/>
  <c r="G197" i="10"/>
  <c r="F197" i="10"/>
  <c r="E197" i="10"/>
  <c r="I171" i="10"/>
  <c r="H171" i="10"/>
  <c r="G171" i="10"/>
  <c r="F171" i="10"/>
  <c r="E171" i="10"/>
  <c r="I112" i="10"/>
  <c r="H112" i="10"/>
  <c r="G112" i="10"/>
  <c r="F112" i="10"/>
  <c r="E112" i="10"/>
  <c r="F12" i="10"/>
  <c r="F144" i="10" s="1"/>
  <c r="G12" i="10"/>
  <c r="G144" i="10" s="1"/>
  <c r="H12" i="10"/>
  <c r="H144" i="10" s="1"/>
  <c r="I12" i="10"/>
  <c r="I144" i="10" s="1"/>
  <c r="E12" i="10"/>
  <c r="E144" i="10" s="1"/>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6" i="21" l="1"/>
  <c r="N67" i="21"/>
  <c r="B260" i="10" l="1"/>
  <c r="B256" i="10"/>
  <c r="B257" i="10"/>
  <c r="B245" i="10"/>
  <c r="B230" i="10"/>
  <c r="B204" i="10"/>
  <c r="B200" i="10"/>
  <c r="B201" i="10"/>
  <c r="B199" i="10"/>
  <c r="B190" i="10"/>
  <c r="B191" i="10"/>
  <c r="B189" i="10"/>
  <c r="B174" i="10"/>
  <c r="B174" i="45" s="1"/>
  <c r="B175" i="10"/>
  <c r="B175" i="45" s="1"/>
  <c r="D125" i="10"/>
  <c r="B106" i="10"/>
  <c r="B106" i="45" s="1"/>
  <c r="D77" i="10"/>
  <c r="D77" i="45" s="1"/>
  <c r="D78" i="10"/>
  <c r="D78" i="45" s="1"/>
  <c r="D79" i="10"/>
  <c r="D79" i="45" s="1"/>
  <c r="D80" i="10"/>
  <c r="D80" i="45" s="1"/>
  <c r="D70" i="10"/>
  <c r="D70" i="45" s="1"/>
  <c r="D71" i="10"/>
  <c r="D71" i="45" s="1"/>
  <c r="D72" i="10"/>
  <c r="D72" i="45" s="1"/>
  <c r="D73" i="10"/>
  <c r="D73" i="45" s="1"/>
  <c r="G17" i="45"/>
  <c r="E175" i="45"/>
  <c r="E173" i="45" s="1"/>
  <c r="F175" i="45"/>
  <c r="F173" i="45" s="1"/>
  <c r="G175" i="45"/>
  <c r="G173" i="45" s="1"/>
  <c r="H175" i="45"/>
  <c r="H173" i="45" s="1"/>
  <c r="I175" i="45"/>
  <c r="I173" i="45" s="1"/>
  <c r="R245" i="10" l="1"/>
  <c r="AH245" i="10"/>
  <c r="O245" i="10"/>
  <c r="AE245" i="10"/>
  <c r="Q245" i="10"/>
  <c r="T245" i="10"/>
  <c r="F245" i="10"/>
  <c r="V245" i="10"/>
  <c r="M245" i="10"/>
  <c r="S245" i="10"/>
  <c r="E245" i="10"/>
  <c r="AC245" i="10"/>
  <c r="H245" i="10"/>
  <c r="X245" i="10"/>
  <c r="J245" i="10"/>
  <c r="Z245" i="10"/>
  <c r="Y245" i="10"/>
  <c r="G245" i="10"/>
  <c r="W245" i="10"/>
  <c r="L245" i="10"/>
  <c r="AB245" i="10"/>
  <c r="U245" i="10"/>
  <c r="N245" i="10"/>
  <c r="AD245" i="10"/>
  <c r="K245" i="10"/>
  <c r="AA245" i="10"/>
  <c r="I245" i="10"/>
  <c r="P245" i="10"/>
  <c r="AF245" i="10"/>
  <c r="AG245" i="10"/>
  <c r="H231" i="10"/>
  <c r="L231" i="10"/>
  <c r="P231" i="10"/>
  <c r="T231" i="10"/>
  <c r="X231" i="10"/>
  <c r="AB231" i="10"/>
  <c r="AF231" i="10"/>
  <c r="O231" i="10"/>
  <c r="AE231" i="10"/>
  <c r="I231" i="10"/>
  <c r="M231" i="10"/>
  <c r="Q231" i="10"/>
  <c r="U231" i="10"/>
  <c r="Y231" i="10"/>
  <c r="AC231" i="10"/>
  <c r="AG231" i="10"/>
  <c r="G231" i="10"/>
  <c r="S231" i="10"/>
  <c r="AA231" i="10"/>
  <c r="F231" i="10"/>
  <c r="J231" i="10"/>
  <c r="N231" i="10"/>
  <c r="R231" i="10"/>
  <c r="V231" i="10"/>
  <c r="Z231" i="10"/>
  <c r="AD231" i="10"/>
  <c r="AH231" i="10"/>
  <c r="K231" i="10"/>
  <c r="W231" i="10"/>
  <c r="E231" i="10"/>
  <c r="J189" i="10"/>
  <c r="Z189" i="10"/>
  <c r="I189" i="10"/>
  <c r="O189" i="10"/>
  <c r="AE189" i="10"/>
  <c r="L189" i="10"/>
  <c r="AB189" i="10"/>
  <c r="Q189" i="10"/>
  <c r="N189" i="10"/>
  <c r="AD189" i="10"/>
  <c r="U189" i="10"/>
  <c r="S189" i="10"/>
  <c r="E189" i="10"/>
  <c r="P189" i="10"/>
  <c r="AF189" i="10"/>
  <c r="AC189" i="10"/>
  <c r="R189" i="10"/>
  <c r="AH189" i="10"/>
  <c r="AG189" i="10"/>
  <c r="G189" i="10"/>
  <c r="W189" i="10"/>
  <c r="M189" i="10"/>
  <c r="T189" i="10"/>
  <c r="F189" i="10"/>
  <c r="V189" i="10"/>
  <c r="K189" i="10"/>
  <c r="AA189" i="10"/>
  <c r="Y189" i="10"/>
  <c r="H189" i="10"/>
  <c r="X189" i="10"/>
  <c r="G191" i="10"/>
  <c r="W191" i="10"/>
  <c r="L191" i="10"/>
  <c r="AB191" i="10"/>
  <c r="N191" i="10"/>
  <c r="I191" i="10"/>
  <c r="Y191" i="10"/>
  <c r="K191" i="10"/>
  <c r="AA191" i="10"/>
  <c r="F191" i="10"/>
  <c r="P191" i="10"/>
  <c r="AF191" i="10"/>
  <c r="AD191" i="10"/>
  <c r="M191" i="10"/>
  <c r="AC191" i="10"/>
  <c r="J191" i="10"/>
  <c r="O191" i="10"/>
  <c r="AE191" i="10"/>
  <c r="R191" i="10"/>
  <c r="T191" i="10"/>
  <c r="Q191" i="10"/>
  <c r="AG191" i="10"/>
  <c r="V191" i="10"/>
  <c r="S191" i="10"/>
  <c r="Z191" i="10"/>
  <c r="H191" i="10"/>
  <c r="X191" i="10"/>
  <c r="E191" i="10"/>
  <c r="U191" i="10"/>
  <c r="AH191" i="10"/>
  <c r="E190" i="10"/>
  <c r="U190" i="10"/>
  <c r="X190" i="10"/>
  <c r="J190" i="10"/>
  <c r="Z190" i="10"/>
  <c r="G190" i="10"/>
  <c r="W190" i="10"/>
  <c r="AF190" i="10"/>
  <c r="I190" i="10"/>
  <c r="Y190" i="10"/>
  <c r="N190" i="10"/>
  <c r="AD190" i="10"/>
  <c r="K190" i="10"/>
  <c r="AA190" i="10"/>
  <c r="M190" i="10"/>
  <c r="AC190" i="10"/>
  <c r="R190" i="10"/>
  <c r="AH190" i="10"/>
  <c r="P190" i="10"/>
  <c r="O190" i="10"/>
  <c r="AE190" i="10"/>
  <c r="H190" i="10"/>
  <c r="Q190" i="10"/>
  <c r="AG190" i="10"/>
  <c r="L190" i="10"/>
  <c r="F190" i="10"/>
  <c r="V190" i="10"/>
  <c r="AB190" i="10"/>
  <c r="S190" i="10"/>
  <c r="T190" i="10"/>
  <c r="AG201" i="10"/>
  <c r="AE201" i="10"/>
  <c r="Z201" i="10"/>
  <c r="AA201" i="10"/>
  <c r="Y201" i="10"/>
  <c r="AB201" i="10"/>
  <c r="AC201" i="10"/>
  <c r="AH201" i="10"/>
  <c r="AD201" i="10"/>
  <c r="X201" i="10"/>
  <c r="AF201" i="10"/>
  <c r="AB200" i="10"/>
  <c r="X200" i="10"/>
  <c r="AG200" i="10"/>
  <c r="AE200" i="10"/>
  <c r="AC200" i="10"/>
  <c r="AA200" i="10"/>
  <c r="AD200" i="10"/>
  <c r="Y200" i="10"/>
  <c r="Z200" i="10"/>
  <c r="AH200" i="10"/>
  <c r="AF200" i="10"/>
  <c r="AH257" i="10"/>
  <c r="AB257" i="10"/>
  <c r="AA257" i="10"/>
  <c r="Z257" i="10"/>
  <c r="AC257" i="10"/>
  <c r="AG257" i="10"/>
  <c r="AF257" i="10"/>
  <c r="X257" i="10"/>
  <c r="AD257" i="10"/>
  <c r="Y257" i="10"/>
  <c r="AE257" i="10"/>
  <c r="AH204" i="10"/>
  <c r="AG204" i="10"/>
  <c r="AF204" i="10"/>
  <c r="AB204" i="10"/>
  <c r="AA204" i="10"/>
  <c r="AD204" i="10"/>
  <c r="X204" i="10"/>
  <c r="AE204" i="10"/>
  <c r="Y204" i="10"/>
  <c r="AC204" i="10"/>
  <c r="Z204" i="10"/>
  <c r="X256" i="10"/>
  <c r="AA256" i="10"/>
  <c r="AD256" i="10"/>
  <c r="AB256" i="10"/>
  <c r="AC256" i="10"/>
  <c r="AG256" i="10"/>
  <c r="Z256" i="10"/>
  <c r="AH256" i="10"/>
  <c r="Y256" i="10"/>
  <c r="AE256" i="10"/>
  <c r="AF256" i="10"/>
  <c r="AH199" i="10"/>
  <c r="AC199" i="10"/>
  <c r="X199" i="10"/>
  <c r="AF199" i="10"/>
  <c r="Y199" i="10"/>
  <c r="AD199" i="10"/>
  <c r="AB199" i="10"/>
  <c r="AE199" i="10"/>
  <c r="AA199" i="10"/>
  <c r="Z199" i="10"/>
  <c r="AG199" i="10"/>
  <c r="J232" i="10"/>
  <c r="N232" i="10"/>
  <c r="R232" i="10"/>
  <c r="V232" i="10"/>
  <c r="Z232" i="10"/>
  <c r="AD232" i="10"/>
  <c r="K232" i="10"/>
  <c r="O232" i="10"/>
  <c r="S232" i="10"/>
  <c r="W232" i="10"/>
  <c r="AA232" i="10"/>
  <c r="H232" i="10"/>
  <c r="L232" i="10"/>
  <c r="P232" i="10"/>
  <c r="T232" i="10"/>
  <c r="X232" i="10"/>
  <c r="AB232" i="10"/>
  <c r="M232" i="10"/>
  <c r="AC232" i="10"/>
  <c r="Q232" i="10"/>
  <c r="U232" i="10"/>
  <c r="I232" i="10"/>
  <c r="Y232" i="10"/>
  <c r="AG232" i="10"/>
  <c r="AF232" i="10"/>
  <c r="AE232" i="10"/>
  <c r="G232" i="10"/>
  <c r="E232" i="10"/>
  <c r="F232" i="10"/>
  <c r="AH232" i="10"/>
  <c r="Y260" i="10"/>
  <c r="AH260" i="10"/>
  <c r="AA260" i="10"/>
  <c r="X260" i="10"/>
  <c r="AB260" i="10"/>
  <c r="AF260" i="10"/>
  <c r="AD260" i="10"/>
  <c r="AC260" i="10"/>
  <c r="AE260" i="10"/>
  <c r="AG260" i="10"/>
  <c r="Z260" i="10"/>
  <c r="B189" i="45"/>
  <c r="AF126" i="10"/>
  <c r="AE127" i="10"/>
  <c r="AD126" i="10"/>
  <c r="AG127" i="10"/>
  <c r="AD127" i="10"/>
  <c r="AG126" i="10"/>
  <c r="AF127" i="10"/>
  <c r="AH126" i="10"/>
  <c r="AE126" i="10"/>
  <c r="AH127" i="10"/>
  <c r="B191" i="45"/>
  <c r="B200" i="45"/>
  <c r="B257" i="45"/>
  <c r="AE106" i="10"/>
  <c r="AE108" i="10" s="1"/>
  <c r="AF106" i="10"/>
  <c r="AF108" i="10" s="1"/>
  <c r="AF147" i="10" s="1"/>
  <c r="AH106" i="10"/>
  <c r="AH108" i="10" s="1"/>
  <c r="AH147" i="10" s="1"/>
  <c r="AG106" i="10"/>
  <c r="AG108" i="10" s="1"/>
  <c r="AG147" i="10" s="1"/>
  <c r="AD106" i="10"/>
  <c r="AD108" i="10" s="1"/>
  <c r="B201" i="45"/>
  <c r="B190" i="45"/>
  <c r="B204" i="45"/>
  <c r="B256" i="45"/>
  <c r="B199" i="45"/>
  <c r="B230" i="45"/>
  <c r="B260" i="45"/>
  <c r="F17" i="45"/>
  <c r="H17" i="45"/>
  <c r="E38" i="45"/>
  <c r="E36" i="45" s="1"/>
  <c r="G236" i="45"/>
  <c r="G234" i="45" s="1"/>
  <c r="G240" i="45"/>
  <c r="G238" i="45" s="1"/>
  <c r="H38" i="45"/>
  <c r="H36" i="45" s="1"/>
  <c r="F240" i="45"/>
  <c r="F238" i="45" s="1"/>
  <c r="F236" i="45"/>
  <c r="F234" i="45" s="1"/>
  <c r="G21" i="45"/>
  <c r="G19" i="45" s="1"/>
  <c r="G120" i="45" s="1"/>
  <c r="I38" i="45"/>
  <c r="I36" i="45" s="1"/>
  <c r="H21" i="45"/>
  <c r="H19" i="45" s="1"/>
  <c r="H120" i="45" s="1"/>
  <c r="I17" i="45"/>
  <c r="G38" i="45"/>
  <c r="G36" i="45" s="1"/>
  <c r="I240" i="45"/>
  <c r="I238" i="45" s="1"/>
  <c r="I236" i="45"/>
  <c r="I234" i="45" s="1"/>
  <c r="E236" i="45"/>
  <c r="E234" i="45" s="1"/>
  <c r="E240" i="45"/>
  <c r="E238" i="45" s="1"/>
  <c r="F21" i="45"/>
  <c r="F19" i="45" s="1"/>
  <c r="F120" i="45" s="1"/>
  <c r="F38" i="45"/>
  <c r="F36" i="45" s="1"/>
  <c r="H236" i="45"/>
  <c r="H234" i="45" s="1"/>
  <c r="H240" i="45"/>
  <c r="H238" i="45" s="1"/>
  <c r="I21" i="45"/>
  <c r="I19" i="45" s="1"/>
  <c r="I120" i="45" s="1"/>
  <c r="E21" i="45"/>
  <c r="E19" i="45" s="1"/>
  <c r="E120" i="45" s="1"/>
  <c r="G179" i="45"/>
  <c r="G177" i="45" s="1"/>
  <c r="G183" i="45"/>
  <c r="G181" i="45" s="1"/>
  <c r="H179" i="45"/>
  <c r="H177" i="45" s="1"/>
  <c r="H183" i="45"/>
  <c r="H181" i="45" s="1"/>
  <c r="F179" i="45"/>
  <c r="F177" i="45" s="1"/>
  <c r="F183" i="45"/>
  <c r="F181" i="45" s="1"/>
  <c r="I179" i="45"/>
  <c r="I177" i="45" s="1"/>
  <c r="I183" i="45"/>
  <c r="I181" i="45" s="1"/>
  <c r="E179" i="45"/>
  <c r="E177" i="45" s="1"/>
  <c r="E183" i="45"/>
  <c r="E181" i="45" s="1"/>
  <c r="I29" i="45"/>
  <c r="I27" i="45" s="1"/>
  <c r="I132" i="45" s="1"/>
  <c r="I46" i="45"/>
  <c r="I44" i="45" s="1"/>
  <c r="I42" i="45"/>
  <c r="I40" i="45" s="1"/>
  <c r="I33" i="45"/>
  <c r="I31" i="45" s="1"/>
  <c r="I138" i="45" s="1"/>
  <c r="I25" i="45"/>
  <c r="I23" i="45" s="1"/>
  <c r="I126" i="45" s="1"/>
  <c r="I54" i="45"/>
  <c r="I52" i="45" s="1"/>
  <c r="I50" i="45"/>
  <c r="I48" i="45" s="1"/>
  <c r="E25" i="45"/>
  <c r="E23" i="45" s="1"/>
  <c r="E126" i="45" s="1"/>
  <c r="E46" i="45"/>
  <c r="E44" i="45" s="1"/>
  <c r="E42" i="45"/>
  <c r="E40" i="45" s="1"/>
  <c r="E29" i="45"/>
  <c r="E27" i="45" s="1"/>
  <c r="E132" i="45" s="1"/>
  <c r="E33" i="45"/>
  <c r="E31" i="45" s="1"/>
  <c r="E138" i="45" s="1"/>
  <c r="E54" i="45"/>
  <c r="E52" i="45" s="1"/>
  <c r="E50" i="45"/>
  <c r="E48" i="45" s="1"/>
  <c r="H42" i="45"/>
  <c r="H40" i="45" s="1"/>
  <c r="H29" i="45"/>
  <c r="H27" i="45" s="1"/>
  <c r="H132" i="45" s="1"/>
  <c r="H33" i="45"/>
  <c r="H31" i="45" s="1"/>
  <c r="H138" i="45" s="1"/>
  <c r="H46" i="45"/>
  <c r="H44" i="45" s="1"/>
  <c r="H25" i="45"/>
  <c r="H23" i="45" s="1"/>
  <c r="H126" i="45" s="1"/>
  <c r="H54" i="45"/>
  <c r="H52" i="45" s="1"/>
  <c r="H50" i="45"/>
  <c r="H48" i="45" s="1"/>
  <c r="G50" i="45"/>
  <c r="G48" i="45" s="1"/>
  <c r="G25" i="45"/>
  <c r="G23" i="45" s="1"/>
  <c r="G126" i="45" s="1"/>
  <c r="G42" i="45"/>
  <c r="G40" i="45" s="1"/>
  <c r="G54" i="45"/>
  <c r="G52" i="45" s="1"/>
  <c r="G46" i="45"/>
  <c r="G44" i="45" s="1"/>
  <c r="G33" i="45"/>
  <c r="G31" i="45" s="1"/>
  <c r="G138" i="45" s="1"/>
  <c r="G29" i="45"/>
  <c r="G27" i="45" s="1"/>
  <c r="G132" i="45" s="1"/>
  <c r="F42" i="45"/>
  <c r="F40" i="45" s="1"/>
  <c r="F33" i="45"/>
  <c r="F31" i="45" s="1"/>
  <c r="F138" i="45" s="1"/>
  <c r="F50" i="45"/>
  <c r="F48" i="45" s="1"/>
  <c r="F54" i="45"/>
  <c r="F52" i="45" s="1"/>
  <c r="F29" i="45"/>
  <c r="F27" i="45" s="1"/>
  <c r="F132" i="45" s="1"/>
  <c r="F25" i="45"/>
  <c r="F23" i="45" s="1"/>
  <c r="F126" i="45" s="1"/>
  <c r="F46" i="45"/>
  <c r="F44" i="45" s="1"/>
  <c r="B245" i="45"/>
  <c r="I50" i="10"/>
  <c r="I48" i="10" s="1"/>
  <c r="I54" i="10"/>
  <c r="I52" i="10" s="1"/>
  <c r="I42" i="10"/>
  <c r="I40" i="10" s="1"/>
  <c r="I46" i="10"/>
  <c r="I44" i="10" s="1"/>
  <c r="I38" i="10"/>
  <c r="I36" i="10" s="1"/>
  <c r="H42" i="10"/>
  <c r="H40" i="10" s="1"/>
  <c r="H46" i="10"/>
  <c r="H44" i="10" s="1"/>
  <c r="H38" i="10"/>
  <c r="H36" i="10" s="1"/>
  <c r="H54" i="10"/>
  <c r="H52" i="10" s="1"/>
  <c r="H50" i="10"/>
  <c r="H48" i="10" s="1"/>
  <c r="G50" i="10"/>
  <c r="G48" i="10" s="1"/>
  <c r="G54" i="10"/>
  <c r="G52" i="10" s="1"/>
  <c r="G46" i="10"/>
  <c r="G44" i="10" s="1"/>
  <c r="G38" i="10"/>
  <c r="G36" i="10" s="1"/>
  <c r="G42" i="10"/>
  <c r="G40" i="10" s="1"/>
  <c r="F42" i="10"/>
  <c r="F40" i="10" s="1"/>
  <c r="F54" i="10"/>
  <c r="F52" i="10" s="1"/>
  <c r="F38" i="10"/>
  <c r="F36" i="10" s="1"/>
  <c r="F46" i="10"/>
  <c r="F44" i="10" s="1"/>
  <c r="F50" i="10"/>
  <c r="F48" i="10" s="1"/>
  <c r="D90" i="36"/>
  <c r="D91" i="36"/>
  <c r="D89" i="36"/>
  <c r="E98" i="39"/>
  <c r="J245" i="45" l="1"/>
  <c r="Z245" i="45"/>
  <c r="AC245" i="45"/>
  <c r="G245" i="45"/>
  <c r="W245" i="45"/>
  <c r="P245" i="45"/>
  <c r="AF245" i="45"/>
  <c r="U245" i="45"/>
  <c r="N245" i="45"/>
  <c r="AD245" i="45"/>
  <c r="K245" i="45"/>
  <c r="AA245" i="45"/>
  <c r="M245" i="45"/>
  <c r="T245" i="45"/>
  <c r="AG245" i="45"/>
  <c r="R245" i="45"/>
  <c r="AH245" i="45"/>
  <c r="O245" i="45"/>
  <c r="AE245" i="45"/>
  <c r="Y245" i="45"/>
  <c r="H245" i="45"/>
  <c r="X245" i="45"/>
  <c r="F245" i="45"/>
  <c r="V245" i="45"/>
  <c r="Q245" i="45"/>
  <c r="S245" i="45"/>
  <c r="E245" i="45"/>
  <c r="L245" i="45"/>
  <c r="AB245" i="45"/>
  <c r="I245" i="45"/>
  <c r="H231" i="45"/>
  <c r="L231" i="45"/>
  <c r="P231" i="45"/>
  <c r="T231" i="45"/>
  <c r="X231" i="45"/>
  <c r="AB231" i="45"/>
  <c r="AF231" i="45"/>
  <c r="S231" i="45"/>
  <c r="AA231" i="45"/>
  <c r="I231" i="45"/>
  <c r="M231" i="45"/>
  <c r="Q231" i="45"/>
  <c r="U231" i="45"/>
  <c r="Y231" i="45"/>
  <c r="AC231" i="45"/>
  <c r="AG231" i="45"/>
  <c r="G231" i="45"/>
  <c r="O231" i="45"/>
  <c r="W231" i="45"/>
  <c r="E231" i="45"/>
  <c r="F231" i="45"/>
  <c r="J231" i="45"/>
  <c r="N231" i="45"/>
  <c r="R231" i="45"/>
  <c r="V231" i="45"/>
  <c r="Z231" i="45"/>
  <c r="AD231" i="45"/>
  <c r="AH231" i="45"/>
  <c r="K231" i="45"/>
  <c r="AE231" i="45"/>
  <c r="M190" i="45"/>
  <c r="AC190" i="45"/>
  <c r="F190" i="45"/>
  <c r="V190" i="45"/>
  <c r="T190" i="45"/>
  <c r="G190" i="45"/>
  <c r="W190" i="45"/>
  <c r="X190" i="45"/>
  <c r="Q190" i="45"/>
  <c r="AG190" i="45"/>
  <c r="J190" i="45"/>
  <c r="Z190" i="45"/>
  <c r="Z193" i="45" s="1"/>
  <c r="AB190" i="45"/>
  <c r="K190" i="45"/>
  <c r="AA190" i="45"/>
  <c r="AF190" i="45"/>
  <c r="E190" i="45"/>
  <c r="U190" i="45"/>
  <c r="N190" i="45"/>
  <c r="AD190" i="45"/>
  <c r="AD193" i="45" s="1"/>
  <c r="O190" i="45"/>
  <c r="AE190" i="45"/>
  <c r="H190" i="45"/>
  <c r="I190" i="45"/>
  <c r="Y190" i="45"/>
  <c r="R190" i="45"/>
  <c r="AH190" i="45"/>
  <c r="L190" i="45"/>
  <c r="S190" i="45"/>
  <c r="P190" i="45"/>
  <c r="R189" i="45"/>
  <c r="AH189" i="45"/>
  <c r="K189" i="45"/>
  <c r="AA189" i="45"/>
  <c r="L189" i="45"/>
  <c r="AB189" i="45"/>
  <c r="F189" i="45"/>
  <c r="V189" i="45"/>
  <c r="O189" i="45"/>
  <c r="AE189" i="45"/>
  <c r="AE193" i="45" s="1"/>
  <c r="P189" i="45"/>
  <c r="AF189" i="45"/>
  <c r="I189" i="45"/>
  <c r="J189" i="45"/>
  <c r="Z189" i="45"/>
  <c r="Q189" i="45"/>
  <c r="S189" i="45"/>
  <c r="E189" i="45"/>
  <c r="M189" i="45"/>
  <c r="T189" i="45"/>
  <c r="U189" i="45"/>
  <c r="N189" i="45"/>
  <c r="N193" i="45" s="1"/>
  <c r="AD189" i="45"/>
  <c r="AC189" i="45"/>
  <c r="G189" i="45"/>
  <c r="W189" i="45"/>
  <c r="W193" i="45" s="1"/>
  <c r="Y189" i="45"/>
  <c r="H189" i="45"/>
  <c r="X189" i="45"/>
  <c r="AG189" i="45"/>
  <c r="O191" i="45"/>
  <c r="AE191" i="45"/>
  <c r="H191" i="45"/>
  <c r="X191" i="45"/>
  <c r="V191" i="45"/>
  <c r="I191" i="45"/>
  <c r="Y191" i="45"/>
  <c r="Z191" i="45"/>
  <c r="S191" i="45"/>
  <c r="AH191" i="45"/>
  <c r="L191" i="45"/>
  <c r="AB191" i="45"/>
  <c r="AD191" i="45"/>
  <c r="M191" i="45"/>
  <c r="AC191" i="45"/>
  <c r="G191" i="45"/>
  <c r="W191" i="45"/>
  <c r="P191" i="45"/>
  <c r="AF191" i="45"/>
  <c r="F191" i="45"/>
  <c r="Q191" i="45"/>
  <c r="AG191" i="45"/>
  <c r="J191" i="45"/>
  <c r="K191" i="45"/>
  <c r="AA191" i="45"/>
  <c r="T191" i="45"/>
  <c r="N191" i="45"/>
  <c r="E191" i="45"/>
  <c r="U191" i="45"/>
  <c r="R191" i="45"/>
  <c r="AB260" i="45"/>
  <c r="AF260" i="45"/>
  <c r="AG260" i="45"/>
  <c r="Y260" i="45"/>
  <c r="AA260" i="45"/>
  <c r="AD260" i="45"/>
  <c r="Z260" i="45"/>
  <c r="X260" i="45"/>
  <c r="AH260" i="45"/>
  <c r="AC260" i="45"/>
  <c r="AE260" i="45"/>
  <c r="AB204" i="45"/>
  <c r="AA204" i="45"/>
  <c r="AG204" i="45"/>
  <c r="AF204" i="45"/>
  <c r="AE204" i="45"/>
  <c r="AH204" i="45"/>
  <c r="Y204" i="45"/>
  <c r="AC204" i="45"/>
  <c r="AD204" i="45"/>
  <c r="Z204" i="45"/>
  <c r="X204" i="45"/>
  <c r="AA257" i="45"/>
  <c r="Z257" i="45"/>
  <c r="AC257" i="45"/>
  <c r="AG257" i="45"/>
  <c r="X257" i="45"/>
  <c r="AB257" i="45"/>
  <c r="AD257" i="45"/>
  <c r="Y257" i="45"/>
  <c r="AE257" i="45"/>
  <c r="AF257" i="45"/>
  <c r="AH257" i="45"/>
  <c r="AE193" i="10"/>
  <c r="AD193" i="10"/>
  <c r="Y199" i="45"/>
  <c r="AD199" i="45"/>
  <c r="AH199" i="45"/>
  <c r="AB199" i="45"/>
  <c r="AA199" i="45"/>
  <c r="AC199" i="45"/>
  <c r="Z199" i="45"/>
  <c r="X199" i="45"/>
  <c r="AF199" i="45"/>
  <c r="AG199" i="45"/>
  <c r="AE199" i="45"/>
  <c r="AA201" i="45"/>
  <c r="Y201" i="45"/>
  <c r="AB201" i="45"/>
  <c r="AE201" i="45"/>
  <c r="AG201" i="45"/>
  <c r="AH201" i="45"/>
  <c r="AC201" i="45"/>
  <c r="AD201" i="45"/>
  <c r="X201" i="45"/>
  <c r="Z201" i="45"/>
  <c r="AF201" i="45"/>
  <c r="AB200" i="45"/>
  <c r="X200" i="45"/>
  <c r="AG200" i="45"/>
  <c r="AE200" i="45"/>
  <c r="AH200" i="45"/>
  <c r="AC200" i="45"/>
  <c r="AA200" i="45"/>
  <c r="AD200" i="45"/>
  <c r="Y200" i="45"/>
  <c r="Z200" i="45"/>
  <c r="AF200" i="45"/>
  <c r="AB193" i="45"/>
  <c r="AA193" i="45"/>
  <c r="AA256" i="45"/>
  <c r="AD256" i="45"/>
  <c r="AB256" i="45"/>
  <c r="AC256" i="45"/>
  <c r="AG256" i="45"/>
  <c r="AH256" i="45"/>
  <c r="Z256" i="45"/>
  <c r="Y256" i="45"/>
  <c r="X256" i="45"/>
  <c r="AE256" i="45"/>
  <c r="AF256" i="45"/>
  <c r="AC193" i="45"/>
  <c r="X193" i="45"/>
  <c r="H193" i="45"/>
  <c r="AE208" i="10"/>
  <c r="AD208" i="10"/>
  <c r="AD264" i="10"/>
  <c r="AE264" i="10"/>
  <c r="AE128" i="10"/>
  <c r="AE130" i="10" s="1"/>
  <c r="AF230" i="10"/>
  <c r="AF249" i="10" s="1"/>
  <c r="AF266" i="10" s="1"/>
  <c r="AD230" i="10"/>
  <c r="AD249" i="10" s="1"/>
  <c r="AF128" i="10"/>
  <c r="AF130" i="10" s="1"/>
  <c r="AE230" i="10"/>
  <c r="AE249" i="10" s="1"/>
  <c r="AG128" i="10"/>
  <c r="AG130" i="10" s="1"/>
  <c r="AD232" i="45"/>
  <c r="AG232" i="45"/>
  <c r="AH232" i="45"/>
  <c r="AF232" i="45"/>
  <c r="AE232" i="45"/>
  <c r="AF106" i="45"/>
  <c r="AF108" i="45" s="1"/>
  <c r="AF147" i="45" s="1"/>
  <c r="AH106" i="45"/>
  <c r="AH108" i="45" s="1"/>
  <c r="AH147" i="45" s="1"/>
  <c r="AG106" i="45"/>
  <c r="AG108" i="45" s="1"/>
  <c r="AG147" i="45" s="1"/>
  <c r="AD106" i="45"/>
  <c r="AD108" i="45" s="1"/>
  <c r="AE106" i="45"/>
  <c r="AE108" i="45" s="1"/>
  <c r="AH230" i="10"/>
  <c r="AH249" i="10" s="1"/>
  <c r="AH266" i="10" s="1"/>
  <c r="AH128" i="10"/>
  <c r="AH130" i="10" s="1"/>
  <c r="AG230" i="10"/>
  <c r="AG249" i="10" s="1"/>
  <c r="AG266" i="10" s="1"/>
  <c r="AD128" i="10"/>
  <c r="AD130" i="10" s="1"/>
  <c r="E193" i="45"/>
  <c r="H232" i="45"/>
  <c r="L232" i="45"/>
  <c r="P232" i="45"/>
  <c r="P230" i="45" s="1"/>
  <c r="T232" i="45"/>
  <c r="X232" i="45"/>
  <c r="AB232" i="45"/>
  <c r="F232" i="45"/>
  <c r="N232" i="45"/>
  <c r="V232" i="45"/>
  <c r="E232" i="45"/>
  <c r="G232" i="45"/>
  <c r="K232" i="45"/>
  <c r="O232" i="45"/>
  <c r="S232" i="45"/>
  <c r="W232" i="45"/>
  <c r="AA232" i="45"/>
  <c r="I232" i="45"/>
  <c r="M232" i="45"/>
  <c r="Q232" i="45"/>
  <c r="U232" i="45"/>
  <c r="Y232" i="45"/>
  <c r="AC232" i="45"/>
  <c r="AC230" i="45" s="1"/>
  <c r="J232" i="45"/>
  <c r="R232" i="45"/>
  <c r="Z232" i="45"/>
  <c r="AF230" i="45" l="1"/>
  <c r="AF249" i="45" s="1"/>
  <c r="AF266" i="45" s="1"/>
  <c r="S230" i="45"/>
  <c r="Y193" i="45"/>
  <c r="L193" i="45"/>
  <c r="G193" i="45"/>
  <c r="F193" i="45"/>
  <c r="AD210" i="10"/>
  <c r="AE210" i="10"/>
  <c r="K193" i="45"/>
  <c r="S193" i="45"/>
  <c r="Q193" i="45"/>
  <c r="O193" i="45"/>
  <c r="V193" i="45"/>
  <c r="R193" i="45"/>
  <c r="J193" i="45"/>
  <c r="W230" i="45"/>
  <c r="W249" i="45" s="1"/>
  <c r="AD266" i="10"/>
  <c r="AE266" i="10"/>
  <c r="AE264" i="45"/>
  <c r="AD264" i="45"/>
  <c r="P249" i="45"/>
  <c r="AC249" i="45"/>
  <c r="S249" i="45"/>
  <c r="AE208" i="45"/>
  <c r="AE210" i="45" s="1"/>
  <c r="AD208" i="45"/>
  <c r="AD210" i="45" s="1"/>
  <c r="U193" i="45"/>
  <c r="M193" i="45"/>
  <c r="I193" i="45"/>
  <c r="T193" i="45"/>
  <c r="P193" i="45"/>
  <c r="Z230" i="45"/>
  <c r="Z249" i="45" s="1"/>
  <c r="AE230" i="45"/>
  <c r="AE249" i="45" s="1"/>
  <c r="AH230" i="45"/>
  <c r="AH249" i="45" s="1"/>
  <c r="AH266" i="45" s="1"/>
  <c r="AG230" i="45"/>
  <c r="AG249" i="45" s="1"/>
  <c r="AG266" i="45" s="1"/>
  <c r="Y230" i="45"/>
  <c r="Y249" i="45" s="1"/>
  <c r="AD230" i="45"/>
  <c r="AD249" i="45" s="1"/>
  <c r="T230" i="45"/>
  <c r="T249" i="45" s="1"/>
  <c r="M230" i="45"/>
  <c r="M249" i="45" s="1"/>
  <c r="J230" i="45"/>
  <c r="J249" i="45" s="1"/>
  <c r="Q230" i="45"/>
  <c r="Q249" i="45" s="1"/>
  <c r="L230" i="45"/>
  <c r="L249" i="45" s="1"/>
  <c r="F230" i="45"/>
  <c r="F249" i="45" s="1"/>
  <c r="E230" i="45"/>
  <c r="E249" i="45" s="1"/>
  <c r="G230" i="45"/>
  <c r="G249" i="45" s="1"/>
  <c r="X230" i="45"/>
  <c r="X249" i="45" s="1"/>
  <c r="E217" i="45"/>
  <c r="AA230" i="45"/>
  <c r="AA249" i="45" s="1"/>
  <c r="I230" i="45"/>
  <c r="I249" i="45" s="1"/>
  <c r="R230" i="45"/>
  <c r="R249" i="45" s="1"/>
  <c r="U230" i="45"/>
  <c r="U249" i="45" s="1"/>
  <c r="K230" i="45"/>
  <c r="K249" i="45" s="1"/>
  <c r="AB230" i="45"/>
  <c r="AB249" i="45" s="1"/>
  <c r="O230" i="45"/>
  <c r="O249" i="45" s="1"/>
  <c r="V230" i="45"/>
  <c r="V249" i="45" s="1"/>
  <c r="H230" i="45"/>
  <c r="H249" i="45" s="1"/>
  <c r="N230" i="45"/>
  <c r="N249" i="45" s="1"/>
  <c r="I10" i="36"/>
  <c r="M10" i="36"/>
  <c r="Q10" i="36"/>
  <c r="U10" i="36"/>
  <c r="I11" i="36"/>
  <c r="M11" i="36"/>
  <c r="Q11" i="36"/>
  <c r="U11" i="36"/>
  <c r="I12" i="36"/>
  <c r="M12" i="36"/>
  <c r="Q12" i="36"/>
  <c r="U12" i="36"/>
  <c r="I13" i="36"/>
  <c r="M13" i="36"/>
  <c r="Q13" i="36"/>
  <c r="U13" i="36"/>
  <c r="J10" i="36"/>
  <c r="N10" i="36"/>
  <c r="R10" i="36"/>
  <c r="V10" i="36"/>
  <c r="J11" i="36"/>
  <c r="N11" i="36"/>
  <c r="R11" i="36"/>
  <c r="V11" i="36"/>
  <c r="J12" i="36"/>
  <c r="N12" i="36"/>
  <c r="R12" i="36"/>
  <c r="V12" i="36"/>
  <c r="J13" i="36"/>
  <c r="N13" i="36"/>
  <c r="R13" i="36"/>
  <c r="V13" i="36"/>
  <c r="K10" i="36"/>
  <c r="O10" i="36"/>
  <c r="S10" i="36"/>
  <c r="K11" i="36"/>
  <c r="O11" i="36"/>
  <c r="S11" i="36"/>
  <c r="K12" i="36"/>
  <c r="O12" i="36"/>
  <c r="S12" i="36"/>
  <c r="K13" i="36"/>
  <c r="O13" i="36"/>
  <c r="S13" i="36"/>
  <c r="L10" i="36"/>
  <c r="P10" i="36"/>
  <c r="T10" i="36"/>
  <c r="L11" i="36"/>
  <c r="P11" i="36"/>
  <c r="T11" i="36"/>
  <c r="L12" i="36"/>
  <c r="P12" i="36"/>
  <c r="T12" i="36"/>
  <c r="L13" i="36"/>
  <c r="P13" i="36"/>
  <c r="T13" i="36"/>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D10" i="36"/>
  <c r="E10" i="36"/>
  <c r="E11" i="36"/>
  <c r="E46" i="36"/>
  <c r="F41" i="36"/>
  <c r="G36" i="36"/>
  <c r="H31" i="36"/>
  <c r="D31" i="36"/>
  <c r="G24" i="36"/>
  <c r="F17" i="36"/>
  <c r="H10" i="36"/>
  <c r="H11" i="36"/>
  <c r="D11" i="36"/>
  <c r="H46" i="36"/>
  <c r="E41" i="36"/>
  <c r="F36" i="36"/>
  <c r="G31" i="36"/>
  <c r="F24" i="36"/>
  <c r="E17" i="36"/>
  <c r="G11" i="36"/>
  <c r="G46" i="36"/>
  <c r="H41" i="36"/>
  <c r="E36" i="36"/>
  <c r="F31" i="36"/>
  <c r="E24" i="36"/>
  <c r="H17" i="36"/>
  <c r="D17" i="36"/>
  <c r="H18" i="36"/>
  <c r="H37" i="36"/>
  <c r="H26" i="36"/>
  <c r="H42" i="36"/>
  <c r="H19" i="36"/>
  <c r="H32" i="36"/>
  <c r="H28" i="36"/>
  <c r="H33" i="36"/>
  <c r="H38" i="36"/>
  <c r="H12" i="36"/>
  <c r="H48" i="36"/>
  <c r="H25" i="36"/>
  <c r="H20" i="36"/>
  <c r="H13" i="36"/>
  <c r="H21" i="36"/>
  <c r="H27" i="36"/>
  <c r="H43" i="36"/>
  <c r="H47" i="36"/>
  <c r="D18" i="36"/>
  <c r="D33" i="36"/>
  <c r="D38" i="36"/>
  <c r="D28" i="36"/>
  <c r="D25" i="36"/>
  <c r="D12" i="36"/>
  <c r="D32" i="36"/>
  <c r="D13" i="36"/>
  <c r="D21" i="36"/>
  <c r="D27" i="36"/>
  <c r="D43" i="36"/>
  <c r="D37" i="36"/>
  <c r="D26" i="36"/>
  <c r="D42" i="36"/>
  <c r="D19" i="36"/>
  <c r="D48" i="36"/>
  <c r="D20" i="36"/>
  <c r="G19" i="36"/>
  <c r="G37" i="36"/>
  <c r="G21"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47" i="36"/>
  <c r="F13" i="36"/>
  <c r="F21" i="36"/>
  <c r="F37" i="36"/>
  <c r="E13" i="36"/>
  <c r="E27" i="36"/>
  <c r="E48" i="36"/>
  <c r="E18" i="36"/>
  <c r="E47" i="36"/>
  <c r="E12" i="36"/>
  <c r="E20" i="36"/>
  <c r="E28" i="36"/>
  <c r="E33" i="36"/>
  <c r="E26" i="36"/>
  <c r="E42" i="36"/>
  <c r="E21" i="36"/>
  <c r="E19" i="36"/>
  <c r="E43" i="36"/>
  <c r="E32" i="36"/>
  <c r="E37" i="36"/>
  <c r="E38" i="36"/>
  <c r="E25" i="36"/>
  <c r="E13" i="38" l="1"/>
  <c r="E14" i="38"/>
  <c r="E12" i="38"/>
  <c r="T10" i="38"/>
  <c r="T14" i="38"/>
  <c r="T13" i="38"/>
  <c r="T12" i="38"/>
  <c r="O10" i="38"/>
  <c r="O12" i="38"/>
  <c r="O13" i="38"/>
  <c r="O14" i="38"/>
  <c r="N10" i="38"/>
  <c r="N13" i="38"/>
  <c r="N12" i="38"/>
  <c r="N14" i="38"/>
  <c r="M10" i="38"/>
  <c r="M14" i="38"/>
  <c r="M13" i="38"/>
  <c r="M12" i="38"/>
  <c r="D10" i="38"/>
  <c r="D13" i="38"/>
  <c r="D12" i="38"/>
  <c r="D14" i="38"/>
  <c r="P10" i="38"/>
  <c r="P12" i="38"/>
  <c r="P14" i="38"/>
  <c r="P13" i="38"/>
  <c r="K10" i="38"/>
  <c r="K14" i="38"/>
  <c r="K13" i="38"/>
  <c r="K12" i="38"/>
  <c r="J10" i="38"/>
  <c r="J12" i="38"/>
  <c r="J14" i="38"/>
  <c r="J13" i="38"/>
  <c r="I10" i="38"/>
  <c r="I14" i="38"/>
  <c r="I12" i="38"/>
  <c r="I13" i="38"/>
  <c r="F10" i="38"/>
  <c r="F14" i="38"/>
  <c r="F13" i="38"/>
  <c r="F12" i="38"/>
  <c r="L10" i="38"/>
  <c r="L14" i="38"/>
  <c r="L13" i="38"/>
  <c r="L12" i="38"/>
  <c r="V10" i="38"/>
  <c r="V13" i="38"/>
  <c r="V14" i="38"/>
  <c r="V12" i="38"/>
  <c r="U10" i="38"/>
  <c r="U14" i="38"/>
  <c r="U13" i="38"/>
  <c r="U12" i="38"/>
  <c r="H10" i="38"/>
  <c r="H12" i="38"/>
  <c r="H13" i="38"/>
  <c r="H14" i="38"/>
  <c r="G10" i="38"/>
  <c r="G14" i="38"/>
  <c r="G12" i="38"/>
  <c r="G13" i="38"/>
  <c r="S10" i="38"/>
  <c r="S13" i="38"/>
  <c r="S12" i="38"/>
  <c r="S14" i="38"/>
  <c r="R10" i="38"/>
  <c r="R13" i="38"/>
  <c r="R12" i="38"/>
  <c r="R14" i="38"/>
  <c r="Q10" i="38"/>
  <c r="Q12" i="38"/>
  <c r="Q13" i="38"/>
  <c r="Q14" i="38"/>
  <c r="D13" i="29"/>
  <c r="D15" i="29" s="1"/>
  <c r="D16" i="29" s="1"/>
  <c r="E10" i="38"/>
  <c r="V19" i="38"/>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F21" i="38"/>
  <c r="G19" i="38"/>
  <c r="H20" i="38"/>
  <c r="H17" i="38"/>
  <c r="E17" i="38"/>
  <c r="K19" i="38"/>
  <c r="N17" i="38"/>
  <c r="Q20" i="38"/>
  <c r="K18" i="38"/>
  <c r="M19" i="38"/>
  <c r="T17" i="38"/>
  <c r="J21" i="38"/>
  <c r="M18" i="38"/>
  <c r="I17" i="38"/>
  <c r="I20" i="38"/>
  <c r="I21" i="38"/>
  <c r="I18" i="38"/>
  <c r="U17" i="38"/>
  <c r="U20" i="38"/>
  <c r="U21" i="38"/>
  <c r="U18"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D17" i="38"/>
  <c r="E21" i="38"/>
  <c r="E18" i="38"/>
  <c r="F19" i="38"/>
  <c r="G21" i="38"/>
  <c r="D18" i="38"/>
  <c r="H21" i="38"/>
  <c r="F17" i="38"/>
  <c r="G17" i="38"/>
  <c r="Q19" i="38"/>
  <c r="K20" i="38"/>
  <c r="N21" i="38"/>
  <c r="Q18" i="38"/>
  <c r="J17" i="38"/>
  <c r="M20" i="38"/>
  <c r="T21" i="38"/>
  <c r="S17" i="38"/>
  <c r="S20" i="38"/>
  <c r="S21" i="38"/>
  <c r="S18" i="38"/>
  <c r="O17" i="38"/>
  <c r="O20" i="38"/>
  <c r="O21" i="38"/>
  <c r="O18" i="38"/>
  <c r="G11" i="38"/>
  <c r="E13" i="29"/>
  <c r="E15" i="29" s="1"/>
  <c r="E16" i="29" s="1"/>
  <c r="P11" i="38"/>
  <c r="K13" i="29"/>
  <c r="K15" i="29" s="1"/>
  <c r="K16" i="29" s="1"/>
  <c r="K11" i="38"/>
  <c r="R11" i="38"/>
  <c r="Q13" i="29"/>
  <c r="Q15" i="29" s="1"/>
  <c r="Q16" i="29" s="1"/>
  <c r="Q11" i="38"/>
  <c r="P13" i="29"/>
  <c r="P15" i="29" s="1"/>
  <c r="P16" i="29" s="1"/>
  <c r="O13" i="29"/>
  <c r="O15" i="29" s="1"/>
  <c r="O16" i="29" s="1"/>
  <c r="O11" i="38"/>
  <c r="U11" i="38"/>
  <c r="T13" i="29"/>
  <c r="T15" i="29" s="1"/>
  <c r="T16" i="29" s="1"/>
  <c r="D11" i="38"/>
  <c r="H11" i="38"/>
  <c r="F13" i="29"/>
  <c r="F15" i="29" s="1"/>
  <c r="F16" i="29" s="1"/>
  <c r="L11" i="38"/>
  <c r="R13" i="29"/>
  <c r="R15" i="29" s="1"/>
  <c r="N11" i="38"/>
  <c r="M13" i="29"/>
  <c r="M15" i="29" s="1"/>
  <c r="M16" i="29" s="1"/>
  <c r="M11" i="38"/>
  <c r="L13" i="29"/>
  <c r="L15" i="29" s="1"/>
  <c r="L16" i="29" s="1"/>
  <c r="E11" i="38"/>
  <c r="F11" i="38"/>
  <c r="T11" i="38"/>
  <c r="J13" i="29"/>
  <c r="J15" i="29" s="1"/>
  <c r="J16" i="29" s="1"/>
  <c r="V11" i="38"/>
  <c r="U13" i="29"/>
  <c r="U15" i="29" s="1"/>
  <c r="U16" i="29" s="1"/>
  <c r="G13" i="29"/>
  <c r="G15" i="29" s="1"/>
  <c r="G16" i="29" s="1"/>
  <c r="S13" i="29"/>
  <c r="S15" i="29" s="1"/>
  <c r="S16" i="29" s="1"/>
  <c r="S11" i="38"/>
  <c r="N13" i="29"/>
  <c r="N15" i="29" s="1"/>
  <c r="N16" i="29" s="1"/>
  <c r="J11" i="38"/>
  <c r="I13" i="29"/>
  <c r="I15" i="29" s="1"/>
  <c r="I16" i="29" s="1"/>
  <c r="I11" i="38"/>
  <c r="H13" i="29"/>
  <c r="H15" i="29" s="1"/>
  <c r="H16" i="29" s="1"/>
  <c r="C13" i="29"/>
  <c r="AD266" i="45"/>
  <c r="AE266" i="45"/>
  <c r="AI193" i="45"/>
  <c r="E218" i="45"/>
  <c r="F217" i="45"/>
  <c r="E273" i="45"/>
  <c r="F273" i="45" s="1"/>
  <c r="AI249" i="45"/>
  <c r="C14" i="29"/>
  <c r="F234" i="10"/>
  <c r="AC238" i="10"/>
  <c r="M238" i="10"/>
  <c r="U234" i="10"/>
  <c r="E234" i="10"/>
  <c r="P238" i="10"/>
  <c r="X234" i="10"/>
  <c r="H234" i="10"/>
  <c r="S238" i="10"/>
  <c r="AA234" i="10"/>
  <c r="R238" i="10"/>
  <c r="F238" i="10"/>
  <c r="Y238" i="10"/>
  <c r="I238" i="10"/>
  <c r="Q234" i="10"/>
  <c r="AB238" i="10"/>
  <c r="L238" i="10"/>
  <c r="T234" i="10"/>
  <c r="O238" i="10"/>
  <c r="W234" i="10"/>
  <c r="G234" i="10"/>
  <c r="R234" i="10"/>
  <c r="U238" i="10"/>
  <c r="AC234" i="10"/>
  <c r="M234" i="10"/>
  <c r="X238" i="10"/>
  <c r="H238" i="10"/>
  <c r="P234" i="10"/>
  <c r="AA238" i="10"/>
  <c r="K238" i="10"/>
  <c r="S234" i="10"/>
  <c r="E238" i="10"/>
  <c r="Z238" i="10"/>
  <c r="J238" i="10"/>
  <c r="N234" i="10"/>
  <c r="V234" i="10"/>
  <c r="N238" i="10"/>
  <c r="Q238" i="10"/>
  <c r="Y234" i="10"/>
  <c r="I234" i="10"/>
  <c r="T238" i="10"/>
  <c r="AB234" i="10"/>
  <c r="L234" i="10"/>
  <c r="W238" i="10"/>
  <c r="G238" i="10"/>
  <c r="O234" i="10"/>
  <c r="V238" i="10"/>
  <c r="Z234" i="10"/>
  <c r="J234" i="10"/>
  <c r="K234" i="10"/>
  <c r="F230" i="10"/>
  <c r="V230" i="10"/>
  <c r="S230" i="10"/>
  <c r="T230" i="10"/>
  <c r="U230" i="10"/>
  <c r="J230" i="10"/>
  <c r="Z230" i="10"/>
  <c r="G230" i="10"/>
  <c r="W230" i="10"/>
  <c r="H230" i="10"/>
  <c r="X230" i="10"/>
  <c r="I230" i="10"/>
  <c r="Y230" i="10"/>
  <c r="N230" i="10"/>
  <c r="K230" i="10"/>
  <c r="AA230" i="10"/>
  <c r="L230" i="10"/>
  <c r="AB230" i="10"/>
  <c r="M230" i="10"/>
  <c r="AC230" i="10"/>
  <c r="R230" i="10"/>
  <c r="O230" i="10"/>
  <c r="P230" i="10"/>
  <c r="Q230" i="10"/>
  <c r="I181" i="10"/>
  <c r="T181" i="10"/>
  <c r="AB177" i="10"/>
  <c r="L177" i="10"/>
  <c r="W181" i="10"/>
  <c r="G181" i="10"/>
  <c r="O177" i="10"/>
  <c r="V181" i="10"/>
  <c r="F181" i="10"/>
  <c r="N177" i="10"/>
  <c r="AC181" i="10"/>
  <c r="I177" i="10"/>
  <c r="P181" i="10"/>
  <c r="X177" i="10"/>
  <c r="H177" i="10"/>
  <c r="S181" i="10"/>
  <c r="AA177" i="10"/>
  <c r="K177" i="10"/>
  <c r="R181" i="10"/>
  <c r="Z177" i="10"/>
  <c r="J177" i="10"/>
  <c r="Y181" i="10"/>
  <c r="AC177" i="10"/>
  <c r="M177" i="10"/>
  <c r="AB181" i="10"/>
  <c r="L181" i="10"/>
  <c r="T177" i="10"/>
  <c r="E181" i="10"/>
  <c r="O181" i="10"/>
  <c r="W177" i="10"/>
  <c r="G177" i="10"/>
  <c r="N181" i="10"/>
  <c r="V177" i="10"/>
  <c r="F177" i="10"/>
  <c r="U181" i="10"/>
  <c r="Y177" i="10"/>
  <c r="M181" i="10"/>
  <c r="X181" i="10"/>
  <c r="H181" i="10"/>
  <c r="P177" i="10"/>
  <c r="AA181" i="10"/>
  <c r="K181" i="10"/>
  <c r="S177" i="10"/>
  <c r="Z181" i="10"/>
  <c r="J181" i="10"/>
  <c r="R177" i="10"/>
  <c r="E177" i="10"/>
  <c r="Q181" i="10"/>
  <c r="U177" i="10"/>
  <c r="Q177" i="10"/>
  <c r="M173" i="10"/>
  <c r="AC173" i="10"/>
  <c r="F173" i="10"/>
  <c r="V173" i="10"/>
  <c r="G173" i="10"/>
  <c r="W173" i="10"/>
  <c r="H173" i="10"/>
  <c r="X173" i="10"/>
  <c r="Q173" i="10"/>
  <c r="J173" i="10"/>
  <c r="Z173" i="10"/>
  <c r="K173" i="10"/>
  <c r="K193" i="10" s="1"/>
  <c r="AA173" i="10"/>
  <c r="L173" i="10"/>
  <c r="AB173" i="10"/>
  <c r="U173" i="10"/>
  <c r="N173" i="10"/>
  <c r="O173" i="10"/>
  <c r="P173" i="10"/>
  <c r="I173" i="10"/>
  <c r="Y173" i="10"/>
  <c r="R173" i="10"/>
  <c r="S173" i="10"/>
  <c r="T173" i="10"/>
  <c r="X193" i="10" l="1"/>
  <c r="R16" i="29"/>
  <c r="R91" i="10"/>
  <c r="R92" i="45"/>
  <c r="R91" i="45"/>
  <c r="R92" i="10"/>
  <c r="S91" i="45"/>
  <c r="S91" i="10"/>
  <c r="S92" i="10"/>
  <c r="S92" i="45"/>
  <c r="T92" i="45"/>
  <c r="T91" i="10"/>
  <c r="T92" i="10"/>
  <c r="T91" i="45"/>
  <c r="H92" i="45"/>
  <c r="H91" i="45"/>
  <c r="H92" i="10"/>
  <c r="H91" i="10"/>
  <c r="I92" i="10"/>
  <c r="I91" i="10"/>
  <c r="V91" i="10"/>
  <c r="V91" i="45"/>
  <c r="V92" i="45"/>
  <c r="W92" i="45"/>
  <c r="W92" i="10"/>
  <c r="W91" i="10"/>
  <c r="W91" i="45"/>
  <c r="M92" i="45"/>
  <c r="M92" i="10"/>
  <c r="M91" i="45"/>
  <c r="M91" i="10"/>
  <c r="G92" i="45"/>
  <c r="G92" i="10"/>
  <c r="G91" i="45"/>
  <c r="J92" i="45"/>
  <c r="J91" i="45"/>
  <c r="J91" i="10"/>
  <c r="J92" i="10"/>
  <c r="K92" i="45"/>
  <c r="K91" i="45"/>
  <c r="K92" i="10"/>
  <c r="K91" i="10"/>
  <c r="L91" i="10"/>
  <c r="L92" i="45"/>
  <c r="L91" i="45"/>
  <c r="L92" i="10"/>
  <c r="Q91" i="10"/>
  <c r="Q92" i="45"/>
  <c r="Q91" i="45"/>
  <c r="Q92" i="10"/>
  <c r="E92" i="45"/>
  <c r="E91" i="10"/>
  <c r="E92" i="10"/>
  <c r="E91" i="45"/>
  <c r="N92" i="45"/>
  <c r="N91" i="45"/>
  <c r="N91" i="10"/>
  <c r="N92" i="10"/>
  <c r="O92" i="10"/>
  <c r="O92" i="45"/>
  <c r="O91" i="10"/>
  <c r="O91" i="45"/>
  <c r="P91" i="10"/>
  <c r="P92" i="45"/>
  <c r="P91" i="45"/>
  <c r="P92" i="10"/>
  <c r="U91" i="10"/>
  <c r="U92" i="10"/>
  <c r="U92" i="45"/>
  <c r="U91" i="45"/>
  <c r="I92" i="45"/>
  <c r="I91" i="45"/>
  <c r="G91" i="10"/>
  <c r="F91" i="10"/>
  <c r="F92" i="10"/>
  <c r="F91" i="45"/>
  <c r="F92" i="45"/>
  <c r="V92" i="10"/>
  <c r="W206" i="10"/>
  <c r="W256" i="45"/>
  <c r="S262" i="45"/>
  <c r="H257" i="10"/>
  <c r="Q200" i="10"/>
  <c r="R206" i="45"/>
  <c r="L256" i="45"/>
  <c r="S206" i="45"/>
  <c r="H206" i="45"/>
  <c r="S199" i="45"/>
  <c r="R200" i="45"/>
  <c r="W201" i="10"/>
  <c r="O261" i="10"/>
  <c r="Q205" i="10"/>
  <c r="F262" i="10"/>
  <c r="R260" i="45"/>
  <c r="H260" i="10"/>
  <c r="R256" i="45"/>
  <c r="R262" i="45"/>
  <c r="S257" i="45"/>
  <c r="E199" i="10"/>
  <c r="J256" i="10"/>
  <c r="K261" i="10"/>
  <c r="P200" i="10"/>
  <c r="R204" i="45"/>
  <c r="W262" i="10"/>
  <c r="O255" i="10"/>
  <c r="V201" i="45"/>
  <c r="L200" i="45"/>
  <c r="H200" i="45"/>
  <c r="M262" i="10"/>
  <c r="F260" i="45"/>
  <c r="G260" i="45"/>
  <c r="H204" i="10"/>
  <c r="Q200" i="45"/>
  <c r="R262" i="10"/>
  <c r="S256" i="10"/>
  <c r="W260" i="10"/>
  <c r="O261" i="45"/>
  <c r="E257" i="10"/>
  <c r="E261" i="10"/>
  <c r="N262" i="10"/>
  <c r="O257" i="45"/>
  <c r="Q262" i="45"/>
  <c r="W261" i="10"/>
  <c r="G260" i="10"/>
  <c r="F261" i="10"/>
  <c r="I255" i="45"/>
  <c r="E260" i="10"/>
  <c r="M205" i="45"/>
  <c r="Q205" i="45"/>
  <c r="R199" i="10"/>
  <c r="R201" i="10"/>
  <c r="R205" i="10"/>
  <c r="R255" i="10"/>
  <c r="R257" i="10"/>
  <c r="R261" i="10"/>
  <c r="W199" i="10"/>
  <c r="W204" i="10"/>
  <c r="W206" i="45"/>
  <c r="W257" i="10"/>
  <c r="L204" i="10"/>
  <c r="L262" i="10"/>
  <c r="I201" i="10"/>
  <c r="H256" i="10"/>
  <c r="G201" i="45"/>
  <c r="O255" i="45"/>
  <c r="H204" i="45"/>
  <c r="H257" i="45"/>
  <c r="S204" i="10"/>
  <c r="S260" i="10"/>
  <c r="L257" i="45"/>
  <c r="H260" i="45"/>
  <c r="N200" i="10"/>
  <c r="M261" i="10"/>
  <c r="S205" i="45"/>
  <c r="S261" i="10"/>
  <c r="H261" i="10"/>
  <c r="E262" i="10"/>
  <c r="F201" i="45"/>
  <c r="T200" i="45"/>
  <c r="Q199" i="10"/>
  <c r="Q257" i="10"/>
  <c r="R199" i="45"/>
  <c r="R201" i="45"/>
  <c r="R205" i="45"/>
  <c r="R255" i="45"/>
  <c r="R257" i="45"/>
  <c r="R261" i="45"/>
  <c r="W200" i="10"/>
  <c r="W204" i="45"/>
  <c r="W255" i="10"/>
  <c r="L204" i="45"/>
  <c r="L262" i="45"/>
  <c r="H256" i="45"/>
  <c r="G257" i="10"/>
  <c r="O257" i="10"/>
  <c r="L260" i="10"/>
  <c r="H199" i="10"/>
  <c r="H262" i="10"/>
  <c r="S204" i="45"/>
  <c r="S260" i="45"/>
  <c r="N261" i="10"/>
  <c r="O260" i="10"/>
  <c r="T262" i="45"/>
  <c r="Q256" i="45"/>
  <c r="V261" i="45"/>
  <c r="S255" i="10"/>
  <c r="S261" i="45"/>
  <c r="M260" i="45"/>
  <c r="F260" i="10"/>
  <c r="U201" i="45"/>
  <c r="Q199" i="45"/>
  <c r="Q257" i="45"/>
  <c r="R200" i="10"/>
  <c r="R204" i="10"/>
  <c r="R206" i="10"/>
  <c r="R256" i="10"/>
  <c r="R260" i="10"/>
  <c r="W200" i="45"/>
  <c r="W205" i="10"/>
  <c r="W256" i="10"/>
  <c r="L256" i="10"/>
  <c r="H206" i="10"/>
  <c r="L260" i="45"/>
  <c r="H199" i="45"/>
  <c r="H262" i="45"/>
  <c r="W261" i="45"/>
  <c r="S199" i="10"/>
  <c r="S206" i="10"/>
  <c r="S262" i="10"/>
  <c r="Q260" i="45"/>
  <c r="S255" i="45"/>
  <c r="E201" i="10"/>
  <c r="E261" i="45"/>
  <c r="E260" i="45"/>
  <c r="F262" i="45"/>
  <c r="F261" i="45"/>
  <c r="M262" i="45"/>
  <c r="W260" i="45"/>
  <c r="W262" i="45"/>
  <c r="U261" i="45"/>
  <c r="N260" i="45"/>
  <c r="G255" i="45"/>
  <c r="V260" i="45"/>
  <c r="V262" i="45"/>
  <c r="K261" i="45"/>
  <c r="L261" i="45"/>
  <c r="I261" i="10"/>
  <c r="G262" i="45"/>
  <c r="Q260" i="10"/>
  <c r="M260" i="10"/>
  <c r="U262" i="10"/>
  <c r="J261" i="45"/>
  <c r="O262" i="45"/>
  <c r="E262" i="45"/>
  <c r="T260" i="10"/>
  <c r="U261" i="10"/>
  <c r="M255" i="45"/>
  <c r="V261" i="10"/>
  <c r="K260" i="10"/>
  <c r="K262" i="10"/>
  <c r="P262" i="10"/>
  <c r="Q261" i="45"/>
  <c r="J260" i="10"/>
  <c r="J262" i="10"/>
  <c r="P261" i="10"/>
  <c r="U260" i="45"/>
  <c r="T260" i="45"/>
  <c r="N200" i="45"/>
  <c r="N262" i="45"/>
  <c r="T261" i="10"/>
  <c r="I260" i="45"/>
  <c r="N256" i="45"/>
  <c r="O256" i="45"/>
  <c r="T255" i="10"/>
  <c r="Q262" i="10"/>
  <c r="K260" i="45"/>
  <c r="K262" i="45"/>
  <c r="P262" i="45"/>
  <c r="H261" i="45"/>
  <c r="O260" i="45"/>
  <c r="G261" i="10"/>
  <c r="N261" i="45"/>
  <c r="S257" i="10"/>
  <c r="P260" i="10"/>
  <c r="Q261" i="10"/>
  <c r="J260" i="45"/>
  <c r="J262" i="45"/>
  <c r="P261" i="45"/>
  <c r="I262" i="45"/>
  <c r="M256" i="10"/>
  <c r="U260" i="10"/>
  <c r="W257" i="45"/>
  <c r="N260" i="10"/>
  <c r="T261" i="45"/>
  <c r="I260" i="10"/>
  <c r="M261" i="45"/>
  <c r="V260" i="10"/>
  <c r="V262" i="10"/>
  <c r="L261" i="10"/>
  <c r="I261" i="45"/>
  <c r="G262" i="10"/>
  <c r="T262" i="10"/>
  <c r="G261" i="45"/>
  <c r="P260" i="45"/>
  <c r="S205" i="10"/>
  <c r="U262" i="45"/>
  <c r="J261" i="10"/>
  <c r="O262" i="10"/>
  <c r="I262" i="10"/>
  <c r="F204" i="10"/>
  <c r="F200" i="10"/>
  <c r="F201" i="10"/>
  <c r="F205" i="45"/>
  <c r="K201" i="45"/>
  <c r="U200" i="10"/>
  <c r="E256" i="10"/>
  <c r="F255" i="10"/>
  <c r="F257" i="45"/>
  <c r="F256" i="45"/>
  <c r="F199" i="10"/>
  <c r="F206" i="45"/>
  <c r="F205" i="10"/>
  <c r="U200" i="45"/>
  <c r="M256" i="45"/>
  <c r="W199" i="45"/>
  <c r="W201" i="45"/>
  <c r="W205" i="45"/>
  <c r="W255" i="45"/>
  <c r="P257" i="45"/>
  <c r="I257" i="10"/>
  <c r="G200" i="10"/>
  <c r="P255" i="45"/>
  <c r="I256" i="45"/>
  <c r="M257" i="45"/>
  <c r="N255" i="10"/>
  <c r="L205" i="45"/>
  <c r="Q204" i="10"/>
  <c r="Q256" i="10"/>
  <c r="V255" i="10"/>
  <c r="V257" i="10"/>
  <c r="K255" i="10"/>
  <c r="K257" i="10"/>
  <c r="L255" i="10"/>
  <c r="T257" i="10"/>
  <c r="H255" i="10"/>
  <c r="O256" i="10"/>
  <c r="T256" i="10"/>
  <c r="U255" i="10"/>
  <c r="N257" i="10"/>
  <c r="T255" i="45"/>
  <c r="U256" i="10"/>
  <c r="J255" i="10"/>
  <c r="J257" i="10"/>
  <c r="S256" i="45"/>
  <c r="F200" i="45"/>
  <c r="E255" i="10"/>
  <c r="E200" i="45"/>
  <c r="F255" i="45"/>
  <c r="F257" i="10"/>
  <c r="F256" i="10"/>
  <c r="F199" i="45"/>
  <c r="F206" i="10"/>
  <c r="I255" i="10"/>
  <c r="I257" i="45"/>
  <c r="G200" i="45"/>
  <c r="N255" i="45"/>
  <c r="L257" i="10"/>
  <c r="Q204" i="45"/>
  <c r="V255" i="45"/>
  <c r="V257" i="45"/>
  <c r="K255" i="45"/>
  <c r="K257" i="45"/>
  <c r="L255" i="45"/>
  <c r="T257" i="45"/>
  <c r="H255" i="45"/>
  <c r="T256" i="45"/>
  <c r="G256" i="10"/>
  <c r="U255" i="45"/>
  <c r="N257" i="45"/>
  <c r="U256" i="45"/>
  <c r="J255" i="45"/>
  <c r="J257" i="45"/>
  <c r="N256" i="10"/>
  <c r="E256" i="45"/>
  <c r="E255" i="45"/>
  <c r="F204" i="45"/>
  <c r="M255" i="10"/>
  <c r="U257" i="10"/>
  <c r="V256" i="10"/>
  <c r="K256" i="10"/>
  <c r="P256" i="10"/>
  <c r="G255" i="10"/>
  <c r="G256" i="45"/>
  <c r="Q206" i="45"/>
  <c r="M206" i="45"/>
  <c r="Q255" i="10"/>
  <c r="J200" i="10"/>
  <c r="P257" i="10"/>
  <c r="I205" i="45"/>
  <c r="G257" i="45"/>
  <c r="P255" i="10"/>
  <c r="I256" i="10"/>
  <c r="M257" i="10"/>
  <c r="U257" i="45"/>
  <c r="V256" i="45"/>
  <c r="K256" i="45"/>
  <c r="P256" i="45"/>
  <c r="Q255" i="45"/>
  <c r="J256" i="45"/>
  <c r="E257" i="45"/>
  <c r="M204" i="10"/>
  <c r="U206" i="10"/>
  <c r="P205" i="10"/>
  <c r="I200" i="10"/>
  <c r="M205" i="10"/>
  <c r="N205" i="10"/>
  <c r="G199" i="45"/>
  <c r="N201" i="45"/>
  <c r="O200" i="10"/>
  <c r="T201" i="45"/>
  <c r="U205" i="45"/>
  <c r="V204" i="45"/>
  <c r="V206" i="45"/>
  <c r="K205" i="45"/>
  <c r="P204" i="45"/>
  <c r="G204" i="10"/>
  <c r="G205" i="45"/>
  <c r="O206" i="45"/>
  <c r="I204" i="45"/>
  <c r="N206" i="45"/>
  <c r="S200" i="10"/>
  <c r="U204" i="45"/>
  <c r="J205" i="45"/>
  <c r="O204" i="45"/>
  <c r="T204" i="45"/>
  <c r="Q206" i="10"/>
  <c r="E201" i="45"/>
  <c r="E204" i="45"/>
  <c r="M204" i="45"/>
  <c r="U206" i="45"/>
  <c r="P205" i="45"/>
  <c r="N205" i="45"/>
  <c r="V205" i="10"/>
  <c r="K204" i="10"/>
  <c r="K206" i="10"/>
  <c r="T205" i="10"/>
  <c r="G204" i="45"/>
  <c r="H205" i="10"/>
  <c r="O205" i="10"/>
  <c r="L206" i="10"/>
  <c r="N204" i="10"/>
  <c r="S200" i="45"/>
  <c r="S201" i="45"/>
  <c r="M206" i="10"/>
  <c r="J204" i="10"/>
  <c r="J206" i="10"/>
  <c r="T206" i="10"/>
  <c r="I205" i="10"/>
  <c r="L205" i="10"/>
  <c r="G206" i="10"/>
  <c r="V205" i="45"/>
  <c r="K204" i="45"/>
  <c r="K206" i="45"/>
  <c r="T205" i="45"/>
  <c r="H205" i="45"/>
  <c r="O205" i="45"/>
  <c r="L206" i="45"/>
  <c r="N204" i="45"/>
  <c r="I206" i="10"/>
  <c r="J204" i="45"/>
  <c r="J206" i="45"/>
  <c r="P206" i="10"/>
  <c r="E205" i="45"/>
  <c r="E206" i="45"/>
  <c r="T206" i="45"/>
  <c r="G206" i="45"/>
  <c r="M201" i="45"/>
  <c r="U205" i="10"/>
  <c r="V204" i="10"/>
  <c r="V206" i="10"/>
  <c r="K205" i="10"/>
  <c r="P204" i="10"/>
  <c r="G205" i="10"/>
  <c r="O206" i="10"/>
  <c r="I204" i="10"/>
  <c r="Q201" i="45"/>
  <c r="N206" i="10"/>
  <c r="I206" i="45"/>
  <c r="M200" i="10"/>
  <c r="U204" i="10"/>
  <c r="J205" i="10"/>
  <c r="O204" i="10"/>
  <c r="T204" i="10"/>
  <c r="P206" i="45"/>
  <c r="T200" i="10"/>
  <c r="P200" i="45"/>
  <c r="U199" i="10"/>
  <c r="V200" i="10"/>
  <c r="K200" i="10"/>
  <c r="L201" i="10"/>
  <c r="H201" i="10"/>
  <c r="O201" i="10"/>
  <c r="I201" i="45"/>
  <c r="M199" i="10"/>
  <c r="N199" i="10"/>
  <c r="L199" i="10"/>
  <c r="I199" i="10"/>
  <c r="M200" i="45"/>
  <c r="J200" i="45"/>
  <c r="O200" i="45"/>
  <c r="N201" i="10"/>
  <c r="S201" i="10"/>
  <c r="E199" i="45"/>
  <c r="E200" i="10"/>
  <c r="I200" i="45"/>
  <c r="P201" i="10"/>
  <c r="G201" i="10"/>
  <c r="U199" i="45"/>
  <c r="V200" i="45"/>
  <c r="K200" i="45"/>
  <c r="L201" i="45"/>
  <c r="H201" i="45"/>
  <c r="O201" i="45"/>
  <c r="G199" i="10"/>
  <c r="M199" i="45"/>
  <c r="N199" i="45"/>
  <c r="L199" i="45"/>
  <c r="I199" i="45"/>
  <c r="Q201" i="10"/>
  <c r="J199" i="10"/>
  <c r="J201" i="10"/>
  <c r="O199" i="10"/>
  <c r="P199" i="10"/>
  <c r="P201" i="45"/>
  <c r="M201" i="10"/>
  <c r="V199" i="10"/>
  <c r="V201" i="10"/>
  <c r="K199" i="10"/>
  <c r="K201" i="10"/>
  <c r="T199" i="10"/>
  <c r="H200" i="10"/>
  <c r="L200" i="10"/>
  <c r="U201" i="10"/>
  <c r="T201" i="10"/>
  <c r="J199" i="45"/>
  <c r="J201" i="45"/>
  <c r="O199" i="45"/>
  <c r="P199" i="45"/>
  <c r="V199" i="45"/>
  <c r="K199" i="45"/>
  <c r="T199" i="45"/>
  <c r="L193" i="10"/>
  <c r="C15" i="29"/>
  <c r="C16" i="29" s="1"/>
  <c r="O193" i="10"/>
  <c r="W193" i="10"/>
  <c r="R193" i="10"/>
  <c r="AB193" i="10"/>
  <c r="AC193" i="10"/>
  <c r="T193" i="10"/>
  <c r="Y193" i="10"/>
  <c r="N193" i="10"/>
  <c r="Q193" i="10"/>
  <c r="S193" i="10"/>
  <c r="P193" i="10"/>
  <c r="Z193" i="10"/>
  <c r="E274" i="45"/>
  <c r="M193" i="10"/>
  <c r="J193" i="10"/>
  <c r="AA193" i="10"/>
  <c r="U193" i="10"/>
  <c r="V193" i="10"/>
  <c r="F218" i="45"/>
  <c r="G217" i="45"/>
  <c r="I193" i="10"/>
  <c r="H193" i="10"/>
  <c r="G193" i="10"/>
  <c r="F193" i="10"/>
  <c r="G273" i="45"/>
  <c r="F274" i="45"/>
  <c r="N63" i="21"/>
  <c r="N64" i="21"/>
  <c r="N65" i="21"/>
  <c r="N68" i="21"/>
  <c r="N69" i="21"/>
  <c r="AG15" i="29" l="1"/>
  <c r="AG16" i="29" s="1"/>
  <c r="AI91" i="45"/>
  <c r="AI92" i="45"/>
  <c r="O249" i="10"/>
  <c r="S249" i="10"/>
  <c r="M264" i="45"/>
  <c r="M266" i="45" s="1"/>
  <c r="Z264" i="10"/>
  <c r="AC264" i="10"/>
  <c r="K264" i="10"/>
  <c r="M264" i="10"/>
  <c r="L264" i="10"/>
  <c r="V264" i="10"/>
  <c r="X264" i="45"/>
  <c r="X266" i="45" s="1"/>
  <c r="S264" i="10"/>
  <c r="R264" i="45"/>
  <c r="R266" i="45" s="1"/>
  <c r="AA264" i="10"/>
  <c r="U264" i="45"/>
  <c r="U266" i="45" s="1"/>
  <c r="O264" i="45"/>
  <c r="O266" i="45" s="1"/>
  <c r="R264" i="10"/>
  <c r="AB264" i="45"/>
  <c r="AB266" i="45" s="1"/>
  <c r="J264" i="45"/>
  <c r="J266" i="45" s="1"/>
  <c r="Y264" i="10"/>
  <c r="P264" i="45"/>
  <c r="P266" i="45" s="1"/>
  <c r="W264" i="45"/>
  <c r="W266" i="45" s="1"/>
  <c r="T264" i="10"/>
  <c r="U264" i="10"/>
  <c r="Q264" i="45"/>
  <c r="Q266" i="45" s="1"/>
  <c r="K264" i="45"/>
  <c r="K266" i="45" s="1"/>
  <c r="L264" i="45"/>
  <c r="L266" i="45" s="1"/>
  <c r="N264" i="45"/>
  <c r="N266" i="45" s="1"/>
  <c r="AC264" i="45"/>
  <c r="AC266" i="45" s="1"/>
  <c r="AA264" i="45"/>
  <c r="AA266" i="45" s="1"/>
  <c r="S264" i="45"/>
  <c r="S266" i="45" s="1"/>
  <c r="Y264" i="45"/>
  <c r="Y266" i="45" s="1"/>
  <c r="AB264" i="10"/>
  <c r="W264" i="10"/>
  <c r="N264" i="10"/>
  <c r="Q264" i="10"/>
  <c r="P264" i="10"/>
  <c r="J264" i="10"/>
  <c r="V264" i="45"/>
  <c r="V266" i="45" s="1"/>
  <c r="Z264" i="45"/>
  <c r="Z266" i="45" s="1"/>
  <c r="X264" i="10"/>
  <c r="O264" i="10"/>
  <c r="T264" i="45"/>
  <c r="T266" i="45" s="1"/>
  <c r="Y249" i="10"/>
  <c r="J249" i="10"/>
  <c r="V249" i="10"/>
  <c r="N249" i="10"/>
  <c r="AC249" i="10"/>
  <c r="P249" i="10"/>
  <c r="X249" i="10"/>
  <c r="M249" i="10"/>
  <c r="T249" i="10"/>
  <c r="W249" i="10"/>
  <c r="L249" i="10"/>
  <c r="AB249" i="10"/>
  <c r="AA249" i="10"/>
  <c r="Z249" i="10"/>
  <c r="R249" i="10"/>
  <c r="K249" i="10"/>
  <c r="Q249" i="10"/>
  <c r="G218" i="45"/>
  <c r="H217" i="45"/>
  <c r="F249" i="10"/>
  <c r="F264" i="10"/>
  <c r="G249" i="10"/>
  <c r="G264" i="10"/>
  <c r="H249" i="10"/>
  <c r="H264" i="10"/>
  <c r="I249" i="10"/>
  <c r="I264" i="10"/>
  <c r="E264" i="10"/>
  <c r="G264" i="45"/>
  <c r="G266" i="45" s="1"/>
  <c r="H273" i="45"/>
  <c r="G274" i="45"/>
  <c r="I264" i="45"/>
  <c r="I266" i="45" s="1"/>
  <c r="E264" i="45"/>
  <c r="H264" i="45"/>
  <c r="H266" i="45" s="1"/>
  <c r="F264" i="45"/>
  <c r="F266" i="45" s="1"/>
  <c r="U249" i="10"/>
  <c r="H218" i="45" l="1"/>
  <c r="I217" i="45"/>
  <c r="E266" i="45"/>
  <c r="AI266" i="45" s="1"/>
  <c r="AI264" i="45"/>
  <c r="AI264" i="10"/>
  <c r="I273" i="45"/>
  <c r="H274" i="45"/>
  <c r="R207" i="10"/>
  <c r="O207" i="10"/>
  <c r="L207" i="10"/>
  <c r="AB207" i="10"/>
  <c r="Y207" i="10"/>
  <c r="V207" i="10"/>
  <c r="S207" i="10"/>
  <c r="P207" i="10"/>
  <c r="M207" i="10"/>
  <c r="AC207" i="10"/>
  <c r="J207" i="10"/>
  <c r="Z207" i="10"/>
  <c r="W207" i="10"/>
  <c r="T207" i="10"/>
  <c r="Q207" i="10"/>
  <c r="N207" i="10"/>
  <c r="K207" i="10"/>
  <c r="AA207" i="10"/>
  <c r="X207" i="10"/>
  <c r="U207" i="10"/>
  <c r="AB266" i="10"/>
  <c r="T266" i="10"/>
  <c r="Y266" i="10"/>
  <c r="M266" i="10"/>
  <c r="Q266" i="10"/>
  <c r="Z266" i="10"/>
  <c r="P266" i="10"/>
  <c r="AA266" i="10"/>
  <c r="R266" i="10"/>
  <c r="X266" i="10"/>
  <c r="L266" i="10"/>
  <c r="S266" i="10"/>
  <c r="AC266" i="10"/>
  <c r="N266" i="10"/>
  <c r="V266" i="10"/>
  <c r="J266" i="10"/>
  <c r="O266" i="10"/>
  <c r="W266" i="10"/>
  <c r="K266" i="10"/>
  <c r="U266" i="10"/>
  <c r="E276" i="45" l="1"/>
  <c r="F276" i="45" s="1"/>
  <c r="I218" i="45"/>
  <c r="J217" i="45"/>
  <c r="E204" i="10"/>
  <c r="E206" i="10"/>
  <c r="E205" i="10"/>
  <c r="I274" i="45"/>
  <c r="J273" i="45"/>
  <c r="E277" i="45" l="1"/>
  <c r="J218" i="45"/>
  <c r="K217" i="45"/>
  <c r="J274" i="45"/>
  <c r="K273" i="45"/>
  <c r="G276" i="45"/>
  <c r="F277" i="45"/>
  <c r="M208" i="10"/>
  <c r="X208" i="10"/>
  <c r="T208" i="10"/>
  <c r="O208" i="10"/>
  <c r="R208" i="10"/>
  <c r="AA208" i="10"/>
  <c r="Q208" i="10"/>
  <c r="Y208" i="10"/>
  <c r="AC208" i="10" l="1"/>
  <c r="L208" i="10"/>
  <c r="S208" i="10"/>
  <c r="S210" i="10" s="1"/>
  <c r="N208" i="10"/>
  <c r="N210" i="10" s="1"/>
  <c r="AB208" i="10"/>
  <c r="U208" i="10"/>
  <c r="U210" i="10" s="1"/>
  <c r="K208" i="10"/>
  <c r="Z208" i="10"/>
  <c r="J208" i="10"/>
  <c r="W208" i="10"/>
  <c r="N208" i="45"/>
  <c r="N210" i="45" s="1"/>
  <c r="J208" i="45"/>
  <c r="J210" i="45" s="1"/>
  <c r="P208" i="10"/>
  <c r="O208" i="45"/>
  <c r="O210" i="45" s="1"/>
  <c r="AC208" i="45"/>
  <c r="AC210" i="45" s="1"/>
  <c r="K208" i="45"/>
  <c r="K210" i="45" s="1"/>
  <c r="AA208" i="45"/>
  <c r="AA210" i="45" s="1"/>
  <c r="P208" i="45"/>
  <c r="P210" i="45" s="1"/>
  <c r="X208" i="45"/>
  <c r="X210" i="45" s="1"/>
  <c r="M208" i="45"/>
  <c r="M210" i="45" s="1"/>
  <c r="U208" i="45"/>
  <c r="U210" i="45" s="1"/>
  <c r="AB208" i="45"/>
  <c r="AB210" i="45" s="1"/>
  <c r="L208" i="45"/>
  <c r="L210" i="45" s="1"/>
  <c r="T208" i="45"/>
  <c r="T210" i="45" s="1"/>
  <c r="S208" i="45"/>
  <c r="S210" i="45" s="1"/>
  <c r="V208" i="10"/>
  <c r="Y208" i="45"/>
  <c r="Y210" i="45" s="1"/>
  <c r="W208" i="45"/>
  <c r="W210" i="45" s="1"/>
  <c r="Q208" i="45"/>
  <c r="Q210" i="45" s="1"/>
  <c r="R208" i="45"/>
  <c r="R210" i="45" s="1"/>
  <c r="Z208" i="45"/>
  <c r="Z210" i="45" s="1"/>
  <c r="V208" i="45"/>
  <c r="V210" i="45" s="1"/>
  <c r="K218" i="45"/>
  <c r="L217" i="45"/>
  <c r="F208" i="45"/>
  <c r="F210" i="45" s="1"/>
  <c r="E208" i="45"/>
  <c r="I208" i="45"/>
  <c r="I210" i="45" s="1"/>
  <c r="G208" i="45"/>
  <c r="G210" i="45" s="1"/>
  <c r="H208" i="45"/>
  <c r="H210" i="45" s="1"/>
  <c r="K274" i="45"/>
  <c r="L273" i="45"/>
  <c r="H276" i="45"/>
  <c r="G277" i="45"/>
  <c r="M210" i="10"/>
  <c r="Y210" i="10"/>
  <c r="F98" i="39"/>
  <c r="L218" i="45" l="1"/>
  <c r="M217" i="45"/>
  <c r="L274" i="45"/>
  <c r="M273" i="45"/>
  <c r="E210" i="45"/>
  <c r="AI210" i="45" s="1"/>
  <c r="AI148" i="45" s="1"/>
  <c r="AI208" i="45"/>
  <c r="I276" i="45"/>
  <c r="H277" i="45"/>
  <c r="J210" i="10"/>
  <c r="X210" i="10"/>
  <c r="L210" i="10"/>
  <c r="AA210" i="10"/>
  <c r="O210" i="10"/>
  <c r="K210" i="10"/>
  <c r="R210" i="10"/>
  <c r="T210" i="10"/>
  <c r="W210" i="10"/>
  <c r="P210" i="10"/>
  <c r="Q210" i="10"/>
  <c r="V210" i="10"/>
  <c r="Z210" i="10"/>
  <c r="AC210" i="10"/>
  <c r="AB210" i="10"/>
  <c r="I98" i="39"/>
  <c r="H98" i="39"/>
  <c r="G98" i="39"/>
  <c r="E50" i="39"/>
  <c r="E220" i="45" l="1"/>
  <c r="E221" i="45" s="1"/>
  <c r="M218" i="45"/>
  <c r="N217" i="45"/>
  <c r="M274" i="45"/>
  <c r="N273" i="45"/>
  <c r="I277" i="45"/>
  <c r="J276" i="45"/>
  <c r="D119" i="10"/>
  <c r="D113" i="10"/>
  <c r="D76" i="10"/>
  <c r="D76" i="45" s="1"/>
  <c r="D75" i="10"/>
  <c r="D75" i="45" s="1"/>
  <c r="D69" i="10"/>
  <c r="D69" i="45" s="1"/>
  <c r="E17" i="45"/>
  <c r="B69" i="38"/>
  <c r="L104" i="21"/>
  <c r="N100" i="21"/>
  <c r="N99"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AE82" i="10" l="1"/>
  <c r="AE147" i="10" s="1"/>
  <c r="AD82" i="10"/>
  <c r="AD147" i="10" s="1"/>
  <c r="AG69" i="38"/>
  <c r="AG97" i="38" s="1"/>
  <c r="AF69" i="38"/>
  <c r="AF97" i="38" s="1"/>
  <c r="AC69" i="38"/>
  <c r="AC97" i="38" s="1"/>
  <c r="AE69" i="38"/>
  <c r="AE97" i="38" s="1"/>
  <c r="AD69" i="38"/>
  <c r="AD97" i="38" s="1"/>
  <c r="AB69" i="38"/>
  <c r="F220" i="45"/>
  <c r="F221" i="45" s="1"/>
  <c r="N218" i="45"/>
  <c r="O217" i="45"/>
  <c r="N274" i="45"/>
  <c r="O273" i="45"/>
  <c r="AD114" i="10"/>
  <c r="AH114" i="10"/>
  <c r="AG115" i="10"/>
  <c r="AF114" i="10"/>
  <c r="AE114" i="10"/>
  <c r="AD115" i="10"/>
  <c r="AH115" i="10"/>
  <c r="AE115" i="10"/>
  <c r="AG114" i="10"/>
  <c r="AF115" i="10"/>
  <c r="AD120" i="10"/>
  <c r="AH120" i="10"/>
  <c r="AG121" i="10"/>
  <c r="AF120" i="10"/>
  <c r="AG120" i="10"/>
  <c r="AE120" i="10"/>
  <c r="AD121" i="10"/>
  <c r="AH121" i="10"/>
  <c r="AE121" i="10"/>
  <c r="AF121" i="10"/>
  <c r="K276" i="45"/>
  <c r="J277" i="45"/>
  <c r="N100" i="10"/>
  <c r="J107" i="10"/>
  <c r="W100" i="10"/>
  <c r="S107" i="10"/>
  <c r="X100" i="10"/>
  <c r="T107" i="10"/>
  <c r="Q100" i="10"/>
  <c r="M107" i="10"/>
  <c r="AC107" i="10"/>
  <c r="R100" i="10"/>
  <c r="N107" i="10"/>
  <c r="K100" i="10"/>
  <c r="AA100" i="10"/>
  <c r="W107" i="10"/>
  <c r="L100" i="10"/>
  <c r="AB100" i="10"/>
  <c r="X107" i="10"/>
  <c r="U100" i="10"/>
  <c r="Q107" i="10"/>
  <c r="Z107" i="10"/>
  <c r="AA107" i="10"/>
  <c r="U107" i="10"/>
  <c r="V100" i="10"/>
  <c r="R107" i="10"/>
  <c r="O100" i="10"/>
  <c r="K107" i="10"/>
  <c r="P100" i="10"/>
  <c r="L107" i="10"/>
  <c r="Y100" i="10"/>
  <c r="J100" i="10"/>
  <c r="Z100" i="10"/>
  <c r="V107" i="10"/>
  <c r="S100" i="10"/>
  <c r="O107" i="10"/>
  <c r="AB107" i="10"/>
  <c r="T100" i="10"/>
  <c r="P107" i="10"/>
  <c r="M100" i="10"/>
  <c r="AC100" i="10"/>
  <c r="Y107" i="10"/>
  <c r="AA101" i="10"/>
  <c r="V94" i="10"/>
  <c r="G101" i="10"/>
  <c r="E101" i="10"/>
  <c r="Z101" i="10"/>
  <c r="AC94" i="10"/>
  <c r="I101" i="10"/>
  <c r="S101" i="10"/>
  <c r="Y94" i="10"/>
  <c r="AB101" i="10"/>
  <c r="P101" i="10"/>
  <c r="R101" i="10"/>
  <c r="T94" i="10"/>
  <c r="H107" i="10"/>
  <c r="G107" i="10"/>
  <c r="H100" i="10"/>
  <c r="K101" i="10"/>
  <c r="Y101" i="10"/>
  <c r="L101" i="10"/>
  <c r="E94" i="10"/>
  <c r="J101" i="10"/>
  <c r="U94" i="10"/>
  <c r="I94" i="10"/>
  <c r="AA94" i="10"/>
  <c r="Q94" i="10"/>
  <c r="R94" i="10"/>
  <c r="X94" i="10"/>
  <c r="Z94" i="10"/>
  <c r="M94" i="10"/>
  <c r="F107" i="10"/>
  <c r="P94" i="10"/>
  <c r="L94" i="10"/>
  <c r="F94" i="10"/>
  <c r="X101" i="10"/>
  <c r="N94" i="10"/>
  <c r="O94" i="10"/>
  <c r="T101" i="10"/>
  <c r="V101" i="10"/>
  <c r="K94" i="10"/>
  <c r="H101" i="10"/>
  <c r="O101" i="10"/>
  <c r="AC101" i="10"/>
  <c r="G100" i="10"/>
  <c r="F100" i="10"/>
  <c r="N101" i="10"/>
  <c r="S94" i="10"/>
  <c r="G94" i="10"/>
  <c r="W101" i="10"/>
  <c r="U101" i="10"/>
  <c r="J94" i="10"/>
  <c r="AB94" i="10"/>
  <c r="Q101" i="10"/>
  <c r="F101" i="10"/>
  <c r="H94" i="10"/>
  <c r="W94" i="10"/>
  <c r="M101" i="10"/>
  <c r="I107" i="10"/>
  <c r="I100" i="10"/>
  <c r="T17" i="10"/>
  <c r="T15" i="10" s="1"/>
  <c r="V17" i="10"/>
  <c r="V15" i="10" s="1"/>
  <c r="W17" i="10"/>
  <c r="W15" i="10" s="1"/>
  <c r="X17" i="10"/>
  <c r="X15" i="10" s="1"/>
  <c r="U17" i="10"/>
  <c r="U15" i="10" s="1"/>
  <c r="S33" i="10"/>
  <c r="S31" i="10" s="1"/>
  <c r="S138" i="10" s="1"/>
  <c r="T33" i="10"/>
  <c r="T31" i="10" s="1"/>
  <c r="T138" i="10" s="1"/>
  <c r="Y33" i="10"/>
  <c r="Y31" i="10" s="1"/>
  <c r="Y138" i="10" s="1"/>
  <c r="R33" i="10"/>
  <c r="R31" i="10" s="1"/>
  <c r="R138" i="10" s="1"/>
  <c r="AA33" i="10"/>
  <c r="AA31" i="10" s="1"/>
  <c r="AA138" i="10" s="1"/>
  <c r="V21" i="10"/>
  <c r="V19" i="10" s="1"/>
  <c r="V120" i="10" s="1"/>
  <c r="W21" i="10"/>
  <c r="W19" i="10" s="1"/>
  <c r="W120" i="10" s="1"/>
  <c r="X21" i="10"/>
  <c r="X19" i="10" s="1"/>
  <c r="X120" i="10" s="1"/>
  <c r="Z21" i="10"/>
  <c r="Z19" i="10" s="1"/>
  <c r="Z120" i="10" s="1"/>
  <c r="AC21" i="10"/>
  <c r="AC19" i="10" s="1"/>
  <c r="AC120" i="10" s="1"/>
  <c r="W25" i="10"/>
  <c r="W23" i="10" s="1"/>
  <c r="W126" i="10" s="1"/>
  <c r="X25" i="10"/>
  <c r="X23" i="10" s="1"/>
  <c r="X126" i="10" s="1"/>
  <c r="T25" i="10"/>
  <c r="T23" i="10" s="1"/>
  <c r="T126" i="10" s="1"/>
  <c r="P25" i="10"/>
  <c r="P23" i="10" s="1"/>
  <c r="P126" i="10" s="1"/>
  <c r="Q25" i="10"/>
  <c r="Q23" i="10" s="1"/>
  <c r="Q126" i="10" s="1"/>
  <c r="S29" i="10"/>
  <c r="S27" i="10" s="1"/>
  <c r="S132" i="10" s="1"/>
  <c r="P29" i="10"/>
  <c r="P27" i="10" s="1"/>
  <c r="P132" i="10" s="1"/>
  <c r="M29" i="10"/>
  <c r="M27" i="10" s="1"/>
  <c r="M132" i="10" s="1"/>
  <c r="AC29" i="10"/>
  <c r="AC27" i="10" s="1"/>
  <c r="AC132" i="10" s="1"/>
  <c r="V29" i="10"/>
  <c r="V27" i="10" s="1"/>
  <c r="V132" i="10" s="1"/>
  <c r="G21" i="10"/>
  <c r="G19" i="10" s="1"/>
  <c r="G120" i="10" s="1"/>
  <c r="G33" i="10"/>
  <c r="G31" i="10" s="1"/>
  <c r="G138" i="10" s="1"/>
  <c r="G29" i="10"/>
  <c r="G27" i="10" s="1"/>
  <c r="G132" i="10" s="1"/>
  <c r="I33" i="10"/>
  <c r="I31" i="10" s="1"/>
  <c r="I138" i="10" s="1"/>
  <c r="I17" i="10"/>
  <c r="Z17" i="10"/>
  <c r="Z15" i="10" s="1"/>
  <c r="AA17" i="10"/>
  <c r="AA15" i="10" s="1"/>
  <c r="AB17" i="10"/>
  <c r="AB15" i="10" s="1"/>
  <c r="AC17" i="10"/>
  <c r="AC15" i="10" s="1"/>
  <c r="Q17" i="10"/>
  <c r="Q15" i="10" s="1"/>
  <c r="W33" i="10"/>
  <c r="W31" i="10" s="1"/>
  <c r="W138" i="10" s="1"/>
  <c r="M33" i="10"/>
  <c r="M31" i="10" s="1"/>
  <c r="M138" i="10" s="1"/>
  <c r="AC33" i="10"/>
  <c r="AC31" i="10" s="1"/>
  <c r="AC138" i="10" s="1"/>
  <c r="V33" i="10"/>
  <c r="V31" i="10" s="1"/>
  <c r="V138" i="10" s="1"/>
  <c r="AB33" i="10"/>
  <c r="AB31" i="10" s="1"/>
  <c r="AB138" i="10" s="1"/>
  <c r="AA21" i="10"/>
  <c r="AA19" i="10" s="1"/>
  <c r="AA120" i="10" s="1"/>
  <c r="AB21" i="10"/>
  <c r="AB19" i="10" s="1"/>
  <c r="AB120" i="10" s="1"/>
  <c r="J21" i="10"/>
  <c r="J19" i="10" s="1"/>
  <c r="J120" i="10" s="1"/>
  <c r="Y21" i="10"/>
  <c r="Y19" i="10" s="1"/>
  <c r="Y120" i="10" s="1"/>
  <c r="M21" i="10"/>
  <c r="M19" i="10" s="1"/>
  <c r="M120" i="10" s="1"/>
  <c r="AA25" i="10"/>
  <c r="AA23" i="10" s="1"/>
  <c r="AA126" i="10" s="1"/>
  <c r="AB25" i="10"/>
  <c r="AB23" i="10" s="1"/>
  <c r="AB126" i="10" s="1"/>
  <c r="Y25" i="10"/>
  <c r="Y23" i="10" s="1"/>
  <c r="Y126" i="10" s="1"/>
  <c r="V25" i="10"/>
  <c r="V23" i="10" s="1"/>
  <c r="V126" i="10" s="1"/>
  <c r="M25" i="10"/>
  <c r="M23" i="10" s="1"/>
  <c r="M126" i="10" s="1"/>
  <c r="W29" i="10"/>
  <c r="W27" i="10" s="1"/>
  <c r="W132" i="10" s="1"/>
  <c r="T29" i="10"/>
  <c r="T27" i="10" s="1"/>
  <c r="T132" i="10" s="1"/>
  <c r="Q29" i="10"/>
  <c r="Q27" i="10" s="1"/>
  <c r="Q132" i="10" s="1"/>
  <c r="J29" i="10"/>
  <c r="J27" i="10" s="1"/>
  <c r="J132" i="10" s="1"/>
  <c r="Z29" i="10"/>
  <c r="Z27" i="10" s="1"/>
  <c r="Z132" i="10" s="1"/>
  <c r="H33" i="10"/>
  <c r="H31" i="10" s="1"/>
  <c r="H138" i="10" s="1"/>
  <c r="H29" i="10"/>
  <c r="H27" i="10" s="1"/>
  <c r="H132" i="10" s="1"/>
  <c r="H25" i="10"/>
  <c r="H23" i="10" s="1"/>
  <c r="H126" i="10" s="1"/>
  <c r="F29" i="10"/>
  <c r="F27" i="10" s="1"/>
  <c r="F132" i="10" s="1"/>
  <c r="F21" i="10"/>
  <c r="F19" i="10" s="1"/>
  <c r="F120" i="10" s="1"/>
  <c r="I25" i="10"/>
  <c r="I23" i="10" s="1"/>
  <c r="I126" i="10" s="1"/>
  <c r="I21" i="10"/>
  <c r="I19" i="10" s="1"/>
  <c r="I120" i="10" s="1"/>
  <c r="G17" i="10"/>
  <c r="J17" i="10"/>
  <c r="J15" i="10" s="1"/>
  <c r="K17" i="10"/>
  <c r="K15" i="10" s="1"/>
  <c r="L17" i="10"/>
  <c r="L15" i="10" s="1"/>
  <c r="N17" i="10"/>
  <c r="N15" i="10" s="1"/>
  <c r="M17" i="10"/>
  <c r="M15" i="10" s="1"/>
  <c r="K33" i="10"/>
  <c r="K31" i="10" s="1"/>
  <c r="K138" i="10" s="1"/>
  <c r="L33" i="10"/>
  <c r="L31" i="10" s="1"/>
  <c r="L138" i="10" s="1"/>
  <c r="Q33" i="10"/>
  <c r="Q31" i="10" s="1"/>
  <c r="Q138" i="10" s="1"/>
  <c r="J33" i="10"/>
  <c r="J31" i="10" s="1"/>
  <c r="J138" i="10" s="1"/>
  <c r="Z33" i="10"/>
  <c r="Z31" i="10" s="1"/>
  <c r="Z138" i="10" s="1"/>
  <c r="K21" i="10"/>
  <c r="K19" i="10" s="1"/>
  <c r="K120" i="10" s="1"/>
  <c r="L21" i="10"/>
  <c r="L19" i="10" s="1"/>
  <c r="L120" i="10" s="1"/>
  <c r="N21" i="10"/>
  <c r="N19" i="10" s="1"/>
  <c r="N120" i="10" s="1"/>
  <c r="O21" i="10"/>
  <c r="O19" i="10" s="1"/>
  <c r="O120" i="10" s="1"/>
  <c r="U21" i="10"/>
  <c r="U19" i="10" s="1"/>
  <c r="U120" i="10" s="1"/>
  <c r="L25" i="10"/>
  <c r="L23" i="10" s="1"/>
  <c r="L126" i="10" s="1"/>
  <c r="N25" i="10"/>
  <c r="N23" i="10" s="1"/>
  <c r="N126" i="10" s="1"/>
  <c r="J25" i="10"/>
  <c r="J23" i="10" s="1"/>
  <c r="J126" i="10" s="1"/>
  <c r="AC25" i="10"/>
  <c r="AC23" i="10" s="1"/>
  <c r="AC126" i="10" s="1"/>
  <c r="Z25" i="10"/>
  <c r="Z23" i="10" s="1"/>
  <c r="Z126" i="10" s="1"/>
  <c r="K29" i="10"/>
  <c r="K27" i="10" s="1"/>
  <c r="K132" i="10" s="1"/>
  <c r="AA29" i="10"/>
  <c r="AA27" i="10" s="1"/>
  <c r="AA132" i="10" s="1"/>
  <c r="X29" i="10"/>
  <c r="X27" i="10" s="1"/>
  <c r="X132" i="10" s="1"/>
  <c r="U29" i="10"/>
  <c r="U27" i="10" s="1"/>
  <c r="U132" i="10" s="1"/>
  <c r="N29" i="10"/>
  <c r="N27" i="10" s="1"/>
  <c r="N132" i="10" s="1"/>
  <c r="F25" i="10"/>
  <c r="F23" i="10" s="1"/>
  <c r="F126" i="10" s="1"/>
  <c r="G25" i="10"/>
  <c r="G23" i="10" s="1"/>
  <c r="G126" i="10" s="1"/>
  <c r="O17" i="10"/>
  <c r="O15" i="10" s="1"/>
  <c r="P17" i="10"/>
  <c r="P15" i="10" s="1"/>
  <c r="R17" i="10"/>
  <c r="R15" i="10" s="1"/>
  <c r="S17" i="10"/>
  <c r="S15" i="10" s="1"/>
  <c r="Y17" i="10"/>
  <c r="Y15" i="10" s="1"/>
  <c r="O33" i="10"/>
  <c r="O31" i="10" s="1"/>
  <c r="O138" i="10" s="1"/>
  <c r="P33" i="10"/>
  <c r="P31" i="10" s="1"/>
  <c r="P138" i="10" s="1"/>
  <c r="U33" i="10"/>
  <c r="U31" i="10" s="1"/>
  <c r="U138" i="10" s="1"/>
  <c r="N33" i="10"/>
  <c r="N31" i="10" s="1"/>
  <c r="N138" i="10" s="1"/>
  <c r="X33" i="10"/>
  <c r="X31" i="10" s="1"/>
  <c r="X138" i="10" s="1"/>
  <c r="P21" i="10"/>
  <c r="P19" i="10" s="1"/>
  <c r="P120" i="10" s="1"/>
  <c r="R21" i="10"/>
  <c r="R19" i="10" s="1"/>
  <c r="R120" i="10" s="1"/>
  <c r="S21" i="10"/>
  <c r="S19" i="10" s="1"/>
  <c r="S120" i="10" s="1"/>
  <c r="T21" i="10"/>
  <c r="T19" i="10" s="1"/>
  <c r="T120" i="10" s="1"/>
  <c r="Q21" i="10"/>
  <c r="Q19" i="10" s="1"/>
  <c r="Q120" i="10" s="1"/>
  <c r="R25" i="10"/>
  <c r="R23" i="10" s="1"/>
  <c r="R126" i="10" s="1"/>
  <c r="S25" i="10"/>
  <c r="S23" i="10" s="1"/>
  <c r="S126" i="10" s="1"/>
  <c r="O25" i="10"/>
  <c r="O23" i="10" s="1"/>
  <c r="O126" i="10" s="1"/>
  <c r="K25" i="10"/>
  <c r="K23" i="10" s="1"/>
  <c r="K126" i="10" s="1"/>
  <c r="U25" i="10"/>
  <c r="U23" i="10" s="1"/>
  <c r="U126" i="10" s="1"/>
  <c r="O29" i="10"/>
  <c r="O27" i="10" s="1"/>
  <c r="O132" i="10" s="1"/>
  <c r="L29" i="10"/>
  <c r="L27" i="10" s="1"/>
  <c r="L132" i="10" s="1"/>
  <c r="AB29" i="10"/>
  <c r="AB27" i="10" s="1"/>
  <c r="AB132" i="10" s="1"/>
  <c r="Y29" i="10"/>
  <c r="Y27" i="10" s="1"/>
  <c r="Y132" i="10" s="1"/>
  <c r="R29" i="10"/>
  <c r="R27" i="10" s="1"/>
  <c r="R132" i="10" s="1"/>
  <c r="H17" i="10"/>
  <c r="F33" i="10"/>
  <c r="F31" i="10" s="1"/>
  <c r="F138" i="10" s="1"/>
  <c r="F17" i="10"/>
  <c r="F15" i="10" s="1"/>
  <c r="H21" i="10"/>
  <c r="H19" i="10" s="1"/>
  <c r="H120" i="10" s="1"/>
  <c r="I29" i="10"/>
  <c r="I27" i="10" s="1"/>
  <c r="I132"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Y67" i="36"/>
  <c r="U68" i="36"/>
  <c r="J60" i="36"/>
  <c r="D66" i="36"/>
  <c r="Q86" i="36"/>
  <c r="X91" i="36"/>
  <c r="AA96" i="36"/>
  <c r="I95" i="36"/>
  <c r="O75" i="36"/>
  <c r="K60"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X67" i="36"/>
  <c r="P68" i="36"/>
  <c r="E60"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O68" i="36"/>
  <c r="D60" i="36"/>
  <c r="G69" i="36"/>
  <c r="U60" i="36"/>
  <c r="N67" i="36"/>
  <c r="Z66" i="36"/>
  <c r="M66" i="36"/>
  <c r="N95" i="36"/>
  <c r="T75" i="36"/>
  <c r="AA73" i="36"/>
  <c r="E81" i="36"/>
  <c r="L86"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F69" i="36"/>
  <c r="T60" i="36"/>
  <c r="I67" i="36"/>
  <c r="W69" i="36"/>
  <c r="E68" i="36"/>
  <c r="Y66" i="36"/>
  <c r="F60" i="36"/>
  <c r="J96" i="36"/>
  <c r="P76" i="36"/>
  <c r="S74" i="36"/>
  <c r="Z81" i="36"/>
  <c r="S68" i="36"/>
  <c r="H60" i="36"/>
  <c r="Z69" i="36"/>
  <c r="K69" i="36"/>
  <c r="Y60" i="36"/>
  <c r="R67" i="36"/>
  <c r="N66" i="36"/>
  <c r="U66" i="36"/>
  <c r="E96" i="36"/>
  <c r="K76" i="36"/>
  <c r="R74" i="36"/>
  <c r="U81" i="36"/>
  <c r="G68" i="36"/>
  <c r="X68" i="36"/>
  <c r="M60" i="36"/>
  <c r="F67" i="36"/>
  <c r="T69" i="36"/>
  <c r="S66" i="36"/>
  <c r="V66" i="36"/>
  <c r="X69" i="36"/>
  <c r="U96" i="36"/>
  <c r="AA76" i="36"/>
  <c r="I75" i="36"/>
  <c r="L73" i="36"/>
  <c r="S80" i="36"/>
  <c r="K68" i="36"/>
  <c r="Q60" i="36"/>
  <c r="Q68" i="36"/>
  <c r="R66" i="36"/>
  <c r="X60" i="36"/>
  <c r="M67" i="36"/>
  <c r="AA69" i="36"/>
  <c r="I68" i="36"/>
  <c r="Q66" i="36"/>
  <c r="H69" i="36"/>
  <c r="S91" i="36"/>
  <c r="Z96" i="36"/>
  <c r="D95" i="36"/>
  <c r="J75" i="36"/>
  <c r="Q73" i="36"/>
  <c r="W68" i="36"/>
  <c r="L60" i="36"/>
  <c r="O69" i="36"/>
  <c r="V67" i="36"/>
  <c r="K66" i="36"/>
  <c r="AA66" i="36"/>
  <c r="J85" i="36"/>
  <c r="Q90" i="36"/>
  <c r="T95" i="36"/>
  <c r="Z75" i="36"/>
  <c r="H74" i="36"/>
  <c r="AA68" i="36"/>
  <c r="P60" i="36"/>
  <c r="E67" i="36"/>
  <c r="S69" i="36"/>
  <c r="D68" i="36"/>
  <c r="Y68" i="36"/>
  <c r="N60" i="36"/>
  <c r="E66" i="36"/>
  <c r="H80" i="36"/>
  <c r="O85" i="36"/>
  <c r="R90" i="36"/>
  <c r="Y95" i="36"/>
  <c r="F76" i="36"/>
  <c r="O60" i="36"/>
  <c r="N69" i="36"/>
  <c r="Q67" i="36"/>
  <c r="M68" i="36"/>
  <c r="P66" i="36"/>
  <c r="T66" i="36"/>
  <c r="X80" i="36"/>
  <c r="F86" i="36"/>
  <c r="I91" i="36"/>
  <c r="P96" i="36"/>
  <c r="V76" i="36"/>
  <c r="S60" i="36"/>
  <c r="D67" i="36"/>
  <c r="R69" i="36"/>
  <c r="U67" i="36"/>
  <c r="V60" i="36"/>
  <c r="T68" i="36"/>
  <c r="I60" i="36"/>
  <c r="P69" i="36"/>
  <c r="L66" i="36"/>
  <c r="F66" i="36"/>
  <c r="X66" i="36"/>
  <c r="V73" i="36"/>
  <c r="D81" i="36"/>
  <c r="G86" i="36"/>
  <c r="N91" i="36"/>
  <c r="V68" i="36"/>
  <c r="P67" i="36"/>
  <c r="H68" i="36"/>
  <c r="D69" i="36"/>
  <c r="R60" i="36"/>
  <c r="H66" i="36"/>
  <c r="Z67" i="36"/>
  <c r="O66" i="36"/>
  <c r="M74" i="36"/>
  <c r="T81" i="36"/>
  <c r="W86" i="36"/>
  <c r="E85" i="36"/>
  <c r="M69" i="36"/>
  <c r="T67"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32" i="10" s="1"/>
  <c r="E33" i="10"/>
  <c r="E31" i="10" s="1"/>
  <c r="E138" i="10" s="1"/>
  <c r="E25" i="10"/>
  <c r="E23" i="10" s="1"/>
  <c r="E126" i="10" s="1"/>
  <c r="E54" i="10"/>
  <c r="E52" i="10" s="1"/>
  <c r="E50" i="10"/>
  <c r="E48" i="10" s="1"/>
  <c r="E46" i="10"/>
  <c r="E44" i="10" s="1"/>
  <c r="E42" i="10"/>
  <c r="E40" i="10" s="1"/>
  <c r="E17" i="10"/>
  <c r="E15" i="10" s="1"/>
  <c r="E114" i="10" s="1"/>
  <c r="E21" i="10"/>
  <c r="E19" i="10" s="1"/>
  <c r="E38"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V60" i="38" l="1"/>
  <c r="V61" i="38"/>
  <c r="Z61" i="38"/>
  <c r="Z60" i="38"/>
  <c r="D60" i="38"/>
  <c r="D61" i="38"/>
  <c r="Q61" i="38"/>
  <c r="Q60" i="38"/>
  <c r="X61" i="38"/>
  <c r="X60" i="38"/>
  <c r="J61" i="38"/>
  <c r="J60" i="38"/>
  <c r="AA60" i="38"/>
  <c r="AA61" i="38"/>
  <c r="U60" i="38"/>
  <c r="U61" i="38"/>
  <c r="P61" i="38"/>
  <c r="P60" i="38"/>
  <c r="S61" i="38"/>
  <c r="S60" i="38"/>
  <c r="H60" i="38"/>
  <c r="H61" i="38"/>
  <c r="N60" i="38"/>
  <c r="N61" i="38"/>
  <c r="K61" i="38"/>
  <c r="K60" i="38"/>
  <c r="Y60" i="38"/>
  <c r="Y61" i="38"/>
  <c r="F60" i="38"/>
  <c r="F61" i="38"/>
  <c r="G61" i="38"/>
  <c r="G60" i="38"/>
  <c r="W60" i="38"/>
  <c r="W61" i="38"/>
  <c r="T60" i="38"/>
  <c r="T61" i="38"/>
  <c r="L60" i="38"/>
  <c r="L61" i="38"/>
  <c r="E60" i="38"/>
  <c r="E61" i="38"/>
  <c r="R61" i="38"/>
  <c r="R60" i="38"/>
  <c r="O61" i="38"/>
  <c r="O60" i="38"/>
  <c r="M60" i="38"/>
  <c r="M61" i="38"/>
  <c r="I61" i="38"/>
  <c r="I60" i="38"/>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I59" i="38"/>
  <c r="O59" i="38"/>
  <c r="N59" i="38"/>
  <c r="P59" i="38"/>
  <c r="L59" i="38"/>
  <c r="T59" i="38"/>
  <c r="J59" i="38"/>
  <c r="H57" i="38"/>
  <c r="Q57" i="38"/>
  <c r="J57" i="38"/>
  <c r="AA57" i="38"/>
  <c r="I58" i="38"/>
  <c r="AA58" i="38"/>
  <c r="K58" i="38"/>
  <c r="L58" i="38"/>
  <c r="T58" i="38"/>
  <c r="P58" i="38"/>
  <c r="S59" i="38"/>
  <c r="M59" i="38"/>
  <c r="F59" i="38"/>
  <c r="AA59" i="38"/>
  <c r="E59" i="38"/>
  <c r="E57" i="38"/>
  <c r="T57" i="38"/>
  <c r="L57" i="38"/>
  <c r="N57" i="38"/>
  <c r="K57" i="38"/>
  <c r="Y57" i="38"/>
  <c r="V58" i="38"/>
  <c r="F58" i="38"/>
  <c r="X58" i="38"/>
  <c r="U58" i="38"/>
  <c r="S58" i="38"/>
  <c r="M58" i="38"/>
  <c r="R59" i="38"/>
  <c r="Q59" i="38"/>
  <c r="Y59" i="38"/>
  <c r="H59" i="38"/>
  <c r="U59" i="38"/>
  <c r="Z59" i="38"/>
  <c r="W59" i="38"/>
  <c r="F57" i="38"/>
  <c r="G57" i="38"/>
  <c r="S69" i="38"/>
  <c r="R57" i="38"/>
  <c r="O57" i="38"/>
  <c r="M57" i="38"/>
  <c r="I57" i="38"/>
  <c r="E58" i="38"/>
  <c r="R58" i="38"/>
  <c r="W58" i="38"/>
  <c r="H58" i="38"/>
  <c r="Q58" i="38"/>
  <c r="N58" i="38"/>
  <c r="V59" i="38"/>
  <c r="X59" i="38"/>
  <c r="G59" i="38"/>
  <c r="K59" i="38"/>
  <c r="AD82" i="45"/>
  <c r="AD147" i="45" s="1"/>
  <c r="AE82" i="45"/>
  <c r="AE147" i="45" s="1"/>
  <c r="X69" i="38"/>
  <c r="N69" i="38"/>
  <c r="K69" i="38"/>
  <c r="Q69" i="38"/>
  <c r="J69" i="38"/>
  <c r="L69" i="38"/>
  <c r="AA69" i="38"/>
  <c r="Y69" i="38"/>
  <c r="T69" i="38"/>
  <c r="U69" i="38"/>
  <c r="F69" i="38"/>
  <c r="M69" i="38"/>
  <c r="V69" i="38"/>
  <c r="O69" i="38"/>
  <c r="I69" i="38"/>
  <c r="R69" i="38"/>
  <c r="H69" i="38"/>
  <c r="E69" i="38"/>
  <c r="G69" i="38"/>
  <c r="Z69" i="38"/>
  <c r="P69" i="38"/>
  <c r="W69" i="38"/>
  <c r="G220" i="45"/>
  <c r="H220" i="45" s="1"/>
  <c r="I220" i="45" s="1"/>
  <c r="D69" i="38"/>
  <c r="D59" i="38"/>
  <c r="P82" i="10"/>
  <c r="M82" i="10"/>
  <c r="S82" i="10"/>
  <c r="L82" i="10"/>
  <c r="AC82" i="10"/>
  <c r="R114" i="10"/>
  <c r="R82" i="10"/>
  <c r="K82" i="10"/>
  <c r="AB82" i="10"/>
  <c r="U82" i="10"/>
  <c r="T114" i="10"/>
  <c r="T82" i="10"/>
  <c r="J82" i="10"/>
  <c r="AA114" i="10"/>
  <c r="AA82" i="10"/>
  <c r="Y82" i="10"/>
  <c r="O82" i="10"/>
  <c r="N82" i="10"/>
  <c r="Q82" i="10"/>
  <c r="Z82" i="10"/>
  <c r="W114" i="10"/>
  <c r="O218" i="45"/>
  <c r="P217" i="45"/>
  <c r="O274" i="45"/>
  <c r="P273" i="45"/>
  <c r="AG122" i="10"/>
  <c r="AG124" i="10" s="1"/>
  <c r="AF116" i="10"/>
  <c r="AF118" i="10" s="1"/>
  <c r="AH116" i="10"/>
  <c r="AH118" i="10" s="1"/>
  <c r="AE122" i="10"/>
  <c r="AE124" i="10" s="1"/>
  <c r="AH122" i="10"/>
  <c r="AH124" i="10" s="1"/>
  <c r="AF122" i="10"/>
  <c r="AF124" i="10" s="1"/>
  <c r="AD122" i="10"/>
  <c r="AD124" i="10" s="1"/>
  <c r="AG116" i="10"/>
  <c r="AG118" i="10" s="1"/>
  <c r="AE116" i="10"/>
  <c r="AE118" i="10" s="1"/>
  <c r="AD116" i="10"/>
  <c r="AD118" i="10" s="1"/>
  <c r="F82" i="10"/>
  <c r="L276" i="45"/>
  <c r="K277" i="45"/>
  <c r="S114" i="10"/>
  <c r="L114" i="10"/>
  <c r="AC114" i="10"/>
  <c r="V114" i="10"/>
  <c r="AB114" i="10"/>
  <c r="U114" i="10"/>
  <c r="P114" i="10"/>
  <c r="M114" i="10"/>
  <c r="J114" i="10"/>
  <c r="X114" i="10"/>
  <c r="Y114" i="10"/>
  <c r="O114" i="10"/>
  <c r="N114" i="10"/>
  <c r="Q114" i="10"/>
  <c r="Z114" i="10"/>
  <c r="D98" i="36"/>
  <c r="K114" i="10"/>
  <c r="F114"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6" i="10"/>
  <c r="E82" i="10" s="1"/>
  <c r="F207" i="10"/>
  <c r="F208" i="10" s="1"/>
  <c r="H207" i="10"/>
  <c r="H208" i="10" s="1"/>
  <c r="G207" i="10"/>
  <c r="G208" i="10" s="1"/>
  <c r="I207" i="10"/>
  <c r="I208" i="10" s="1"/>
  <c r="E207" i="10"/>
  <c r="E208" i="10" s="1"/>
  <c r="H266" i="10"/>
  <c r="E230" i="10"/>
  <c r="E173"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21" i="45"/>
  <c r="H221" i="45"/>
  <c r="P274" i="45"/>
  <c r="Q273" i="45"/>
  <c r="P218" i="45"/>
  <c r="Q217" i="45"/>
  <c r="L277" i="45"/>
  <c r="M276" i="45"/>
  <c r="AI208" i="10"/>
  <c r="H98" i="45"/>
  <c r="I103" i="10"/>
  <c r="F88" i="10"/>
  <c r="F115" i="10" s="1"/>
  <c r="F116" i="10" s="1"/>
  <c r="F118" i="10" s="1"/>
  <c r="I95" i="10"/>
  <c r="F90" i="10"/>
  <c r="F127" i="10" s="1"/>
  <c r="F128" i="10" s="1"/>
  <c r="F130" i="10" s="1"/>
  <c r="G97" i="10"/>
  <c r="I97" i="10"/>
  <c r="I95" i="45"/>
  <c r="I102" i="45"/>
  <c r="I104" i="10"/>
  <c r="I102" i="10"/>
  <c r="I106" i="10"/>
  <c r="I105" i="45"/>
  <c r="G89" i="10"/>
  <c r="G121" i="10" s="1"/>
  <c r="G122" i="10" s="1"/>
  <c r="G124" i="10" s="1"/>
  <c r="G139" i="10"/>
  <c r="G140" i="10" s="1"/>
  <c r="G142" i="10" s="1"/>
  <c r="G98" i="45"/>
  <c r="I89" i="45"/>
  <c r="I121" i="45" s="1"/>
  <c r="I122" i="45" s="1"/>
  <c r="I124" i="45" s="1"/>
  <c r="H95" i="45"/>
  <c r="E95" i="10"/>
  <c r="F89" i="10"/>
  <c r="F121" i="10" s="1"/>
  <c r="F122" i="10" s="1"/>
  <c r="F124" i="10" s="1"/>
  <c r="G96" i="45"/>
  <c r="I99" i="45"/>
  <c r="I96" i="10"/>
  <c r="I139" i="10"/>
  <c r="I140" i="10" s="1"/>
  <c r="I142" i="10" s="1"/>
  <c r="F95" i="45"/>
  <c r="F96" i="10"/>
  <c r="I90" i="10"/>
  <c r="I127" i="10" s="1"/>
  <c r="I128" i="10" s="1"/>
  <c r="I130" i="10" s="1"/>
  <c r="I105" i="10"/>
  <c r="H133" i="10"/>
  <c r="H134" i="10" s="1"/>
  <c r="H136" i="10" s="1"/>
  <c r="G90" i="10"/>
  <c r="G127" i="10" s="1"/>
  <c r="G128" i="10" s="1"/>
  <c r="G130" i="10" s="1"/>
  <c r="I89" i="10"/>
  <c r="I121" i="10" s="1"/>
  <c r="I122" i="10" s="1"/>
  <c r="I124" i="10" s="1"/>
  <c r="H95" i="10"/>
  <c r="G139" i="45"/>
  <c r="G140" i="45" s="1"/>
  <c r="G142" i="45" s="1"/>
  <c r="F106" i="45"/>
  <c r="I90" i="45"/>
  <c r="I127" i="45" s="1"/>
  <c r="I128" i="45" s="1"/>
  <c r="I130" i="45" s="1"/>
  <c r="H96" i="45"/>
  <c r="I103" i="45"/>
  <c r="F139" i="45"/>
  <c r="F140" i="45" s="1"/>
  <c r="F142" i="45" s="1"/>
  <c r="E88" i="45"/>
  <c r="H105" i="10"/>
  <c r="G106" i="45"/>
  <c r="E106" i="45"/>
  <c r="E96" i="45"/>
  <c r="F106" i="10"/>
  <c r="I99" i="10"/>
  <c r="I98" i="10"/>
  <c r="I133" i="10"/>
  <c r="I134" i="10" s="1"/>
  <c r="I136" i="10" s="1"/>
  <c r="H106" i="10"/>
  <c r="I88" i="10"/>
  <c r="H139" i="45"/>
  <c r="H140" i="45" s="1"/>
  <c r="H142" i="45" s="1"/>
  <c r="F105" i="45"/>
  <c r="F88" i="45"/>
  <c r="F115" i="45" s="1"/>
  <c r="I96" i="45"/>
  <c r="E103" i="45"/>
  <c r="F89" i="45"/>
  <c r="F121" i="45" s="1"/>
  <c r="F122" i="45" s="1"/>
  <c r="F124" i="45" s="1"/>
  <c r="H98" i="10"/>
  <c r="H89" i="10"/>
  <c r="H121" i="10" s="1"/>
  <c r="H122" i="10" s="1"/>
  <c r="H124" i="10" s="1"/>
  <c r="H105" i="45"/>
  <c r="F96" i="45"/>
  <c r="F105" i="10"/>
  <c r="H99" i="10"/>
  <c r="G105" i="10"/>
  <c r="F95" i="10"/>
  <c r="G88" i="10"/>
  <c r="G115" i="10" s="1"/>
  <c r="G133" i="45"/>
  <c r="G134" i="45" s="1"/>
  <c r="G136" i="45" s="1"/>
  <c r="H90" i="45"/>
  <c r="H127" i="45" s="1"/>
  <c r="H128" i="45" s="1"/>
  <c r="H130" i="45" s="1"/>
  <c r="F104" i="45"/>
  <c r="F97" i="45"/>
  <c r="E104" i="45"/>
  <c r="G88" i="45"/>
  <c r="G115" i="45" s="1"/>
  <c r="G95" i="45"/>
  <c r="F99" i="10"/>
  <c r="F104" i="10"/>
  <c r="F133" i="10"/>
  <c r="F134" i="10" s="1"/>
  <c r="F136" i="10" s="1"/>
  <c r="H97" i="10"/>
  <c r="H90" i="10"/>
  <c r="H127" i="10" s="1"/>
  <c r="H128" i="10" s="1"/>
  <c r="H130" i="10" s="1"/>
  <c r="H104" i="10"/>
  <c r="G99" i="10"/>
  <c r="G103" i="10"/>
  <c r="F102" i="10"/>
  <c r="H102" i="10"/>
  <c r="G102" i="10"/>
  <c r="G104" i="45"/>
  <c r="G102" i="45"/>
  <c r="H133" i="45"/>
  <c r="H134" i="45" s="1"/>
  <c r="H136" i="45" s="1"/>
  <c r="H104" i="45"/>
  <c r="H99" i="45"/>
  <c r="F98" i="45"/>
  <c r="F102" i="45"/>
  <c r="I97" i="45"/>
  <c r="I139" i="45"/>
  <c r="I140" i="45" s="1"/>
  <c r="I142" i="45" s="1"/>
  <c r="I98" i="45"/>
  <c r="E98" i="45"/>
  <c r="E105" i="45"/>
  <c r="H89" i="45"/>
  <c r="H121" i="45" s="1"/>
  <c r="H122" i="45" s="1"/>
  <c r="H124" i="45" s="1"/>
  <c r="G89" i="45"/>
  <c r="G121" i="45" s="1"/>
  <c r="G122" i="45" s="1"/>
  <c r="G124" i="45" s="1"/>
  <c r="I88" i="45"/>
  <c r="I115" i="45" s="1"/>
  <c r="E95" i="45"/>
  <c r="G103" i="45"/>
  <c r="F103" i="45"/>
  <c r="F139" i="10"/>
  <c r="F140" i="10" s="1"/>
  <c r="F142" i="10" s="1"/>
  <c r="H139" i="10"/>
  <c r="H140" i="10" s="1"/>
  <c r="H142" i="10" s="1"/>
  <c r="G96" i="10"/>
  <c r="G106" i="10"/>
  <c r="G97" i="45"/>
  <c r="G90" i="45"/>
  <c r="G127" i="45" s="1"/>
  <c r="G128" i="45" s="1"/>
  <c r="G130" i="45" s="1"/>
  <c r="F90" i="45"/>
  <c r="F127" i="45" s="1"/>
  <c r="F128" i="45" s="1"/>
  <c r="F130" i="45" s="1"/>
  <c r="E90" i="45"/>
  <c r="E102" i="45"/>
  <c r="H88" i="45"/>
  <c r="H115" i="45" s="1"/>
  <c r="H103" i="45"/>
  <c r="F103" i="10"/>
  <c r="F97" i="10"/>
  <c r="F98" i="10"/>
  <c r="H96" i="10"/>
  <c r="H103" i="10"/>
  <c r="G133" i="10"/>
  <c r="G134" i="10" s="1"/>
  <c r="G136" i="10" s="1"/>
  <c r="G104" i="10"/>
  <c r="G98" i="10"/>
  <c r="H88" i="10"/>
  <c r="G95" i="10"/>
  <c r="G99" i="45"/>
  <c r="G105" i="45"/>
  <c r="H102" i="45"/>
  <c r="H97" i="45"/>
  <c r="H106" i="45"/>
  <c r="F133" i="45"/>
  <c r="F134" i="45" s="1"/>
  <c r="F136" i="45" s="1"/>
  <c r="F99" i="45"/>
  <c r="I106" i="45"/>
  <c r="I104" i="45"/>
  <c r="I133" i="45"/>
  <c r="I134" i="45" s="1"/>
  <c r="I136" i="45" s="1"/>
  <c r="E99" i="45"/>
  <c r="E97" i="45"/>
  <c r="E89" i="45"/>
  <c r="E193" i="10"/>
  <c r="E249" i="10"/>
  <c r="AI249" i="10" s="1"/>
  <c r="U103" i="45"/>
  <c r="U96" i="45"/>
  <c r="U95" i="45"/>
  <c r="S103" i="45"/>
  <c r="S96" i="45"/>
  <c r="S95" i="45"/>
  <c r="R103" i="45"/>
  <c r="R96" i="45"/>
  <c r="R95" i="45"/>
  <c r="Y95" i="45"/>
  <c r="Y96" i="45"/>
  <c r="Y103" i="45"/>
  <c r="W96" i="45"/>
  <c r="W95" i="45"/>
  <c r="W103" i="45"/>
  <c r="O96" i="45"/>
  <c r="O95" i="45"/>
  <c r="O103" i="45"/>
  <c r="M95" i="45"/>
  <c r="M103" i="45"/>
  <c r="M96" i="45"/>
  <c r="AA96" i="45"/>
  <c r="AA103" i="45"/>
  <c r="AA95" i="45"/>
  <c r="Z103" i="45"/>
  <c r="Z96" i="45"/>
  <c r="Z95" i="45"/>
  <c r="Q95" i="45"/>
  <c r="Q96" i="45"/>
  <c r="Q103" i="45"/>
  <c r="AB95" i="45"/>
  <c r="AB96" i="45"/>
  <c r="AB103" i="45"/>
  <c r="N95" i="45"/>
  <c r="N96" i="45"/>
  <c r="N103" i="45"/>
  <c r="V95" i="45"/>
  <c r="V96" i="45"/>
  <c r="V103" i="45"/>
  <c r="P95" i="45"/>
  <c r="P96" i="45"/>
  <c r="P103" i="45"/>
  <c r="K103" i="45"/>
  <c r="K95" i="45"/>
  <c r="K96" i="45"/>
  <c r="J103" i="45"/>
  <c r="J96" i="45"/>
  <c r="J95" i="45"/>
  <c r="T103" i="45"/>
  <c r="T95" i="45"/>
  <c r="T96" i="45"/>
  <c r="L103" i="45"/>
  <c r="L96" i="45"/>
  <c r="L95" i="45"/>
  <c r="AC95" i="45"/>
  <c r="AC96" i="45"/>
  <c r="AC103" i="45"/>
  <c r="X96" i="45"/>
  <c r="X95" i="45"/>
  <c r="X103" i="45"/>
  <c r="U89" i="45"/>
  <c r="U121" i="45" s="1"/>
  <c r="U122" i="45" s="1"/>
  <c r="U124" i="45" s="1"/>
  <c r="U88" i="45"/>
  <c r="S89" i="45"/>
  <c r="S121" i="45" s="1"/>
  <c r="S122" i="45" s="1"/>
  <c r="S124" i="45" s="1"/>
  <c r="S88" i="45"/>
  <c r="R88" i="45"/>
  <c r="R89" i="45"/>
  <c r="R121" i="45" s="1"/>
  <c r="R122" i="45" s="1"/>
  <c r="R124" i="45" s="1"/>
  <c r="Y88" i="45"/>
  <c r="Y89" i="45"/>
  <c r="Y121" i="45" s="1"/>
  <c r="Y122" i="45" s="1"/>
  <c r="Y124" i="45" s="1"/>
  <c r="W89" i="45"/>
  <c r="W121" i="45" s="1"/>
  <c r="W122" i="45" s="1"/>
  <c r="W124" i="45" s="1"/>
  <c r="W88" i="45"/>
  <c r="O89" i="45"/>
  <c r="O121" i="45" s="1"/>
  <c r="O122" i="45" s="1"/>
  <c r="O124" i="45" s="1"/>
  <c r="O88" i="45"/>
  <c r="M88" i="45"/>
  <c r="M89" i="45"/>
  <c r="M121" i="45" s="1"/>
  <c r="M122" i="45" s="1"/>
  <c r="M124" i="45" s="1"/>
  <c r="AA88" i="45"/>
  <c r="AA89" i="45"/>
  <c r="AA121" i="45" s="1"/>
  <c r="AA122" i="45" s="1"/>
  <c r="AA124" i="45" s="1"/>
  <c r="Z89" i="45"/>
  <c r="Z121" i="45" s="1"/>
  <c r="Z122" i="45" s="1"/>
  <c r="Z124" i="45" s="1"/>
  <c r="Z88" i="45"/>
  <c r="Q89" i="45"/>
  <c r="Q121" i="45" s="1"/>
  <c r="Q122" i="45" s="1"/>
  <c r="Q124" i="45" s="1"/>
  <c r="Q88" i="45"/>
  <c r="AB89" i="45"/>
  <c r="AB121" i="45" s="1"/>
  <c r="AB122" i="45" s="1"/>
  <c r="AB124" i="45" s="1"/>
  <c r="AB88" i="45"/>
  <c r="N89" i="45"/>
  <c r="N121" i="45" s="1"/>
  <c r="N122" i="45" s="1"/>
  <c r="N124" i="45" s="1"/>
  <c r="N88" i="45"/>
  <c r="V89" i="45"/>
  <c r="V121" i="45" s="1"/>
  <c r="V122" i="45" s="1"/>
  <c r="V124" i="45" s="1"/>
  <c r="V88" i="45"/>
  <c r="P89" i="45"/>
  <c r="P121" i="45" s="1"/>
  <c r="P122" i="45" s="1"/>
  <c r="P124" i="45" s="1"/>
  <c r="P88" i="45"/>
  <c r="K89" i="45"/>
  <c r="K121" i="45" s="1"/>
  <c r="K122" i="45" s="1"/>
  <c r="K124" i="45" s="1"/>
  <c r="K88" i="45"/>
  <c r="J89" i="45"/>
  <c r="J121" i="45" s="1"/>
  <c r="J122" i="45" s="1"/>
  <c r="J124" i="45" s="1"/>
  <c r="J88" i="45"/>
  <c r="T88" i="45"/>
  <c r="T89" i="45"/>
  <c r="T121" i="45" s="1"/>
  <c r="T122" i="45" s="1"/>
  <c r="T124" i="45" s="1"/>
  <c r="L88" i="45"/>
  <c r="L89" i="45"/>
  <c r="L121" i="45" s="1"/>
  <c r="L122" i="45" s="1"/>
  <c r="L124" i="45" s="1"/>
  <c r="AC88" i="45"/>
  <c r="AC89" i="45"/>
  <c r="AC121" i="45" s="1"/>
  <c r="AC122" i="45" s="1"/>
  <c r="AC124" i="45" s="1"/>
  <c r="X88" i="45"/>
  <c r="X89" i="45"/>
  <c r="X121" i="45" s="1"/>
  <c r="X122" i="45" s="1"/>
  <c r="X124" i="45" s="1"/>
  <c r="I221" i="45"/>
  <c r="J220" i="45"/>
  <c r="U99" i="45"/>
  <c r="U98" i="45"/>
  <c r="U133" i="45"/>
  <c r="U134" i="45" s="1"/>
  <c r="U136" i="45" s="1"/>
  <c r="U105" i="45"/>
  <c r="U90" i="45"/>
  <c r="U127" i="45" s="1"/>
  <c r="U128" i="45" s="1"/>
  <c r="U130" i="45" s="1"/>
  <c r="U97" i="45"/>
  <c r="U102" i="45"/>
  <c r="U104" i="45"/>
  <c r="U106" i="45"/>
  <c r="U139" i="45"/>
  <c r="U140" i="45" s="1"/>
  <c r="U142" i="45" s="1"/>
  <c r="S97" i="45"/>
  <c r="S98" i="45"/>
  <c r="S105" i="45"/>
  <c r="S102" i="45"/>
  <c r="S104" i="45"/>
  <c r="S90" i="45"/>
  <c r="S127" i="45" s="1"/>
  <c r="S128" i="45" s="1"/>
  <c r="S130" i="45" s="1"/>
  <c r="S99" i="45"/>
  <c r="S133" i="45"/>
  <c r="S134" i="45" s="1"/>
  <c r="S136" i="45" s="1"/>
  <c r="S106" i="45"/>
  <c r="S139" i="45"/>
  <c r="S140" i="45" s="1"/>
  <c r="S142" i="45" s="1"/>
  <c r="R106" i="45"/>
  <c r="R102" i="45"/>
  <c r="R139" i="45"/>
  <c r="R140" i="45" s="1"/>
  <c r="R142" i="45" s="1"/>
  <c r="R97" i="45"/>
  <c r="R98" i="45"/>
  <c r="R90" i="45"/>
  <c r="R127" i="45" s="1"/>
  <c r="R128" i="45" s="1"/>
  <c r="R130" i="45" s="1"/>
  <c r="R99" i="45"/>
  <c r="R133" i="45"/>
  <c r="R134" i="45" s="1"/>
  <c r="R136" i="45" s="1"/>
  <c r="R104" i="45"/>
  <c r="R105" i="45"/>
  <c r="Y106" i="45"/>
  <c r="Y98" i="45"/>
  <c r="Y139" i="45"/>
  <c r="Y140" i="45" s="1"/>
  <c r="Y142" i="45" s="1"/>
  <c r="Y99" i="45"/>
  <c r="Y105" i="45"/>
  <c r="Y133" i="45"/>
  <c r="Y134" i="45" s="1"/>
  <c r="Y136" i="45" s="1"/>
  <c r="Y102" i="45"/>
  <c r="Y104" i="45"/>
  <c r="Y90" i="45"/>
  <c r="Y127" i="45" s="1"/>
  <c r="Y128" i="45" s="1"/>
  <c r="Y130" i="45" s="1"/>
  <c r="Y97" i="45"/>
  <c r="W105" i="45"/>
  <c r="W104" i="45"/>
  <c r="W106" i="45"/>
  <c r="W133" i="45"/>
  <c r="W134" i="45" s="1"/>
  <c r="W136" i="45" s="1"/>
  <c r="W99" i="45"/>
  <c r="W90" i="45"/>
  <c r="W127" i="45" s="1"/>
  <c r="W128" i="45" s="1"/>
  <c r="W130" i="45" s="1"/>
  <c r="W98" i="45"/>
  <c r="W139" i="45"/>
  <c r="W140" i="45" s="1"/>
  <c r="W142" i="45" s="1"/>
  <c r="W97" i="45"/>
  <c r="O102" i="45"/>
  <c r="O104" i="45"/>
  <c r="O97" i="45"/>
  <c r="O99" i="45"/>
  <c r="O133" i="45"/>
  <c r="O134" i="45" s="1"/>
  <c r="O136" i="45" s="1"/>
  <c r="O139" i="45"/>
  <c r="O140" i="45" s="1"/>
  <c r="O142" i="45" s="1"/>
  <c r="O98" i="45"/>
  <c r="O106" i="45"/>
  <c r="O105" i="45"/>
  <c r="O90" i="45"/>
  <c r="O127" i="45" s="1"/>
  <c r="O128" i="45" s="1"/>
  <c r="O130" i="45" s="1"/>
  <c r="M104" i="45"/>
  <c r="M106" i="45"/>
  <c r="M98" i="45"/>
  <c r="M97" i="45"/>
  <c r="M105" i="45"/>
  <c r="M102" i="45"/>
  <c r="M133" i="45"/>
  <c r="M134" i="45" s="1"/>
  <c r="M136" i="45" s="1"/>
  <c r="M139" i="45"/>
  <c r="M140" i="45" s="1"/>
  <c r="M142" i="45" s="1"/>
  <c r="M99" i="45"/>
  <c r="M90" i="45"/>
  <c r="M127" i="45" s="1"/>
  <c r="M128" i="45" s="1"/>
  <c r="M130" i="45" s="1"/>
  <c r="AA105" i="45"/>
  <c r="AA99" i="45"/>
  <c r="AA104" i="45"/>
  <c r="AA90" i="45"/>
  <c r="AA127" i="45" s="1"/>
  <c r="AA128" i="45" s="1"/>
  <c r="AA130" i="45" s="1"/>
  <c r="AA97" i="45"/>
  <c r="AA133" i="45"/>
  <c r="AA134" i="45" s="1"/>
  <c r="AA136" i="45" s="1"/>
  <c r="AA106" i="45"/>
  <c r="AA139" i="45"/>
  <c r="AA140" i="45" s="1"/>
  <c r="AA142" i="45" s="1"/>
  <c r="AA102" i="45"/>
  <c r="AA98" i="45"/>
  <c r="Z98" i="45"/>
  <c r="Z102" i="45"/>
  <c r="Z139" i="45"/>
  <c r="Z140" i="45" s="1"/>
  <c r="Z142" i="45" s="1"/>
  <c r="Z106" i="45"/>
  <c r="Z105" i="45"/>
  <c r="Z99" i="45"/>
  <c r="Z104" i="45"/>
  <c r="Z90" i="45"/>
  <c r="Z127" i="45" s="1"/>
  <c r="Z128" i="45" s="1"/>
  <c r="Z130" i="45" s="1"/>
  <c r="Z133" i="45"/>
  <c r="Z134" i="45" s="1"/>
  <c r="Z136" i="45" s="1"/>
  <c r="Z97" i="45"/>
  <c r="Q133" i="45"/>
  <c r="Q134" i="45" s="1"/>
  <c r="Q136" i="45" s="1"/>
  <c r="Q105" i="45"/>
  <c r="Q90" i="45"/>
  <c r="Q127" i="45" s="1"/>
  <c r="Q128" i="45" s="1"/>
  <c r="Q130" i="45" s="1"/>
  <c r="Q98" i="45"/>
  <c r="Q97" i="45"/>
  <c r="Q104" i="45"/>
  <c r="Q106" i="45"/>
  <c r="Q139" i="45"/>
  <c r="Q140" i="45" s="1"/>
  <c r="Q142" i="45" s="1"/>
  <c r="Q99" i="45"/>
  <c r="Q102" i="45"/>
  <c r="AB106" i="45"/>
  <c r="AB97" i="45"/>
  <c r="AB105" i="45"/>
  <c r="AB98" i="45"/>
  <c r="AB133" i="45"/>
  <c r="AB134" i="45" s="1"/>
  <c r="AB136" i="45" s="1"/>
  <c r="AB139" i="45"/>
  <c r="AB140" i="45" s="1"/>
  <c r="AB142" i="45" s="1"/>
  <c r="AB90" i="45"/>
  <c r="AB127" i="45" s="1"/>
  <c r="AB128" i="45" s="1"/>
  <c r="AB130" i="45" s="1"/>
  <c r="AB99" i="45"/>
  <c r="AB102" i="45"/>
  <c r="AB104" i="45"/>
  <c r="N98" i="45"/>
  <c r="N106" i="45"/>
  <c r="N104" i="45"/>
  <c r="N99" i="45"/>
  <c r="N97" i="45"/>
  <c r="N102" i="45"/>
  <c r="N133" i="45"/>
  <c r="N134" i="45" s="1"/>
  <c r="N136" i="45" s="1"/>
  <c r="N139" i="45"/>
  <c r="N140" i="45" s="1"/>
  <c r="N142" i="45" s="1"/>
  <c r="N105" i="45"/>
  <c r="N90" i="45"/>
  <c r="N127" i="45" s="1"/>
  <c r="N128" i="45" s="1"/>
  <c r="N130" i="45" s="1"/>
  <c r="V102" i="45"/>
  <c r="V98" i="45"/>
  <c r="V97" i="45"/>
  <c r="V133" i="45"/>
  <c r="V134" i="45" s="1"/>
  <c r="V136" i="45" s="1"/>
  <c r="V105" i="45"/>
  <c r="V104" i="45"/>
  <c r="V90" i="45"/>
  <c r="V127" i="45" s="1"/>
  <c r="V128" i="45" s="1"/>
  <c r="V130" i="45" s="1"/>
  <c r="V139" i="45"/>
  <c r="V140" i="45" s="1"/>
  <c r="V142" i="45" s="1"/>
  <c r="V106" i="45"/>
  <c r="V99" i="45"/>
  <c r="P133" i="45"/>
  <c r="P134" i="45" s="1"/>
  <c r="P136" i="45" s="1"/>
  <c r="P104" i="45"/>
  <c r="P98" i="45"/>
  <c r="P106" i="45"/>
  <c r="P99" i="45"/>
  <c r="P97" i="45"/>
  <c r="P102" i="45"/>
  <c r="P139" i="45"/>
  <c r="P140" i="45" s="1"/>
  <c r="P142" i="45" s="1"/>
  <c r="P105" i="45"/>
  <c r="P90" i="45"/>
  <c r="P127" i="45" s="1"/>
  <c r="P128" i="45" s="1"/>
  <c r="P130" i="45" s="1"/>
  <c r="K106" i="45"/>
  <c r="K98" i="45"/>
  <c r="K97" i="45"/>
  <c r="K99" i="45"/>
  <c r="K105" i="45"/>
  <c r="K90" i="45"/>
  <c r="K139" i="45"/>
  <c r="K140" i="45" s="1"/>
  <c r="K142" i="45" s="1"/>
  <c r="K133" i="45"/>
  <c r="K134" i="45" s="1"/>
  <c r="K136" i="45" s="1"/>
  <c r="K102" i="45"/>
  <c r="K104" i="45"/>
  <c r="J90" i="45"/>
  <c r="J127" i="45" s="1"/>
  <c r="J128" i="45" s="1"/>
  <c r="J130" i="45" s="1"/>
  <c r="J133" i="45"/>
  <c r="J134" i="45" s="1"/>
  <c r="J136" i="45" s="1"/>
  <c r="J104" i="45"/>
  <c r="J139" i="45"/>
  <c r="J140" i="45" s="1"/>
  <c r="J142" i="45" s="1"/>
  <c r="J98" i="45"/>
  <c r="J97" i="45"/>
  <c r="J105" i="45"/>
  <c r="J99" i="45"/>
  <c r="J102" i="45"/>
  <c r="J106" i="45"/>
  <c r="T102" i="45"/>
  <c r="T99" i="45"/>
  <c r="T139" i="45"/>
  <c r="T140" i="45" s="1"/>
  <c r="T142" i="45" s="1"/>
  <c r="T105" i="45"/>
  <c r="T104" i="45"/>
  <c r="T133" i="45"/>
  <c r="T134" i="45" s="1"/>
  <c r="T136" i="45" s="1"/>
  <c r="T106" i="45"/>
  <c r="T98" i="45"/>
  <c r="T90" i="45"/>
  <c r="T127" i="45" s="1"/>
  <c r="T128" i="45" s="1"/>
  <c r="T130" i="45" s="1"/>
  <c r="T97" i="45"/>
  <c r="L90" i="45"/>
  <c r="L127" i="45" s="1"/>
  <c r="L128" i="45" s="1"/>
  <c r="L130" i="45" s="1"/>
  <c r="L97" i="45"/>
  <c r="L106" i="45"/>
  <c r="L104" i="45"/>
  <c r="L98" i="45"/>
  <c r="L99" i="45"/>
  <c r="L105" i="45"/>
  <c r="L102" i="45"/>
  <c r="L133" i="45"/>
  <c r="L134" i="45" s="1"/>
  <c r="L136" i="45" s="1"/>
  <c r="L139" i="45"/>
  <c r="L140" i="45" s="1"/>
  <c r="L142" i="45" s="1"/>
  <c r="AC106" i="45"/>
  <c r="AC133" i="45"/>
  <c r="AC134" i="45" s="1"/>
  <c r="AC136" i="45" s="1"/>
  <c r="AC139" i="45"/>
  <c r="AC140" i="45" s="1"/>
  <c r="AC142" i="45" s="1"/>
  <c r="AC97" i="45"/>
  <c r="AC102" i="45"/>
  <c r="AC105" i="45"/>
  <c r="AC99" i="45"/>
  <c r="AC90" i="45"/>
  <c r="AC127" i="45" s="1"/>
  <c r="AC128" i="45" s="1"/>
  <c r="AC130" i="45" s="1"/>
  <c r="AC98" i="45"/>
  <c r="AC104" i="45"/>
  <c r="X90" i="45"/>
  <c r="X127" i="45" s="1"/>
  <c r="X128" i="45" s="1"/>
  <c r="X130" i="45" s="1"/>
  <c r="X97" i="45"/>
  <c r="X139" i="45"/>
  <c r="X140" i="45" s="1"/>
  <c r="X142" i="45" s="1"/>
  <c r="X99" i="45"/>
  <c r="X106" i="45"/>
  <c r="X105" i="45"/>
  <c r="X98" i="45"/>
  <c r="X133" i="45"/>
  <c r="X134" i="45" s="1"/>
  <c r="X136" i="45" s="1"/>
  <c r="X104" i="45"/>
  <c r="Y95" i="10"/>
  <c r="Y96" i="10"/>
  <c r="Y104" i="10"/>
  <c r="Y89" i="10"/>
  <c r="Y121" i="10" s="1"/>
  <c r="Y122" i="10" s="1"/>
  <c r="Y124" i="10" s="1"/>
  <c r="X50" i="38"/>
  <c r="Y99" i="10"/>
  <c r="Y139" i="10"/>
  <c r="Y140" i="10" s="1"/>
  <c r="Y142" i="10" s="1"/>
  <c r="Y102" i="10"/>
  <c r="Y133" i="10"/>
  <c r="Y134" i="10" s="1"/>
  <c r="Y136" i="10" s="1"/>
  <c r="Y103" i="10"/>
  <c r="Y98" i="10"/>
  <c r="Y106" i="10"/>
  <c r="Y90" i="10"/>
  <c r="Y127" i="10" s="1"/>
  <c r="Y128" i="10" s="1"/>
  <c r="Y130" i="10" s="1"/>
  <c r="Y97" i="10"/>
  <c r="Y105" i="10"/>
  <c r="Y88" i="10"/>
  <c r="W95" i="10"/>
  <c r="W96" i="10"/>
  <c r="W89" i="10"/>
  <c r="W121" i="10" s="1"/>
  <c r="W122" i="10" s="1"/>
  <c r="W124" i="10" s="1"/>
  <c r="W104" i="10"/>
  <c r="W106" i="10"/>
  <c r="W99" i="10"/>
  <c r="W139" i="10"/>
  <c r="W140" i="10" s="1"/>
  <c r="W142" i="10" s="1"/>
  <c r="W103" i="10"/>
  <c r="W98" i="10"/>
  <c r="W133" i="10"/>
  <c r="W134" i="10" s="1"/>
  <c r="W136" i="10" s="1"/>
  <c r="W88" i="10"/>
  <c r="W97" i="10"/>
  <c r="W90" i="10"/>
  <c r="W127" i="10" s="1"/>
  <c r="W128" i="10" s="1"/>
  <c r="W130" i="10" s="1"/>
  <c r="W105" i="10"/>
  <c r="AB103" i="10"/>
  <c r="AB98" i="10"/>
  <c r="AB133" i="10"/>
  <c r="AB134" i="10" s="1"/>
  <c r="AB136" i="10" s="1"/>
  <c r="AB106" i="10"/>
  <c r="AB88" i="10"/>
  <c r="AB97" i="10"/>
  <c r="AB90" i="10"/>
  <c r="AB127" i="10" s="1"/>
  <c r="AB128" i="10" s="1"/>
  <c r="AB130" i="10" s="1"/>
  <c r="AB105" i="10"/>
  <c r="AB95" i="10"/>
  <c r="AB96" i="10"/>
  <c r="AB104" i="10"/>
  <c r="AB89" i="10"/>
  <c r="AB121" i="10" s="1"/>
  <c r="AB122" i="10" s="1"/>
  <c r="AB124" i="10" s="1"/>
  <c r="AA50" i="38"/>
  <c r="AB99" i="10"/>
  <c r="AB139" i="10"/>
  <c r="AB140" i="10" s="1"/>
  <c r="AB142" i="10" s="1"/>
  <c r="AB102" i="10"/>
  <c r="N96" i="10"/>
  <c r="N133" i="10"/>
  <c r="N134" i="10" s="1"/>
  <c r="N136" i="10" s="1"/>
  <c r="N106" i="10"/>
  <c r="N90" i="10"/>
  <c r="N127" i="10" s="1"/>
  <c r="N128" i="10" s="1"/>
  <c r="N130" i="10" s="1"/>
  <c r="N95" i="10"/>
  <c r="N139" i="10"/>
  <c r="N140" i="10" s="1"/>
  <c r="N142" i="10" s="1"/>
  <c r="M50" i="38"/>
  <c r="N88" i="10"/>
  <c r="N99" i="10"/>
  <c r="N104" i="10"/>
  <c r="N105" i="10"/>
  <c r="N89" i="10"/>
  <c r="N121" i="10" s="1"/>
  <c r="N122" i="10" s="1"/>
  <c r="N124" i="10" s="1"/>
  <c r="N98" i="10"/>
  <c r="N97" i="10"/>
  <c r="N102" i="10"/>
  <c r="N103" i="10"/>
  <c r="O103" i="10"/>
  <c r="O98" i="10"/>
  <c r="O133" i="10"/>
  <c r="O134" i="10" s="1"/>
  <c r="O136" i="10" s="1"/>
  <c r="O88" i="10"/>
  <c r="O97" i="10"/>
  <c r="O90" i="10"/>
  <c r="O127" i="10" s="1"/>
  <c r="O128" i="10" s="1"/>
  <c r="O130" i="10" s="1"/>
  <c r="O105" i="10"/>
  <c r="O95" i="10"/>
  <c r="O96" i="10"/>
  <c r="O89" i="10"/>
  <c r="O121" i="10" s="1"/>
  <c r="O122" i="10" s="1"/>
  <c r="O124" i="10" s="1"/>
  <c r="O104" i="10"/>
  <c r="O106" i="10"/>
  <c r="N50" i="38"/>
  <c r="O99" i="10"/>
  <c r="O139" i="10"/>
  <c r="O140" i="10" s="1"/>
  <c r="O142" i="10" s="1"/>
  <c r="O102" i="10"/>
  <c r="M95" i="10"/>
  <c r="M96" i="10"/>
  <c r="M89" i="10"/>
  <c r="M121" i="10" s="1"/>
  <c r="M122" i="10" s="1"/>
  <c r="M124" i="10" s="1"/>
  <c r="M104" i="10"/>
  <c r="L50" i="38"/>
  <c r="M99" i="10"/>
  <c r="M139" i="10"/>
  <c r="M140" i="10" s="1"/>
  <c r="M142" i="10" s="1"/>
  <c r="M102" i="10"/>
  <c r="M103" i="10"/>
  <c r="M98" i="10"/>
  <c r="M133" i="10"/>
  <c r="M134" i="10" s="1"/>
  <c r="M136" i="10" s="1"/>
  <c r="M106" i="10"/>
  <c r="M88" i="10"/>
  <c r="M97" i="10"/>
  <c r="M90" i="10"/>
  <c r="M127" i="10" s="1"/>
  <c r="M128" i="10" s="1"/>
  <c r="M130" i="10" s="1"/>
  <c r="M105" i="10"/>
  <c r="AA88" i="10"/>
  <c r="AA95" i="10"/>
  <c r="AA96" i="10"/>
  <c r="AA99" i="10"/>
  <c r="AA139" i="10"/>
  <c r="AA140" i="10" s="1"/>
  <c r="AA142" i="10" s="1"/>
  <c r="AA102" i="10"/>
  <c r="AA103" i="10"/>
  <c r="AA98" i="10"/>
  <c r="AA133" i="10"/>
  <c r="AA134" i="10" s="1"/>
  <c r="AA136" i="10" s="1"/>
  <c r="AA106" i="10"/>
  <c r="AA97" i="10"/>
  <c r="AA89" i="10"/>
  <c r="AA121" i="10" s="1"/>
  <c r="AA122" i="10" s="1"/>
  <c r="AA124" i="10" s="1"/>
  <c r="Z50" i="38"/>
  <c r="AA90" i="10"/>
  <c r="AA127" i="10" s="1"/>
  <c r="AA128" i="10" s="1"/>
  <c r="AA130" i="10" s="1"/>
  <c r="AA105" i="10"/>
  <c r="AA104" i="10"/>
  <c r="Z104" i="10"/>
  <c r="Z95" i="10"/>
  <c r="Z97" i="10"/>
  <c r="Z90" i="10"/>
  <c r="Z127" i="10" s="1"/>
  <c r="Z128" i="10" s="1"/>
  <c r="Z130" i="10" s="1"/>
  <c r="Z102" i="10"/>
  <c r="Y50" i="38"/>
  <c r="Z96" i="10"/>
  <c r="Z89" i="10"/>
  <c r="Z121" i="10" s="1"/>
  <c r="Z122" i="10" s="1"/>
  <c r="Z124" i="10" s="1"/>
  <c r="Z103" i="10"/>
  <c r="Z139" i="10"/>
  <c r="Z140" i="10" s="1"/>
  <c r="Z142" i="10" s="1"/>
  <c r="Z106" i="10"/>
  <c r="Z99" i="10"/>
  <c r="Z98" i="10"/>
  <c r="Z105" i="10"/>
  <c r="Z133" i="10"/>
  <c r="Z134" i="10" s="1"/>
  <c r="Z136" i="10" s="1"/>
  <c r="Z88" i="10"/>
  <c r="P50" i="38"/>
  <c r="Q99" i="10"/>
  <c r="Q139" i="10"/>
  <c r="Q140" i="10" s="1"/>
  <c r="Q142" i="10" s="1"/>
  <c r="Q102" i="10"/>
  <c r="Q103" i="10"/>
  <c r="Q98" i="10"/>
  <c r="Q133" i="10"/>
  <c r="Q134" i="10" s="1"/>
  <c r="Q136" i="10" s="1"/>
  <c r="Q106" i="10"/>
  <c r="Q88" i="10"/>
  <c r="Q97" i="10"/>
  <c r="Q90" i="10"/>
  <c r="Q127" i="10" s="1"/>
  <c r="Q128" i="10" s="1"/>
  <c r="Q130" i="10" s="1"/>
  <c r="Q105" i="10"/>
  <c r="Q104" i="10"/>
  <c r="Q95" i="10"/>
  <c r="Q89" i="10"/>
  <c r="Q121" i="10" s="1"/>
  <c r="Q122" i="10" s="1"/>
  <c r="Q124" i="10" s="1"/>
  <c r="Q96" i="10"/>
  <c r="V88" i="10"/>
  <c r="V97" i="10"/>
  <c r="V90" i="10"/>
  <c r="V127" i="10" s="1"/>
  <c r="V128" i="10" s="1"/>
  <c r="V130" i="10" s="1"/>
  <c r="V105" i="10"/>
  <c r="V95" i="10"/>
  <c r="V96" i="10"/>
  <c r="V89" i="10"/>
  <c r="V121" i="10" s="1"/>
  <c r="V122" i="10" s="1"/>
  <c r="V124" i="10" s="1"/>
  <c r="V104" i="10"/>
  <c r="U50" i="38"/>
  <c r="V99" i="10"/>
  <c r="V139" i="10"/>
  <c r="V140" i="10" s="1"/>
  <c r="V142" i="10" s="1"/>
  <c r="V102" i="10"/>
  <c r="V103" i="10"/>
  <c r="V98" i="10"/>
  <c r="V133" i="10"/>
  <c r="V134" i="10" s="1"/>
  <c r="V136" i="10" s="1"/>
  <c r="V106" i="10"/>
  <c r="P139" i="10"/>
  <c r="P140" i="10" s="1"/>
  <c r="P142" i="10" s="1"/>
  <c r="P133" i="10"/>
  <c r="P134" i="10" s="1"/>
  <c r="P136" i="10" s="1"/>
  <c r="P104" i="10"/>
  <c r="P105" i="10"/>
  <c r="P103" i="10"/>
  <c r="P95" i="10"/>
  <c r="P98" i="10"/>
  <c r="O50" i="38"/>
  <c r="P99" i="10"/>
  <c r="P106" i="10"/>
  <c r="P90" i="10"/>
  <c r="P127" i="10" s="1"/>
  <c r="P128" i="10" s="1"/>
  <c r="P130" i="10" s="1"/>
  <c r="P97" i="10"/>
  <c r="P96" i="10"/>
  <c r="P89" i="10"/>
  <c r="P121" i="10" s="1"/>
  <c r="P122" i="10" s="1"/>
  <c r="P124" i="10" s="1"/>
  <c r="P102" i="10"/>
  <c r="P88" i="10"/>
  <c r="K106" i="10"/>
  <c r="K90" i="10"/>
  <c r="K127" i="10" s="1"/>
  <c r="K128" i="10" s="1"/>
  <c r="K130" i="10" s="1"/>
  <c r="K104" i="10"/>
  <c r="K99" i="10"/>
  <c r="K139" i="10"/>
  <c r="K140" i="10" s="1"/>
  <c r="K142" i="10" s="1"/>
  <c r="K102" i="10"/>
  <c r="K103" i="10"/>
  <c r="K98" i="10"/>
  <c r="K133" i="10"/>
  <c r="K134" i="10" s="1"/>
  <c r="K136" i="10" s="1"/>
  <c r="K88" i="10"/>
  <c r="K105" i="10"/>
  <c r="K95" i="10"/>
  <c r="J50" i="38"/>
  <c r="K97" i="10"/>
  <c r="K96" i="10"/>
  <c r="K89" i="10"/>
  <c r="K121" i="10" s="1"/>
  <c r="K122" i="10" s="1"/>
  <c r="K124" i="10" s="1"/>
  <c r="U104" i="10"/>
  <c r="U99" i="10"/>
  <c r="U95" i="10"/>
  <c r="U96" i="10"/>
  <c r="U103" i="10"/>
  <c r="U98" i="10"/>
  <c r="U139" i="10"/>
  <c r="U140" i="10" s="1"/>
  <c r="U142" i="10" s="1"/>
  <c r="U102" i="10"/>
  <c r="U97" i="10"/>
  <c r="U133" i="10"/>
  <c r="U134" i="10" s="1"/>
  <c r="U136" i="10" s="1"/>
  <c r="U89" i="10"/>
  <c r="U121" i="10" s="1"/>
  <c r="U122" i="10" s="1"/>
  <c r="U124" i="10" s="1"/>
  <c r="U106" i="10"/>
  <c r="U88" i="10"/>
  <c r="U90" i="10"/>
  <c r="U127" i="10" s="1"/>
  <c r="U128" i="10" s="1"/>
  <c r="U130" i="10" s="1"/>
  <c r="U105" i="10"/>
  <c r="T50" i="38"/>
  <c r="S88" i="10"/>
  <c r="S97" i="10"/>
  <c r="S90" i="10"/>
  <c r="S127" i="10" s="1"/>
  <c r="S128" i="10" s="1"/>
  <c r="S130" i="10" s="1"/>
  <c r="S105" i="10"/>
  <c r="S95" i="10"/>
  <c r="S96" i="10"/>
  <c r="S89" i="10"/>
  <c r="S121" i="10" s="1"/>
  <c r="S122" i="10" s="1"/>
  <c r="S124" i="10" s="1"/>
  <c r="S104" i="10"/>
  <c r="R50" i="38"/>
  <c r="S106" i="10"/>
  <c r="S99" i="10"/>
  <c r="S139" i="10"/>
  <c r="S140" i="10" s="1"/>
  <c r="S142" i="10" s="1"/>
  <c r="S102" i="10"/>
  <c r="S103" i="10"/>
  <c r="S98" i="10"/>
  <c r="S133" i="10"/>
  <c r="S134" i="10" s="1"/>
  <c r="S136" i="10" s="1"/>
  <c r="Q50" i="38"/>
  <c r="R99" i="10"/>
  <c r="R139" i="10"/>
  <c r="R140" i="10" s="1"/>
  <c r="R142" i="10" s="1"/>
  <c r="R102" i="10"/>
  <c r="R103" i="10"/>
  <c r="R98" i="10"/>
  <c r="R133" i="10"/>
  <c r="R134" i="10" s="1"/>
  <c r="R136" i="10" s="1"/>
  <c r="R106" i="10"/>
  <c r="R88" i="10"/>
  <c r="R97" i="10"/>
  <c r="R90" i="10"/>
  <c r="R127" i="10" s="1"/>
  <c r="R128" i="10" s="1"/>
  <c r="R130" i="10" s="1"/>
  <c r="R105" i="10"/>
  <c r="R95" i="10"/>
  <c r="R96" i="10"/>
  <c r="R89" i="10"/>
  <c r="R121" i="10" s="1"/>
  <c r="R122" i="10" s="1"/>
  <c r="R124" i="10" s="1"/>
  <c r="R104" i="10"/>
  <c r="J104" i="10"/>
  <c r="J95" i="10"/>
  <c r="J96" i="10"/>
  <c r="J90" i="10"/>
  <c r="J127" i="10" s="1"/>
  <c r="J128" i="10" s="1"/>
  <c r="J130" i="10" s="1"/>
  <c r="J102" i="10"/>
  <c r="I50" i="38"/>
  <c r="J99" i="10"/>
  <c r="J89" i="10"/>
  <c r="J121" i="10" s="1"/>
  <c r="J122" i="10" s="1"/>
  <c r="J124" i="10" s="1"/>
  <c r="J106" i="10"/>
  <c r="J103" i="10"/>
  <c r="J98" i="10"/>
  <c r="J139" i="10"/>
  <c r="J140" i="10" s="1"/>
  <c r="J142" i="10" s="1"/>
  <c r="J105" i="10"/>
  <c r="J88" i="10"/>
  <c r="J97" i="10"/>
  <c r="J133" i="10"/>
  <c r="J134" i="10" s="1"/>
  <c r="J136" i="10" s="1"/>
  <c r="S50" i="38"/>
  <c r="T99" i="10"/>
  <c r="T139" i="10"/>
  <c r="T140" i="10" s="1"/>
  <c r="T142" i="10" s="1"/>
  <c r="T102" i="10"/>
  <c r="T103" i="10"/>
  <c r="T98" i="10"/>
  <c r="T133" i="10"/>
  <c r="T134" i="10" s="1"/>
  <c r="T136" i="10" s="1"/>
  <c r="T106" i="10"/>
  <c r="T88" i="10"/>
  <c r="T97" i="10"/>
  <c r="T90" i="10"/>
  <c r="T127" i="10" s="1"/>
  <c r="T128" i="10" s="1"/>
  <c r="T130" i="10" s="1"/>
  <c r="T105" i="10"/>
  <c r="T95" i="10"/>
  <c r="T96" i="10"/>
  <c r="T89" i="10"/>
  <c r="T121" i="10" s="1"/>
  <c r="T122" i="10" s="1"/>
  <c r="T124" i="10" s="1"/>
  <c r="T104" i="10"/>
  <c r="L90" i="10"/>
  <c r="L127" i="10" s="1"/>
  <c r="L128" i="10" s="1"/>
  <c r="L130" i="10" s="1"/>
  <c r="L105" i="10"/>
  <c r="L88" i="10"/>
  <c r="L97" i="10"/>
  <c r="L89" i="10"/>
  <c r="L121" i="10" s="1"/>
  <c r="L122" i="10" s="1"/>
  <c r="L124" i="10" s="1"/>
  <c r="L104" i="10"/>
  <c r="L95" i="10"/>
  <c r="L96" i="10"/>
  <c r="L139" i="10"/>
  <c r="L140" i="10" s="1"/>
  <c r="L142" i="10" s="1"/>
  <c r="L102" i="10"/>
  <c r="K50" i="38"/>
  <c r="L99" i="10"/>
  <c r="L133" i="10"/>
  <c r="L134" i="10" s="1"/>
  <c r="L136" i="10" s="1"/>
  <c r="L106" i="10"/>
  <c r="L103" i="10"/>
  <c r="L98" i="10"/>
  <c r="AC95" i="10"/>
  <c r="AC96" i="10"/>
  <c r="AC89" i="10"/>
  <c r="AC121" i="10" s="1"/>
  <c r="AC122" i="10" s="1"/>
  <c r="AC124" i="10" s="1"/>
  <c r="AC104" i="10"/>
  <c r="AB50" i="38"/>
  <c r="AC99" i="10"/>
  <c r="AC139" i="10"/>
  <c r="AC140" i="10" s="1"/>
  <c r="AC142" i="10" s="1"/>
  <c r="AC102" i="10"/>
  <c r="AC103" i="10"/>
  <c r="AC98" i="10"/>
  <c r="AC133" i="10"/>
  <c r="AC134" i="10" s="1"/>
  <c r="AC136" i="10" s="1"/>
  <c r="AC106" i="10"/>
  <c r="AC88" i="10"/>
  <c r="AC97" i="10"/>
  <c r="AC90" i="10"/>
  <c r="AC127" i="10" s="1"/>
  <c r="AC128" i="10" s="1"/>
  <c r="AC130" i="10" s="1"/>
  <c r="AC105" i="10"/>
  <c r="X97" i="10"/>
  <c r="X90" i="10"/>
  <c r="X127" i="10" s="1"/>
  <c r="X128" i="10" s="1"/>
  <c r="X130" i="10" s="1"/>
  <c r="X96" i="10"/>
  <c r="X89" i="10"/>
  <c r="X121" i="10" s="1"/>
  <c r="X122" i="10" s="1"/>
  <c r="X124" i="10" s="1"/>
  <c r="X104" i="10"/>
  <c r="X99" i="10"/>
  <c r="X139" i="10"/>
  <c r="X140" i="10" s="1"/>
  <c r="X142" i="10" s="1"/>
  <c r="X103" i="10"/>
  <c r="X98" i="10"/>
  <c r="X133" i="10"/>
  <c r="X134" i="10" s="1"/>
  <c r="X136" i="10" s="1"/>
  <c r="X106" i="10"/>
  <c r="X88" i="10"/>
  <c r="X105" i="10"/>
  <c r="X95" i="10"/>
  <c r="E96" i="10"/>
  <c r="E99" i="10"/>
  <c r="E98" i="10"/>
  <c r="E103" i="10"/>
  <c r="E97" i="10"/>
  <c r="E104" i="10"/>
  <c r="E90" i="10"/>
  <c r="E106" i="10"/>
  <c r="E105" i="10"/>
  <c r="E102" i="10"/>
  <c r="E88" i="10"/>
  <c r="E107" i="10"/>
  <c r="E89" i="10"/>
  <c r="E100" i="10"/>
  <c r="F210" i="10"/>
  <c r="I210" i="10"/>
  <c r="G266" i="10"/>
  <c r="I266" i="10"/>
  <c r="F266" i="10"/>
  <c r="H210" i="10"/>
  <c r="G210" i="10"/>
  <c r="G97" i="38"/>
  <c r="E97" i="38"/>
  <c r="F97" i="38"/>
  <c r="H97" i="38"/>
  <c r="D97" i="38"/>
  <c r="G50" i="38"/>
  <c r="H50" i="38"/>
  <c r="D50" i="38"/>
  <c r="F50" i="38"/>
  <c r="E50" i="38"/>
  <c r="AI105" i="45" l="1"/>
  <c r="AI97" i="45"/>
  <c r="AI98" i="45"/>
  <c r="AI104" i="45"/>
  <c r="AI95" i="45"/>
  <c r="AI103" i="45"/>
  <c r="AI106" i="45"/>
  <c r="AI99" i="45"/>
  <c r="E127" i="45"/>
  <c r="E128" i="45" s="1"/>
  <c r="E130" i="45" s="1"/>
  <c r="AI90" i="45"/>
  <c r="E133" i="45"/>
  <c r="E134" i="45" s="1"/>
  <c r="E136" i="45" s="1"/>
  <c r="E139" i="45"/>
  <c r="E140" i="45" s="1"/>
  <c r="E142" i="45" s="1"/>
  <c r="E121" i="45"/>
  <c r="E122" i="45" s="1"/>
  <c r="E124" i="45" s="1"/>
  <c r="AI89" i="45"/>
  <c r="AI96" i="45"/>
  <c r="E115" i="45"/>
  <c r="AI88" i="45"/>
  <c r="E121" i="10"/>
  <c r="L108" i="10"/>
  <c r="AC115" i="45"/>
  <c r="AC108" i="45"/>
  <c r="T115" i="45"/>
  <c r="T108" i="45"/>
  <c r="M115" i="45"/>
  <c r="M108" i="45"/>
  <c r="R115" i="45"/>
  <c r="R108" i="45"/>
  <c r="X115" i="10"/>
  <c r="X116" i="10" s="1"/>
  <c r="X118" i="10" s="1"/>
  <c r="X144" i="10" s="1"/>
  <c r="J108" i="10"/>
  <c r="K108" i="10"/>
  <c r="J115" i="45"/>
  <c r="J108" i="45"/>
  <c r="P115" i="45"/>
  <c r="P108" i="45"/>
  <c r="N115" i="45"/>
  <c r="N108" i="45"/>
  <c r="Q115" i="45"/>
  <c r="Q108" i="45"/>
  <c r="O115" i="45"/>
  <c r="O108" i="45"/>
  <c r="S115" i="45"/>
  <c r="S108" i="45"/>
  <c r="AC115" i="10"/>
  <c r="AC116" i="10" s="1"/>
  <c r="AC118" i="10" s="1"/>
  <c r="AC108" i="10"/>
  <c r="AC147" i="10" s="1"/>
  <c r="T115" i="10"/>
  <c r="T116" i="10" s="1"/>
  <c r="T118" i="10" s="1"/>
  <c r="T144" i="10" s="1"/>
  <c r="T108" i="10"/>
  <c r="R115" i="10"/>
  <c r="R116" i="10" s="1"/>
  <c r="R118" i="10" s="1"/>
  <c r="R108" i="10"/>
  <c r="S115" i="10"/>
  <c r="S116" i="10" s="1"/>
  <c r="S118" i="10" s="1"/>
  <c r="S108" i="10"/>
  <c r="U115" i="10"/>
  <c r="U116" i="10" s="1"/>
  <c r="U118" i="10" s="1"/>
  <c r="U144" i="10" s="1"/>
  <c r="U108" i="10"/>
  <c r="V115" i="10"/>
  <c r="V116" i="10" s="1"/>
  <c r="V118" i="10" s="1"/>
  <c r="V144" i="10" s="1"/>
  <c r="V108" i="10"/>
  <c r="Q115" i="10"/>
  <c r="Q116" i="10" s="1"/>
  <c r="Q118" i="10" s="1"/>
  <c r="Q108" i="10"/>
  <c r="AA115" i="10"/>
  <c r="AA116" i="10" s="1"/>
  <c r="AA118" i="10" s="1"/>
  <c r="AA108" i="10"/>
  <c r="AA147" i="10" s="1"/>
  <c r="M108" i="10"/>
  <c r="AB115" i="10"/>
  <c r="AB116" i="10" s="1"/>
  <c r="AB118" i="10" s="1"/>
  <c r="AB108" i="10"/>
  <c r="AB147" i="10" s="1"/>
  <c r="W115" i="10"/>
  <c r="W116" i="10" s="1"/>
  <c r="W118" i="10" s="1"/>
  <c r="W144" i="10" s="1"/>
  <c r="X115" i="45"/>
  <c r="L115" i="45"/>
  <c r="L108" i="45"/>
  <c r="AA115" i="45"/>
  <c r="AA108" i="45"/>
  <c r="Y115" i="45"/>
  <c r="Y108" i="45"/>
  <c r="P115" i="10"/>
  <c r="P116" i="10" s="1"/>
  <c r="P118" i="10" s="1"/>
  <c r="P108" i="10"/>
  <c r="Z115" i="10"/>
  <c r="Z116" i="10" s="1"/>
  <c r="Z118" i="10" s="1"/>
  <c r="Z108" i="10"/>
  <c r="Z147" i="10" s="1"/>
  <c r="O108" i="10"/>
  <c r="N108" i="10"/>
  <c r="Y115" i="10"/>
  <c r="Y116" i="10" s="1"/>
  <c r="Y118" i="10" s="1"/>
  <c r="Y108" i="10"/>
  <c r="Y147" i="10" s="1"/>
  <c r="K115" i="45"/>
  <c r="K108" i="45"/>
  <c r="V115" i="45"/>
  <c r="V108" i="45"/>
  <c r="AB115" i="45"/>
  <c r="AB108" i="45"/>
  <c r="Z115" i="45"/>
  <c r="Z108" i="45"/>
  <c r="W115" i="45"/>
  <c r="U115" i="45"/>
  <c r="U108" i="45"/>
  <c r="N276" i="45"/>
  <c r="M277" i="45"/>
  <c r="Q274" i="45"/>
  <c r="R273" i="45"/>
  <c r="Q218" i="45"/>
  <c r="R217" i="45"/>
  <c r="E217" i="10"/>
  <c r="E218" i="10" s="1"/>
  <c r="AI193" i="10"/>
  <c r="E273" i="10"/>
  <c r="F273" i="10" s="1"/>
  <c r="G273" i="10" s="1"/>
  <c r="H273" i="10" s="1"/>
  <c r="I273" i="10" s="1"/>
  <c r="J273" i="10" s="1"/>
  <c r="K273" i="10" s="1"/>
  <c r="L273" i="10" s="1"/>
  <c r="M273" i="10" s="1"/>
  <c r="N273" i="10" s="1"/>
  <c r="O273" i="10" s="1"/>
  <c r="P273" i="10" s="1"/>
  <c r="Q273" i="10" s="1"/>
  <c r="R273" i="10" s="1"/>
  <c r="S273" i="10" s="1"/>
  <c r="T273" i="10" s="1"/>
  <c r="U273" i="10" s="1"/>
  <c r="V273" i="10" s="1"/>
  <c r="W273" i="10" s="1"/>
  <c r="X273" i="10" s="1"/>
  <c r="Y273" i="10" s="1"/>
  <c r="Z273" i="10" s="1"/>
  <c r="AA273" i="10" s="1"/>
  <c r="AB273" i="10" s="1"/>
  <c r="AC273" i="10" s="1"/>
  <c r="AD273" i="10" s="1"/>
  <c r="I108" i="10"/>
  <c r="E266" i="10"/>
  <c r="AI266" i="10" s="1"/>
  <c r="I115" i="10"/>
  <c r="H108" i="10"/>
  <c r="G108" i="45"/>
  <c r="H108" i="45"/>
  <c r="G108" i="10"/>
  <c r="I108" i="45"/>
  <c r="F108" i="10"/>
  <c r="F147" i="10" s="1"/>
  <c r="E108" i="45"/>
  <c r="F108" i="45"/>
  <c r="H115" i="10"/>
  <c r="E108" i="10"/>
  <c r="K220" i="45"/>
  <c r="J221" i="45"/>
  <c r="E210" i="10"/>
  <c r="K127" i="45"/>
  <c r="K128" i="45" s="1"/>
  <c r="K130" i="45" s="1"/>
  <c r="M115" i="10"/>
  <c r="M116" i="10" s="1"/>
  <c r="M118" i="10" s="1"/>
  <c r="O115" i="10"/>
  <c r="O116" i="10" s="1"/>
  <c r="O118" i="10" s="1"/>
  <c r="N115" i="10"/>
  <c r="N116" i="10" s="1"/>
  <c r="N118" i="10" s="1"/>
  <c r="L115" i="10"/>
  <c r="L116" i="10" s="1"/>
  <c r="L118" i="10" s="1"/>
  <c r="J115" i="10"/>
  <c r="J116" i="10" s="1"/>
  <c r="J118" i="10" s="1"/>
  <c r="K115" i="10"/>
  <c r="K116" i="10" s="1"/>
  <c r="K118" i="10" s="1"/>
  <c r="E127" i="10"/>
  <c r="E128" i="10" s="1"/>
  <c r="E130" i="10" s="1"/>
  <c r="E139" i="10"/>
  <c r="E140" i="10" s="1"/>
  <c r="E142" i="10" s="1"/>
  <c r="E133" i="10"/>
  <c r="E134" i="10" s="1"/>
  <c r="E136" i="10" s="1"/>
  <c r="E115" i="10"/>
  <c r="O147" i="10" l="1"/>
  <c r="M147" i="10"/>
  <c r="Q147" i="10"/>
  <c r="R147" i="10"/>
  <c r="S147" i="10"/>
  <c r="K147" i="10"/>
  <c r="L147" i="10"/>
  <c r="N147" i="10"/>
  <c r="P147" i="10"/>
  <c r="J147" i="10"/>
  <c r="U147" i="10"/>
  <c r="T147" i="10"/>
  <c r="AD274" i="10"/>
  <c r="AE273" i="10"/>
  <c r="F217" i="10"/>
  <c r="F218" i="10" s="1"/>
  <c r="R274" i="45"/>
  <c r="S273" i="45"/>
  <c r="R218" i="45"/>
  <c r="S217" i="45"/>
  <c r="O276" i="45"/>
  <c r="N277" i="45"/>
  <c r="E220" i="10"/>
  <c r="E221" i="10" s="1"/>
  <c r="AI210" i="10"/>
  <c r="AI148" i="10" s="1"/>
  <c r="E276" i="10"/>
  <c r="F276" i="10" s="1"/>
  <c r="G276" i="10" s="1"/>
  <c r="H276" i="10" s="1"/>
  <c r="I276" i="10" s="1"/>
  <c r="J276" i="10" s="1"/>
  <c r="K276" i="10" s="1"/>
  <c r="L276" i="10" s="1"/>
  <c r="M276" i="10" s="1"/>
  <c r="N276" i="10" s="1"/>
  <c r="O276" i="10" s="1"/>
  <c r="P276" i="10" s="1"/>
  <c r="Q276" i="10" s="1"/>
  <c r="R276" i="10" s="1"/>
  <c r="S276" i="10" s="1"/>
  <c r="T276" i="10" s="1"/>
  <c r="U276" i="10" s="1"/>
  <c r="V276" i="10" s="1"/>
  <c r="W276" i="10" s="1"/>
  <c r="X276" i="10" s="1"/>
  <c r="Y276" i="10" s="1"/>
  <c r="Z276" i="10" s="1"/>
  <c r="AA276" i="10" s="1"/>
  <c r="AB276" i="10" s="1"/>
  <c r="AC276" i="10" s="1"/>
  <c r="AD276" i="10" s="1"/>
  <c r="E274" i="10"/>
  <c r="L220" i="45"/>
  <c r="K221" i="45"/>
  <c r="F274" i="10"/>
  <c r="G217" i="10" l="1"/>
  <c r="G218" i="10" s="1"/>
  <c r="AE276" i="10"/>
  <c r="AD277" i="10"/>
  <c r="AE274" i="10"/>
  <c r="AF273" i="10"/>
  <c r="F220" i="10"/>
  <c r="F221" i="10" s="1"/>
  <c r="S218" i="45"/>
  <c r="T217" i="45"/>
  <c r="S274" i="45"/>
  <c r="T273" i="45"/>
  <c r="L221" i="45"/>
  <c r="M220" i="45"/>
  <c r="P276" i="45"/>
  <c r="O277" i="45"/>
  <c r="F277" i="10"/>
  <c r="E277" i="10"/>
  <c r="G274" i="10"/>
  <c r="G277" i="10" s="1"/>
  <c r="E120" i="10"/>
  <c r="E122" i="10" s="1"/>
  <c r="E124" i="10" s="1"/>
  <c r="I15" i="10"/>
  <c r="I82" i="10" s="1"/>
  <c r="H15" i="10"/>
  <c r="H82" i="10" s="1"/>
  <c r="G15" i="10"/>
  <c r="G82" i="10" s="1"/>
  <c r="H217" i="10" l="1"/>
  <c r="I217" i="10" s="1"/>
  <c r="G220" i="10"/>
  <c r="H220" i="10" s="1"/>
  <c r="AF274" i="10"/>
  <c r="AG273" i="10"/>
  <c r="AF276" i="10"/>
  <c r="AE277" i="10"/>
  <c r="Q276" i="45"/>
  <c r="P277" i="45"/>
  <c r="N220" i="45"/>
  <c r="M221" i="45"/>
  <c r="T274" i="45"/>
  <c r="U273" i="45"/>
  <c r="T218" i="45"/>
  <c r="U217" i="45"/>
  <c r="H274" i="10"/>
  <c r="H277" i="10" s="1"/>
  <c r="G114" i="10"/>
  <c r="I114" i="10"/>
  <c r="H114" i="10"/>
  <c r="G221" i="10" l="1"/>
  <c r="H218" i="10"/>
  <c r="H221" i="10" s="1"/>
  <c r="AG276" i="10"/>
  <c r="AF277" i="10"/>
  <c r="I218" i="10"/>
  <c r="J217" i="10"/>
  <c r="AG274" i="10"/>
  <c r="AH273" i="10"/>
  <c r="AH274" i="10" s="1"/>
  <c r="O220" i="45"/>
  <c r="N221" i="45"/>
  <c r="U218" i="45"/>
  <c r="V217" i="45"/>
  <c r="U274" i="45"/>
  <c r="V273" i="45"/>
  <c r="R276" i="45"/>
  <c r="Q277" i="45"/>
  <c r="I220" i="10"/>
  <c r="E116" i="10"/>
  <c r="E118" i="10" s="1"/>
  <c r="I274" i="10"/>
  <c r="I277" i="10" s="1"/>
  <c r="H116" i="10"/>
  <c r="H118" i="10" s="1"/>
  <c r="H147" i="10" s="1"/>
  <c r="I116" i="10"/>
  <c r="I118" i="10" s="1"/>
  <c r="I147" i="10" s="1"/>
  <c r="G116" i="10"/>
  <c r="G118" i="10" s="1"/>
  <c r="G147" i="10" s="1"/>
  <c r="E159" i="10" l="1"/>
  <c r="E147" i="10"/>
  <c r="E162" i="10" s="1"/>
  <c r="F162" i="10" s="1"/>
  <c r="G162" i="10" s="1"/>
  <c r="H162" i="10" s="1"/>
  <c r="I162" i="10" s="1"/>
  <c r="J162" i="10" s="1"/>
  <c r="K162" i="10" s="1"/>
  <c r="L162" i="10" s="1"/>
  <c r="M162" i="10" s="1"/>
  <c r="N162" i="10" s="1"/>
  <c r="O162" i="10" s="1"/>
  <c r="P162" i="10" s="1"/>
  <c r="Q162" i="10" s="1"/>
  <c r="R162" i="10" s="1"/>
  <c r="S162" i="10" s="1"/>
  <c r="T162" i="10" s="1"/>
  <c r="U162" i="10" s="1"/>
  <c r="AI144" i="10"/>
  <c r="I221" i="10"/>
  <c r="J220" i="10"/>
  <c r="K217" i="10"/>
  <c r="J218" i="10"/>
  <c r="AH276" i="10"/>
  <c r="AH277" i="10" s="1"/>
  <c r="AG277" i="10"/>
  <c r="S276" i="45"/>
  <c r="R277" i="45"/>
  <c r="V218" i="45"/>
  <c r="W217" i="45"/>
  <c r="V274" i="45"/>
  <c r="W273" i="45"/>
  <c r="P220" i="45"/>
  <c r="O221" i="45"/>
  <c r="J274" i="10"/>
  <c r="J277" i="10" s="1"/>
  <c r="E160" i="10" l="1"/>
  <c r="E163" i="10" s="1"/>
  <c r="F159" i="10"/>
  <c r="L217" i="10"/>
  <c r="K218" i="10"/>
  <c r="K220" i="10"/>
  <c r="J221" i="10"/>
  <c r="Q220" i="45"/>
  <c r="P221" i="45"/>
  <c r="W218" i="45"/>
  <c r="X217" i="45"/>
  <c r="W274" i="45"/>
  <c r="X273" i="45"/>
  <c r="T276" i="45"/>
  <c r="S277" i="45"/>
  <c r="K274" i="10"/>
  <c r="K277" i="10" s="1"/>
  <c r="F160" i="10" l="1"/>
  <c r="F163" i="10" s="1"/>
  <c r="G159" i="10"/>
  <c r="AD163" i="10"/>
  <c r="M217" i="10"/>
  <c r="L218" i="10"/>
  <c r="L220" i="10"/>
  <c r="K221" i="10"/>
  <c r="U276" i="45"/>
  <c r="T277" i="45"/>
  <c r="X218" i="45"/>
  <c r="Y217" i="45"/>
  <c r="X274" i="45"/>
  <c r="Y273" i="45"/>
  <c r="R220" i="45"/>
  <c r="Q221" i="45"/>
  <c r="L274" i="10"/>
  <c r="L277" i="10" s="1"/>
  <c r="G160" i="10" l="1"/>
  <c r="G163" i="10" s="1"/>
  <c r="H159" i="10"/>
  <c r="M220" i="10"/>
  <c r="L221" i="10"/>
  <c r="N217" i="10"/>
  <c r="M218" i="10"/>
  <c r="AE163" i="10"/>
  <c r="S220" i="45"/>
  <c r="R221" i="45"/>
  <c r="Y218" i="45"/>
  <c r="Z217" i="45"/>
  <c r="Y274" i="45"/>
  <c r="Z273" i="45"/>
  <c r="V276" i="45"/>
  <c r="U277" i="45"/>
  <c r="M274" i="10"/>
  <c r="M277" i="10" s="1"/>
  <c r="H160" i="10" l="1"/>
  <c r="H163" i="10" s="1"/>
  <c r="I159" i="10"/>
  <c r="AF163" i="10"/>
  <c r="O217" i="10"/>
  <c r="N218" i="10"/>
  <c r="N220" i="10"/>
  <c r="M221" i="10"/>
  <c r="W276" i="45"/>
  <c r="V277" i="45"/>
  <c r="Z218" i="45"/>
  <c r="AA217" i="45"/>
  <c r="Z274" i="45"/>
  <c r="AA273" i="45"/>
  <c r="T220" i="45"/>
  <c r="S221" i="45"/>
  <c r="N274" i="10"/>
  <c r="N277" i="10" s="1"/>
  <c r="I160" i="10" l="1"/>
  <c r="I163" i="10" s="1"/>
  <c r="J159" i="10"/>
  <c r="O220" i="10"/>
  <c r="N221" i="10"/>
  <c r="P217" i="10"/>
  <c r="O218" i="10"/>
  <c r="AH163" i="10"/>
  <c r="AG163" i="10"/>
  <c r="U220" i="45"/>
  <c r="T221" i="45"/>
  <c r="AA218" i="45"/>
  <c r="AB217" i="45"/>
  <c r="AA274" i="45"/>
  <c r="AB273" i="45"/>
  <c r="X276" i="45"/>
  <c r="W277" i="45"/>
  <c r="O274" i="10"/>
  <c r="O277" i="10" s="1"/>
  <c r="K159" i="10" l="1"/>
  <c r="J160" i="10"/>
  <c r="J163" i="10" s="1"/>
  <c r="Q217" i="10"/>
  <c r="P218" i="10"/>
  <c r="P220" i="10"/>
  <c r="O221" i="10"/>
  <c r="AB218" i="45"/>
  <c r="AC217" i="45"/>
  <c r="AB274" i="45"/>
  <c r="AC273" i="45"/>
  <c r="Y276" i="45"/>
  <c r="X277" i="45"/>
  <c r="V220" i="45"/>
  <c r="U221" i="45"/>
  <c r="P274" i="10"/>
  <c r="P277" i="10" s="1"/>
  <c r="K160" i="10" l="1"/>
  <c r="K163" i="10" s="1"/>
  <c r="L159" i="10"/>
  <c r="Q220" i="10"/>
  <c r="P221" i="10"/>
  <c r="Q218" i="10"/>
  <c r="R217" i="10"/>
  <c r="AC274" i="45"/>
  <c r="AD273" i="45"/>
  <c r="W220" i="45"/>
  <c r="V221" i="45"/>
  <c r="AC218" i="45"/>
  <c r="AD217" i="45"/>
  <c r="Z276" i="45"/>
  <c r="Y277" i="45"/>
  <c r="Q274" i="10"/>
  <c r="Q277" i="10" s="1"/>
  <c r="L160" i="10" l="1"/>
  <c r="L163" i="10" s="1"/>
  <c r="M159" i="10"/>
  <c r="R218" i="10"/>
  <c r="S217" i="10"/>
  <c r="R220" i="10"/>
  <c r="Q221" i="10"/>
  <c r="X220" i="45"/>
  <c r="W221" i="45"/>
  <c r="AD218" i="45"/>
  <c r="AE217" i="45"/>
  <c r="AA276" i="45"/>
  <c r="Z277" i="45"/>
  <c r="AD274" i="45"/>
  <c r="AE273" i="45"/>
  <c r="R274" i="10"/>
  <c r="R277" i="10" s="1"/>
  <c r="M160" i="10" l="1"/>
  <c r="M163" i="10" s="1"/>
  <c r="N159" i="10"/>
  <c r="S218" i="10"/>
  <c r="T217" i="10"/>
  <c r="S220" i="10"/>
  <c r="R221" i="10"/>
  <c r="AE218" i="45"/>
  <c r="AF217" i="45"/>
  <c r="AE274" i="45"/>
  <c r="AF273" i="45"/>
  <c r="AB276" i="45"/>
  <c r="AA277" i="45"/>
  <c r="Y220" i="45"/>
  <c r="X221" i="45"/>
  <c r="S274" i="10"/>
  <c r="S277" i="10" s="1"/>
  <c r="N160" i="10" l="1"/>
  <c r="N163" i="10" s="1"/>
  <c r="O159" i="10"/>
  <c r="T218" i="10"/>
  <c r="U217" i="10"/>
  <c r="T220" i="10"/>
  <c r="S221" i="10"/>
  <c r="AF274" i="45"/>
  <c r="AG273" i="45"/>
  <c r="Z220" i="45"/>
  <c r="Y221" i="45"/>
  <c r="AF218" i="45"/>
  <c r="AG217" i="45"/>
  <c r="AC276" i="45"/>
  <c r="AB277" i="45"/>
  <c r="T274" i="10"/>
  <c r="T277" i="10" s="1"/>
  <c r="P159" i="10" l="1"/>
  <c r="O160" i="10"/>
  <c r="O163" i="10" s="1"/>
  <c r="U220" i="10"/>
  <c r="T221" i="10"/>
  <c r="U218" i="10"/>
  <c r="V217" i="10"/>
  <c r="AD276" i="45"/>
  <c r="AC277" i="45"/>
  <c r="AA220" i="45"/>
  <c r="Z221" i="45"/>
  <c r="AG218" i="45"/>
  <c r="AH217" i="45"/>
  <c r="AH218" i="45" s="1"/>
  <c r="AG274" i="45"/>
  <c r="AH273" i="45"/>
  <c r="AH274" i="45" s="1"/>
  <c r="U274" i="10"/>
  <c r="U277" i="10" s="1"/>
  <c r="Q159" i="10" l="1"/>
  <c r="P160" i="10"/>
  <c r="P163" i="10" s="1"/>
  <c r="V218" i="10"/>
  <c r="W217" i="10"/>
  <c r="V220" i="10"/>
  <c r="U221" i="10"/>
  <c r="AB220" i="45"/>
  <c r="AA221" i="45"/>
  <c r="AE276" i="45"/>
  <c r="AD277" i="45"/>
  <c r="V274" i="10"/>
  <c r="V277" i="10" s="1"/>
  <c r="R159" i="10" l="1"/>
  <c r="Q160" i="10"/>
  <c r="Q163" i="10" s="1"/>
  <c r="W218" i="10"/>
  <c r="X217" i="10"/>
  <c r="W220" i="10"/>
  <c r="V221" i="10"/>
  <c r="AE277" i="45"/>
  <c r="AF276" i="45"/>
  <c r="AC220" i="45"/>
  <c r="AB221" i="45"/>
  <c r="W274" i="10"/>
  <c r="W277" i="10" s="1"/>
  <c r="R160" i="10" l="1"/>
  <c r="R163" i="10" s="1"/>
  <c r="S159" i="10"/>
  <c r="X220" i="10"/>
  <c r="W221" i="10"/>
  <c r="X218" i="10"/>
  <c r="Y217" i="10"/>
  <c r="AD220" i="45"/>
  <c r="AC221" i="45"/>
  <c r="AG276" i="45"/>
  <c r="AF277" i="45"/>
  <c r="X274" i="10"/>
  <c r="X277" i="10" s="1"/>
  <c r="S160" i="10" l="1"/>
  <c r="S163" i="10" s="1"/>
  <c r="T159" i="10"/>
  <c r="Y220" i="10"/>
  <c r="X221" i="10"/>
  <c r="Y218" i="10"/>
  <c r="Z217" i="10"/>
  <c r="AH276" i="45"/>
  <c r="AH277" i="45" s="1"/>
  <c r="AG277" i="45"/>
  <c r="AE220" i="45"/>
  <c r="AD221" i="45"/>
  <c r="Y274" i="10"/>
  <c r="Y277" i="10" s="1"/>
  <c r="U159" i="10" l="1"/>
  <c r="T160" i="10"/>
  <c r="T163" i="10" s="1"/>
  <c r="Z218" i="10"/>
  <c r="AA217" i="10"/>
  <c r="Z220" i="10"/>
  <c r="Y221" i="10"/>
  <c r="AF220" i="45"/>
  <c r="AE221" i="45"/>
  <c r="Z274" i="10"/>
  <c r="Z277" i="10" s="1"/>
  <c r="U160" i="10" l="1"/>
  <c r="U163" i="10" s="1"/>
  <c r="AA218" i="10"/>
  <c r="AB217" i="10"/>
  <c r="AA220" i="10"/>
  <c r="Z221" i="10"/>
  <c r="AG220" i="45"/>
  <c r="AF221" i="45"/>
  <c r="AA274" i="10"/>
  <c r="AA277" i="10" s="1"/>
  <c r="AB218" i="10" l="1"/>
  <c r="AC217" i="10"/>
  <c r="AB220" i="10"/>
  <c r="AA221" i="10"/>
  <c r="AH220" i="45"/>
  <c r="AH221" i="45" s="1"/>
  <c r="AG221" i="45"/>
  <c r="AB274" i="10"/>
  <c r="AB277" i="10" s="1"/>
  <c r="AC274" i="10"/>
  <c r="AC218" i="10" l="1"/>
  <c r="AD217" i="10"/>
  <c r="AC220" i="10"/>
  <c r="AB221" i="10"/>
  <c r="AC277" i="10"/>
  <c r="AD218" i="10" l="1"/>
  <c r="AE217" i="10"/>
  <c r="AD220" i="10"/>
  <c r="AC221" i="10"/>
  <c r="AE218" i="10" l="1"/>
  <c r="AF217" i="10"/>
  <c r="AE220" i="10"/>
  <c r="AD221" i="10"/>
  <c r="Y163" i="10"/>
  <c r="AF220" i="10" l="1"/>
  <c r="AE221" i="10"/>
  <c r="AF218" i="10"/>
  <c r="AG217" i="10"/>
  <c r="Z163" i="10"/>
  <c r="AG218" i="10" l="1"/>
  <c r="AH217" i="10"/>
  <c r="AH218" i="10" s="1"/>
  <c r="AG220" i="10"/>
  <c r="AF221" i="10"/>
  <c r="AA163" i="10"/>
  <c r="AH220" i="10" l="1"/>
  <c r="AH221" i="10" s="1"/>
  <c r="AG221" i="10"/>
  <c r="AB163" i="10"/>
  <c r="AC163" i="10"/>
  <c r="K15" i="45" l="1"/>
  <c r="Y15" i="45"/>
  <c r="N15" i="45"/>
  <c r="P15" i="45"/>
  <c r="S15" i="45"/>
  <c r="W15" i="45"/>
  <c r="T15" i="45"/>
  <c r="M15" i="45"/>
  <c r="V15" i="45"/>
  <c r="U15" i="45"/>
  <c r="R15" i="45"/>
  <c r="E15" i="45"/>
  <c r="E82" i="45" s="1"/>
  <c r="M114" i="45" l="1"/>
  <c r="M116" i="45" s="1"/>
  <c r="M118" i="45" s="1"/>
  <c r="M144" i="45" s="1"/>
  <c r="M82" i="45"/>
  <c r="P114" i="45"/>
  <c r="P116" i="45" s="1"/>
  <c r="P118" i="45" s="1"/>
  <c r="P144" i="45" s="1"/>
  <c r="P82" i="45"/>
  <c r="R114" i="45"/>
  <c r="R116" i="45" s="1"/>
  <c r="R118" i="45" s="1"/>
  <c r="R144" i="45" s="1"/>
  <c r="R82" i="45"/>
  <c r="N114" i="45"/>
  <c r="N116" i="45" s="1"/>
  <c r="N118" i="45" s="1"/>
  <c r="N144" i="45" s="1"/>
  <c r="N82" i="45"/>
  <c r="T114" i="45"/>
  <c r="T116" i="45" s="1"/>
  <c r="T118" i="45" s="1"/>
  <c r="T144" i="45" s="1"/>
  <c r="T82" i="45"/>
  <c r="U114" i="45"/>
  <c r="U116" i="45" s="1"/>
  <c r="U118" i="45" s="1"/>
  <c r="U144" i="45" s="1"/>
  <c r="U82" i="45"/>
  <c r="W114" i="45"/>
  <c r="W116" i="45" s="1"/>
  <c r="W118" i="45" s="1"/>
  <c r="W144" i="45" s="1"/>
  <c r="Y114" i="45"/>
  <c r="Y116" i="45" s="1"/>
  <c r="Y118" i="45" s="1"/>
  <c r="Y144" i="45" s="1"/>
  <c r="Y82" i="45"/>
  <c r="V114" i="45"/>
  <c r="V116" i="45" s="1"/>
  <c r="V118" i="45" s="1"/>
  <c r="V144" i="45" s="1"/>
  <c r="S114" i="45"/>
  <c r="S116" i="45" s="1"/>
  <c r="S118" i="45" s="1"/>
  <c r="S144" i="45" s="1"/>
  <c r="S82" i="45"/>
  <c r="K114" i="45"/>
  <c r="K116" i="45" s="1"/>
  <c r="K118" i="45" s="1"/>
  <c r="K144" i="45" s="1"/>
  <c r="K82" i="45"/>
  <c r="Z15" i="45"/>
  <c r="F15" i="45"/>
  <c r="O15" i="45"/>
  <c r="L15" i="45"/>
  <c r="X15" i="45"/>
  <c r="Q15" i="45"/>
  <c r="AB15" i="45"/>
  <c r="H15" i="45"/>
  <c r="AA15" i="45"/>
  <c r="J15" i="45"/>
  <c r="AC15" i="45"/>
  <c r="G15" i="45"/>
  <c r="G82" i="45" s="1"/>
  <c r="I15" i="45"/>
  <c r="I82" i="45" s="1"/>
  <c r="E114" i="45"/>
  <c r="E116" i="45" s="1"/>
  <c r="E118" i="45" s="1"/>
  <c r="E144" i="45" s="1"/>
  <c r="AC114" i="45" l="1"/>
  <c r="AC116" i="45" s="1"/>
  <c r="AC118" i="45" s="1"/>
  <c r="AC144" i="45" s="1"/>
  <c r="AC82" i="45"/>
  <c r="O114" i="45"/>
  <c r="O116" i="45" s="1"/>
  <c r="O118" i="45" s="1"/>
  <c r="O144" i="45" s="1"/>
  <c r="O82" i="45"/>
  <c r="Q114" i="45"/>
  <c r="Q116" i="45" s="1"/>
  <c r="Q118" i="45" s="1"/>
  <c r="Q144" i="45" s="1"/>
  <c r="Q82" i="45"/>
  <c r="AA114" i="45"/>
  <c r="AA116" i="45" s="1"/>
  <c r="AA118" i="45" s="1"/>
  <c r="AA144" i="45" s="1"/>
  <c r="AA82" i="45"/>
  <c r="X114" i="45"/>
  <c r="X116" i="45" s="1"/>
  <c r="X118" i="45" s="1"/>
  <c r="X144" i="45" s="1"/>
  <c r="Z114" i="45"/>
  <c r="Z116" i="45" s="1"/>
  <c r="Z118" i="45" s="1"/>
  <c r="Z144" i="45" s="1"/>
  <c r="Z82" i="45"/>
  <c r="S147" i="45"/>
  <c r="Y147" i="45"/>
  <c r="U147" i="45"/>
  <c r="N147" i="45"/>
  <c r="P147" i="45"/>
  <c r="AB114" i="45"/>
  <c r="AB116" i="45" s="1"/>
  <c r="AB118" i="45" s="1"/>
  <c r="AB144" i="45" s="1"/>
  <c r="AB82" i="45"/>
  <c r="T147" i="45"/>
  <c r="R147" i="45"/>
  <c r="M147" i="45"/>
  <c r="E159" i="45"/>
  <c r="K147" i="45"/>
  <c r="J114" i="45"/>
  <c r="J116" i="45" s="1"/>
  <c r="J118" i="45" s="1"/>
  <c r="J144" i="45" s="1"/>
  <c r="J82" i="45"/>
  <c r="L114" i="45"/>
  <c r="L116" i="45" s="1"/>
  <c r="L118" i="45" s="1"/>
  <c r="L144" i="45" s="1"/>
  <c r="L82" i="45"/>
  <c r="I114" i="45"/>
  <c r="I116" i="45" s="1"/>
  <c r="I118" i="45" s="1"/>
  <c r="I144" i="45" s="1"/>
  <c r="I147" i="45" s="1"/>
  <c r="H114" i="45"/>
  <c r="H116" i="45" s="1"/>
  <c r="H118" i="45" s="1"/>
  <c r="H82" i="45"/>
  <c r="G114" i="45"/>
  <c r="G116" i="45" s="1"/>
  <c r="G118" i="45" s="1"/>
  <c r="F114" i="45"/>
  <c r="F116" i="45" s="1"/>
  <c r="F118" i="45" s="1"/>
  <c r="F82" i="45"/>
  <c r="E147" i="45"/>
  <c r="E162" i="45" s="1"/>
  <c r="Q147" i="45" l="1"/>
  <c r="AC147" i="45"/>
  <c r="Z147" i="45"/>
  <c r="AA147" i="45"/>
  <c r="O147" i="45"/>
  <c r="AB147" i="45"/>
  <c r="L147" i="45"/>
  <c r="J147" i="45"/>
  <c r="H144" i="45"/>
  <c r="H147" i="45" s="1"/>
  <c r="G144" i="45"/>
  <c r="G147" i="45" s="1"/>
  <c r="F144" i="45"/>
  <c r="E160" i="45"/>
  <c r="E163" i="45" s="1"/>
  <c r="F159" i="45" l="1"/>
  <c r="F160" i="45" s="1"/>
  <c r="AI144" i="45"/>
  <c r="F147" i="45"/>
  <c r="F162" i="45" s="1"/>
  <c r="G162" i="45" s="1"/>
  <c r="H162" i="45" s="1"/>
  <c r="I162" i="45" s="1"/>
  <c r="J162" i="45" s="1"/>
  <c r="G159" i="45" l="1"/>
  <c r="H159" i="45" s="1"/>
  <c r="I159" i="45" s="1"/>
  <c r="J159" i="45" s="1"/>
  <c r="J160" i="45" s="1"/>
  <c r="J163" i="45" s="1"/>
  <c r="K162" i="45"/>
  <c r="F163" i="45"/>
  <c r="K159" i="45" l="1"/>
  <c r="K160" i="45" s="1"/>
  <c r="K163" i="45" s="1"/>
  <c r="G160" i="45"/>
  <c r="G163" i="45" s="1"/>
  <c r="L162" i="45"/>
  <c r="M162" i="45" s="1"/>
  <c r="H160" i="45"/>
  <c r="H163" i="45" s="1"/>
  <c r="I160" i="45"/>
  <c r="L159" i="45" l="1"/>
  <c r="L160" i="45" s="1"/>
  <c r="L163" i="45" s="1"/>
  <c r="N162" i="45"/>
  <c r="I163" i="45"/>
  <c r="M159" i="45" l="1"/>
  <c r="M160" i="45" s="1"/>
  <c r="M163" i="45" s="1"/>
  <c r="O162" i="45"/>
  <c r="AI151" i="45"/>
  <c r="N159" i="45" l="1"/>
  <c r="O159" i="45" s="1"/>
  <c r="P162" i="45"/>
  <c r="N160" i="45" l="1"/>
  <c r="N163" i="45" s="1"/>
  <c r="O160" i="45"/>
  <c r="O163" i="45" s="1"/>
  <c r="P159" i="45"/>
  <c r="Q162" i="45"/>
  <c r="R162" i="45" l="1"/>
  <c r="P160" i="45"/>
  <c r="P163" i="45" s="1"/>
  <c r="Q159" i="45"/>
  <c r="Q160" i="45" l="1"/>
  <c r="Q163" i="45" s="1"/>
  <c r="R159" i="45"/>
  <c r="S162" i="45"/>
  <c r="T162" i="45" l="1"/>
  <c r="R160" i="45"/>
  <c r="R163" i="45" s="1"/>
  <c r="S159" i="45"/>
  <c r="S160" i="45" l="1"/>
  <c r="S163" i="45" s="1"/>
  <c r="T159" i="45"/>
  <c r="U162" i="45"/>
  <c r="T160" i="45" l="1"/>
  <c r="T163" i="45" s="1"/>
  <c r="U159" i="45"/>
  <c r="U160" i="45" l="1"/>
  <c r="U163" i="45" s="1"/>
  <c r="Y162" i="45" l="1"/>
  <c r="Z162" i="45" l="1"/>
  <c r="Y159" i="45"/>
  <c r="Y160" i="45" l="1"/>
  <c r="Y163" i="45" s="1"/>
  <c r="Z159" i="45"/>
  <c r="AA162" i="45"/>
  <c r="AB162" i="45" l="1"/>
  <c r="Z160" i="45"/>
  <c r="Z163" i="45" s="1"/>
  <c r="AA159" i="45"/>
  <c r="AA160" i="45" l="1"/>
  <c r="AA163" i="45" s="1"/>
  <c r="AB159" i="45"/>
  <c r="AC162" i="45"/>
  <c r="AB160" i="45" l="1"/>
  <c r="AB163" i="45" s="1"/>
  <c r="AC159" i="45"/>
  <c r="AD162" i="45"/>
  <c r="AE162" i="45" l="1"/>
  <c r="AC160" i="45"/>
  <c r="AC163" i="45" s="1"/>
  <c r="AD159" i="45"/>
  <c r="AD160" i="45" l="1"/>
  <c r="AD163" i="45" s="1"/>
  <c r="AE159" i="45"/>
  <c r="AF162" i="45"/>
  <c r="AG162" i="45" l="1"/>
  <c r="AE160" i="45"/>
  <c r="AE163" i="45" s="1"/>
  <c r="AF159" i="45"/>
  <c r="AF160" i="45" l="1"/>
  <c r="AF163" i="45" s="1"/>
  <c r="AG159" i="45"/>
  <c r="AH162" i="45"/>
  <c r="AG160" i="45" l="1"/>
  <c r="AG163" i="45" s="1"/>
  <c r="AH159" i="45"/>
  <c r="AH160" i="45" s="1"/>
  <c r="AH163" i="45" s="1"/>
  <c r="W24" i="35" l="1"/>
  <c r="W23" i="35"/>
  <c r="W22" i="35"/>
  <c r="W21" i="35"/>
  <c r="W20" i="35"/>
  <c r="W19" i="35"/>
  <c r="W18" i="35"/>
  <c r="W17" i="35"/>
  <c r="X42" i="45" l="1"/>
  <c r="X40" i="45" s="1"/>
  <c r="X42" i="10"/>
  <c r="X40" i="10" s="1"/>
  <c r="X50" i="10"/>
  <c r="X48" i="10" s="1"/>
  <c r="X50" i="45"/>
  <c r="X48" i="45" s="1"/>
  <c r="X46" i="45"/>
  <c r="X44" i="45" s="1"/>
  <c r="X46" i="10"/>
  <c r="X44" i="10" s="1"/>
  <c r="X54" i="45"/>
  <c r="X52" i="45" s="1"/>
  <c r="X54" i="10"/>
  <c r="X52" i="10" s="1"/>
  <c r="X58" i="45"/>
  <c r="X56" i="45" s="1"/>
  <c r="X58" i="10"/>
  <c r="X56" i="10" s="1"/>
  <c r="X62" i="45"/>
  <c r="X60" i="45" s="1"/>
  <c r="X62" i="10"/>
  <c r="X60" i="10" s="1"/>
  <c r="X38" i="10"/>
  <c r="X36" i="10" s="1"/>
  <c r="X38" i="45"/>
  <c r="X36" i="45" s="1"/>
  <c r="X82" i="45" s="1"/>
  <c r="X66" i="45"/>
  <c r="X64" i="45" s="1"/>
  <c r="X66" i="10"/>
  <c r="X64" i="10" s="1"/>
  <c r="V24" i="35"/>
  <c r="U22" i="35"/>
  <c r="V19" i="35"/>
  <c r="V23" i="35"/>
  <c r="U23" i="35"/>
  <c r="U24" i="35"/>
  <c r="V22" i="35"/>
  <c r="U19" i="35"/>
  <c r="V20" i="35"/>
  <c r="V18" i="35"/>
  <c r="U21" i="35"/>
  <c r="V21" i="35"/>
  <c r="V17" i="35"/>
  <c r="U18" i="35"/>
  <c r="U20" i="35"/>
  <c r="W50" i="45" l="1"/>
  <c r="W48" i="45" s="1"/>
  <c r="W50" i="10"/>
  <c r="W48" i="10" s="1"/>
  <c r="V66" i="45"/>
  <c r="V64" i="45" s="1"/>
  <c r="V66" i="10"/>
  <c r="V64" i="10" s="1"/>
  <c r="V46" i="10"/>
  <c r="V44" i="10" s="1"/>
  <c r="V46" i="45"/>
  <c r="V44" i="45" s="1"/>
  <c r="V58" i="45"/>
  <c r="V56" i="45" s="1"/>
  <c r="V58" i="10"/>
  <c r="V56" i="10" s="1"/>
  <c r="W38" i="10"/>
  <c r="W36" i="10" s="1"/>
  <c r="W38" i="45"/>
  <c r="W36" i="45" s="1"/>
  <c r="V62" i="10"/>
  <c r="V60" i="10" s="1"/>
  <c r="V62" i="45"/>
  <c r="V60" i="45" s="1"/>
  <c r="W66" i="10"/>
  <c r="W64" i="10" s="1"/>
  <c r="W66" i="45"/>
  <c r="W64" i="45" s="1"/>
  <c r="W46" i="45"/>
  <c r="W44" i="45" s="1"/>
  <c r="W46" i="10"/>
  <c r="W44" i="10" s="1"/>
  <c r="W42" i="45"/>
  <c r="W40" i="45" s="1"/>
  <c r="W42" i="10"/>
  <c r="W40" i="10" s="1"/>
  <c r="V50" i="45"/>
  <c r="V48" i="45" s="1"/>
  <c r="V50" i="10"/>
  <c r="V48" i="10" s="1"/>
  <c r="W62" i="45"/>
  <c r="W60" i="45" s="1"/>
  <c r="W62" i="10"/>
  <c r="W60" i="10" s="1"/>
  <c r="W54" i="45"/>
  <c r="W52" i="45" s="1"/>
  <c r="W54" i="10"/>
  <c r="W52" i="10" s="1"/>
  <c r="W58" i="45"/>
  <c r="W56" i="45" s="1"/>
  <c r="W58" i="10"/>
  <c r="W56" i="10" s="1"/>
  <c r="V54" i="10"/>
  <c r="V52" i="10" s="1"/>
  <c r="V54" i="45"/>
  <c r="V52" i="45" s="1"/>
  <c r="V42" i="10"/>
  <c r="V40" i="10" s="1"/>
  <c r="V42" i="45"/>
  <c r="V40" i="45" s="1"/>
  <c r="X82" i="10"/>
  <c r="U17" i="35"/>
  <c r="W82" i="45" l="1"/>
  <c r="W82" i="10"/>
  <c r="V38" i="45"/>
  <c r="V36" i="45" s="1"/>
  <c r="V82" i="45" s="1"/>
  <c r="V38" i="10"/>
  <c r="V36" i="10" s="1"/>
  <c r="V82" i="10" s="1"/>
  <c r="V159" i="10" l="1"/>
  <c r="V147" i="10"/>
  <c r="V162" i="10" s="1"/>
  <c r="AI82" i="10"/>
  <c r="V147" i="45"/>
  <c r="V162" i="45" s="1"/>
  <c r="AI82" i="45"/>
  <c r="V159" i="45"/>
  <c r="V160" i="45" l="1"/>
  <c r="V163" i="45" s="1"/>
  <c r="W159" i="45"/>
  <c r="W159" i="10"/>
  <c r="V160" i="10"/>
  <c r="V163" i="10" s="1"/>
  <c r="W160" i="45" l="1"/>
  <c r="X159" i="45"/>
  <c r="X160" i="45" s="1"/>
  <c r="X159" i="10"/>
  <c r="X160" i="10" s="1"/>
  <c r="W160" i="10"/>
  <c r="W24" i="38" l="1"/>
  <c r="X102" i="45" l="1"/>
  <c r="X108" i="45" s="1"/>
  <c r="X147" i="45" s="1"/>
  <c r="W50" i="38"/>
  <c r="X102" i="10"/>
  <c r="X108" i="10" s="1"/>
  <c r="X147" i="10" s="1"/>
  <c r="V24" i="38" l="1"/>
  <c r="V50" i="38" l="1"/>
  <c r="W102" i="10"/>
  <c r="W108" i="10" s="1"/>
  <c r="W102" i="45"/>
  <c r="W108" i="45" l="1"/>
  <c r="AI102" i="45"/>
  <c r="W147" i="10"/>
  <c r="W162" i="10" s="1"/>
  <c r="AI108" i="10"/>
  <c r="AI147" i="10" s="1"/>
  <c r="AI152" i="10" s="1"/>
  <c r="W163" i="10" l="1"/>
  <c r="X162" i="10"/>
  <c r="X163" i="10" s="1"/>
  <c r="AI108" i="45"/>
  <c r="AI147" i="45" s="1"/>
  <c r="AI152" i="45" s="1"/>
  <c r="D12" i="31" s="1"/>
  <c r="W147" i="45"/>
  <c r="W162" i="45" s="1"/>
  <c r="W163" i="45" l="1"/>
  <c r="X162" i="45"/>
  <c r="X163" i="45" s="1"/>
</calcChain>
</file>

<file path=xl/sharedStrings.xml><?xml version="1.0" encoding="utf-8"?>
<sst xmlns="http://schemas.openxmlformats.org/spreadsheetml/2006/main" count="839" uniqueCount="251">
  <si>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</si>
  <si>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</si>
  <si>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</si>
  <si>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</si>
  <si>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</si>
  <si>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</si>
  <si>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</si>
  <si>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</si>
  <si>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</si>
  <si>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</si>
  <si>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</si>
  <si>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</si>
  <si>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</si>
  <si>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</si>
  <si>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</si>
  <si>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</si>
  <si>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</si>
  <si>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</si>
  <si>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</si>
  <si>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</si>
  <si>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</si>
  <si>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</si>
  <si>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</si>
  <si>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</si>
  <si>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</si>
  <si>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</si>
  <si>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</si>
  <si>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</si>
  <si>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</si>
  <si>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</si>
  <si>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</si>
  <si>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</si>
  <si>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</si>
  <si>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</si>
  <si>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</si>
  <si>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</si>
  <si>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</si>
  <si>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</si>
  <si>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</si>
  <si>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</si>
  <si>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</si>
  <si>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</si>
  <si>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</si>
  <si>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</si>
  <si>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</si>
  <si>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</si>
  <si>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</si>
  <si>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</si>
  <si>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</si>
  <si>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</si>
  <si>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</si>
  <si>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</si>
  <si>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</si>
  <si>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</si>
  <si>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</si>
  <si>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</si>
  <si>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</si>
  <si>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</si>
  <si>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</si>
  <si>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</si>
  <si>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</si>
  <si>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</si>
  <si>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</si>
  <si>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</si>
  <si>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</si>
  <si>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</si>
  <si>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</si>
  <si>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</si>
  <si>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</si>
  <si>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</si>
  <si>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</si>
  <si>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</si>
  <si>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</si>
  <si>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</si>
  <si>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</si>
  <si>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</si>
  <si>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</si>
  <si>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</si>
  <si>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</si>
  <si>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</si>
  <si>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</si>
  <si>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</si>
  <si>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</si>
  <si>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</si>
  <si>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</si>
  <si>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</si>
  <si>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</si>
  <si>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</si>
  <si>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</si>
  <si>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</si>
  <si>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</si>
  <si>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</si>
  <si>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</si>
  <si>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</si>
  <si>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</si>
  <si>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</si>
  <si>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</si>
  <si>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</si>
  <si>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</si>
  <si>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</si>
  <si>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</si>
  <si>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</si>
  <si>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</si>
  <si>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</si>
  <si>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</si>
  <si>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</si>
  <si>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</si>
  <si>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</si>
  <si>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</si>
  <si>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</si>
  <si>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</si>
  <si>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</si>
  <si>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</si>
  <si>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</si>
  <si>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</si>
  <si>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</si>
  <si>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</si>
  <si>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</si>
  <si>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</si>
  <si>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</si>
  <si>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</si>
  <si>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</si>
  <si>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</si>
  <si>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</si>
  <si>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</si>
  <si>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</si>
  <si>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</si>
  <si>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</si>
  <si>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</si>
  <si>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</si>
  <si>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</si>
  <si>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</si>
  <si>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</si>
  <si>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</si>
  <si>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</si>
  <si>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</si>
  <si>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</si>
  <si>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</si>
  <si>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</si>
  <si>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</si>
  <si>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</si>
  <si>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</si>
  <si>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</si>
  <si>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</si>
  <si>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</si>
  <si>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</si>
  <si>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</si>
  <si>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</si>
  <si>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</si>
  <si>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</si>
  <si>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</si>
  <si>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</si>
  <si>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</si>
  <si>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</si>
  <si>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</si>
  <si>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</si>
  <si>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</si>
  <si>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</si>
  <si>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</si>
  <si>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</si>
  <si>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</si>
  <si>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</si>
  <si>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</si>
  <si>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</si>
  <si>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</si>
  <si>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</si>
  <si>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</si>
  <si>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</si>
  <si>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</si>
  <si>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</si>
  <si>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</si>
  <si>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</si>
  <si>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</si>
  <si>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</si>
  <si>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</si>
  <si>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</si>
  <si>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</si>
  <si>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</si>
  <si>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</si>
  <si>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</si>
  <si>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</si>
  <si>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</si>
  <si>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</si>
  <si>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</si>
  <si>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</si>
  <si>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</si>
  <si>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</si>
  <si>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</si>
  <si>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</si>
  <si>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</si>
  <si>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AFDC</t>
  </si>
  <si>
    <t>PWO</t>
  </si>
  <si>
    <t>CMO</t>
  </si>
  <si>
    <t>BCCP</t>
  </si>
  <si>
    <t xml:space="preserve">Old Age Assistance </t>
  </si>
  <si>
    <t xml:space="preserve">Aid to Blind/Disabled </t>
  </si>
  <si>
    <t xml:space="preserve">Foster Children </t>
  </si>
  <si>
    <t xml:space="preserve">New ACA Adults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</si>
  <si>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</si>
  <si>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</si>
  <si>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</si>
  <si>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</si>
  <si>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</si>
  <si>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</si>
  <si>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</si>
  <si>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</si>
  <si>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</si>
  <si>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</si>
  <si>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</si>
  <si>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</si>
  <si>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</si>
  <si>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</si>
  <si>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</si>
  <si>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</si>
  <si>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</si>
  <si>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</si>
  <si>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</si>
  <si>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</si>
  <si>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</si>
  <si>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</si>
  <si>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</si>
  <si>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</si>
  <si>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</si>
  <si>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</si>
  <si>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</si>
  <si>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</si>
  <si>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</si>
  <si>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</si>
  <si>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Current</t>
  </si>
  <si>
    <t>HTPP</t>
  </si>
  <si>
    <t>New</t>
  </si>
  <si>
    <t>OHP-CCO</t>
  </si>
  <si>
    <t>OHP-DSHP</t>
  </si>
  <si>
    <t>SSI</t>
  </si>
  <si>
    <t>Medical assistance expenditures for Parent, Caretaker, Relative, Demonstration Population 6 (AFDC)</t>
  </si>
  <si>
    <t>Medical assistance expenditures for Pregnant Women, Demonstration Population 1 (PLM-A Pregnant Women)</t>
  </si>
  <si>
    <t>Medical assistance expenditures for Children’s Medicaid Program, Demonstration Population 3 (PLM Children)</t>
  </si>
  <si>
    <t>Medical assistance expenditures for Breast and Cervical Cancer Project, Demonstration Population 21 (BCC Population)</t>
  </si>
  <si>
    <t>Medical assistance expenditures for OAA, Demonstration Population 7 (aged only) and Population 8 (aged only) (OAA)</t>
  </si>
  <si>
    <t>Medical assistance expenditures for Blind/Disabled, Demonstration Population 7 (blind/disabled only) and Population 8 (blind/disabled only) (OAA)</t>
  </si>
  <si>
    <t>Medical assistance expenditures for Foster Children, Demonstration Population 5 (Foster Children)</t>
  </si>
  <si>
    <t>Medical assistance expenditures for Newly eligible adults, Demonstration Population 23 (Newly eligible adults)</t>
  </si>
  <si>
    <t>CCO Expenditures</t>
  </si>
  <si>
    <t xml:space="preserve">Medical assistance expenditures for populations enrolled in CCOs: 1, 3, 5, 6, 7,  8, 21, and 23 (Table 2). </t>
  </si>
  <si>
    <t>DSHP Expenditures</t>
  </si>
  <si>
    <t>Designated State Health Programs (DSHP). Subject to the conditions outlined in paragraph 51 and as described in section IX, a limited amount of expenditures for approved designated state health programs (DSHP). Subject to approval by the federal Office of Management and Budget, these costs can be calculated without taking into account program revenues from tuition or high risk pool health care premiums. This expenditure authority will expire on June 30, 2017</t>
  </si>
  <si>
    <t>Indian Health Service or tribal health facility expenditures</t>
  </si>
  <si>
    <t>Expenditures for primary care services furnished to eligible individuals by Indian Health Service (IHS) and tribal health facilities operating under the Indian Self Determination and Education Assistance Act (ISDEAA) 638 authority that were restricted or eliminated from coverage effective January 1, 2010 for non-pregnant adults enrolled in OHP.</t>
  </si>
  <si>
    <t>Hospital Transformation Performance Program</t>
  </si>
  <si>
    <t>Hospital Transformation Performance Program (HTPP): Beginning July 1, 2014, through June 30, 2018, expenditures for incentive payments to participating hospitals for adopting initiatives for quality improvement of the Oregon health care system and the measurement of that improvement. The expenditures are limited to $150 million total computable for each demonstration year. HTPP expenditures are further limited pursuant to Section XI. This expenditure authority will expire on June 30, 2018.</t>
  </si>
  <si>
    <t>Indian Health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</si>
</sst>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
      <sz val="10"/>
      <color theme="1"/>
      <name val="Calibri"/>
      <family val="2"/>
    </font>
    <font>
      <sz val="6"/>
      <color rgb="FF000000"/>
      <name val="Calibri"/>
      <family val="2"/>
    </font>
    <font>
      <b/>
      <sz val="6"/>
      <color rgb="FF000000"/>
      <name val="Calibri"/>
      <family val="2"/>
    </font>
  </fonts>
  <fills count="10">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656">
    <xf numFmtId="0" fontId="0"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43" fontId="15" fillId="0" borderId="0" applyFont="0" applyFill="0" applyBorder="0" applyAlignment="0" applyProtection="0"/>
    <xf numFmtId="0" fontId="12" fillId="0" borderId="0"/>
    <xf numFmtId="44" fontId="15"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6" fillId="0" borderId="0"/>
    <xf numFmtId="9" fontId="12" fillId="0" borderId="0" applyFont="0" applyFill="0" applyBorder="0" applyAlignment="0" applyProtection="0"/>
    <xf numFmtId="0" fontId="22" fillId="0" borderId="0" applyNumberFormat="0" applyBorder="0" applyAlignment="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4" fillId="0" borderId="0"/>
    <xf numFmtId="43" fontId="22" fillId="0" borderId="0" applyFont="0" applyFill="0" applyBorder="0" applyAlignment="0" applyProtection="0"/>
    <xf numFmtId="9" fontId="22" fillId="0" borderId="0" applyFont="0" applyFill="0" applyBorder="0" applyAlignment="0" applyProtection="0"/>
    <xf numFmtId="0" fontId="1" fillId="0" borderId="0"/>
    <xf numFmtId="43" fontId="1" fillId="0" borderId="0" applyFont="0" applyFill="0" applyBorder="0" applyAlignment="0" applyProtection="0"/>
    <xf numFmtId="0" fontId="44" fillId="0" borderId="0"/>
    <xf numFmtId="0" fontId="1" fillId="0" borderId="0"/>
  </cellStyleXfs>
  <cellXfs count="900">
    <xf numFmtId="0" fontId="0" fillId="0" borderId="0" xfId="0"/>
    <xf numFmtId="0" fontId="13" fillId="0" borderId="10" xfId="0" applyFont="1" applyBorder="1"/>
    <xf numFmtId="0" fontId="14" fillId="0" borderId="0" xfId="0" applyFont="1"/>
    <xf numFmtId="0" fontId="12" fillId="0" borderId="4" xfId="0" applyFont="1" applyBorder="1"/>
    <xf numFmtId="0" fontId="17" fillId="0" borderId="0" xfId="0" applyFont="1" applyAlignment="1">
      <alignment horizontal="center"/>
    </xf>
    <xf numFmtId="0" fontId="12" fillId="0" borderId="0" xfId="0" applyFont="1" applyAlignment="1">
      <alignment horizontal="center"/>
    </xf>
    <xf numFmtId="0" fontId="14" fillId="0" borderId="10" xfId="0" applyFont="1" applyBorder="1"/>
    <xf numFmtId="0" fontId="27" fillId="0" borderId="0" xfId="0" applyFont="1"/>
    <xf numFmtId="0" fontId="28" fillId="0" borderId="0" xfId="0" applyFont="1" applyAlignment="1">
      <alignment vertical="center" wrapText="1"/>
    </xf>
    <xf numFmtId="0" fontId="13" fillId="3" borderId="14" xfId="0" applyFont="1" applyFill="1" applyBorder="1" applyAlignment="1">
      <alignment horizontal="center"/>
    </xf>
    <xf numFmtId="0" fontId="13" fillId="4" borderId="14" xfId="0" applyFont="1" applyFill="1" applyBorder="1" applyAlignment="1">
      <alignment horizontal="center"/>
    </xf>
    <xf numFmtId="0" fontId="13" fillId="2" borderId="14" xfId="0" applyFont="1" applyFill="1" applyBorder="1" applyAlignment="1">
      <alignment horizontal="center"/>
    </xf>
    <xf numFmtId="0" fontId="32" fillId="6" borderId="0" xfId="0" applyFont="1" applyFill="1" applyAlignment="1">
      <alignment wrapText="1"/>
    </xf>
    <xf numFmtId="0" fontId="32" fillId="0" borderId="0" xfId="0" applyFont="1" applyAlignment="1">
      <alignment wrapText="1"/>
    </xf>
    <xf numFmtId="0" fontId="13" fillId="0" borderId="0" xfId="0" applyFont="1"/>
    <xf numFmtId="0" fontId="29" fillId="0" borderId="0" xfId="0" applyFont="1" applyAlignment="1">
      <alignment vertical="center" wrapText="1"/>
    </xf>
    <xf numFmtId="0" fontId="26" fillId="0" borderId="0" xfId="0" applyFont="1" applyAlignment="1">
      <alignment vertical="center" wrapText="1"/>
    </xf>
    <xf numFmtId="0" fontId="12" fillId="0" borderId="0" xfId="0" applyFont="1" applyAlignment="1">
      <alignment vertical="top" wrapText="1"/>
    </xf>
    <xf numFmtId="0" fontId="12" fillId="0" borderId="0" xfId="0" applyFont="1"/>
    <xf numFmtId="0" fontId="12" fillId="0" borderId="14" xfId="0" applyFont="1" applyBorder="1"/>
    <xf numFmtId="0" fontId="0" fillId="0" borderId="0" xfId="0" applyAlignment="1">
      <alignment wrapText="1"/>
    </xf>
    <xf numFmtId="0" fontId="25" fillId="0" borderId="10" xfId="0" applyFont="1" applyBorder="1"/>
    <xf numFmtId="1" fontId="12" fillId="0" borderId="0" xfId="0" applyNumberFormat="1" applyFont="1" applyAlignment="1">
      <alignment horizontal="center"/>
    </xf>
    <xf numFmtId="0" fontId="19" fillId="0" borderId="10" xfId="0" applyFont="1" applyBorder="1"/>
    <xf numFmtId="0" fontId="12" fillId="0" borderId="10" xfId="0" applyFont="1" applyBorder="1"/>
    <xf numFmtId="0" fontId="25" fillId="0" borderId="11" xfId="0" applyFont="1" applyBorder="1"/>
    <xf numFmtId="0" fontId="12" fillId="0" borderId="9" xfId="0" applyFont="1" applyBorder="1"/>
    <xf numFmtId="0" fontId="13"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13" fillId="0" borderId="3" xfId="0" applyFont="1" applyBorder="1" applyAlignment="1">
      <alignment wrapText="1"/>
    </xf>
    <xf numFmtId="0" fontId="12" fillId="0" borderId="1" xfId="0" applyFont="1" applyBorder="1" applyAlignment="1">
      <alignment horizontal="center"/>
    </xf>
    <xf numFmtId="0" fontId="25" fillId="0" borderId="3" xfId="0" applyFont="1" applyBorder="1"/>
    <xf numFmtId="0" fontId="24" fillId="0" borderId="0" xfId="0" applyFont="1"/>
    <xf numFmtId="0" fontId="0" fillId="0" borderId="9" xfId="0" applyBorder="1"/>
    <xf numFmtId="0" fontId="0" fillId="0" borderId="2" xfId="0" applyBorder="1"/>
    <xf numFmtId="0" fontId="37" fillId="0" borderId="10" xfId="0" applyFont="1" applyBorder="1"/>
    <xf numFmtId="0" fontId="13" fillId="0" borderId="13" xfId="0" applyFont="1" applyBorder="1"/>
    <xf numFmtId="0" fontId="13" fillId="0" borderId="1" xfId="0" applyFont="1" applyBorder="1"/>
    <xf numFmtId="0" fontId="0" fillId="0" borderId="6" xfId="0" applyBorder="1"/>
    <xf numFmtId="0" fontId="0" fillId="0" borderId="1" xfId="0" applyBorder="1"/>
    <xf numFmtId="0" fontId="23" fillId="0" borderId="0" xfId="0" applyFont="1" applyAlignment="1">
      <alignment horizontal="left" vertical="center"/>
    </xf>
    <xf numFmtId="0" fontId="20" fillId="0" borderId="2" xfId="0" applyFont="1" applyBorder="1"/>
    <xf numFmtId="0" fontId="13" fillId="0" borderId="0" xfId="0" applyFont="1" applyAlignment="1">
      <alignment vertical="center"/>
    </xf>
    <xf numFmtId="0" fontId="13" fillId="5" borderId="0" xfId="0" applyFont="1" applyFill="1" applyAlignment="1" applyProtection="1">
      <alignment vertical="top"/>
      <protection locked="0"/>
    </xf>
    <xf numFmtId="0" fontId="12" fillId="0" borderId="1" xfId="0" applyFont="1" applyBorder="1"/>
    <xf numFmtId="0" fontId="13" fillId="0" borderId="4" xfId="0" applyFont="1" applyBorder="1" applyAlignment="1">
      <alignment wrapText="1"/>
    </xf>
    <xf numFmtId="0" fontId="12" fillId="0" borderId="14" xfId="0" applyFont="1" applyBorder="1" applyAlignment="1">
      <alignment horizontal="left" vertical="center"/>
    </xf>
    <xf numFmtId="0" fontId="40" fillId="0" borderId="0" xfId="0" applyFont="1"/>
    <xf numFmtId="0" fontId="12" fillId="0" borderId="3" xfId="0" applyFont="1" applyBorder="1" applyAlignment="1">
      <alignment horizontal="center" wrapText="1"/>
    </xf>
    <xf numFmtId="0" fontId="12" fillId="0" borderId="3" xfId="0" applyFont="1" applyBorder="1" applyAlignment="1">
      <alignment horizontal="center"/>
    </xf>
    <xf numFmtId="0" fontId="12" fillId="0" borderId="3" xfId="0" applyFont="1" applyBorder="1"/>
    <xf numFmtId="0" fontId="12" fillId="0" borderId="4" xfId="0" applyFont="1" applyBorder="1" applyAlignment="1">
      <alignment horizontal="center"/>
    </xf>
    <xf numFmtId="0" fontId="14" fillId="0" borderId="3" xfId="0" applyFont="1" applyBorder="1"/>
    <xf numFmtId="0" fontId="12" fillId="0" borderId="10" xfId="0" applyFont="1" applyBorder="1" applyAlignment="1">
      <alignment horizontal="center"/>
    </xf>
    <xf numFmtId="1" fontId="12" fillId="0" borderId="3" xfId="0" applyNumberFormat="1" applyFont="1" applyBorder="1" applyAlignment="1">
      <alignment horizontal="center"/>
    </xf>
    <xf numFmtId="0" fontId="12" fillId="0" borderId="2" xfId="0" applyFont="1" applyBorder="1" applyAlignment="1">
      <alignment horizontal="center"/>
    </xf>
    <xf numFmtId="0" fontId="12" fillId="0" borderId="9" xfId="0" applyFont="1" applyBorder="1" applyAlignment="1">
      <alignment horizontal="center"/>
    </xf>
    <xf numFmtId="0" fontId="14" fillId="0" borderId="3" xfId="0" applyFont="1" applyBorder="1" applyAlignment="1">
      <alignment wrapText="1"/>
    </xf>
    <xf numFmtId="0" fontId="37" fillId="0" borderId="3" xfId="0" applyFont="1" applyBorder="1"/>
    <xf numFmtId="0" fontId="19" fillId="0" borderId="3" xfId="0" applyFont="1" applyBorder="1"/>
    <xf numFmtId="5" fontId="12" fillId="0" borderId="0" xfId="2" applyNumberFormat="1" applyAlignment="1">
      <alignment horizontal="center"/>
    </xf>
    <xf numFmtId="14" fontId="16" fillId="0" borderId="0" xfId="0" applyNumberFormat="1" applyFont="1" applyAlignment="1">
      <alignment horizontal="right"/>
    </xf>
    <xf numFmtId="0" fontId="16" fillId="0" borderId="0" xfId="0" applyFont="1" applyAlignment="1">
      <alignment horizontal="right"/>
    </xf>
    <xf numFmtId="0" fontId="12" fillId="0" borderId="11" xfId="0" applyFont="1" applyBorder="1" applyAlignment="1">
      <alignment horizontal="center"/>
    </xf>
    <xf numFmtId="0" fontId="12" fillId="0" borderId="15" xfId="0" applyFont="1" applyBorder="1" applyAlignment="1">
      <alignment horizontal="center"/>
    </xf>
    <xf numFmtId="5" fontId="0" fillId="0" borderId="0" xfId="0" applyNumberFormat="1"/>
    <xf numFmtId="166" fontId="12" fillId="0" borderId="3" xfId="2" applyNumberFormat="1" applyBorder="1" applyAlignment="1">
      <alignment horizontal="center"/>
    </xf>
    <xf numFmtId="166" fontId="12" fillId="0" borderId="0" xfId="2" applyNumberFormat="1" applyAlignment="1">
      <alignment horizontal="center"/>
    </xf>
    <xf numFmtId="166" fontId="12" fillId="0" borderId="7" xfId="2" applyNumberFormat="1" applyBorder="1" applyAlignment="1">
      <alignment horizontal="center"/>
    </xf>
    <xf numFmtId="1" fontId="12" fillId="0" borderId="5" xfId="0" applyNumberFormat="1" applyFont="1" applyBorder="1" applyAlignment="1">
      <alignment horizontal="center"/>
    </xf>
    <xf numFmtId="166" fontId="12" fillId="0" borderId="3" xfId="2" applyNumberFormat="1" applyBorder="1" applyAlignment="1">
      <alignment horizontal="right"/>
    </xf>
    <xf numFmtId="166" fontId="12" fillId="0" borderId="0" xfId="2" applyNumberFormat="1" applyAlignment="1">
      <alignment horizontal="right"/>
    </xf>
    <xf numFmtId="167" fontId="12" fillId="0" borderId="3" xfId="2" applyNumberFormat="1" applyBorder="1" applyAlignment="1">
      <alignment horizontal="right"/>
    </xf>
    <xf numFmtId="167" fontId="12" fillId="0" borderId="0" xfId="2" applyNumberFormat="1" applyAlignment="1">
      <alignment horizontal="right"/>
    </xf>
    <xf numFmtId="3" fontId="12" fillId="0" borderId="3" xfId="1" applyNumberFormat="1" applyBorder="1" applyAlignment="1">
      <alignment horizontal="right"/>
    </xf>
    <xf numFmtId="3" fontId="12" fillId="0" borderId="0" xfId="1" applyNumberFormat="1" applyAlignment="1">
      <alignment horizontal="right"/>
    </xf>
    <xf numFmtId="166" fontId="12" fillId="0" borderId="3" xfId="1" applyNumberFormat="1" applyBorder="1" applyAlignment="1">
      <alignment horizontal="right"/>
    </xf>
    <xf numFmtId="166" fontId="12" fillId="0" borderId="0" xfId="1" applyNumberFormat="1" applyAlignment="1">
      <alignment horizontal="right"/>
    </xf>
    <xf numFmtId="166" fontId="12" fillId="0" borderId="4" xfId="2" applyNumberFormat="1" applyBorder="1" applyAlignment="1">
      <alignment horizontal="right"/>
    </xf>
    <xf numFmtId="166" fontId="12" fillId="0" borderId="5" xfId="2" applyNumberFormat="1" applyBorder="1" applyAlignment="1">
      <alignment horizontal="right"/>
    </xf>
    <xf numFmtId="1" fontId="12" fillId="0" borderId="4" xfId="0" applyNumberFormat="1" applyFont="1" applyBorder="1" applyAlignment="1">
      <alignment horizontal="center"/>
    </xf>
    <xf numFmtId="166" fontId="12" fillId="0" borderId="10" xfId="2" applyNumberFormat="1" applyBorder="1" applyAlignment="1">
      <alignment horizontal="right"/>
    </xf>
    <xf numFmtId="9" fontId="12" fillId="0" borderId="10" xfId="2" applyNumberFormat="1" applyBorder="1" applyAlignment="1">
      <alignment horizontal="right"/>
    </xf>
    <xf numFmtId="3" fontId="34" fillId="0" borderId="10" xfId="2" applyNumberFormat="1" applyFont="1" applyBorder="1" applyAlignment="1">
      <alignment horizontal="right"/>
    </xf>
    <xf numFmtId="4" fontId="12" fillId="0" borderId="10" xfId="2" applyNumberFormat="1" applyBorder="1" applyAlignment="1">
      <alignment horizontal="right"/>
    </xf>
    <xf numFmtId="166" fontId="12" fillId="0" borderId="0" xfId="0" applyNumberFormat="1" applyFont="1" applyAlignment="1">
      <alignment horizontal="right" wrapText="1"/>
    </xf>
    <xf numFmtId="166" fontId="12" fillId="0" borderId="0" xfId="0" applyNumberFormat="1" applyFont="1" applyAlignment="1">
      <alignment wrapText="1"/>
    </xf>
    <xf numFmtId="166" fontId="12" fillId="0" borderId="0" xfId="1" applyNumberFormat="1"/>
    <xf numFmtId="6" fontId="13" fillId="0" borderId="2" xfId="0" applyNumberFormat="1" applyFont="1" applyBorder="1" applyAlignment="1">
      <alignment horizontal="center"/>
    </xf>
    <xf numFmtId="6" fontId="13" fillId="0" borderId="6" xfId="0" applyNumberFormat="1" applyFont="1" applyBorder="1" applyAlignment="1">
      <alignment horizontal="center"/>
    </xf>
    <xf numFmtId="6" fontId="12" fillId="0" borderId="3" xfId="2" applyNumberFormat="1" applyBorder="1" applyAlignment="1">
      <alignment horizontal="right"/>
    </xf>
    <xf numFmtId="6" fontId="12" fillId="0" borderId="0" xfId="2" applyNumberFormat="1" applyAlignment="1">
      <alignment horizontal="right"/>
    </xf>
    <xf numFmtId="6" fontId="12" fillId="0" borderId="7" xfId="2" applyNumberFormat="1" applyBorder="1" applyAlignment="1">
      <alignment horizontal="right"/>
    </xf>
    <xf numFmtId="6" fontId="13" fillId="0" borderId="1" xfId="0" applyNumberFormat="1" applyFont="1" applyBorder="1" applyAlignment="1">
      <alignment horizontal="center"/>
    </xf>
    <xf numFmtId="6" fontId="12" fillId="0" borderId="0" xfId="2" applyNumberFormat="1" applyAlignment="1">
      <alignment horizontal="center"/>
    </xf>
    <xf numFmtId="6" fontId="12" fillId="0" borderId="7" xfId="2" applyNumberFormat="1" applyBorder="1" applyAlignment="1">
      <alignment horizontal="center"/>
    </xf>
    <xf numFmtId="42" fontId="12" fillId="0" borderId="3" xfId="2" applyNumberFormat="1" applyBorder="1" applyAlignment="1">
      <alignment horizontal="right"/>
    </xf>
    <xf numFmtId="42" fontId="12" fillId="0" borderId="0" xfId="2" applyNumberFormat="1" applyAlignment="1">
      <alignment horizontal="right"/>
    </xf>
    <xf numFmtId="44" fontId="12" fillId="0" borderId="0" xfId="2" applyAlignment="1">
      <alignment horizontal="right"/>
    </xf>
    <xf numFmtId="42" fontId="12" fillId="0" borderId="8" xfId="2" applyNumberFormat="1" applyBorder="1" applyAlignment="1">
      <alignment horizontal="right"/>
    </xf>
    <xf numFmtId="42" fontId="12" fillId="0" borderId="5" xfId="2" applyNumberFormat="1" applyBorder="1" applyAlignment="1">
      <alignment horizontal="right"/>
    </xf>
    <xf numFmtId="42" fontId="12" fillId="0" borderId="13" xfId="2" applyNumberFormat="1" applyBorder="1" applyAlignment="1">
      <alignment horizontal="right"/>
    </xf>
    <xf numFmtId="42" fontId="12" fillId="0" borderId="15" xfId="2" applyNumberFormat="1" applyBorder="1" applyAlignment="1">
      <alignment horizontal="right"/>
    </xf>
    <xf numFmtId="42" fontId="12" fillId="0" borderId="16" xfId="2" applyNumberFormat="1" applyBorder="1" applyAlignment="1">
      <alignment horizontal="right"/>
    </xf>
    <xf numFmtId="1" fontId="13" fillId="0" borderId="3" xfId="0" applyNumberFormat="1" applyFont="1" applyBorder="1" applyAlignment="1">
      <alignment horizontal="center"/>
    </xf>
    <xf numFmtId="1" fontId="13" fillId="0" borderId="0" xfId="0" applyNumberFormat="1" applyFont="1" applyAlignment="1">
      <alignment horizontal="center"/>
    </xf>
    <xf numFmtId="42" fontId="12" fillId="0" borderId="15" xfId="2" applyNumberFormat="1" applyBorder="1" applyAlignment="1">
      <alignment horizontal="center"/>
    </xf>
    <xf numFmtId="42" fontId="12" fillId="0" borderId="8" xfId="2" applyNumberFormat="1" applyBorder="1" applyAlignment="1">
      <alignment horizontal="center"/>
    </xf>
    <xf numFmtId="42" fontId="12" fillId="0" borderId="16" xfId="2" applyNumberFormat="1" applyBorder="1" applyAlignment="1">
      <alignment horizontal="center"/>
    </xf>
    <xf numFmtId="42" fontId="12" fillId="0" borderId="8" xfId="0" applyNumberFormat="1" applyFont="1" applyBorder="1" applyAlignment="1">
      <alignment horizontal="right"/>
    </xf>
    <xf numFmtId="0" fontId="13" fillId="0" borderId="9" xfId="0" applyFont="1" applyBorder="1"/>
    <xf numFmtId="0" fontId="12" fillId="0" borderId="11" xfId="0" applyFont="1" applyBorder="1"/>
    <xf numFmtId="5" fontId="12" fillId="0" borderId="3" xfId="1" applyNumberFormat="1" applyBorder="1" applyAlignment="1">
      <alignment horizontal="right"/>
    </xf>
    <xf numFmtId="5" fontId="12" fillId="0" borderId="10" xfId="2" applyNumberFormat="1" applyBorder="1" applyAlignment="1">
      <alignment horizontal="right"/>
    </xf>
    <xf numFmtId="5" fontId="12" fillId="0" borderId="3" xfId="2" applyNumberFormat="1" applyBorder="1" applyAlignment="1">
      <alignment horizontal="right"/>
    </xf>
    <xf numFmtId="5" fontId="12" fillId="0" borderId="0" xfId="1" applyNumberFormat="1" applyAlignment="1">
      <alignment horizontal="right"/>
    </xf>
    <xf numFmtId="42" fontId="12" fillId="0" borderId="0" xfId="0" applyNumberFormat="1" applyFont="1" applyAlignment="1">
      <alignment horizontal="right" wrapText="1"/>
    </xf>
    <xf numFmtId="5" fontId="12" fillId="0" borderId="0" xfId="2" applyNumberFormat="1" applyAlignment="1">
      <alignment horizontal="right"/>
    </xf>
    <xf numFmtId="38" fontId="21" fillId="0" borderId="0" xfId="0" applyNumberFormat="1" applyFont="1" applyAlignment="1">
      <alignment horizontal="left"/>
    </xf>
    <xf numFmtId="166" fontId="12" fillId="0" borderId="2" xfId="1" applyNumberFormat="1" applyBorder="1"/>
    <xf numFmtId="42" fontId="12" fillId="0" borderId="3" xfId="0" applyNumberFormat="1" applyFont="1" applyBorder="1" applyAlignment="1">
      <alignment horizontal="right" wrapText="1"/>
    </xf>
    <xf numFmtId="42" fontId="12" fillId="0" borderId="10" xfId="2" applyNumberFormat="1" applyBorder="1" applyAlignment="1">
      <alignment horizontal="right"/>
    </xf>
    <xf numFmtId="42" fontId="12" fillId="0" borderId="1" xfId="2" applyNumberFormat="1" applyBorder="1" applyAlignment="1">
      <alignment horizontal="right"/>
    </xf>
    <xf numFmtId="42" fontId="12" fillId="0" borderId="2" xfId="2" applyNumberFormat="1" applyBorder="1" applyAlignment="1">
      <alignment horizontal="right"/>
    </xf>
    <xf numFmtId="42" fontId="12" fillId="0" borderId="9" xfId="2" applyNumberFormat="1" applyBorder="1" applyAlignment="1">
      <alignment horizontal="right"/>
    </xf>
    <xf numFmtId="42" fontId="12" fillId="0" borderId="11" xfId="2" applyNumberFormat="1" applyBorder="1" applyAlignment="1">
      <alignment horizontal="right"/>
    </xf>
    <xf numFmtId="0" fontId="31" fillId="0" borderId="0" xfId="0" applyFont="1"/>
    <xf numFmtId="0" fontId="12" fillId="0" borderId="0" xfId="0" applyFont="1" applyAlignment="1">
      <alignment wrapText="1"/>
    </xf>
    <xf numFmtId="0" fontId="26" fillId="0" borderId="0" xfId="0" applyFont="1" applyAlignment="1">
      <alignment vertical="center"/>
    </xf>
    <xf numFmtId="42" fontId="12" fillId="8" borderId="10" xfId="2" applyNumberFormat="1" applyFill="1" applyBorder="1" applyAlignment="1">
      <alignment horizontal="right"/>
    </xf>
    <xf numFmtId="0" fontId="12" fillId="0" borderId="0" xfId="0" applyFont="1" applyAlignment="1">
      <alignment horizontal="left" vertical="center"/>
    </xf>
    <xf numFmtId="167" fontId="12" fillId="0" borderId="1" xfId="0" applyNumberFormat="1" applyFont="1" applyBorder="1" applyAlignment="1">
      <alignment horizontal="center"/>
    </xf>
    <xf numFmtId="167" fontId="12"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2" fillId="0" borderId="3" xfId="0" applyNumberFormat="1" applyFont="1" applyBorder="1"/>
    <xf numFmtId="167" fontId="12" fillId="0" borderId="0" xfId="0" applyNumberFormat="1" applyFont="1"/>
    <xf numFmtId="167" fontId="0" fillId="0" borderId="0" xfId="0" applyNumberFormat="1"/>
    <xf numFmtId="167" fontId="0" fillId="0" borderId="7" xfId="0" applyNumberFormat="1" applyBorder="1"/>
    <xf numFmtId="166" fontId="12"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3" fillId="0" borderId="1" xfId="0" applyNumberFormat="1" applyFont="1" applyBorder="1"/>
    <xf numFmtId="167" fontId="0" fillId="0" borderId="3" xfId="0" applyNumberFormat="1" applyBorder="1"/>
    <xf numFmtId="0" fontId="42"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13" xfId="0" applyFont="1" applyBorder="1"/>
    <xf numFmtId="0" fontId="17" fillId="0" borderId="0" xfId="0" applyFont="1"/>
    <xf numFmtId="0" fontId="12" fillId="0" borderId="2" xfId="0" applyFont="1" applyBorder="1"/>
    <xf numFmtId="0" fontId="12" fillId="0" borderId="7" xfId="0" applyFont="1" applyBorder="1"/>
    <xf numFmtId="0" fontId="12" fillId="0" borderId="6" xfId="0" applyFont="1" applyBorder="1"/>
    <xf numFmtId="0" fontId="43" fillId="0" borderId="0" xfId="0" applyFont="1"/>
    <xf numFmtId="166" fontId="12" fillId="0" borderId="3" xfId="0" applyNumberFormat="1" applyFont="1" applyBorder="1" applyAlignment="1">
      <alignment horizontal="right"/>
    </xf>
    <xf numFmtId="166" fontId="12" fillId="0" borderId="0" xfId="0" applyNumberFormat="1" applyFont="1" applyAlignment="1">
      <alignment horizontal="right"/>
    </xf>
    <xf numFmtId="1" fontId="12" fillId="0" borderId="11" xfId="0" applyNumberFormat="1" applyFont="1" applyBorder="1" applyAlignment="1">
      <alignment horizontal="center"/>
    </xf>
    <xf numFmtId="42" fontId="12" fillId="0" borderId="0" xfId="0" applyNumberFormat="1" applyFont="1" applyAlignment="1">
      <alignment horizontal="right"/>
    </xf>
    <xf numFmtId="0" fontId="12" fillId="0" borderId="10" xfId="0" applyFont="1" applyBorder="1" applyAlignment="1">
      <alignment horizontal="right"/>
    </xf>
    <xf numFmtId="42" fontId="12" fillId="0" borderId="3" xfId="0" applyNumberFormat="1" applyFont="1" applyBorder="1" applyAlignment="1">
      <alignment horizontal="right"/>
    </xf>
    <xf numFmtId="42" fontId="12" fillId="5" borderId="3" xfId="0" applyNumberFormat="1" applyFont="1" applyFill="1" applyBorder="1" applyAlignment="1">
      <alignment horizontal="right"/>
    </xf>
    <xf numFmtId="42" fontId="12" fillId="0" borderId="4" xfId="0" applyNumberFormat="1" applyFont="1" applyBorder="1" applyAlignment="1">
      <alignment horizontal="right"/>
    </xf>
    <xf numFmtId="5" fontId="12" fillId="0" borderId="10" xfId="0" applyNumberFormat="1" applyFont="1" applyBorder="1" applyAlignment="1">
      <alignment horizontal="right"/>
    </xf>
    <xf numFmtId="42" fontId="12" fillId="0" borderId="5" xfId="0" applyNumberFormat="1" applyFont="1" applyBorder="1"/>
    <xf numFmtId="5" fontId="12" fillId="0" borderId="1" xfId="0" applyNumberFormat="1" applyFont="1" applyBorder="1" applyAlignment="1">
      <alignment horizontal="right"/>
    </xf>
    <xf numFmtId="5" fontId="12" fillId="0" borderId="2" xfId="0" applyNumberFormat="1" applyFont="1" applyBorder="1" applyAlignment="1">
      <alignment horizontal="right"/>
    </xf>
    <xf numFmtId="5" fontId="12" fillId="0" borderId="3" xfId="0" applyNumberFormat="1" applyFont="1" applyBorder="1" applyAlignment="1">
      <alignment horizontal="right"/>
    </xf>
    <xf numFmtId="5" fontId="12" fillId="0" borderId="0" xfId="0" applyNumberFormat="1" applyFont="1" applyAlignment="1">
      <alignment horizontal="right"/>
    </xf>
    <xf numFmtId="0" fontId="12" fillId="0" borderId="15" xfId="0" applyFont="1" applyBorder="1"/>
    <xf numFmtId="166" fontId="12" fillId="0" borderId="0" xfId="2" applyNumberFormat="1"/>
    <xf numFmtId="5" fontId="12" fillId="0" borderId="0" xfId="0" applyNumberFormat="1" applyFont="1"/>
    <xf numFmtId="5" fontId="12" fillId="0" borderId="5" xfId="0" applyNumberFormat="1" applyFont="1" applyBorder="1"/>
    <xf numFmtId="42" fontId="12" fillId="0" borderId="1" xfId="0" applyNumberFormat="1" applyFont="1" applyBorder="1" applyAlignment="1">
      <alignment horizontal="right"/>
    </xf>
    <xf numFmtId="42" fontId="12" fillId="0" borderId="2" xfId="0" applyNumberFormat="1" applyFont="1" applyBorder="1" applyAlignment="1">
      <alignment horizontal="right"/>
    </xf>
    <xf numFmtId="42" fontId="12" fillId="0" borderId="10" xfId="0" applyNumberFormat="1" applyFont="1" applyBorder="1" applyAlignment="1">
      <alignment horizontal="right"/>
    </xf>
    <xf numFmtId="42" fontId="12" fillId="0" borderId="13" xfId="0" applyNumberFormat="1" applyFont="1" applyBorder="1"/>
    <xf numFmtId="0" fontId="12" fillId="0" borderId="5" xfId="0" applyFont="1" applyBorder="1"/>
    <xf numFmtId="38" fontId="28" fillId="0" borderId="0" xfId="0" applyNumberFormat="1" applyFont="1" applyAlignment="1">
      <alignment horizontal="left"/>
    </xf>
    <xf numFmtId="6" fontId="13" fillId="0" borderId="2" xfId="0" applyNumberFormat="1" applyFont="1" applyBorder="1" applyAlignment="1">
      <alignment horizontal="right"/>
    </xf>
    <xf numFmtId="6" fontId="13" fillId="0" borderId="6" xfId="0" applyNumberFormat="1" applyFont="1" applyBorder="1" applyAlignment="1">
      <alignment horizontal="right"/>
    </xf>
    <xf numFmtId="6" fontId="13" fillId="0" borderId="0" xfId="0" applyNumberFormat="1" applyFont="1" applyAlignment="1">
      <alignment horizontal="right"/>
    </xf>
    <xf numFmtId="6" fontId="13" fillId="0" borderId="7" xfId="0" applyNumberFormat="1" applyFont="1" applyBorder="1" applyAlignment="1">
      <alignment horizontal="right"/>
    </xf>
    <xf numFmtId="6" fontId="12" fillId="0" borderId="4" xfId="2" applyNumberFormat="1" applyBorder="1" applyAlignment="1">
      <alignment horizontal="right"/>
    </xf>
    <xf numFmtId="6" fontId="12" fillId="0" borderId="5" xfId="2" applyNumberFormat="1" applyBorder="1" applyAlignment="1">
      <alignment horizontal="right"/>
    </xf>
    <xf numFmtId="6" fontId="12" fillId="0" borderId="12" xfId="2" applyNumberFormat="1" applyBorder="1" applyAlignment="1">
      <alignment horizontal="right"/>
    </xf>
    <xf numFmtId="0" fontId="25" fillId="0" borderId="7" xfId="0" applyFont="1" applyBorder="1"/>
    <xf numFmtId="5" fontId="12" fillId="0" borderId="4" xfId="2" applyNumberFormat="1" applyBorder="1" applyAlignment="1">
      <alignment horizontal="right"/>
    </xf>
    <xf numFmtId="5" fontId="12" fillId="0" borderId="4" xfId="1" applyNumberFormat="1" applyBorder="1" applyAlignment="1">
      <alignment horizontal="right"/>
    </xf>
    <xf numFmtId="5" fontId="12" fillId="0" borderId="5" xfId="1" applyNumberFormat="1" applyBorder="1" applyAlignment="1">
      <alignment horizontal="right"/>
    </xf>
    <xf numFmtId="5" fontId="12" fillId="0" borderId="5" xfId="2" applyNumberFormat="1" applyBorder="1" applyAlignment="1">
      <alignment horizontal="right"/>
    </xf>
    <xf numFmtId="166" fontId="12" fillId="0" borderId="1" xfId="1" applyNumberFormat="1" applyBorder="1"/>
    <xf numFmtId="44" fontId="12" fillId="0" borderId="3" xfId="2" applyBorder="1" applyAlignment="1">
      <alignment horizontal="right"/>
    </xf>
    <xf numFmtId="166" fontId="12" fillId="0" borderId="3" xfId="1" applyNumberFormat="1" applyBorder="1"/>
    <xf numFmtId="42" fontId="12" fillId="5" borderId="0" xfId="0" applyNumberFormat="1" applyFont="1" applyFill="1" applyAlignment="1">
      <alignment horizontal="right"/>
    </xf>
    <xf numFmtId="0" fontId="12"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2" fillId="0" borderId="10" xfId="0" applyFont="1" applyBorder="1" applyAlignment="1">
      <alignment horizontal="left" wrapText="1"/>
    </xf>
    <xf numFmtId="0" fontId="12" fillId="0" borderId="15" xfId="0" applyFont="1" applyBorder="1" applyAlignment="1">
      <alignment horizontal="left"/>
    </xf>
    <xf numFmtId="164" fontId="12" fillId="0" borderId="0" xfId="2" applyNumberFormat="1" applyAlignment="1">
      <alignment horizontal="center"/>
    </xf>
    <xf numFmtId="0" fontId="12" fillId="0" borderId="5" xfId="0" applyFont="1" applyBorder="1" applyAlignment="1">
      <alignment horizontal="left"/>
    </xf>
    <xf numFmtId="1" fontId="23" fillId="0" borderId="0" xfId="0" applyNumberFormat="1" applyFont="1" applyAlignment="1">
      <alignment horizontal="left" vertical="center"/>
    </xf>
    <xf numFmtId="42" fontId="0" fillId="0" borderId="0" xfId="0" applyNumberFormat="1"/>
    <xf numFmtId="1" fontId="17" fillId="0" borderId="0" xfId="0" applyNumberFormat="1" applyFont="1" applyAlignment="1">
      <alignment horizontal="center"/>
    </xf>
    <xf numFmtId="1" fontId="12" fillId="0" borderId="1" xfId="0" applyNumberFormat="1" applyFont="1" applyBorder="1" applyAlignment="1">
      <alignment horizontal="center"/>
    </xf>
    <xf numFmtId="3" fontId="13" fillId="0" borderId="3" xfId="0" applyNumberFormat="1" applyFont="1" applyBorder="1" applyAlignment="1">
      <alignment horizontal="center"/>
    </xf>
    <xf numFmtId="1" fontId="12" fillId="0" borderId="8" xfId="0" applyNumberFormat="1" applyFont="1" applyBorder="1" applyAlignment="1">
      <alignment horizontal="center"/>
    </xf>
    <xf numFmtId="1" fontId="12" fillId="0" borderId="15" xfId="0" applyNumberFormat="1" applyFont="1" applyBorder="1" applyAlignment="1">
      <alignment horizontal="center"/>
    </xf>
    <xf numFmtId="1" fontId="12" fillId="0" borderId="9" xfId="0" applyNumberFormat="1" applyFont="1" applyBorder="1" applyAlignment="1">
      <alignment horizontal="center"/>
    </xf>
    <xf numFmtId="1" fontId="12" fillId="0" borderId="10" xfId="0" applyNumberFormat="1" applyFont="1" applyBorder="1" applyAlignment="1">
      <alignment horizontal="center" wrapText="1"/>
    </xf>
    <xf numFmtId="1" fontId="12" fillId="0" borderId="10" xfId="0" applyNumberFormat="1" applyFont="1" applyBorder="1" applyAlignment="1">
      <alignment horizontal="center"/>
    </xf>
    <xf numFmtId="9" fontId="12" fillId="8" borderId="0" xfId="7" applyNumberFormat="1" applyFill="1" applyAlignment="1">
      <alignment horizontal="right" vertical="center" wrapText="1"/>
    </xf>
    <xf numFmtId="1" fontId="12" fillId="0" borderId="13" xfId="0" applyNumberFormat="1" applyFont="1" applyBorder="1" applyAlignment="1">
      <alignment horizontal="center"/>
    </xf>
    <xf numFmtId="4" fontId="12" fillId="0" borderId="0" xfId="2" applyNumberFormat="1" applyAlignment="1">
      <alignment horizontal="center"/>
    </xf>
    <xf numFmtId="1" fontId="17" fillId="0" borderId="9" xfId="0" applyNumberFormat="1" applyFont="1" applyBorder="1" applyAlignment="1">
      <alignment horizontal="center"/>
    </xf>
    <xf numFmtId="1" fontId="17" fillId="0" borderId="10" xfId="0" applyNumberFormat="1" applyFont="1" applyBorder="1" applyAlignment="1">
      <alignment horizontal="center"/>
    </xf>
    <xf numFmtId="0" fontId="13"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6" fillId="0" borderId="0" xfId="0" applyFont="1"/>
    <xf numFmtId="0" fontId="12" fillId="0" borderId="3" xfId="0" applyFont="1" applyBorder="1" applyAlignment="1">
      <alignment wrapText="1"/>
    </xf>
    <xf numFmtId="0" fontId="25" fillId="0" borderId="0" xfId="0" applyFont="1"/>
    <xf numFmtId="1" fontId="12" fillId="0" borderId="0" xfId="0" applyNumberFormat="1" applyFont="1"/>
    <xf numFmtId="0" fontId="40" fillId="0" borderId="0" xfId="0" applyFont="1" applyAlignment="1">
      <alignment horizontal="left"/>
    </xf>
    <xf numFmtId="42" fontId="12" fillId="0" borderId="0" xfId="0" applyNumberFormat="1" applyFont="1"/>
    <xf numFmtId="165" fontId="12" fillId="0" borderId="1" xfId="0" applyNumberFormat="1" applyFont="1" applyBorder="1" applyAlignment="1">
      <alignment horizontal="right"/>
    </xf>
    <xf numFmtId="165" fontId="12" fillId="0" borderId="2" xfId="0" applyNumberFormat="1" applyFont="1" applyBorder="1" applyAlignment="1">
      <alignment horizontal="right"/>
    </xf>
    <xf numFmtId="0" fontId="12" fillId="0" borderId="3" xfId="0" applyFont="1" applyBorder="1" applyAlignment="1">
      <alignment horizontal="right"/>
    </xf>
    <xf numFmtId="0" fontId="12" fillId="0" borderId="0" xfId="0" applyFont="1" applyAlignment="1">
      <alignment horizontal="right"/>
    </xf>
    <xf numFmtId="3" fontId="12" fillId="0" borderId="0" xfId="0" applyNumberFormat="1" applyFont="1"/>
    <xf numFmtId="0" fontId="12" fillId="0" borderId="7" xfId="0" applyFont="1" applyBorder="1" applyAlignment="1">
      <alignment wrapText="1"/>
    </xf>
    <xf numFmtId="166" fontId="12" fillId="0" borderId="7" xfId="0" applyNumberFormat="1" applyFont="1" applyBorder="1"/>
    <xf numFmtId="166" fontId="12" fillId="0" borderId="0" xfId="0" applyNumberFormat="1" applyFont="1"/>
    <xf numFmtId="3" fontId="12" fillId="0" borderId="7" xfId="0" applyNumberFormat="1" applyFont="1" applyBorder="1" applyAlignment="1">
      <alignment wrapText="1"/>
    </xf>
    <xf numFmtId="0" fontId="17" fillId="0" borderId="0" xfId="0" applyFont="1" applyAlignment="1">
      <alignment wrapText="1"/>
    </xf>
    <xf numFmtId="167" fontId="12" fillId="0" borderId="0" xfId="0" applyNumberFormat="1" applyFont="1" applyAlignment="1">
      <alignment horizontal="center"/>
    </xf>
    <xf numFmtId="0" fontId="12" fillId="0" borderId="5" xfId="0" applyFont="1" applyBorder="1" applyAlignment="1">
      <alignment horizontal="center"/>
    </xf>
    <xf numFmtId="42" fontId="12" fillId="0" borderId="10" xfId="0" applyNumberFormat="1" applyFont="1" applyBorder="1"/>
    <xf numFmtId="6" fontId="12" fillId="0" borderId="1" xfId="2" applyNumberFormat="1" applyBorder="1" applyAlignment="1">
      <alignment horizontal="center"/>
    </xf>
    <xf numFmtId="6" fontId="12" fillId="0" borderId="2" xfId="2" applyNumberFormat="1" applyBorder="1" applyAlignment="1">
      <alignment horizontal="center"/>
    </xf>
    <xf numFmtId="6" fontId="12" fillId="0" borderId="6" xfId="2" applyNumberFormat="1" applyBorder="1" applyAlignment="1">
      <alignment horizontal="center"/>
    </xf>
    <xf numFmtId="3" fontId="12" fillId="0" borderId="7" xfId="1" applyNumberFormat="1" applyBorder="1" applyAlignment="1">
      <alignment horizontal="right"/>
    </xf>
    <xf numFmtId="167" fontId="12" fillId="0" borderId="10" xfId="0" applyNumberFormat="1" applyFont="1" applyBorder="1" applyAlignment="1">
      <alignment horizontal="center"/>
    </xf>
    <xf numFmtId="169" fontId="12" fillId="8" borderId="0" xfId="7" applyNumberFormat="1" applyFill="1" applyAlignment="1">
      <alignment horizontal="right" vertical="center" wrapText="1"/>
    </xf>
    <xf numFmtId="6" fontId="12" fillId="0" borderId="3" xfId="2" applyNumberFormat="1" applyBorder="1" applyAlignment="1">
      <alignment horizontal="center"/>
    </xf>
    <xf numFmtId="1" fontId="13" fillId="0" borderId="8" xfId="0" applyNumberFormat="1" applyFont="1" applyBorder="1" applyAlignment="1">
      <alignment horizontal="center"/>
    </xf>
    <xf numFmtId="0" fontId="13" fillId="0" borderId="13" xfId="0" applyFont="1" applyBorder="1" applyAlignment="1">
      <alignment horizontal="left"/>
    </xf>
    <xf numFmtId="0" fontId="0" fillId="7" borderId="2" xfId="0" applyFill="1" applyBorder="1"/>
    <xf numFmtId="0" fontId="20" fillId="7" borderId="2" xfId="0" applyFont="1" applyFill="1" applyBorder="1"/>
    <xf numFmtId="0" fontId="13" fillId="7" borderId="13" xfId="0" applyFont="1" applyFill="1" applyBorder="1" applyAlignment="1">
      <alignment horizontal="center"/>
    </xf>
    <xf numFmtId="166" fontId="13" fillId="0" borderId="1" xfId="0" applyNumberFormat="1" applyFont="1" applyBorder="1" applyAlignment="1">
      <alignment horizontal="center"/>
    </xf>
    <xf numFmtId="166" fontId="13" fillId="0" borderId="2" xfId="0" applyNumberFormat="1" applyFont="1" applyBorder="1" applyAlignment="1">
      <alignment horizontal="center"/>
    </xf>
    <xf numFmtId="166" fontId="13" fillId="0" borderId="6" xfId="0" applyNumberFormat="1" applyFont="1" applyBorder="1" applyAlignment="1">
      <alignment horizontal="center"/>
    </xf>
    <xf numFmtId="166" fontId="13" fillId="0" borderId="3" xfId="0" applyNumberFormat="1" applyFont="1" applyBorder="1" applyAlignment="1">
      <alignment horizontal="center"/>
    </xf>
    <xf numFmtId="166" fontId="13" fillId="0" borderId="0" xfId="0" applyNumberFormat="1" applyFont="1" applyAlignment="1">
      <alignment horizontal="center"/>
    </xf>
    <xf numFmtId="166" fontId="13"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2" fillId="0" borderId="4" xfId="0" applyNumberFormat="1" applyFont="1" applyBorder="1" applyAlignment="1">
      <alignment horizontal="right"/>
    </xf>
    <xf numFmtId="167" fontId="12" fillId="0" borderId="5" xfId="0" applyNumberFormat="1" applyFont="1" applyBorder="1" applyAlignment="1">
      <alignment horizontal="right"/>
    </xf>
    <xf numFmtId="167" fontId="12" fillId="0" borderId="0" xfId="0" applyNumberFormat="1" applyFont="1" applyAlignment="1">
      <alignment horizontal="right"/>
    </xf>
    <xf numFmtId="167" fontId="12" fillId="0" borderId="5" xfId="0" applyNumberFormat="1" applyFont="1" applyBorder="1"/>
    <xf numFmtId="0" fontId="12" fillId="0" borderId="3" xfId="0" applyFont="1" applyBorder="1" applyAlignment="1">
      <alignment horizontal="left" wrapText="1"/>
    </xf>
    <xf numFmtId="0" fontId="13" fillId="0" borderId="22" xfId="0" applyFont="1" applyBorder="1" applyAlignment="1">
      <alignment horizontal="center"/>
    </xf>
    <xf numFmtId="0" fontId="13" fillId="0" borderId="23" xfId="0" applyFont="1" applyBorder="1" applyAlignment="1">
      <alignment horizontal="center"/>
    </xf>
    <xf numFmtId="14" fontId="12" fillId="0" borderId="21" xfId="7" applyNumberFormat="1" applyBorder="1" applyAlignment="1">
      <alignment horizontal="center"/>
    </xf>
    <xf numFmtId="0" fontId="13" fillId="0" borderId="15" xfId="0" applyFont="1" applyBorder="1" applyAlignment="1">
      <alignment horizontal="center"/>
    </xf>
    <xf numFmtId="0" fontId="13" fillId="0" borderId="13" xfId="0" applyFont="1" applyBorder="1" applyAlignment="1">
      <alignment horizontal="center"/>
    </xf>
    <xf numFmtId="0" fontId="13" fillId="7" borderId="2" xfId="0" applyFont="1" applyFill="1" applyBorder="1"/>
    <xf numFmtId="0" fontId="0" fillId="7" borderId="13" xfId="0" applyFill="1" applyBorder="1"/>
    <xf numFmtId="0" fontId="25" fillId="0" borderId="10" xfId="7" applyFont="1" applyBorder="1"/>
    <xf numFmtId="6" fontId="13" fillId="0" borderId="1" xfId="0" applyNumberFormat="1" applyFont="1" applyBorder="1" applyAlignment="1">
      <alignment horizontal="right"/>
    </xf>
    <xf numFmtId="6" fontId="13" fillId="0" borderId="3" xfId="0" applyNumberFormat="1" applyFont="1" applyBorder="1" applyAlignment="1">
      <alignment horizontal="right"/>
    </xf>
    <xf numFmtId="165" fontId="12" fillId="0" borderId="11" xfId="0" applyNumberFormat="1" applyFont="1" applyBorder="1" applyAlignment="1">
      <alignment horizontal="center"/>
    </xf>
    <xf numFmtId="5" fontId="12" fillId="0" borderId="11" xfId="2" applyNumberFormat="1" applyBorder="1" applyAlignment="1">
      <alignment horizontal="right"/>
    </xf>
    <xf numFmtId="0" fontId="13" fillId="0" borderId="13" xfId="0" applyFont="1" applyBorder="1" applyAlignment="1">
      <alignment vertical="center" wrapText="1"/>
    </xf>
    <xf numFmtId="167" fontId="12" fillId="0" borderId="7" xfId="2" applyNumberFormat="1" applyBorder="1" applyAlignment="1">
      <alignment horizontal="right"/>
    </xf>
    <xf numFmtId="167" fontId="33" fillId="0" borderId="3" xfId="7" applyNumberFormat="1" applyFont="1" applyBorder="1" applyAlignment="1">
      <alignment horizontal="right" vertical="center" wrapText="1"/>
    </xf>
    <xf numFmtId="167" fontId="33" fillId="0" borderId="4" xfId="7" applyNumberFormat="1" applyFont="1" applyBorder="1" applyAlignment="1">
      <alignment horizontal="right" vertical="center" wrapText="1"/>
    </xf>
    <xf numFmtId="167" fontId="33" fillId="0" borderId="5" xfId="7" applyNumberFormat="1" applyFont="1" applyBorder="1" applyAlignment="1">
      <alignment horizontal="right" vertical="center" wrapText="1"/>
    </xf>
    <xf numFmtId="167" fontId="12" fillId="0" borderId="3" xfId="0" applyNumberFormat="1" applyFont="1" applyBorder="1" applyAlignment="1">
      <alignment horizontal="right"/>
    </xf>
    <xf numFmtId="167" fontId="12" fillId="0" borderId="4" xfId="2" applyNumberFormat="1" applyBorder="1" applyAlignment="1">
      <alignment horizontal="right"/>
    </xf>
    <xf numFmtId="167" fontId="12" fillId="0" borderId="5" xfId="2" applyNumberFormat="1" applyBorder="1" applyAlignment="1">
      <alignment horizontal="right"/>
    </xf>
    <xf numFmtId="8" fontId="12" fillId="0" borderId="0" xfId="0" applyNumberFormat="1" applyFont="1"/>
    <xf numFmtId="8" fontId="0" fillId="0" borderId="0" xfId="0" applyNumberFormat="1"/>
    <xf numFmtId="0" fontId="12" fillId="0" borderId="13" xfId="0" applyFont="1" applyBorder="1" applyAlignment="1">
      <alignment horizontal="center"/>
    </xf>
    <xf numFmtId="0" fontId="13" fillId="0" borderId="1" xfId="0" applyFont="1" applyBorder="1" applyAlignment="1">
      <alignment horizontal="left"/>
    </xf>
    <xf numFmtId="1" fontId="13" fillId="0" borderId="4" xfId="0" applyNumberFormat="1" applyFont="1" applyBorder="1" applyAlignment="1">
      <alignment horizontal="center"/>
    </xf>
    <xf numFmtId="1" fontId="13" fillId="0" borderId="5" xfId="0" applyNumberFormat="1" applyFont="1" applyBorder="1" applyAlignment="1">
      <alignment horizontal="center"/>
    </xf>
    <xf numFmtId="1" fontId="13" fillId="0" borderId="12" xfId="0" applyNumberFormat="1" applyFont="1" applyBorder="1" applyAlignment="1">
      <alignment horizontal="center"/>
    </xf>
    <xf numFmtId="6" fontId="13" fillId="0" borderId="3" xfId="0" applyNumberFormat="1" applyFont="1" applyBorder="1" applyAlignment="1">
      <alignment horizontal="center"/>
    </xf>
    <xf numFmtId="6" fontId="13" fillId="0" borderId="0" xfId="0" applyNumberFormat="1" applyFont="1" applyAlignment="1">
      <alignment horizontal="center"/>
    </xf>
    <xf numFmtId="6" fontId="13" fillId="0" borderId="7" xfId="0" applyNumberFormat="1" applyFont="1" applyBorder="1" applyAlignment="1">
      <alignment horizontal="center"/>
    </xf>
    <xf numFmtId="42" fontId="13" fillId="0" borderId="15" xfId="2" applyNumberFormat="1" applyFont="1" applyBorder="1" applyAlignment="1">
      <alignment horizontal="right"/>
    </xf>
    <xf numFmtId="42" fontId="13" fillId="0" borderId="8" xfId="2" applyNumberFormat="1" applyFont="1" applyBorder="1" applyAlignment="1">
      <alignment horizontal="right"/>
    </xf>
    <xf numFmtId="42" fontId="13" fillId="0" borderId="16" xfId="2" applyNumberFormat="1" applyFont="1" applyBorder="1" applyAlignment="1">
      <alignment horizontal="right"/>
    </xf>
    <xf numFmtId="5" fontId="13" fillId="0" borderId="15" xfId="2" applyNumberFormat="1" applyFont="1" applyBorder="1" applyAlignment="1">
      <alignment horizontal="center"/>
    </xf>
    <xf numFmtId="42" fontId="13" fillId="0" borderId="8" xfId="2" applyNumberFormat="1" applyFont="1" applyBorder="1" applyAlignment="1">
      <alignment horizontal="center"/>
    </xf>
    <xf numFmtId="42" fontId="13" fillId="0" borderId="16" xfId="2" applyNumberFormat="1" applyFont="1" applyBorder="1" applyAlignment="1">
      <alignment horizontal="center"/>
    </xf>
    <xf numFmtId="1" fontId="13" fillId="0" borderId="7" xfId="0" applyNumberFormat="1" applyFont="1" applyBorder="1" applyAlignment="1">
      <alignment horizontal="center"/>
    </xf>
    <xf numFmtId="3" fontId="13" fillId="0" borderId="0" xfId="0" applyNumberFormat="1" applyFont="1" applyAlignment="1">
      <alignment horizontal="center"/>
    </xf>
    <xf numFmtId="42" fontId="13" fillId="0" borderId="5" xfId="2" applyNumberFormat="1" applyFont="1" applyBorder="1" applyAlignment="1">
      <alignment horizontal="right"/>
    </xf>
    <xf numFmtId="0" fontId="13" fillId="0" borderId="24" xfId="0" applyFont="1" applyBorder="1" applyAlignment="1">
      <alignment horizontal="center"/>
    </xf>
    <xf numFmtId="14" fontId="12" fillId="0" borderId="25" xfId="7" applyNumberFormat="1" applyBorder="1" applyAlignment="1">
      <alignment horizontal="center"/>
    </xf>
    <xf numFmtId="14" fontId="12" fillId="0" borderId="26" xfId="7" applyNumberFormat="1" applyBorder="1" applyAlignment="1">
      <alignment horizontal="center"/>
    </xf>
    <xf numFmtId="14" fontId="12" fillId="0" borderId="27" xfId="7" applyNumberFormat="1" applyBorder="1" applyAlignment="1">
      <alignment horizontal="center"/>
    </xf>
    <xf numFmtId="14" fontId="12" fillId="0" borderId="28" xfId="7" applyNumberFormat="1" applyBorder="1" applyAlignment="1">
      <alignment horizontal="center"/>
    </xf>
    <xf numFmtId="14" fontId="12" fillId="0" borderId="29" xfId="7" applyNumberFormat="1" applyBorder="1" applyAlignment="1">
      <alignment horizontal="center"/>
    </xf>
    <xf numFmtId="0" fontId="13" fillId="0" borderId="30" xfId="0" applyFont="1" applyBorder="1" applyAlignment="1">
      <alignment horizontal="center"/>
    </xf>
    <xf numFmtId="42" fontId="12" fillId="0" borderId="7" xfId="2" applyNumberFormat="1" applyBorder="1" applyAlignment="1">
      <alignment horizontal="right"/>
    </xf>
    <xf numFmtId="166" fontId="12" fillId="0" borderId="7" xfId="1" applyNumberFormat="1" applyBorder="1" applyAlignment="1">
      <alignment horizontal="right"/>
    </xf>
    <xf numFmtId="166" fontId="12" fillId="0" borderId="7" xfId="2" applyNumberFormat="1" applyBorder="1" applyAlignment="1">
      <alignment horizontal="right"/>
    </xf>
    <xf numFmtId="166" fontId="12" fillId="0" borderId="12" xfId="2" applyNumberFormat="1" applyBorder="1" applyAlignment="1">
      <alignment horizontal="right"/>
    </xf>
    <xf numFmtId="5" fontId="12" fillId="0" borderId="7" xfId="1" applyNumberFormat="1" applyBorder="1" applyAlignment="1">
      <alignment horizontal="right"/>
    </xf>
    <xf numFmtId="5" fontId="12" fillId="0" borderId="12" xfId="1" applyNumberFormat="1" applyBorder="1" applyAlignment="1">
      <alignment horizontal="right"/>
    </xf>
    <xf numFmtId="5" fontId="12" fillId="0" borderId="7" xfId="2" applyNumberFormat="1" applyBorder="1" applyAlignment="1">
      <alignment horizontal="right"/>
    </xf>
    <xf numFmtId="42" fontId="13" fillId="0" borderId="4" xfId="2" applyNumberFormat="1" applyFont="1" applyBorder="1" applyAlignment="1">
      <alignment horizontal="right"/>
    </xf>
    <xf numFmtId="5" fontId="12" fillId="0" borderId="4" xfId="0" applyNumberFormat="1" applyFont="1" applyBorder="1" applyAlignment="1">
      <alignment horizontal="right" wrapText="1"/>
    </xf>
    <xf numFmtId="5" fontId="12" fillId="0" borderId="5" xfId="0" applyNumberFormat="1" applyFont="1" applyBorder="1" applyAlignment="1">
      <alignment horizontal="right" wrapText="1"/>
    </xf>
    <xf numFmtId="5" fontId="12" fillId="0" borderId="12" xfId="0" applyNumberFormat="1" applyFont="1" applyBorder="1" applyAlignment="1">
      <alignment horizontal="right" wrapText="1"/>
    </xf>
    <xf numFmtId="42" fontId="12" fillId="0" borderId="7" xfId="0" applyNumberFormat="1" applyFont="1" applyBorder="1" applyAlignment="1">
      <alignment horizontal="right" wrapText="1"/>
    </xf>
    <xf numFmtId="42" fontId="12" fillId="0" borderId="4" xfId="0" applyNumberFormat="1" applyFont="1" applyBorder="1" applyAlignment="1">
      <alignment horizontal="right" wrapText="1"/>
    </xf>
    <xf numFmtId="42" fontId="12" fillId="0" borderId="5" xfId="0" applyNumberFormat="1" applyFont="1" applyBorder="1" applyAlignment="1">
      <alignment horizontal="right" wrapText="1"/>
    </xf>
    <xf numFmtId="42" fontId="12" fillId="0" borderId="12" xfId="0" applyNumberFormat="1" applyFont="1" applyBorder="1" applyAlignment="1">
      <alignment horizontal="right" wrapText="1"/>
    </xf>
    <xf numFmtId="42" fontId="12" fillId="0" borderId="6" xfId="0" applyNumberFormat="1" applyFont="1" applyBorder="1" applyAlignment="1">
      <alignment horizontal="right"/>
    </xf>
    <xf numFmtId="42" fontId="12" fillId="0" borderId="7" xfId="0" applyNumberFormat="1" applyFont="1" applyBorder="1" applyAlignment="1">
      <alignment horizontal="right"/>
    </xf>
    <xf numFmtId="42" fontId="12" fillId="0" borderId="4" xfId="2" applyNumberFormat="1" applyBorder="1" applyAlignment="1">
      <alignment horizontal="right"/>
    </xf>
    <xf numFmtId="166" fontId="12" fillId="0" borderId="7" xfId="0" applyNumberFormat="1" applyFont="1" applyBorder="1" applyAlignment="1">
      <alignment horizontal="right"/>
    </xf>
    <xf numFmtId="42" fontId="12" fillId="0" borderId="6" xfId="2" applyNumberFormat="1" applyBorder="1" applyAlignment="1">
      <alignment horizontal="right"/>
    </xf>
    <xf numFmtId="5" fontId="12" fillId="0" borderId="6" xfId="0" applyNumberFormat="1" applyFont="1" applyBorder="1" applyAlignment="1">
      <alignment horizontal="right"/>
    </xf>
    <xf numFmtId="5" fontId="12" fillId="0" borderId="7" xfId="0" applyNumberFormat="1" applyFont="1" applyBorder="1" applyAlignment="1">
      <alignment horizontal="right"/>
    </xf>
    <xf numFmtId="167" fontId="12" fillId="0" borderId="7" xfId="0" applyNumberFormat="1" applyFont="1" applyBorder="1" applyAlignment="1">
      <alignment horizontal="right"/>
    </xf>
    <xf numFmtId="5" fontId="12" fillId="0" borderId="12" xfId="0" applyNumberFormat="1" applyFont="1" applyBorder="1" applyAlignment="1">
      <alignment horizontal="right"/>
    </xf>
    <xf numFmtId="166" fontId="12" fillId="0" borderId="6" xfId="0" applyNumberFormat="1" applyFont="1" applyBorder="1"/>
    <xf numFmtId="167" fontId="12" fillId="0" borderId="7" xfId="0" applyNumberFormat="1" applyFont="1" applyBorder="1"/>
    <xf numFmtId="166" fontId="12" fillId="0" borderId="6" xfId="1" applyNumberFormat="1" applyBorder="1"/>
    <xf numFmtId="44" fontId="12" fillId="0" borderId="7" xfId="2" applyBorder="1" applyAlignment="1">
      <alignment horizontal="right"/>
    </xf>
    <xf numFmtId="166" fontId="12" fillId="0" borderId="7" xfId="1" applyNumberFormat="1" applyBorder="1"/>
    <xf numFmtId="42" fontId="13" fillId="0" borderId="12" xfId="2" applyNumberFormat="1" applyFont="1" applyBorder="1" applyAlignment="1">
      <alignment horizontal="right"/>
    </xf>
    <xf numFmtId="42" fontId="13" fillId="0" borderId="4" xfId="2" applyNumberFormat="1" applyFont="1" applyBorder="1" applyAlignment="1">
      <alignment horizontal="center"/>
    </xf>
    <xf numFmtId="42" fontId="13" fillId="0" borderId="5" xfId="2" applyNumberFormat="1" applyFont="1" applyBorder="1" applyAlignment="1">
      <alignment horizontal="center"/>
    </xf>
    <xf numFmtId="6" fontId="13" fillId="0" borderId="12" xfId="2" applyNumberFormat="1" applyFont="1" applyBorder="1" applyAlignment="1">
      <alignment horizontal="center"/>
    </xf>
    <xf numFmtId="0" fontId="25" fillId="0" borderId="11" xfId="7" applyFont="1" applyBorder="1"/>
    <xf numFmtId="0" fontId="13" fillId="0" borderId="33" xfId="0" applyFont="1" applyBorder="1" applyAlignment="1">
      <alignment wrapText="1"/>
    </xf>
    <xf numFmtId="5" fontId="12" fillId="0" borderId="20" xfId="2" applyNumberFormat="1" applyBorder="1" applyAlignment="1">
      <alignment horizontal="right"/>
    </xf>
    <xf numFmtId="42" fontId="12" fillId="0" borderId="20" xfId="2" applyNumberFormat="1" applyBorder="1" applyAlignment="1">
      <alignment horizontal="right"/>
    </xf>
    <xf numFmtId="5" fontId="12" fillId="0" borderId="33" xfId="2" applyNumberFormat="1" applyBorder="1" applyAlignment="1">
      <alignment horizontal="right"/>
    </xf>
    <xf numFmtId="0" fontId="13" fillId="7" borderId="9" xfId="0" applyFont="1" applyFill="1" applyBorder="1" applyAlignment="1">
      <alignment vertical="center" wrapText="1"/>
    </xf>
    <xf numFmtId="164" fontId="12" fillId="0" borderId="11" xfId="2" applyNumberFormat="1" applyBorder="1" applyAlignment="1">
      <alignment horizontal="left"/>
    </xf>
    <xf numFmtId="164" fontId="12" fillId="0" borderId="5" xfId="2" applyNumberFormat="1" applyBorder="1" applyAlignment="1">
      <alignment horizontal="center"/>
    </xf>
    <xf numFmtId="164" fontId="12" fillId="0" borderId="11" xfId="2" applyNumberFormat="1" applyBorder="1" applyAlignment="1">
      <alignment horizontal="center"/>
    </xf>
    <xf numFmtId="164" fontId="13" fillId="7" borderId="31" xfId="2" applyNumberFormat="1" applyFont="1" applyFill="1" applyBorder="1" applyAlignment="1">
      <alignment horizontal="left" vertical="center"/>
    </xf>
    <xf numFmtId="5" fontId="12" fillId="7" borderId="32" xfId="2" applyNumberFormat="1" applyFill="1" applyBorder="1" applyAlignment="1">
      <alignment horizontal="right" vertical="center"/>
    </xf>
    <xf numFmtId="0" fontId="13" fillId="0" borderId="34" xfId="0" applyFont="1" applyBorder="1" applyAlignment="1">
      <alignment wrapText="1"/>
    </xf>
    <xf numFmtId="0" fontId="13" fillId="7" borderId="35" xfId="0" applyFont="1" applyFill="1" applyBorder="1" applyAlignment="1">
      <alignment vertical="center" wrapText="1"/>
    </xf>
    <xf numFmtId="166" fontId="12" fillId="0" borderId="10" xfId="2" applyNumberFormat="1" applyBorder="1" applyAlignment="1">
      <alignment horizontal="center"/>
    </xf>
    <xf numFmtId="167" fontId="12" fillId="0" borderId="10" xfId="2" applyNumberFormat="1" applyBorder="1" applyAlignment="1">
      <alignment horizontal="center"/>
    </xf>
    <xf numFmtId="3" fontId="12" fillId="0" borderId="10" xfId="1" applyNumberFormat="1" applyBorder="1" applyAlignment="1">
      <alignment horizontal="center"/>
    </xf>
    <xf numFmtId="1" fontId="12" fillId="0" borderId="10" xfId="1" applyNumberFormat="1" applyBorder="1" applyAlignment="1">
      <alignment horizontal="center"/>
    </xf>
    <xf numFmtId="167" fontId="12" fillId="0" borderId="10" xfId="2" applyNumberFormat="1" applyBorder="1" applyAlignment="1">
      <alignment horizontal="right"/>
    </xf>
    <xf numFmtId="166" fontId="12" fillId="0" borderId="10" xfId="0" applyNumberFormat="1" applyFont="1" applyBorder="1" applyAlignment="1">
      <alignment horizontal="center"/>
    </xf>
    <xf numFmtId="166" fontId="12" fillId="0" borderId="11" xfId="2" applyNumberFormat="1" applyBorder="1" applyAlignment="1">
      <alignment horizontal="center"/>
    </xf>
    <xf numFmtId="37" fontId="12" fillId="0" borderId="3" xfId="1" applyNumberFormat="1" applyBorder="1" applyAlignment="1">
      <alignment horizontal="right"/>
    </xf>
    <xf numFmtId="37" fontId="12" fillId="0" borderId="0" xfId="1" applyNumberFormat="1" applyAlignment="1">
      <alignment horizontal="right"/>
    </xf>
    <xf numFmtId="37" fontId="12" fillId="0" borderId="7" xfId="1" applyNumberFormat="1" applyBorder="1" applyAlignment="1">
      <alignment horizontal="right"/>
    </xf>
    <xf numFmtId="42" fontId="12" fillId="0" borderId="31" xfId="2" applyNumberFormat="1" applyBorder="1" applyAlignment="1">
      <alignment horizontal="right" vertical="center"/>
    </xf>
    <xf numFmtId="0" fontId="13" fillId="0" borderId="36" xfId="0" applyFont="1" applyBorder="1" applyAlignment="1">
      <alignment horizontal="center"/>
    </xf>
    <xf numFmtId="14" fontId="12" fillId="0" borderId="37" xfId="7" applyNumberFormat="1" applyBorder="1" applyAlignment="1">
      <alignment horizontal="center"/>
    </xf>
    <xf numFmtId="14" fontId="12" fillId="0" borderId="38" xfId="7" applyNumberFormat="1" applyBorder="1" applyAlignment="1">
      <alignment horizontal="center"/>
    </xf>
    <xf numFmtId="0" fontId="13" fillId="0" borderId="39" xfId="0" applyFont="1" applyBorder="1" applyAlignment="1">
      <alignment horizontal="center"/>
    </xf>
    <xf numFmtId="0" fontId="23" fillId="0" borderId="0" xfId="0" applyFont="1" applyAlignment="1" applyProtection="1">
      <alignment horizontal="left" vertical="center"/>
    </xf>
    <xf numFmtId="0" fontId="0" fillId="0" borderId="0" xfId="0" applyProtection="1"/>
    <xf numFmtId="0" fontId="0" fillId="0" borderId="0" xfId="0" applyAlignment="1" applyProtection="1">
      <alignment horizontal="center"/>
    </xf>
    <xf numFmtId="0" fontId="12" fillId="0" borderId="0" xfId="0" applyFont="1" applyProtection="1"/>
    <xf numFmtId="0" fontId="12" fillId="0" borderId="0" xfId="0" applyFont="1" applyAlignment="1" applyProtection="1">
      <alignment wrapText="1"/>
    </xf>
    <xf numFmtId="0" fontId="13" fillId="0" borderId="0" xfId="0" applyFont="1" applyAlignment="1" applyProtection="1">
      <alignment vertical="top"/>
    </xf>
    <xf numFmtId="0" fontId="36" fillId="0" borderId="0" xfId="0" applyFont="1" applyProtection="1"/>
    <xf numFmtId="0" fontId="17"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6" xfId="0" applyFont="1" applyBorder="1" applyAlignment="1" applyProtection="1">
      <alignment horizontal="center" vertical="center"/>
    </xf>
    <xf numFmtId="0" fontId="0" fillId="0" borderId="1" xfId="0" applyBorder="1" applyAlignment="1" applyProtection="1">
      <alignment horizontal="center"/>
    </xf>
    <xf numFmtId="0" fontId="14" fillId="0" borderId="2" xfId="0" applyFont="1" applyBorder="1" applyProtection="1"/>
    <xf numFmtId="0" fontId="12" fillId="0" borderId="2" xfId="0" applyFont="1" applyBorder="1" applyAlignment="1" applyProtection="1">
      <alignment wrapText="1"/>
    </xf>
    <xf numFmtId="0" fontId="12" fillId="0" borderId="2" xfId="0" applyFont="1" applyBorder="1" applyProtection="1"/>
    <xf numFmtId="0" fontId="0" fillId="0" borderId="2" xfId="0" applyBorder="1" applyProtection="1"/>
    <xf numFmtId="0" fontId="0" fillId="0" borderId="6" xfId="0" applyBorder="1" applyProtection="1"/>
    <xf numFmtId="0" fontId="12" fillId="0" borderId="3" xfId="0" applyFont="1" applyBorder="1" applyAlignment="1" applyProtection="1">
      <alignment horizontal="center"/>
    </xf>
    <xf numFmtId="0" fontId="12" fillId="0" borderId="0" xfId="7" applyAlignment="1" applyProtection="1">
      <alignment vertical="top"/>
    </xf>
    <xf numFmtId="0" fontId="12" fillId="0" borderId="0" xfId="7" applyAlignment="1" applyProtection="1">
      <alignment wrapText="1"/>
    </xf>
    <xf numFmtId="0" fontId="12" fillId="0" borderId="0" xfId="7" applyAlignment="1" applyProtection="1">
      <alignment vertical="center"/>
    </xf>
    <xf numFmtId="0" fontId="12" fillId="0" borderId="0" xfId="7" applyAlignment="1" applyProtection="1">
      <alignment horizontal="left" vertical="center"/>
    </xf>
    <xf numFmtId="0" fontId="0" fillId="0" borderId="0" xfId="0" applyAlignment="1" applyProtection="1">
      <alignment vertical="center"/>
    </xf>
    <xf numFmtId="0" fontId="12" fillId="0" borderId="0" xfId="0" applyFont="1" applyAlignment="1" applyProtection="1">
      <alignment vertical="center"/>
    </xf>
    <xf numFmtId="0" fontId="25" fillId="0" borderId="0" xfId="0" applyFont="1" applyProtection="1"/>
    <xf numFmtId="14" fontId="25" fillId="0" borderId="0" xfId="0" applyNumberFormat="1" applyFont="1" applyAlignment="1" applyProtection="1">
      <alignment horizontal="center"/>
    </xf>
    <xf numFmtId="14" fontId="25" fillId="0" borderId="7" xfId="0" applyNumberFormat="1" applyFont="1" applyBorder="1" applyAlignment="1" applyProtection="1">
      <alignment horizontal="center"/>
    </xf>
    <xf numFmtId="0" fontId="14" fillId="0" borderId="0" xfId="0" applyFont="1" applyProtection="1"/>
    <xf numFmtId="0" fontId="0" fillId="0" borderId="3" xfId="0" applyBorder="1" applyAlignment="1" applyProtection="1">
      <alignment horizontal="center"/>
    </xf>
    <xf numFmtId="0" fontId="12" fillId="0" borderId="0" xfId="7" applyAlignment="1" applyProtection="1">
      <alignment vertical="top" wrapText="1"/>
    </xf>
    <xf numFmtId="0" fontId="17" fillId="0" borderId="0" xfId="0" applyFont="1" applyProtection="1"/>
    <xf numFmtId="0" fontId="12" fillId="0" borderId="0" xfId="7" applyProtection="1"/>
    <xf numFmtId="0" fontId="0" fillId="0" borderId="4" xfId="0" applyBorder="1" applyAlignment="1" applyProtection="1">
      <alignment horizontal="center"/>
    </xf>
    <xf numFmtId="0" fontId="12" fillId="0" borderId="5" xfId="0" applyFont="1" applyBorder="1" applyProtection="1"/>
    <xf numFmtId="0" fontId="12" fillId="0" borderId="5" xfId="0" applyFont="1" applyBorder="1" applyAlignment="1" applyProtection="1">
      <alignment wrapText="1"/>
    </xf>
    <xf numFmtId="0" fontId="12"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5" fillId="0" borderId="5" xfId="0" applyFont="1" applyBorder="1" applyProtection="1"/>
    <xf numFmtId="14" fontId="25" fillId="0" borderId="5" xfId="0" applyNumberFormat="1" applyFont="1" applyBorder="1" applyAlignment="1" applyProtection="1">
      <alignment horizontal="center"/>
    </xf>
    <xf numFmtId="14" fontId="25" fillId="0" borderId="12" xfId="0" applyNumberFormat="1" applyFont="1" applyBorder="1" applyAlignment="1" applyProtection="1">
      <alignment horizontal="center"/>
    </xf>
    <xf numFmtId="1" fontId="13" fillId="0" borderId="0" xfId="0" applyNumberFormat="1" applyFont="1" applyBorder="1" applyAlignment="1">
      <alignment horizontal="center"/>
    </xf>
    <xf numFmtId="167" fontId="12" fillId="0" borderId="0" xfId="0" applyNumberFormat="1" applyFont="1" applyBorder="1"/>
    <xf numFmtId="167" fontId="12" fillId="0" borderId="0" xfId="0" applyNumberFormat="1" applyFont="1" applyBorder="1" applyAlignment="1">
      <alignment horizontal="center"/>
    </xf>
    <xf numFmtId="167" fontId="0" fillId="0" borderId="0" xfId="0" applyNumberFormat="1" applyBorder="1"/>
    <xf numFmtId="167" fontId="12" fillId="0" borderId="0" xfId="2" applyNumberFormat="1" applyBorder="1" applyAlignment="1">
      <alignment horizontal="right"/>
    </xf>
    <xf numFmtId="167" fontId="33" fillId="0" borderId="0" xfId="7" applyNumberFormat="1" applyFont="1" applyBorder="1" applyAlignment="1">
      <alignment horizontal="right" vertical="center" wrapText="1"/>
    </xf>
    <xf numFmtId="167" fontId="12" fillId="0" borderId="0" xfId="0" applyNumberFormat="1" applyFont="1" applyBorder="1" applyAlignment="1">
      <alignment horizontal="right"/>
    </xf>
    <xf numFmtId="14" fontId="16" fillId="5" borderId="19" xfId="7" applyNumberFormat="1" applyFont="1" applyFill="1" applyBorder="1" applyProtection="1">
      <protection locked="0"/>
    </xf>
    <xf numFmtId="1" fontId="16" fillId="5" borderId="19" xfId="7" applyNumberFormat="1" applyFont="1" applyFill="1" applyBorder="1" applyProtection="1">
      <protection locked="0"/>
    </xf>
    <xf numFmtId="1" fontId="16" fillId="5" borderId="20" xfId="7" applyNumberFormat="1" applyFont="1" applyFill="1" applyBorder="1" applyProtection="1">
      <protection locked="0"/>
    </xf>
    <xf numFmtId="6" fontId="12" fillId="0" borderId="0" xfId="2" applyNumberFormat="1" applyBorder="1" applyAlignment="1">
      <alignment horizontal="right"/>
    </xf>
    <xf numFmtId="6" fontId="13" fillId="0" borderId="0" xfId="0" applyNumberFormat="1" applyFont="1" applyBorder="1" applyAlignment="1">
      <alignment horizontal="center"/>
    </xf>
    <xf numFmtId="166" fontId="12" fillId="5" borderId="0" xfId="0" applyNumberFormat="1" applyFont="1" applyFill="1" applyAlignment="1" applyProtection="1">
      <alignment horizontal="right"/>
      <protection locked="0"/>
    </xf>
    <xf numFmtId="0" fontId="12" fillId="0" borderId="0" xfId="0" applyFont="1" applyAlignment="1" applyProtection="1">
      <alignment horizontal="center"/>
    </xf>
    <xf numFmtId="0" fontId="24" fillId="0" borderId="0" xfId="0" applyFont="1" applyProtection="1"/>
    <xf numFmtId="14" fontId="16" fillId="0" borderId="0" xfId="7" applyNumberFormat="1" applyFont="1" applyAlignment="1" applyProtection="1">
      <alignment horizontal="right"/>
    </xf>
    <xf numFmtId="0" fontId="24" fillId="0" borderId="0" xfId="7" applyFont="1" applyProtection="1"/>
    <xf numFmtId="14" fontId="16" fillId="0" borderId="0" xfId="7" applyNumberFormat="1" applyFont="1" applyProtection="1"/>
    <xf numFmtId="14" fontId="16" fillId="0" borderId="0" xfId="0" applyNumberFormat="1" applyFont="1" applyProtection="1"/>
    <xf numFmtId="0" fontId="16" fillId="0" borderId="0" xfId="7" applyFont="1" applyAlignment="1" applyProtection="1">
      <alignment horizontal="right"/>
    </xf>
    <xf numFmtId="0" fontId="40" fillId="0" borderId="0" xfId="0" applyFont="1" applyProtection="1"/>
    <xf numFmtId="0" fontId="40" fillId="0" borderId="0" xfId="0" applyFont="1" applyAlignment="1" applyProtection="1">
      <alignment horizontal="left" vertical="center"/>
    </xf>
    <xf numFmtId="0" fontId="36" fillId="0" borderId="0" xfId="0" applyFont="1" applyAlignment="1" applyProtection="1">
      <alignment horizontal="left" vertical="center"/>
    </xf>
    <xf numFmtId="0" fontId="17" fillId="0" borderId="0" xfId="0" applyFont="1" applyAlignment="1" applyProtection="1">
      <alignment horizontal="center"/>
    </xf>
    <xf numFmtId="0" fontId="0" fillId="0" borderId="1" xfId="0" applyBorder="1" applyProtection="1"/>
    <xf numFmtId="0" fontId="12" fillId="0" borderId="9" xfId="0" applyFont="1" applyBorder="1" applyAlignment="1" applyProtection="1">
      <alignment horizontal="center"/>
    </xf>
    <xf numFmtId="0" fontId="13" fillId="0" borderId="2" xfId="0" applyFont="1" applyBorder="1" applyProtection="1"/>
    <xf numFmtId="0" fontId="20" fillId="0" borderId="2" xfId="0" applyFont="1" applyBorder="1" applyProtection="1"/>
    <xf numFmtId="0" fontId="13" fillId="0" borderId="3" xfId="0" applyFont="1" applyBorder="1" applyAlignment="1" applyProtection="1">
      <alignment wrapText="1"/>
    </xf>
    <xf numFmtId="0" fontId="12" fillId="0" borderId="10" xfId="0" applyFont="1" applyBorder="1" applyAlignment="1" applyProtection="1">
      <alignment horizontal="center" wrapText="1"/>
    </xf>
    <xf numFmtId="1" fontId="13" fillId="0" borderId="5" xfId="0" applyNumberFormat="1" applyFont="1" applyBorder="1" applyAlignment="1" applyProtection="1">
      <alignment horizontal="center"/>
    </xf>
    <xf numFmtId="166" fontId="13" fillId="0" borderId="2" xfId="0" applyNumberFormat="1" applyFont="1" applyBorder="1" applyAlignment="1" applyProtection="1">
      <alignment horizontal="center"/>
    </xf>
    <xf numFmtId="0" fontId="0" fillId="0" borderId="10" xfId="0" applyBorder="1" applyAlignment="1" applyProtection="1">
      <alignment horizontal="left"/>
    </xf>
    <xf numFmtId="0" fontId="37" fillId="0" borderId="3" xfId="0" applyFont="1" applyBorder="1" applyProtection="1"/>
    <xf numFmtId="166" fontId="12" fillId="0" borderId="0" xfId="0" applyNumberFormat="1" applyFont="1" applyAlignment="1" applyProtection="1">
      <alignment horizontal="right"/>
    </xf>
    <xf numFmtId="0" fontId="0" fillId="0" borderId="7" xfId="0" applyBorder="1" applyProtection="1"/>
    <xf numFmtId="0" fontId="12" fillId="0" borderId="10" xfId="0" applyFont="1" applyBorder="1" applyAlignment="1" applyProtection="1">
      <alignment horizontal="left"/>
    </xf>
    <xf numFmtId="0" fontId="25" fillId="0" borderId="3" xfId="0" applyFont="1" applyBorder="1" applyProtection="1"/>
    <xf numFmtId="0" fontId="14" fillId="0" borderId="3" xfId="0" applyFont="1" applyBorder="1" applyAlignment="1" applyProtection="1">
      <alignment wrapText="1"/>
    </xf>
    <xf numFmtId="166" fontId="12" fillId="0" borderId="0" xfId="2" applyNumberFormat="1" applyAlignment="1" applyProtection="1">
      <alignment horizontal="right"/>
    </xf>
    <xf numFmtId="0" fontId="12" fillId="0" borderId="10" xfId="0" applyFont="1" applyBorder="1" applyAlignment="1" applyProtection="1">
      <alignment horizontal="center"/>
    </xf>
    <xf numFmtId="0" fontId="14" fillId="0" borderId="3" xfId="0" applyFont="1" applyBorder="1" applyProtection="1"/>
    <xf numFmtId="0" fontId="19" fillId="0" borderId="3" xfId="0" applyFont="1" applyBorder="1" applyProtection="1"/>
    <xf numFmtId="0" fontId="25" fillId="0" borderId="4" xfId="0" applyFont="1" applyBorder="1" applyProtection="1"/>
    <xf numFmtId="0" fontId="12" fillId="0" borderId="11" xfId="0" applyFont="1" applyBorder="1" applyAlignment="1" applyProtection="1">
      <alignment horizontal="center"/>
    </xf>
    <xf numFmtId="166" fontId="35" fillId="0" borderId="5" xfId="0" applyNumberFormat="1" applyFont="1" applyBorder="1" applyAlignment="1" applyProtection="1">
      <alignment horizontal="right"/>
    </xf>
    <xf numFmtId="0" fontId="0" fillId="0" borderId="12" xfId="0" applyBorder="1" applyProtection="1"/>
    <xf numFmtId="0" fontId="35" fillId="0" borderId="11" xfId="0" applyFont="1" applyBorder="1" applyAlignment="1" applyProtection="1">
      <alignment horizontal="left"/>
    </xf>
    <xf numFmtId="6" fontId="12" fillId="0" borderId="0" xfId="2" applyNumberFormat="1" applyBorder="1" applyAlignment="1">
      <alignment horizontal="center"/>
    </xf>
    <xf numFmtId="166" fontId="13" fillId="0" borderId="0" xfId="0" applyNumberFormat="1" applyFont="1" applyBorder="1" applyAlignment="1">
      <alignment horizontal="center"/>
    </xf>
    <xf numFmtId="166" fontId="12" fillId="0" borderId="0" xfId="2" applyNumberFormat="1" applyBorder="1" applyAlignment="1">
      <alignment horizontal="center"/>
    </xf>
    <xf numFmtId="166" fontId="12" fillId="5" borderId="3" xfId="0" applyNumberFormat="1" applyFont="1" applyFill="1" applyBorder="1" applyAlignment="1" applyProtection="1">
      <alignment horizontal="right"/>
      <protection locked="0"/>
    </xf>
    <xf numFmtId="166" fontId="12" fillId="5" borderId="0" xfId="0" applyNumberFormat="1" applyFont="1" applyFill="1" applyBorder="1" applyAlignment="1" applyProtection="1">
      <alignment horizontal="right"/>
      <protection locked="0"/>
    </xf>
    <xf numFmtId="0" fontId="13" fillId="0" borderId="0" xfId="0" applyFont="1" applyProtection="1"/>
    <xf numFmtId="0" fontId="23" fillId="0" borderId="0" xfId="0" applyFont="1" applyProtection="1"/>
    <xf numFmtId="0" fontId="23" fillId="0" borderId="0" xfId="0" applyFont="1" applyAlignment="1" applyProtection="1">
      <alignment horizontal="center"/>
    </xf>
    <xf numFmtId="0" fontId="30" fillId="0" borderId="0" xfId="0" applyFont="1" applyProtection="1"/>
    <xf numFmtId="0" fontId="30" fillId="0" borderId="0" xfId="0" applyFont="1" applyAlignment="1" applyProtection="1">
      <alignment horizontal="center"/>
    </xf>
    <xf numFmtId="0" fontId="12" fillId="0" borderId="9" xfId="0" applyFont="1" applyBorder="1" applyProtection="1"/>
    <xf numFmtId="0" fontId="12" fillId="0" borderId="1" xfId="0" applyFont="1" applyBorder="1" applyAlignment="1" applyProtection="1">
      <alignment horizontal="center"/>
    </xf>
    <xf numFmtId="0" fontId="13" fillId="0" borderId="1" xfId="0" applyFont="1" applyBorder="1" applyProtection="1"/>
    <xf numFmtId="0" fontId="13" fillId="0" borderId="10" xfId="0" applyFont="1" applyBorder="1" applyAlignment="1" applyProtection="1">
      <alignment wrapText="1"/>
    </xf>
    <xf numFmtId="0" fontId="12" fillId="0" borderId="3" xfId="0" applyFont="1" applyBorder="1" applyAlignment="1" applyProtection="1">
      <alignment horizontal="center" wrapText="1"/>
    </xf>
    <xf numFmtId="1" fontId="13" fillId="0" borderId="4" xfId="0" applyNumberFormat="1" applyFont="1" applyBorder="1" applyAlignment="1" applyProtection="1">
      <alignment horizontal="center"/>
    </xf>
    <xf numFmtId="1" fontId="13" fillId="0" borderId="12" xfId="0" applyNumberFormat="1" applyFont="1" applyBorder="1" applyAlignment="1" applyProtection="1">
      <alignment horizontal="center"/>
    </xf>
    <xf numFmtId="166" fontId="13" fillId="0" borderId="1" xfId="0" applyNumberFormat="1" applyFont="1" applyBorder="1" applyAlignment="1" applyProtection="1">
      <alignment horizontal="center"/>
    </xf>
    <xf numFmtId="166" fontId="0" fillId="0" borderId="2" xfId="0" applyNumberFormat="1" applyBorder="1" applyProtection="1"/>
    <xf numFmtId="166" fontId="0" fillId="0" borderId="6" xfId="0" applyNumberFormat="1" applyBorder="1" applyProtection="1"/>
    <xf numFmtId="166" fontId="13" fillId="0" borderId="6" xfId="0" applyNumberFormat="1" applyFont="1" applyBorder="1" applyAlignment="1" applyProtection="1">
      <alignment horizontal="center"/>
    </xf>
    <xf numFmtId="0" fontId="37" fillId="0" borderId="10" xfId="0" applyFont="1" applyBorder="1" applyProtection="1"/>
    <xf numFmtId="166" fontId="12" fillId="0" borderId="3" xfId="0" applyNumberFormat="1" applyFont="1" applyBorder="1" applyAlignment="1" applyProtection="1">
      <alignment horizontal="right"/>
    </xf>
    <xf numFmtId="166" fontId="12" fillId="0" borderId="0" xfId="0" applyNumberFormat="1" applyFont="1" applyBorder="1" applyAlignment="1" applyProtection="1">
      <alignment horizontal="right"/>
    </xf>
    <xf numFmtId="166" fontId="0" fillId="0" borderId="0" xfId="0" applyNumberFormat="1" applyBorder="1" applyProtection="1"/>
    <xf numFmtId="166" fontId="0" fillId="0" borderId="7" xfId="0" applyNumberFormat="1" applyBorder="1" applyProtection="1"/>
    <xf numFmtId="166" fontId="12" fillId="0" borderId="7" xfId="0" applyNumberFormat="1" applyFont="1" applyBorder="1" applyAlignment="1" applyProtection="1">
      <alignment horizontal="right"/>
    </xf>
    <xf numFmtId="0" fontId="25" fillId="0" borderId="10" xfId="0" applyFont="1" applyBorder="1" applyProtection="1"/>
    <xf numFmtId="0" fontId="14" fillId="0" borderId="10" xfId="0" applyFont="1" applyBorder="1" applyAlignment="1" applyProtection="1">
      <alignment wrapText="1"/>
    </xf>
    <xf numFmtId="166" fontId="12" fillId="0" borderId="3" xfId="2" applyNumberFormat="1" applyBorder="1" applyAlignment="1" applyProtection="1">
      <alignment horizontal="right"/>
    </xf>
    <xf numFmtId="166" fontId="12" fillId="0" borderId="0" xfId="2" applyNumberFormat="1" applyBorder="1" applyAlignment="1" applyProtection="1">
      <alignment horizontal="right"/>
    </xf>
    <xf numFmtId="166" fontId="12" fillId="0" borderId="7" xfId="2" applyNumberFormat="1" applyBorder="1" applyAlignment="1" applyProtection="1">
      <alignment horizontal="right"/>
    </xf>
    <xf numFmtId="166" fontId="12" fillId="0" borderId="0" xfId="7" applyNumberFormat="1" applyBorder="1" applyAlignment="1" applyProtection="1">
      <alignment horizontal="right"/>
    </xf>
    <xf numFmtId="166" fontId="12" fillId="0" borderId="0" xfId="1" applyNumberFormat="1" applyBorder="1" applyAlignment="1" applyProtection="1">
      <alignment horizontal="right"/>
    </xf>
    <xf numFmtId="0" fontId="14" fillId="0" borderId="10" xfId="0" applyFont="1" applyBorder="1" applyProtection="1"/>
    <xf numFmtId="0" fontId="19" fillId="0" borderId="10" xfId="0" applyFont="1" applyBorder="1" applyProtection="1"/>
    <xf numFmtId="0" fontId="25" fillId="0" borderId="11" xfId="0" applyFont="1" applyBorder="1" applyProtection="1"/>
    <xf numFmtId="0" fontId="12" fillId="0" borderId="4" xfId="0" applyFont="1" applyBorder="1" applyAlignment="1" applyProtection="1">
      <alignment horizontal="center"/>
    </xf>
    <xf numFmtId="166" fontId="12" fillId="0" borderId="4" xfId="2" applyNumberFormat="1" applyBorder="1" applyAlignment="1" applyProtection="1">
      <alignment horizontal="right"/>
    </xf>
    <xf numFmtId="166" fontId="12" fillId="0" borderId="5" xfId="2" applyNumberFormat="1" applyBorder="1" applyAlignment="1" applyProtection="1">
      <alignment horizontal="right"/>
    </xf>
    <xf numFmtId="166" fontId="0" fillId="0" borderId="5" xfId="0" applyNumberFormat="1" applyBorder="1" applyProtection="1"/>
    <xf numFmtId="166" fontId="0" fillId="0" borderId="12" xfId="0" applyNumberFormat="1" applyBorder="1" applyProtection="1"/>
    <xf numFmtId="166" fontId="35" fillId="0" borderId="12" xfId="0" applyNumberFormat="1" applyFont="1" applyBorder="1" applyAlignment="1" applyProtection="1">
      <alignment horizontal="right"/>
    </xf>
    <xf numFmtId="1" fontId="13" fillId="0" borderId="3" xfId="0" applyNumberFormat="1" applyFont="1" applyBorder="1" applyAlignment="1" applyProtection="1">
      <alignment horizontal="center"/>
    </xf>
    <xf numFmtId="1" fontId="13" fillId="0" borderId="0" xfId="0" applyNumberFormat="1" applyFont="1" applyBorder="1" applyAlignment="1" applyProtection="1">
      <alignment horizontal="center"/>
    </xf>
    <xf numFmtId="1" fontId="13" fillId="0" borderId="7" xfId="0" applyNumberFormat="1" applyFont="1" applyBorder="1" applyAlignment="1" applyProtection="1">
      <alignment horizontal="center"/>
    </xf>
    <xf numFmtId="1" fontId="13" fillId="0" borderId="0" xfId="0" applyNumberFormat="1" applyFont="1" applyAlignment="1" applyProtection="1">
      <alignment horizontal="center"/>
    </xf>
    <xf numFmtId="1" fontId="12" fillId="0" borderId="1" xfId="0" applyNumberFormat="1" applyFont="1" applyBorder="1" applyAlignment="1" applyProtection="1">
      <alignment horizontal="center"/>
    </xf>
    <xf numFmtId="1" fontId="12" fillId="0" borderId="2" xfId="0" applyNumberFormat="1" applyFont="1" applyBorder="1" applyAlignment="1" applyProtection="1">
      <alignment horizontal="center"/>
    </xf>
    <xf numFmtId="1" fontId="12" fillId="0" borderId="6" xfId="0" applyNumberFormat="1" applyFont="1" applyBorder="1" applyAlignment="1" applyProtection="1">
      <alignment horizontal="center"/>
    </xf>
    <xf numFmtId="166" fontId="13" fillId="0" borderId="3" xfId="0" applyNumberFormat="1" applyFont="1" applyBorder="1" applyAlignment="1" applyProtection="1">
      <alignment horizontal="center"/>
    </xf>
    <xf numFmtId="166" fontId="13" fillId="0" borderId="0" xfId="0" applyNumberFormat="1" applyFont="1" applyBorder="1" applyAlignment="1" applyProtection="1">
      <alignment horizontal="center"/>
    </xf>
    <xf numFmtId="166" fontId="12" fillId="0" borderId="3" xfId="2" applyNumberFormat="1" applyBorder="1" applyAlignment="1" applyProtection="1">
      <alignment horizontal="center"/>
    </xf>
    <xf numFmtId="166" fontId="12" fillId="0" borderId="0" xfId="2" applyNumberFormat="1" applyBorder="1" applyAlignment="1" applyProtection="1">
      <alignment horizontal="center"/>
    </xf>
    <xf numFmtId="166" fontId="12" fillId="0" borderId="7" xfId="2" applyNumberForma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Border="1" applyAlignment="1" applyProtection="1">
      <alignment horizontal="center"/>
    </xf>
    <xf numFmtId="166" fontId="12" fillId="0" borderId="7" xfId="0" applyNumberFormat="1" applyFont="1" applyBorder="1" applyAlignment="1" applyProtection="1">
      <alignment horizontal="center"/>
    </xf>
    <xf numFmtId="166" fontId="12" fillId="0" borderId="4" xfId="2" applyNumberFormat="1" applyBorder="1" applyAlignment="1" applyProtection="1">
      <alignment horizontal="center"/>
    </xf>
    <xf numFmtId="166" fontId="12" fillId="0" borderId="5" xfId="2" applyNumberFormat="1" applyBorder="1" applyAlignment="1" applyProtection="1">
      <alignment horizontal="center"/>
    </xf>
    <xf numFmtId="166" fontId="12" fillId="0" borderId="12" xfId="2" applyNumberFormat="1" applyBorder="1" applyAlignment="1" applyProtection="1">
      <alignment horizontal="center"/>
    </xf>
    <xf numFmtId="166" fontId="12" fillId="0" borderId="5" xfId="0" applyNumberFormat="1" applyFont="1" applyBorder="1" applyAlignment="1" applyProtection="1">
      <alignment horizontal="right"/>
    </xf>
    <xf numFmtId="166" fontId="12" fillId="0" borderId="12" xfId="0" applyNumberFormat="1" applyFont="1" applyBorder="1" applyAlignment="1" applyProtection="1">
      <alignment horizontal="right"/>
    </xf>
    <xf numFmtId="166" fontId="35" fillId="0" borderId="0" xfId="0" applyNumberFormat="1" applyFont="1" applyAlignment="1" applyProtection="1">
      <alignment horizontal="right"/>
    </xf>
    <xf numFmtId="6" fontId="13" fillId="0" borderId="0" xfId="0" applyNumberFormat="1" applyFont="1" applyBorder="1" applyAlignment="1">
      <alignment horizontal="right"/>
    </xf>
    <xf numFmtId="42" fontId="13" fillId="0" borderId="12" xfId="2" applyNumberFormat="1" applyFont="1" applyBorder="1" applyAlignment="1">
      <alignment horizontal="center"/>
    </xf>
    <xf numFmtId="1" fontId="12" fillId="5" borderId="3" xfId="0" applyNumberFormat="1" applyFont="1" applyFill="1" applyBorder="1" applyAlignment="1" applyProtection="1">
      <alignment horizontal="right"/>
      <protection locked="0"/>
    </xf>
    <xf numFmtId="1" fontId="12" fillId="5" borderId="0" xfId="0" applyNumberFormat="1" applyFont="1" applyFill="1" applyBorder="1" applyAlignment="1" applyProtection="1">
      <alignment horizontal="right"/>
      <protection locked="0"/>
    </xf>
    <xf numFmtId="1" fontId="12" fillId="5" borderId="3" xfId="1" applyNumberFormat="1" applyFill="1" applyBorder="1" applyAlignment="1" applyProtection="1">
      <alignment horizontal="right"/>
      <protection locked="0"/>
    </xf>
    <xf numFmtId="0" fontId="0" fillId="0" borderId="9" xfId="0" applyBorder="1" applyProtection="1"/>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7"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0" xfId="0" applyNumberFormat="1" applyBorder="1" applyProtection="1"/>
    <xf numFmtId="1" fontId="0" fillId="0" borderId="7" xfId="0" applyNumberFormat="1" applyBorder="1" applyProtection="1"/>
    <xf numFmtId="1" fontId="0" fillId="0" borderId="0" xfId="0" applyNumberFormat="1" applyProtection="1"/>
    <xf numFmtId="0" fontId="12" fillId="0" borderId="10" xfId="0" applyFont="1" applyBorder="1" applyProtection="1"/>
    <xf numFmtId="1" fontId="12" fillId="0" borderId="0" xfId="0" applyNumberFormat="1" applyFont="1" applyAlignment="1" applyProtection="1">
      <alignment horizontal="right"/>
    </xf>
    <xf numFmtId="1" fontId="12" fillId="0" borderId="7" xfId="0" applyNumberFormat="1" applyFont="1" applyBorder="1" applyAlignment="1" applyProtection="1">
      <alignment horizontal="right"/>
    </xf>
    <xf numFmtId="1" fontId="12" fillId="0" borderId="7" xfId="1" applyNumberFormat="1" applyBorder="1" applyAlignment="1" applyProtection="1">
      <alignment horizontal="right"/>
    </xf>
    <xf numFmtId="1" fontId="12" fillId="0" borderId="3" xfId="1" applyNumberFormat="1" applyBorder="1" applyAlignment="1" applyProtection="1">
      <alignment horizontal="right"/>
    </xf>
    <xf numFmtId="1" fontId="0" fillId="0" borderId="7" xfId="0" applyNumberFormat="1" applyBorder="1" applyAlignment="1" applyProtection="1">
      <alignment horizontal="right"/>
    </xf>
    <xf numFmtId="1" fontId="12" fillId="0" borderId="3" xfId="0" applyNumberFormat="1" applyFont="1" applyBorder="1" applyAlignment="1" applyProtection="1">
      <alignment horizontal="right"/>
    </xf>
    <xf numFmtId="1" fontId="12" fillId="0" borderId="0" xfId="0" applyNumberFormat="1" applyFont="1" applyBorder="1" applyAlignment="1" applyProtection="1">
      <alignment horizontal="right"/>
    </xf>
    <xf numFmtId="0" fontId="13" fillId="0" borderId="10" xfId="0" applyFont="1" applyBorder="1" applyProtection="1"/>
    <xf numFmtId="1" fontId="12" fillId="0" borderId="3" xfId="7" applyNumberFormat="1" applyBorder="1" applyAlignment="1" applyProtection="1">
      <alignment horizontal="right"/>
    </xf>
    <xf numFmtId="1" fontId="12" fillId="0" borderId="0" xfId="7" applyNumberFormat="1" applyBorder="1" applyAlignment="1" applyProtection="1">
      <alignment horizontal="right"/>
    </xf>
    <xf numFmtId="1" fontId="12" fillId="0" borderId="7" xfId="7" applyNumberFormat="1" applyBorder="1" applyAlignment="1" applyProtection="1">
      <alignment horizontal="right"/>
    </xf>
    <xf numFmtId="0" fontId="12"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1" fontId="12" fillId="5" borderId="0" xfId="1" applyNumberFormat="1" applyFill="1" applyBorder="1" applyAlignment="1" applyProtection="1">
      <alignment horizontal="right"/>
      <protection locked="0"/>
    </xf>
    <xf numFmtId="0" fontId="12" fillId="0" borderId="1" xfId="0" applyFont="1" applyBorder="1" applyProtection="1"/>
    <xf numFmtId="0" fontId="12" fillId="0" borderId="6" xfId="0" applyFont="1" applyBorder="1" applyProtection="1"/>
    <xf numFmtId="0" fontId="12" fillId="0" borderId="10" xfId="0" applyFont="1" applyBorder="1" applyAlignment="1" applyProtection="1">
      <alignment wrapText="1"/>
    </xf>
    <xf numFmtId="1" fontId="12" fillId="0" borderId="0" xfId="0" applyNumberFormat="1" applyFont="1" applyAlignment="1" applyProtection="1">
      <alignment horizontal="center"/>
    </xf>
    <xf numFmtId="1" fontId="12" fillId="0" borderId="0" xfId="1" applyNumberFormat="1" applyAlignment="1" applyProtection="1">
      <alignment horizontal="right"/>
    </xf>
    <xf numFmtId="1" fontId="12" fillId="0" borderId="0" xfId="1" applyNumberFormat="1" applyBorder="1" applyAlignment="1" applyProtection="1">
      <alignment horizontal="right"/>
    </xf>
    <xf numFmtId="1" fontId="12" fillId="0" borderId="4" xfId="0" applyNumberFormat="1" applyFont="1" applyBorder="1" applyAlignment="1" applyProtection="1">
      <alignment horizontal="right"/>
    </xf>
    <xf numFmtId="1" fontId="12" fillId="0" borderId="5" xfId="0" applyNumberFormat="1" applyFont="1" applyBorder="1" applyAlignment="1" applyProtection="1">
      <alignment horizontal="right"/>
    </xf>
    <xf numFmtId="0" fontId="41" fillId="0" borderId="0" xfId="0" applyFont="1" applyProtection="1"/>
    <xf numFmtId="1" fontId="23" fillId="0" borderId="0" xfId="0" applyNumberFormat="1" applyFont="1" applyAlignment="1" applyProtection="1">
      <alignment horizontal="left" vertical="center"/>
    </xf>
    <xf numFmtId="0" fontId="40" fillId="0" borderId="0" xfId="0" applyFont="1" applyAlignment="1" applyProtection="1">
      <alignment vertical="top"/>
    </xf>
    <xf numFmtId="42" fontId="0" fillId="0" borderId="0" xfId="0" applyNumberFormat="1" applyProtection="1"/>
    <xf numFmtId="3" fontId="12" fillId="0" borderId="0" xfId="1" applyNumberFormat="1" applyAlignment="1" applyProtection="1">
      <alignment horizontal="right"/>
    </xf>
    <xf numFmtId="1" fontId="17" fillId="0" borderId="0" xfId="0" applyNumberFormat="1" applyFont="1" applyAlignment="1" applyProtection="1">
      <alignment horizontal="center"/>
    </xf>
    <xf numFmtId="0" fontId="13" fillId="0" borderId="9" xfId="0" applyFont="1" applyBorder="1" applyAlignment="1" applyProtection="1">
      <alignment horizontal="center"/>
    </xf>
    <xf numFmtId="0" fontId="13" fillId="0" borderId="11" xfId="0" applyFont="1" applyBorder="1" applyAlignment="1" applyProtection="1">
      <alignment wrapText="1"/>
    </xf>
    <xf numFmtId="1" fontId="12" fillId="0" borderId="4" xfId="0" applyNumberFormat="1" applyFont="1" applyBorder="1" applyAlignment="1" applyProtection="1">
      <alignment horizontal="center" wrapText="1"/>
    </xf>
    <xf numFmtId="0" fontId="13" fillId="0" borderId="4" xfId="0" applyFont="1" applyBorder="1" applyAlignment="1" applyProtection="1">
      <alignment wrapText="1"/>
    </xf>
    <xf numFmtId="165" fontId="13" fillId="0" borderId="11" xfId="0" applyNumberFormat="1" applyFont="1" applyBorder="1" applyAlignment="1" applyProtection="1">
      <alignment horizontal="center"/>
    </xf>
    <xf numFmtId="1" fontId="12" fillId="0" borderId="3" xfId="0" applyNumberFormat="1" applyFont="1" applyBorder="1" applyAlignment="1" applyProtection="1">
      <alignment horizontal="center" wrapText="1"/>
    </xf>
    <xf numFmtId="165" fontId="13" fillId="0" borderId="1" xfId="0" applyNumberFormat="1" applyFont="1" applyBorder="1" applyAlignment="1" applyProtection="1">
      <alignment horizontal="right"/>
    </xf>
    <xf numFmtId="165" fontId="13" fillId="0" borderId="2" xfId="0" applyNumberFormat="1" applyFont="1" applyBorder="1" applyAlignment="1" applyProtection="1">
      <alignment horizontal="right"/>
    </xf>
    <xf numFmtId="165" fontId="13" fillId="0" borderId="6" xfId="0" applyNumberFormat="1" applyFont="1" applyBorder="1" applyAlignment="1" applyProtection="1">
      <alignment horizontal="right"/>
    </xf>
    <xf numFmtId="0" fontId="13" fillId="0" borderId="6" xfId="0" applyFont="1" applyBorder="1" applyAlignment="1" applyProtection="1">
      <alignment horizontal="center"/>
    </xf>
    <xf numFmtId="1" fontId="17" fillId="0" borderId="3" xfId="0" applyNumberFormat="1" applyFont="1" applyBorder="1" applyAlignment="1" applyProtection="1">
      <alignment horizontal="center" wrapText="1"/>
    </xf>
    <xf numFmtId="0" fontId="13" fillId="0" borderId="3" xfId="0" applyFont="1" applyBorder="1" applyAlignment="1" applyProtection="1">
      <alignment horizontal="right"/>
    </xf>
    <xf numFmtId="0" fontId="13" fillId="0" borderId="0" xfId="0" applyFont="1" applyAlignment="1" applyProtection="1">
      <alignment horizontal="right"/>
    </xf>
    <xf numFmtId="0" fontId="13" fillId="0" borderId="7" xfId="0" applyFont="1" applyBorder="1" applyAlignment="1" applyProtection="1">
      <alignment horizontal="right"/>
    </xf>
    <xf numFmtId="1" fontId="12" fillId="0" borderId="3" xfId="0" applyNumberFormat="1" applyFont="1" applyBorder="1" applyAlignment="1" applyProtection="1">
      <alignment horizontal="center"/>
    </xf>
    <xf numFmtId="0" fontId="13" fillId="0" borderId="3" xfId="0" applyFont="1" applyBorder="1" applyAlignment="1" applyProtection="1">
      <alignment horizontal="center"/>
    </xf>
    <xf numFmtId="42" fontId="12" fillId="0" borderId="3" xfId="2" applyNumberFormat="1" applyBorder="1" applyAlignment="1" applyProtection="1">
      <alignment horizontal="right"/>
    </xf>
    <xf numFmtId="42" fontId="12" fillId="0" borderId="0" xfId="2" applyNumberFormat="1" applyAlignment="1" applyProtection="1">
      <alignment horizontal="right"/>
    </xf>
    <xf numFmtId="42" fontId="12" fillId="0" borderId="7" xfId="2" applyNumberFormat="1" applyBorder="1" applyAlignment="1" applyProtection="1">
      <alignment horizontal="right"/>
    </xf>
    <xf numFmtId="167" fontId="0" fillId="0" borderId="0" xfId="0" applyNumberFormat="1" applyProtection="1"/>
    <xf numFmtId="167" fontId="12" fillId="0" borderId="10" xfId="0" applyNumberFormat="1" applyFont="1" applyBorder="1" applyProtection="1"/>
    <xf numFmtId="167" fontId="12" fillId="0" borderId="3" xfId="0" applyNumberFormat="1" applyFont="1" applyBorder="1" applyAlignment="1" applyProtection="1">
      <alignment horizontal="center"/>
    </xf>
    <xf numFmtId="167" fontId="13" fillId="0" borderId="3" xfId="0" applyNumberFormat="1" applyFont="1" applyBorder="1" applyAlignment="1" applyProtection="1">
      <alignment horizontal="center"/>
    </xf>
    <xf numFmtId="167" fontId="12" fillId="0" borderId="3" xfId="2" applyNumberFormat="1" applyBorder="1" applyAlignment="1" applyProtection="1">
      <alignment horizontal="right"/>
    </xf>
    <xf numFmtId="167" fontId="12" fillId="0" borderId="0" xfId="2" applyNumberFormat="1" applyAlignment="1" applyProtection="1">
      <alignment horizontal="right"/>
    </xf>
    <xf numFmtId="167" fontId="12" fillId="0" borderId="7" xfId="2" applyNumberFormat="1" applyBorder="1" applyAlignment="1" applyProtection="1">
      <alignment horizontal="right"/>
    </xf>
    <xf numFmtId="3" fontId="12" fillId="0" borderId="10" xfId="0" applyNumberFormat="1" applyFont="1" applyBorder="1" applyProtection="1"/>
    <xf numFmtId="3" fontId="13" fillId="0" borderId="3" xfId="0" applyNumberFormat="1" applyFont="1" applyBorder="1" applyAlignment="1" applyProtection="1">
      <alignment horizontal="center"/>
    </xf>
    <xf numFmtId="3" fontId="12" fillId="0" borderId="3" xfId="1" applyNumberFormat="1" applyBorder="1" applyAlignment="1" applyProtection="1">
      <alignment horizontal="right"/>
    </xf>
    <xf numFmtId="3" fontId="12" fillId="0" borderId="7" xfId="1" applyNumberFormat="1" applyBorder="1" applyAlignment="1" applyProtection="1">
      <alignment horizontal="right"/>
    </xf>
    <xf numFmtId="3" fontId="0" fillId="0" borderId="0" xfId="0" applyNumberFormat="1" applyProtection="1"/>
    <xf numFmtId="166" fontId="12" fillId="0" borderId="3" xfId="1" applyNumberFormat="1" applyBorder="1" applyAlignment="1" applyProtection="1">
      <alignment horizontal="right"/>
    </xf>
    <xf numFmtId="166" fontId="12" fillId="0" borderId="0" xfId="1" applyNumberFormat="1" applyAlignment="1" applyProtection="1">
      <alignment horizontal="right"/>
    </xf>
    <xf numFmtId="166" fontId="12" fillId="0" borderId="7" xfId="1" applyNumberFormat="1" applyBorder="1" applyAlignment="1" applyProtection="1">
      <alignment horizontal="right"/>
    </xf>
    <xf numFmtId="1" fontId="12" fillId="0" borderId="10" xfId="0" applyNumberFormat="1" applyFont="1" applyBorder="1" applyProtection="1"/>
    <xf numFmtId="166" fontId="13" fillId="0" borderId="3" xfId="0" applyNumberFormat="1" applyFont="1" applyBorder="1" applyAlignment="1" applyProtection="1">
      <alignment horizontal="right"/>
    </xf>
    <xf numFmtId="166" fontId="13" fillId="0" borderId="0" xfId="0" applyNumberFormat="1" applyFont="1" applyAlignment="1" applyProtection="1">
      <alignment horizontal="right"/>
    </xf>
    <xf numFmtId="166" fontId="13" fillId="0" borderId="7" xfId="0" applyNumberFormat="1" applyFont="1" applyBorder="1" applyAlignment="1" applyProtection="1">
      <alignment horizontal="right"/>
    </xf>
    <xf numFmtId="166" fontId="12" fillId="0" borderId="12" xfId="2" applyNumberFormat="1" applyBorder="1" applyAlignment="1" applyProtection="1">
      <alignment horizontal="right"/>
    </xf>
    <xf numFmtId="0" fontId="13" fillId="0" borderId="13" xfId="0" applyFont="1" applyBorder="1" applyProtection="1"/>
    <xf numFmtId="1" fontId="12" fillId="0" borderId="8" xfId="0" applyNumberFormat="1" applyFont="1" applyBorder="1" applyAlignment="1" applyProtection="1">
      <alignment horizontal="center"/>
    </xf>
    <xf numFmtId="42" fontId="13" fillId="0" borderId="5" xfId="2" applyNumberFormat="1" applyFont="1" applyBorder="1" applyAlignment="1" applyProtection="1">
      <alignment horizontal="right"/>
    </xf>
    <xf numFmtId="42" fontId="13" fillId="0" borderId="13" xfId="2" applyNumberFormat="1" applyFont="1" applyBorder="1" applyAlignment="1" applyProtection="1">
      <alignment horizontal="right"/>
    </xf>
    <xf numFmtId="0" fontId="0" fillId="0" borderId="0" xfId="0" applyAlignment="1" applyProtection="1">
      <alignment horizontal="right"/>
    </xf>
    <xf numFmtId="1" fontId="13" fillId="0" borderId="11" xfId="0" applyNumberFormat="1" applyFont="1" applyBorder="1" applyAlignment="1" applyProtection="1">
      <alignment horizontal="center"/>
    </xf>
    <xf numFmtId="166" fontId="13" fillId="0" borderId="10" xfId="0" applyNumberFormat="1" applyFont="1" applyBorder="1" applyAlignment="1" applyProtection="1">
      <alignment horizontal="right"/>
    </xf>
    <xf numFmtId="0" fontId="13" fillId="0" borderId="10" xfId="0" applyFont="1" applyBorder="1" applyAlignment="1" applyProtection="1">
      <alignment horizontal="center"/>
    </xf>
    <xf numFmtId="166" fontId="12" fillId="0" borderId="10" xfId="2" applyNumberFormat="1" applyBorder="1" applyAlignment="1" applyProtection="1">
      <alignment horizontal="right"/>
    </xf>
    <xf numFmtId="0" fontId="18" fillId="0" borderId="10" xfId="0" applyFont="1" applyBorder="1" applyProtection="1"/>
    <xf numFmtId="1" fontId="12" fillId="0" borderId="15" xfId="0" applyNumberFormat="1" applyFont="1" applyBorder="1" applyAlignment="1" applyProtection="1">
      <alignment horizontal="center"/>
    </xf>
    <xf numFmtId="42" fontId="13" fillId="0" borderId="8" xfId="2" applyNumberFormat="1" applyFont="1" applyBorder="1" applyAlignment="1" applyProtection="1">
      <alignment horizontal="right"/>
    </xf>
    <xf numFmtId="0" fontId="36" fillId="0" borderId="10" xfId="0" applyFont="1" applyBorder="1" applyProtection="1"/>
    <xf numFmtId="1" fontId="12" fillId="0" borderId="12" xfId="0" applyNumberFormat="1" applyFont="1" applyBorder="1" applyAlignment="1" applyProtection="1">
      <alignment horizontal="center" wrapText="1"/>
    </xf>
    <xf numFmtId="0" fontId="13" fillId="0" borderId="12" xfId="0" applyFont="1" applyBorder="1" applyAlignment="1" applyProtection="1">
      <alignment horizontal="center"/>
    </xf>
    <xf numFmtId="0" fontId="0" fillId="0" borderId="10" xfId="0" applyBorder="1" applyProtection="1"/>
    <xf numFmtId="1" fontId="12" fillId="0" borderId="7" xfId="0" applyNumberFormat="1" applyFont="1" applyBorder="1" applyAlignment="1" applyProtection="1">
      <alignment horizontal="center" wrapText="1"/>
    </xf>
    <xf numFmtId="42" fontId="13" fillId="0" borderId="0" xfId="0" applyNumberFormat="1" applyFont="1" applyAlignment="1" applyProtection="1">
      <alignment horizontal="right"/>
    </xf>
    <xf numFmtId="0" fontId="13" fillId="0" borderId="10" xfId="0" applyFont="1" applyBorder="1" applyAlignment="1" applyProtection="1">
      <alignment horizontal="right"/>
    </xf>
    <xf numFmtId="1" fontId="12" fillId="0" borderId="0" xfId="0" applyNumberFormat="1" applyFont="1" applyBorder="1" applyAlignment="1" applyProtection="1">
      <alignment horizontal="center"/>
    </xf>
    <xf numFmtId="166" fontId="13" fillId="0" borderId="10" xfId="0" applyNumberFormat="1" applyFont="1" applyBorder="1" applyProtection="1"/>
    <xf numFmtId="166" fontId="0" fillId="0" borderId="0" xfId="0" applyNumberFormat="1" applyProtection="1"/>
    <xf numFmtId="1" fontId="12" fillId="0" borderId="7" xfId="0" applyNumberFormat="1" applyFont="1" applyBorder="1" applyAlignment="1" applyProtection="1">
      <alignment horizontal="center"/>
    </xf>
    <xf numFmtId="166" fontId="12" fillId="0" borderId="10" xfId="0" applyNumberFormat="1" applyFont="1" applyBorder="1" applyProtection="1"/>
    <xf numFmtId="9" fontId="12" fillId="8" borderId="0" xfId="7" applyNumberFormat="1" applyFill="1" applyAlignment="1" applyProtection="1">
      <alignment horizontal="right" vertical="center" wrapText="1"/>
    </xf>
    <xf numFmtId="9" fontId="12" fillId="0" borderId="10" xfId="2" applyNumberFormat="1" applyBorder="1" applyAlignment="1" applyProtection="1">
      <alignment horizontal="right"/>
    </xf>
    <xf numFmtId="3" fontId="13" fillId="0" borderId="10" xfId="0" applyNumberFormat="1" applyFont="1" applyBorder="1" applyAlignment="1" applyProtection="1">
      <alignment wrapText="1"/>
    </xf>
    <xf numFmtId="3" fontId="34" fillId="0" borderId="10" xfId="2" applyNumberFormat="1" applyFont="1" applyBorder="1" applyAlignment="1" applyProtection="1">
      <alignment horizontal="right"/>
    </xf>
    <xf numFmtId="4" fontId="12" fillId="0" borderId="10" xfId="2" applyNumberFormat="1" applyBorder="1" applyAlignment="1" applyProtection="1">
      <alignment horizontal="right"/>
    </xf>
    <xf numFmtId="166" fontId="13" fillId="0" borderId="11" xfId="0" applyNumberFormat="1" applyFont="1" applyBorder="1" applyAlignment="1" applyProtection="1">
      <alignment wrapText="1"/>
    </xf>
    <xf numFmtId="1" fontId="12" fillId="0" borderId="13" xfId="0" applyNumberFormat="1" applyFont="1" applyBorder="1" applyAlignment="1" applyProtection="1">
      <alignment horizontal="center"/>
    </xf>
    <xf numFmtId="166" fontId="13" fillId="0" borderId="13" xfId="0" applyNumberFormat="1" applyFont="1" applyBorder="1" applyAlignment="1" applyProtection="1">
      <alignment wrapText="1"/>
    </xf>
    <xf numFmtId="0" fontId="13" fillId="0" borderId="0" xfId="0" applyFont="1" applyAlignment="1" applyProtection="1">
      <alignment wrapText="1"/>
    </xf>
    <xf numFmtId="4" fontId="12" fillId="0" borderId="0" xfId="2" applyNumberFormat="1" applyAlignment="1" applyProtection="1">
      <alignment horizontal="center"/>
    </xf>
    <xf numFmtId="0" fontId="13" fillId="0" borderId="9" xfId="0" applyFont="1" applyBorder="1" applyProtection="1"/>
    <xf numFmtId="166" fontId="13" fillId="0" borderId="1" xfId="0" applyNumberFormat="1" applyFont="1" applyBorder="1" applyProtection="1"/>
    <xf numFmtId="42" fontId="13" fillId="0" borderId="1" xfId="2" applyNumberFormat="1" applyFont="1" applyBorder="1" applyAlignment="1" applyProtection="1">
      <alignment horizontal="right"/>
    </xf>
    <xf numFmtId="42" fontId="13" fillId="0" borderId="2" xfId="2" applyNumberFormat="1" applyFont="1" applyBorder="1" applyAlignment="1" applyProtection="1">
      <alignment horizontal="right"/>
    </xf>
    <xf numFmtId="42" fontId="13" fillId="0" borderId="6" xfId="2" applyNumberFormat="1" applyFont="1" applyBorder="1" applyAlignment="1" applyProtection="1">
      <alignment horizontal="right"/>
    </xf>
    <xf numFmtId="166" fontId="13"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0" fontId="13" fillId="0" borderId="11" xfId="0" applyFont="1" applyBorder="1" applyProtection="1"/>
    <xf numFmtId="1" fontId="12" fillId="0" borderId="4" xfId="0" applyNumberFormat="1" applyFont="1" applyBorder="1" applyAlignment="1" applyProtection="1">
      <alignment horizontal="center"/>
    </xf>
    <xf numFmtId="166" fontId="13"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0" fontId="14" fillId="0" borderId="1" xfId="0" applyFont="1" applyBorder="1" applyProtection="1"/>
    <xf numFmtId="1" fontId="17" fillId="0" borderId="9" xfId="0" applyNumberFormat="1" applyFont="1" applyBorder="1" applyAlignment="1" applyProtection="1">
      <alignment horizontal="center"/>
    </xf>
    <xf numFmtId="0" fontId="14" fillId="0" borderId="4" xfId="0" applyFont="1" applyBorder="1" applyProtection="1"/>
    <xf numFmtId="1" fontId="17" fillId="0" borderId="11" xfId="0" applyNumberFormat="1" applyFont="1" applyBorder="1" applyAlignment="1" applyProtection="1">
      <alignment horizontal="center"/>
    </xf>
    <xf numFmtId="0" fontId="0" fillId="0" borderId="11" xfId="0" applyBorder="1" applyProtection="1"/>
    <xf numFmtId="1" fontId="17" fillId="0" borderId="10" xfId="0" applyNumberFormat="1" applyFont="1" applyBorder="1" applyAlignment="1" applyProtection="1">
      <alignment horizontal="center"/>
    </xf>
    <xf numFmtId="0" fontId="12" fillId="0" borderId="3" xfId="0" applyFont="1" applyBorder="1" applyProtection="1"/>
    <xf numFmtId="1" fontId="12" fillId="0" borderId="10" xfId="0" applyNumberFormat="1" applyFont="1" applyBorder="1" applyAlignment="1" applyProtection="1">
      <alignment horizontal="center"/>
    </xf>
    <xf numFmtId="169" fontId="12"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2" fillId="0" borderId="4" xfId="0" applyFont="1" applyBorder="1" applyProtection="1"/>
    <xf numFmtId="1" fontId="12" fillId="0" borderId="11" xfId="0" applyNumberFormat="1" applyFont="1" applyBorder="1" applyAlignment="1" applyProtection="1">
      <alignment horizontal="center"/>
    </xf>
    <xf numFmtId="42" fontId="0" fillId="0" borderId="5" xfId="0" applyNumberFormat="1" applyBorder="1" applyProtection="1"/>
    <xf numFmtId="0" fontId="20" fillId="0" borderId="0" xfId="0" applyFont="1" applyProtection="1"/>
    <xf numFmtId="1" fontId="12" fillId="0" borderId="9" xfId="0" applyNumberFormat="1" applyFont="1" applyBorder="1" applyAlignment="1" applyProtection="1">
      <alignment horizontal="center"/>
    </xf>
    <xf numFmtId="1" fontId="12" fillId="0" borderId="11" xfId="0" applyNumberFormat="1" applyFont="1" applyBorder="1" applyAlignment="1" applyProtection="1">
      <alignment horizontal="center" wrapText="1"/>
    </xf>
    <xf numFmtId="0" fontId="13" fillId="0" borderId="11" xfId="0" applyFont="1" applyBorder="1" applyAlignment="1" applyProtection="1">
      <alignment horizontal="center"/>
    </xf>
    <xf numFmtId="1" fontId="17" fillId="0" borderId="10" xfId="0" applyNumberFormat="1" applyFont="1" applyBorder="1" applyAlignment="1" applyProtection="1">
      <alignment horizontal="center" wrapText="1"/>
    </xf>
    <xf numFmtId="5" fontId="13" fillId="0" borderId="1" xfId="0" applyNumberFormat="1" applyFont="1" applyBorder="1" applyAlignment="1" applyProtection="1">
      <alignment horizontal="right"/>
    </xf>
    <xf numFmtId="5" fontId="13" fillId="0" borderId="2" xfId="0" applyNumberFormat="1" applyFont="1" applyBorder="1" applyAlignment="1" applyProtection="1">
      <alignment horizontal="right"/>
    </xf>
    <xf numFmtId="5" fontId="13" fillId="0" borderId="6" xfId="0" applyNumberFormat="1" applyFont="1" applyBorder="1" applyAlignment="1" applyProtection="1">
      <alignment horizontal="right"/>
    </xf>
    <xf numFmtId="5" fontId="13" fillId="0" borderId="7" xfId="0" applyNumberFormat="1" applyFont="1" applyBorder="1" applyAlignment="1" applyProtection="1">
      <alignment horizontal="right"/>
    </xf>
    <xf numFmtId="167" fontId="12" fillId="0" borderId="10" xfId="0" applyNumberFormat="1" applyFont="1" applyBorder="1" applyAlignment="1" applyProtection="1">
      <alignment horizontal="center"/>
    </xf>
    <xf numFmtId="167" fontId="13" fillId="0" borderId="7" xfId="0" applyNumberFormat="1" applyFont="1" applyBorder="1" applyAlignment="1" applyProtection="1">
      <alignment horizontal="right"/>
    </xf>
    <xf numFmtId="37" fontId="12" fillId="0" borderId="3" xfId="1" applyNumberFormat="1" applyBorder="1" applyAlignment="1" applyProtection="1">
      <alignment horizontal="right"/>
    </xf>
    <xf numFmtId="37" fontId="12" fillId="0" borderId="0" xfId="1" applyNumberFormat="1" applyAlignment="1" applyProtection="1">
      <alignment horizontal="right"/>
    </xf>
    <xf numFmtId="37" fontId="12" fillId="0" borderId="7" xfId="1" applyNumberFormat="1" applyBorder="1" applyAlignment="1" applyProtection="1">
      <alignment horizontal="right"/>
    </xf>
    <xf numFmtId="5" fontId="12" fillId="0" borderId="3" xfId="1" applyNumberFormat="1" applyBorder="1" applyAlignment="1" applyProtection="1">
      <alignment horizontal="right"/>
    </xf>
    <xf numFmtId="5" fontId="12" fillId="0" borderId="0" xfId="1" applyNumberFormat="1" applyAlignment="1" applyProtection="1">
      <alignment horizontal="right"/>
    </xf>
    <xf numFmtId="5" fontId="12" fillId="0" borderId="7" xfId="1" applyNumberFormat="1" applyBorder="1" applyAlignment="1" applyProtection="1">
      <alignment horizontal="right"/>
    </xf>
    <xf numFmtId="0" fontId="13" fillId="7" borderId="3" xfId="0" applyFont="1" applyFill="1" applyBorder="1" applyAlignment="1" applyProtection="1">
      <alignment horizontal="center"/>
    </xf>
    <xf numFmtId="0" fontId="0" fillId="0" borderId="3" xfId="0" applyBorder="1" applyProtection="1"/>
    <xf numFmtId="0" fontId="12" fillId="0" borderId="11" xfId="0" applyFont="1" applyBorder="1" applyProtection="1"/>
    <xf numFmtId="0" fontId="13" fillId="0" borderId="4" xfId="0" applyFont="1" applyBorder="1" applyAlignment="1" applyProtection="1">
      <alignment horizontal="center"/>
    </xf>
    <xf numFmtId="5" fontId="12" fillId="0" borderId="4" xfId="1" applyNumberFormat="1" applyBorder="1" applyAlignment="1" applyProtection="1">
      <alignment horizontal="right"/>
    </xf>
    <xf numFmtId="5" fontId="12" fillId="0" borderId="5" xfId="1" applyNumberFormat="1" applyBorder="1" applyAlignment="1" applyProtection="1">
      <alignment horizontal="right"/>
    </xf>
    <xf numFmtId="5" fontId="12" fillId="0" borderId="12" xfId="1" applyNumberFormat="1" applyBorder="1" applyAlignment="1" applyProtection="1">
      <alignment horizontal="right"/>
    </xf>
    <xf numFmtId="5" fontId="13" fillId="0" borderId="12" xfId="0" applyNumberFormat="1" applyFont="1" applyBorder="1" applyAlignment="1" applyProtection="1">
      <alignment horizontal="right"/>
    </xf>
    <xf numFmtId="0" fontId="13" fillId="0" borderId="15" xfId="0" applyFont="1" applyBorder="1" applyProtection="1"/>
    <xf numFmtId="5" fontId="13" fillId="0" borderId="4" xfId="2" applyNumberFormat="1" applyFont="1" applyBorder="1" applyAlignment="1" applyProtection="1">
      <alignment horizontal="right"/>
    </xf>
    <xf numFmtId="5" fontId="13" fillId="0" borderId="5" xfId="2" applyNumberFormat="1" applyFont="1" applyBorder="1" applyAlignment="1" applyProtection="1">
      <alignment horizontal="right"/>
    </xf>
    <xf numFmtId="5" fontId="13" fillId="0" borderId="13" xfId="2" applyNumberFormat="1" applyFont="1" applyBorder="1" applyAlignment="1" applyProtection="1">
      <alignment horizontal="right"/>
    </xf>
    <xf numFmtId="5" fontId="13" fillId="0" borderId="3" xfId="0" applyNumberFormat="1" applyFont="1" applyBorder="1" applyAlignment="1" applyProtection="1">
      <alignment horizontal="right"/>
    </xf>
    <xf numFmtId="5" fontId="13" fillId="0" borderId="0" xfId="0" applyNumberFormat="1" applyFont="1" applyAlignment="1" applyProtection="1">
      <alignment horizontal="right"/>
    </xf>
    <xf numFmtId="5" fontId="12" fillId="0" borderId="3" xfId="2" applyNumberFormat="1" applyBorder="1" applyAlignment="1" applyProtection="1">
      <alignment horizontal="right"/>
    </xf>
    <xf numFmtId="5" fontId="12" fillId="0" borderId="0" xfId="2" applyNumberFormat="1" applyAlignment="1" applyProtection="1">
      <alignment horizontal="right"/>
    </xf>
    <xf numFmtId="5" fontId="12" fillId="0" borderId="7" xfId="2" applyNumberFormat="1" applyBorder="1" applyAlignment="1" applyProtection="1">
      <alignment horizontal="right"/>
    </xf>
    <xf numFmtId="44" fontId="12" fillId="0" borderId="0" xfId="2" applyAlignment="1" applyProtection="1">
      <alignment horizontal="right"/>
    </xf>
    <xf numFmtId="5" fontId="12" fillId="0" borderId="4" xfId="0" applyNumberFormat="1" applyFont="1" applyBorder="1" applyAlignment="1" applyProtection="1">
      <alignment horizontal="right" wrapText="1"/>
    </xf>
    <xf numFmtId="5" fontId="12" fillId="0" borderId="5" xfId="0" applyNumberFormat="1" applyFont="1" applyBorder="1" applyAlignment="1" applyProtection="1">
      <alignment horizontal="right" wrapText="1"/>
    </xf>
    <xf numFmtId="5" fontId="12" fillId="0" borderId="12" xfId="0" applyNumberFormat="1" applyFont="1" applyBorder="1" applyAlignment="1" applyProtection="1">
      <alignment horizontal="right" wrapText="1"/>
    </xf>
    <xf numFmtId="42" fontId="13" fillId="0" borderId="4" xfId="2" applyNumberFormat="1" applyFont="1" applyBorder="1" applyAlignment="1" applyProtection="1">
      <alignment horizontal="right"/>
    </xf>
    <xf numFmtId="42" fontId="12" fillId="0" borderId="0" xfId="0" applyNumberFormat="1" applyFont="1" applyAlignment="1" applyProtection="1">
      <alignment horizontal="right" wrapText="1"/>
    </xf>
    <xf numFmtId="0" fontId="12" fillId="0" borderId="13" xfId="0" applyFont="1" applyBorder="1" applyProtection="1"/>
    <xf numFmtId="42" fontId="13" fillId="0" borderId="15" xfId="0" applyNumberFormat="1" applyFont="1" applyBorder="1" applyAlignment="1" applyProtection="1">
      <alignment horizontal="right"/>
    </xf>
    <xf numFmtId="42" fontId="13" fillId="0" borderId="8" xfId="0" applyNumberFormat="1" applyFont="1" applyBorder="1" applyAlignment="1" applyProtection="1">
      <alignment horizontal="right"/>
    </xf>
    <xf numFmtId="166" fontId="12"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2" fillId="0" borderId="2" xfId="1" applyNumberFormat="1" applyBorder="1" applyProtection="1"/>
    <xf numFmtId="166" fontId="13" fillId="0" borderId="9" xfId="0" applyNumberFormat="1" applyFont="1" applyBorder="1" applyProtection="1"/>
    <xf numFmtId="167" fontId="13" fillId="0" borderId="10" xfId="0" applyNumberFormat="1" applyFont="1" applyBorder="1" applyAlignment="1" applyProtection="1">
      <alignment horizontal="center"/>
    </xf>
    <xf numFmtId="167" fontId="13" fillId="0" borderId="10" xfId="0" applyNumberFormat="1" applyFont="1" applyBorder="1" applyProtection="1"/>
    <xf numFmtId="166" fontId="12" fillId="0" borderId="0" xfId="1" applyNumberFormat="1" applyProtection="1"/>
    <xf numFmtId="0" fontId="13" fillId="7" borderId="10" xfId="0" applyFont="1" applyFill="1" applyBorder="1" applyAlignment="1" applyProtection="1">
      <alignment horizontal="center"/>
    </xf>
    <xf numFmtId="166" fontId="12" fillId="0" borderId="10" xfId="1" applyNumberFormat="1" applyBorder="1" applyAlignment="1" applyProtection="1">
      <alignment horizontal="right"/>
    </xf>
    <xf numFmtId="166" fontId="12" fillId="0" borderId="11" xfId="2" applyNumberFormat="1" applyBorder="1" applyAlignment="1" applyProtection="1">
      <alignment horizontal="right"/>
    </xf>
    <xf numFmtId="42" fontId="13" fillId="0" borderId="15" xfId="2" applyNumberFormat="1" applyFont="1" applyBorder="1" applyAlignment="1" applyProtection="1">
      <alignment horizontal="right"/>
    </xf>
    <xf numFmtId="42" fontId="13" fillId="0" borderId="1" xfId="0" applyNumberFormat="1" applyFont="1" applyBorder="1" applyAlignment="1" applyProtection="1">
      <alignment horizontal="right"/>
    </xf>
    <xf numFmtId="42" fontId="13" fillId="0" borderId="2" xfId="0" applyNumberFormat="1" applyFont="1" applyBorder="1" applyAlignment="1" applyProtection="1">
      <alignment horizontal="right"/>
    </xf>
    <xf numFmtId="42" fontId="13" fillId="0" borderId="6" xfId="0" applyNumberFormat="1" applyFont="1" applyBorder="1" applyAlignment="1" applyProtection="1">
      <alignment horizontal="right"/>
    </xf>
    <xf numFmtId="42" fontId="13" fillId="0" borderId="7" xfId="0" applyNumberFormat="1" applyFont="1" applyBorder="1" applyAlignment="1" applyProtection="1">
      <alignment horizontal="right"/>
    </xf>
    <xf numFmtId="42" fontId="13" fillId="0" borderId="3" xfId="0" applyNumberFormat="1" applyFont="1" applyBorder="1" applyAlignment="1" applyProtection="1">
      <alignment horizontal="right"/>
    </xf>
    <xf numFmtId="42" fontId="12" fillId="0" borderId="3" xfId="0" applyNumberFormat="1" applyFont="1" applyBorder="1" applyAlignment="1" applyProtection="1">
      <alignment horizontal="right" wrapText="1"/>
    </xf>
    <xf numFmtId="42" fontId="12" fillId="0" borderId="7" xfId="0" applyNumberFormat="1" applyFont="1" applyBorder="1" applyAlignment="1" applyProtection="1">
      <alignment horizontal="right" wrapText="1"/>
    </xf>
    <xf numFmtId="42" fontId="12" fillId="0" borderId="4" xfId="0" applyNumberFormat="1" applyFont="1" applyBorder="1" applyAlignment="1" applyProtection="1">
      <alignment horizontal="right" wrapText="1"/>
    </xf>
    <xf numFmtId="42" fontId="12" fillId="0" borderId="5" xfId="0" applyNumberFormat="1" applyFont="1" applyBorder="1" applyAlignment="1" applyProtection="1">
      <alignment horizontal="right" wrapText="1"/>
    </xf>
    <xf numFmtId="42" fontId="12" fillId="0" borderId="12" xfId="0" applyNumberFormat="1" applyFont="1" applyBorder="1" applyAlignment="1" applyProtection="1">
      <alignment horizontal="right" wrapText="1"/>
    </xf>
    <xf numFmtId="166" fontId="12"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3" fillId="0" borderId="13" xfId="0" applyNumberFormat="1" applyFont="1" applyBorder="1" applyProtection="1"/>
    <xf numFmtId="42" fontId="12" fillId="0" borderId="13" xfId="0" applyNumberFormat="1" applyFont="1" applyBorder="1" applyProtection="1"/>
    <xf numFmtId="42" fontId="12"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1" fontId="13" fillId="7" borderId="13" xfId="0" applyNumberFormat="1" applyFont="1" applyFill="1" applyBorder="1" applyAlignment="1" applyProtection="1">
      <alignment horizontal="center"/>
      <protection locked="0"/>
    </xf>
    <xf numFmtId="0" fontId="13" fillId="7" borderId="13" xfId="0" applyFont="1" applyFill="1" applyBorder="1" applyAlignment="1" applyProtection="1">
      <alignment horizontal="center" vertical="center"/>
      <protection locked="0"/>
    </xf>
    <xf numFmtId="166" fontId="12" fillId="0" borderId="10" xfId="2" applyNumberFormat="1" applyBorder="1" applyAlignment="1" applyProtection="1">
      <alignment horizontal="center"/>
    </xf>
    <xf numFmtId="167" fontId="12" fillId="0" borderId="10" xfId="2" applyNumberFormat="1" applyBorder="1" applyAlignment="1" applyProtection="1">
      <alignment horizontal="center"/>
    </xf>
    <xf numFmtId="3" fontId="12" fillId="0" borderId="10" xfId="1" applyNumberFormat="1" applyBorder="1" applyAlignment="1" applyProtection="1">
      <alignment horizontal="center"/>
    </xf>
    <xf numFmtId="1" fontId="12" fillId="0" borderId="10" xfId="1" applyNumberFormat="1" applyBorder="1" applyAlignment="1" applyProtection="1">
      <alignment horizontal="center"/>
    </xf>
    <xf numFmtId="166" fontId="13" fillId="0" borderId="10" xfId="0" applyNumberFormat="1" applyFont="1" applyBorder="1" applyAlignment="1" applyProtection="1">
      <alignment horizontal="center"/>
    </xf>
    <xf numFmtId="166" fontId="12" fillId="0" borderId="11" xfId="2" applyNumberFormat="1" applyBorder="1" applyAlignment="1" applyProtection="1">
      <alignment horizontal="center"/>
    </xf>
    <xf numFmtId="42" fontId="13" fillId="0" borderId="9" xfId="2" applyNumberFormat="1" applyFont="1" applyBorder="1" applyAlignment="1" applyProtection="1">
      <alignment horizontal="right"/>
    </xf>
    <xf numFmtId="42" fontId="12" fillId="0" borderId="10" xfId="2" applyNumberFormat="1" applyBorder="1" applyAlignment="1" applyProtection="1">
      <alignment horizontal="right"/>
    </xf>
    <xf numFmtId="42" fontId="12" fillId="8" borderId="10" xfId="2" applyNumberFormat="1" applyFill="1" applyBorder="1" applyAlignment="1" applyProtection="1">
      <alignment horizontal="right"/>
    </xf>
    <xf numFmtId="42" fontId="13" fillId="0" borderId="11" xfId="2" applyNumberFormat="1" applyFont="1" applyBorder="1" applyAlignment="1" applyProtection="1">
      <alignment horizontal="right"/>
    </xf>
    <xf numFmtId="0" fontId="0" fillId="0" borderId="0" xfId="0" applyProtection="1">
      <protection locked="0"/>
    </xf>
    <xf numFmtId="0" fontId="21" fillId="0" borderId="0" xfId="0" applyFont="1" applyProtection="1">
      <protection locked="0"/>
    </xf>
    <xf numFmtId="0" fontId="39" fillId="0" borderId="0" xfId="0" applyFont="1" applyAlignment="1" applyProtection="1">
      <alignment horizontal="right" wrapText="1"/>
      <protection locked="0"/>
    </xf>
    <xf numFmtId="38" fontId="39" fillId="0" borderId="0" xfId="0" applyNumberFormat="1" applyFont="1" applyAlignment="1" applyProtection="1">
      <alignment wrapText="1"/>
      <protection locked="0"/>
    </xf>
    <xf numFmtId="0" fontId="38" fillId="0" borderId="0" xfId="0" applyFont="1" applyAlignment="1" applyProtection="1">
      <alignment horizontal="left" wrapText="1"/>
      <protection locked="0"/>
    </xf>
    <xf numFmtId="0" fontId="38" fillId="0" borderId="0" xfId="0" applyFont="1" applyAlignment="1" applyProtection="1">
      <alignment horizontal="centerContinuous" wrapText="1"/>
      <protection locked="0"/>
    </xf>
    <xf numFmtId="0" fontId="38" fillId="0" borderId="13" xfId="0" applyFont="1" applyBorder="1" applyAlignment="1" applyProtection="1">
      <alignment horizontal="center"/>
      <protection locked="0"/>
    </xf>
    <xf numFmtId="167" fontId="0" fillId="0" borderId="1" xfId="0" applyNumberFormat="1" applyBorder="1"/>
    <xf numFmtId="167" fontId="0" fillId="0" borderId="4" xfId="0" applyNumberFormat="1" applyBorder="1"/>
    <xf numFmtId="166" fontId="0" fillId="0" borderId="1" xfId="0" applyNumberFormat="1" applyBorder="1" applyProtection="1"/>
    <xf numFmtId="166" fontId="0" fillId="0" borderId="3" xfId="0" applyNumberFormat="1" applyBorder="1" applyProtection="1"/>
    <xf numFmtId="166" fontId="0" fillId="0" borderId="4" xfId="0" applyNumberFormat="1" applyBorder="1" applyProtection="1"/>
    <xf numFmtId="1" fontId="0" fillId="0" borderId="3" xfId="0" applyNumberFormat="1" applyBorder="1" applyProtection="1"/>
    <xf numFmtId="1" fontId="0" fillId="0" borderId="4" xfId="0" applyNumberFormat="1" applyBorder="1" applyProtection="1"/>
    <xf numFmtId="166" fontId="12" fillId="5" borderId="0" xfId="0" applyNumberFormat="1" applyFont="1" applyFill="1" applyAlignment="1" applyProtection="1">
      <alignment horizontal="right"/>
    </xf>
    <xf numFmtId="1" fontId="12" fillId="5" borderId="3" xfId="0" applyNumberFormat="1" applyFont="1" applyFill="1" applyBorder="1" applyAlignment="1" applyProtection="1">
      <alignment horizontal="right"/>
    </xf>
    <xf numFmtId="1" fontId="12" fillId="5" borderId="0" xfId="0" applyNumberFormat="1" applyFont="1" applyFill="1" applyBorder="1" applyAlignment="1" applyProtection="1">
      <alignment horizontal="right"/>
    </xf>
    <xf numFmtId="1" fontId="12" fillId="5" borderId="3" xfId="1" applyNumberFormat="1" applyFill="1" applyBorder="1" applyAlignment="1" applyProtection="1">
      <alignment horizontal="right"/>
    </xf>
    <xf numFmtId="1" fontId="12" fillId="5" borderId="0" xfId="1" applyNumberFormat="1" applyFill="1" applyBorder="1" applyAlignment="1" applyProtection="1">
      <alignment horizontal="right"/>
    </xf>
    <xf numFmtId="0" fontId="0" fillId="0" borderId="0" xfId="0" applyFill="1"/>
    <xf numFmtId="0" fontId="25" fillId="0" borderId="10" xfId="7" applyFont="1" applyFill="1" applyBorder="1"/>
    <xf numFmtId="5" fontId="12" fillId="0" borderId="0" xfId="2" applyNumberFormat="1" applyFill="1" applyAlignment="1">
      <alignment horizontal="right"/>
    </xf>
    <xf numFmtId="5" fontId="12" fillId="0" borderId="10" xfId="2" applyNumberFormat="1" applyFill="1" applyBorder="1" applyAlignment="1">
      <alignment horizontal="right"/>
    </xf>
    <xf numFmtId="0" fontId="23" fillId="0" borderId="0" xfId="0" applyFont="1" applyAlignment="1" applyProtection="1">
      <alignment horizontal="left" vertical="center" wrapText="1"/>
    </xf>
    <xf numFmtId="0" fontId="24" fillId="0" borderId="19" xfId="7" applyFont="1" applyBorder="1" applyProtection="1"/>
    <xf numFmtId="0" fontId="16" fillId="0" borderId="0" xfId="0" applyFont="1" applyProtection="1"/>
    <xf numFmtId="0" fontId="24" fillId="0" borderId="20" xfId="7" applyFont="1" applyBorder="1" applyAlignment="1" applyProtection="1">
      <alignment wrapText="1"/>
    </xf>
    <xf numFmtId="0" fontId="24" fillId="0" borderId="20" xfId="7" applyFont="1" applyBorder="1" applyProtection="1"/>
    <xf numFmtId="0" fontId="13" fillId="0" borderId="0" xfId="0" applyFont="1" applyAlignment="1" applyProtection="1">
      <alignment horizontal="centerContinuous"/>
    </xf>
    <xf numFmtId="0" fontId="18" fillId="0" borderId="0" xfId="0" applyFont="1" applyProtection="1"/>
    <xf numFmtId="0" fontId="38" fillId="0" borderId="0" xfId="0" applyFont="1" applyAlignment="1" applyProtection="1">
      <alignment horizontal="centerContinuous"/>
    </xf>
    <xf numFmtId="0" fontId="38" fillId="0" borderId="13" xfId="0" applyFont="1" applyBorder="1" applyAlignment="1" applyProtection="1">
      <alignment horizontal="center"/>
    </xf>
    <xf numFmtId="0" fontId="38" fillId="0" borderId="0" xfId="0" applyFont="1" applyAlignment="1" applyProtection="1">
      <alignment horizontal="centerContinuous" wrapText="1"/>
    </xf>
    <xf numFmtId="0" fontId="38" fillId="0" borderId="0" xfId="0" applyFont="1" applyAlignment="1" applyProtection="1">
      <alignment horizontal="left" wrapText="1"/>
    </xf>
    <xf numFmtId="0" fontId="38" fillId="5" borderId="17" xfId="0" applyFont="1" applyFill="1" applyBorder="1" applyAlignment="1" applyProtection="1">
      <alignment horizontal="center" wrapText="1"/>
      <protection locked="0"/>
    </xf>
    <xf numFmtId="0" fontId="38" fillId="0" borderId="17" xfId="0" applyFont="1" applyBorder="1" applyAlignment="1" applyProtection="1">
      <alignment horizontal="right" wrapText="1"/>
      <protection locked="0"/>
    </xf>
    <xf numFmtId="0" fontId="39" fillId="0" borderId="18" xfId="0" applyFont="1" applyBorder="1" applyAlignment="1" applyProtection="1">
      <alignment horizontal="right" wrapText="1"/>
      <protection locked="0"/>
    </xf>
    <xf numFmtId="38" fontId="39" fillId="0" borderId="18" xfId="0" applyNumberFormat="1" applyFont="1" applyBorder="1" applyAlignment="1" applyProtection="1">
      <alignment wrapText="1"/>
      <protection locked="0"/>
    </xf>
    <xf numFmtId="166" fontId="12" fillId="0" borderId="0" xfId="0" applyNumberFormat="1" applyFont="1" applyFill="1" applyAlignment="1" applyProtection="1">
      <alignment horizontal="right"/>
    </xf>
    <xf numFmtId="0" fontId="0" fillId="0" borderId="10" xfId="0" applyFill="1" applyBorder="1" applyAlignment="1" applyProtection="1">
      <alignment horizontal="left"/>
    </xf>
    <xf numFmtId="0" fontId="0" fillId="5" borderId="10" xfId="0" applyFill="1" applyBorder="1" applyAlignment="1" applyProtection="1">
      <alignment horizontal="left"/>
      <protection locked="0"/>
    </xf>
    <xf numFmtId="166" fontId="12" fillId="5" borderId="3" xfId="0" applyNumberFormat="1" applyFont="1" applyFill="1" applyBorder="1" applyAlignment="1" applyProtection="1">
      <alignment horizontal="right"/>
    </xf>
    <xf numFmtId="166" fontId="12" fillId="5" borderId="0" xfId="0" applyNumberFormat="1" applyFont="1" applyFill="1" applyBorder="1" applyAlignment="1" applyProtection="1">
      <alignment horizontal="right"/>
    </xf>
    <xf numFmtId="166" fontId="12" fillId="5" borderId="0" xfId="1" applyNumberFormat="1" applyFill="1" applyBorder="1" applyAlignment="1" applyProtection="1">
      <alignment horizontal="right"/>
    </xf>
    <xf numFmtId="166" fontId="12" fillId="0" borderId="3" xfId="0" applyNumberFormat="1" applyFont="1" applyFill="1" applyBorder="1" applyAlignment="1" applyProtection="1">
      <alignment horizontal="right"/>
    </xf>
    <xf numFmtId="166" fontId="12" fillId="0" borderId="0" xfId="0" applyNumberFormat="1" applyFont="1" applyFill="1" applyBorder="1" applyAlignment="1" applyProtection="1">
      <alignment horizontal="right"/>
    </xf>
    <xf numFmtId="166" fontId="12" fillId="0" borderId="7" xfId="0" applyNumberFormat="1" applyFont="1" applyFill="1" applyBorder="1" applyAlignment="1" applyProtection="1">
      <alignment horizontal="right"/>
    </xf>
    <xf numFmtId="166" fontId="0" fillId="5" borderId="0" xfId="0" applyNumberFormat="1" applyFill="1" applyBorder="1" applyProtection="1"/>
    <xf numFmtId="166" fontId="0" fillId="0" borderId="3" xfId="0" applyNumberFormat="1" applyFill="1" applyBorder="1" applyProtection="1"/>
    <xf numFmtId="166" fontId="0" fillId="0" borderId="0" xfId="0" applyNumberFormat="1" applyFill="1" applyBorder="1" applyProtection="1"/>
    <xf numFmtId="166" fontId="0" fillId="0" borderId="7" xfId="0" applyNumberFormat="1" applyFill="1" applyBorder="1" applyProtection="1"/>
    <xf numFmtId="166" fontId="12" fillId="5" borderId="0" xfId="7" applyNumberFormat="1" applyFill="1" applyBorder="1" applyAlignment="1" applyProtection="1">
      <alignment horizontal="right"/>
    </xf>
    <xf numFmtId="166" fontId="12" fillId="5" borderId="0" xfId="2" applyNumberFormat="1" applyFill="1" applyBorder="1" applyAlignment="1" applyProtection="1">
      <alignment horizontal="center"/>
    </xf>
    <xf numFmtId="166" fontId="12" fillId="0" borderId="3" xfId="2" applyNumberFormat="1" applyFill="1" applyBorder="1" applyAlignment="1" applyProtection="1">
      <alignment horizontal="center"/>
    </xf>
    <xf numFmtId="166" fontId="12" fillId="0" borderId="0" xfId="2" applyNumberFormat="1" applyFill="1" applyBorder="1" applyAlignment="1" applyProtection="1">
      <alignment horizontal="center"/>
    </xf>
    <xf numFmtId="166" fontId="12" fillId="0" borderId="7" xfId="2" applyNumberFormat="1" applyFill="1" applyBorder="1" applyAlignment="1" applyProtection="1">
      <alignment horizontal="center"/>
    </xf>
    <xf numFmtId="166" fontId="12" fillId="5" borderId="3" xfId="2" applyNumberFormat="1" applyFill="1" applyBorder="1" applyAlignment="1" applyProtection="1">
      <alignment horizontal="center"/>
    </xf>
    <xf numFmtId="166" fontId="12" fillId="5" borderId="7" xfId="0" applyNumberFormat="1" applyFont="1" applyFill="1" applyBorder="1" applyAlignment="1" applyProtection="1">
      <alignment horizontal="right"/>
      <protection locked="0"/>
    </xf>
    <xf numFmtId="1" fontId="12" fillId="0" borderId="3" xfId="0" applyNumberFormat="1" applyFont="1" applyFill="1" applyBorder="1" applyAlignment="1" applyProtection="1">
      <alignment horizontal="right"/>
    </xf>
    <xf numFmtId="1" fontId="12" fillId="0" borderId="0" xfId="0" applyNumberFormat="1" applyFont="1" applyFill="1" applyBorder="1" applyAlignment="1" applyProtection="1">
      <alignment horizontal="right"/>
    </xf>
    <xf numFmtId="1" fontId="12" fillId="0" borderId="7" xfId="0" applyNumberFormat="1" applyFont="1" applyFill="1" applyBorder="1" applyAlignment="1" applyProtection="1">
      <alignment horizontal="right"/>
    </xf>
    <xf numFmtId="1" fontId="0" fillId="5" borderId="0" xfId="0" applyNumberFormat="1" applyFill="1" applyBorder="1" applyAlignment="1" applyProtection="1">
      <alignment horizontal="right"/>
    </xf>
    <xf numFmtId="1" fontId="0" fillId="5" borderId="0" xfId="0" applyNumberFormat="1" applyFill="1" applyBorder="1" applyProtection="1"/>
    <xf numFmtId="1" fontId="0" fillId="0" borderId="3" xfId="0" applyNumberFormat="1" applyFill="1" applyBorder="1" applyProtection="1"/>
    <xf numFmtId="1" fontId="0" fillId="0" borderId="0" xfId="0" applyNumberFormat="1" applyFill="1" applyBorder="1" applyProtection="1"/>
    <xf numFmtId="1" fontId="0" fillId="0" borderId="7" xfId="0" applyNumberFormat="1" applyFill="1" applyBorder="1" applyProtection="1"/>
    <xf numFmtId="1" fontId="12" fillId="5" borderId="7" xfId="0" applyNumberFormat="1" applyFont="1" applyFill="1" applyBorder="1" applyAlignment="1" applyProtection="1">
      <alignment horizontal="right"/>
      <protection locked="0"/>
    </xf>
    <xf numFmtId="1" fontId="12" fillId="0" borderId="3" xfId="1" applyNumberFormat="1" applyFill="1" applyBorder="1" applyAlignment="1" applyProtection="1">
      <alignment horizontal="right"/>
    </xf>
    <xf numFmtId="1" fontId="12" fillId="0" borderId="0" xfId="1" applyNumberFormat="1" applyFill="1" applyBorder="1" applyAlignment="1" applyProtection="1">
      <alignment horizontal="right"/>
    </xf>
    <xf numFmtId="1" fontId="12" fillId="0" borderId="7" xfId="1" applyNumberFormat="1" applyFill="1" applyBorder="1" applyAlignment="1" applyProtection="1">
      <alignment horizontal="right"/>
    </xf>
    <xf numFmtId="1" fontId="12" fillId="5" borderId="7" xfId="1" applyNumberFormat="1" applyFill="1" applyBorder="1" applyAlignment="1" applyProtection="1">
      <alignment horizontal="right"/>
      <protection locked="0"/>
    </xf>
    <xf numFmtId="1" fontId="13" fillId="0" borderId="0" xfId="0" applyNumberFormat="1" applyFont="1" applyAlignment="1" applyProtection="1">
      <alignment horizontal="center"/>
      <protection locked="0"/>
    </xf>
    <xf numFmtId="1" fontId="12" fillId="0" borderId="0" xfId="0" applyNumberFormat="1" applyFont="1" applyAlignment="1" applyProtection="1">
      <alignment horizontal="center"/>
      <protection locked="0"/>
    </xf>
    <xf numFmtId="3" fontId="12" fillId="0" borderId="0" xfId="1" applyNumberFormat="1" applyAlignment="1" applyProtection="1">
      <alignment horizontal="right"/>
      <protection locked="0"/>
    </xf>
    <xf numFmtId="3" fontId="13" fillId="0" borderId="1" xfId="0" applyNumberFormat="1" applyFont="1" applyBorder="1" applyAlignment="1" applyProtection="1">
      <alignment horizontal="center"/>
    </xf>
    <xf numFmtId="3" fontId="13" fillId="0" borderId="2" xfId="0" applyNumberFormat="1" applyFont="1" applyBorder="1" applyAlignment="1" applyProtection="1">
      <alignment horizontal="center"/>
    </xf>
    <xf numFmtId="3" fontId="0" fillId="0" borderId="2" xfId="0" applyNumberFormat="1" applyBorder="1" applyProtection="1"/>
    <xf numFmtId="3" fontId="0" fillId="0" borderId="1" xfId="0" applyNumberFormat="1" applyBorder="1" applyProtection="1"/>
    <xf numFmtId="3" fontId="0" fillId="0" borderId="6" xfId="0" applyNumberFormat="1" applyBorder="1" applyProtection="1"/>
    <xf numFmtId="3" fontId="13" fillId="0" borderId="3" xfId="0" applyNumberFormat="1" applyFont="1" applyBorder="1" applyAlignment="1" applyProtection="1">
      <alignment horizontal="right"/>
    </xf>
    <xf numFmtId="3" fontId="13" fillId="0" borderId="0" xfId="0" applyNumberFormat="1" applyFont="1" applyBorder="1" applyAlignment="1" applyProtection="1">
      <alignment horizontal="right"/>
    </xf>
    <xf numFmtId="3" fontId="13" fillId="0" borderId="7" xfId="0" applyNumberFormat="1" applyFont="1" applyBorder="1" applyAlignment="1" applyProtection="1">
      <alignment horizontal="right"/>
    </xf>
    <xf numFmtId="3" fontId="13" fillId="0" borderId="0" xfId="0" applyNumberFormat="1" applyFont="1" applyAlignment="1" applyProtection="1">
      <alignment horizontal="right"/>
    </xf>
    <xf numFmtId="3" fontId="12" fillId="0" borderId="0" xfId="1" applyNumberFormat="1" applyBorder="1" applyAlignment="1" applyProtection="1">
      <alignment horizontal="right"/>
    </xf>
    <xf numFmtId="3" fontId="12" fillId="0" borderId="4" xfId="1" applyNumberFormat="1" applyBorder="1" applyAlignment="1" applyProtection="1">
      <alignment horizontal="right"/>
    </xf>
    <xf numFmtId="3" fontId="12" fillId="0" borderId="5" xfId="1" applyNumberFormat="1" applyBorder="1" applyAlignment="1" applyProtection="1">
      <alignment horizontal="right"/>
    </xf>
    <xf numFmtId="3" fontId="12" fillId="0" borderId="12" xfId="1" applyNumberFormat="1" applyBorder="1" applyAlignment="1" applyProtection="1">
      <alignment horizontal="right"/>
    </xf>
    <xf numFmtId="42" fontId="0" fillId="5" borderId="3" xfId="0" applyNumberFormat="1" applyFill="1" applyBorder="1" applyAlignment="1" applyProtection="1">
      <alignment horizontal="right"/>
    </xf>
    <xf numFmtId="1" fontId="0" fillId="0" borderId="0" xfId="0" applyNumberFormat="1" applyProtection="1">
      <protection locked="0"/>
    </xf>
    <xf numFmtId="0" fontId="40" fillId="0" borderId="0" xfId="0" applyFont="1" applyAlignment="1" applyProtection="1">
      <alignment vertical="top"/>
      <protection locked="0"/>
    </xf>
    <xf numFmtId="0" fontId="36" fillId="0" borderId="15" xfId="0" applyFont="1" applyBorder="1" applyAlignment="1" applyProtection="1">
      <alignment horizontal="left"/>
      <protection locked="0"/>
    </xf>
    <xf numFmtId="0" fontId="40" fillId="0" borderId="0" xfId="0" applyFont="1" applyProtection="1">
      <protection locked="0"/>
    </xf>
    <xf numFmtId="0" fontId="36" fillId="0" borderId="4" xfId="0" applyFont="1" applyBorder="1" applyAlignment="1" applyProtection="1">
      <alignment horizontal="left"/>
      <protection locked="0"/>
    </xf>
    <xf numFmtId="0" fontId="36" fillId="0" borderId="0" xfId="0" applyFont="1" applyAlignment="1" applyProtection="1">
      <alignment horizontal="left"/>
      <protection locked="0"/>
    </xf>
    <xf numFmtId="42" fontId="0" fillId="0" borderId="0" xfId="0" applyNumberFormat="1" applyProtection="1">
      <protection locked="0"/>
    </xf>
    <xf numFmtId="42" fontId="0" fillId="0" borderId="3" xfId="2" applyNumberFormat="1" applyFont="1" applyBorder="1" applyAlignment="1" applyProtection="1">
      <alignment horizontal="right"/>
    </xf>
    <xf numFmtId="42" fontId="0" fillId="0" borderId="0" xfId="2" applyNumberFormat="1" applyFont="1" applyBorder="1" applyAlignment="1" applyProtection="1">
      <alignment horizontal="right"/>
    </xf>
    <xf numFmtId="42" fontId="0" fillId="0" borderId="4" xfId="2" applyNumberFormat="1" applyFont="1" applyBorder="1" applyAlignment="1" applyProtection="1">
      <alignment horizontal="right"/>
    </xf>
    <xf numFmtId="42" fontId="0" fillId="5" borderId="0" xfId="0" applyNumberFormat="1" applyFill="1" applyBorder="1" applyAlignment="1" applyProtection="1">
      <alignment horizontal="right"/>
      <protection locked="0"/>
    </xf>
    <xf numFmtId="42" fontId="0" fillId="5" borderId="7" xfId="0" applyNumberFormat="1" applyFill="1" applyBorder="1" applyAlignment="1" applyProtection="1">
      <alignment horizontal="right"/>
      <protection locked="0"/>
    </xf>
    <xf numFmtId="0" fontId="13" fillId="0" borderId="0" xfId="0" applyFont="1" applyBorder="1" applyAlignment="1" applyProtection="1">
      <alignment horizontal="right"/>
    </xf>
    <xf numFmtId="42" fontId="12" fillId="0" borderId="0" xfId="2" applyNumberFormat="1" applyBorder="1" applyAlignment="1" applyProtection="1">
      <alignment horizontal="right"/>
    </xf>
    <xf numFmtId="167" fontId="12" fillId="0" borderId="0" xfId="2" applyNumberFormat="1" applyBorder="1" applyAlignment="1" applyProtection="1">
      <alignment horizontal="right"/>
    </xf>
    <xf numFmtId="166" fontId="13" fillId="0" borderId="0" xfId="0" applyNumberFormat="1" applyFont="1" applyBorder="1" applyAlignment="1" applyProtection="1">
      <alignment horizontal="right"/>
    </xf>
    <xf numFmtId="5" fontId="12" fillId="7" borderId="31" xfId="2" applyNumberFormat="1" applyFill="1" applyBorder="1" applyAlignment="1">
      <alignment horizontal="right" vertical="center"/>
    </xf>
    <xf numFmtId="0" fontId="22" fillId="0" borderId="0" xfId="14" applyFill="1" applyProtection="1"/>
    <xf numFmtId="0" fontId="38" fillId="0" borderId="0" xfId="14" applyFont="1" applyAlignment="1">
      <alignment horizontal="centerContinuous" wrapText="1"/>
    </xf>
    <xf numFmtId="0" fontId="22" fillId="0" borderId="0" xfId="14"/>
    <xf numFmtId="0" fontId="38" fillId="0" borderId="17" xfId="14" applyFont="1" applyBorder="1" applyAlignment="1">
      <alignment horizontal="center" wrapText="1"/>
    </xf>
    <xf numFmtId="0" fontId="38" fillId="0" borderId="17" xfId="14" applyFont="1" applyBorder="1" applyAlignment="1">
      <alignment horizontal="right" wrapText="1"/>
    </xf>
    <xf numFmtId="0" fontId="38" fillId="9" borderId="17" xfId="14" applyFont="1" applyFill="1" applyBorder="1" applyAlignment="1">
      <alignment horizontal="right" wrapText="1"/>
    </xf>
    <xf numFmtId="0" fontId="22" fillId="9" borderId="0" xfId="14" applyFill="1"/>
    <xf numFmtId="0" fontId="38" fillId="9" borderId="0" xfId="14" applyFont="1" applyFill="1" applyAlignment="1">
      <alignment horizontal="centerContinuous" wrapText="1"/>
    </xf>
    <xf numFmtId="38" fontId="45" fillId="0" borderId="0" xfId="14" applyNumberFormat="1" applyFont="1" applyAlignment="1">
      <alignment horizontal="left"/>
    </xf>
    <xf numFmtId="38" fontId="45" fillId="0" borderId="0" xfId="14" applyNumberFormat="1" applyFont="1"/>
    <xf numFmtId="0" fontId="45" fillId="0" borderId="0" xfId="14" applyFont="1"/>
    <xf numFmtId="0" fontId="46" fillId="0" borderId="18" xfId="14" applyFont="1" applyBorder="1" applyAlignment="1">
      <alignment horizontal="right" wrapText="1"/>
    </xf>
    <xf numFmtId="38" fontId="46" fillId="0" borderId="18" xfId="14" applyNumberFormat="1" applyFont="1" applyBorder="1" applyAlignment="1">
      <alignment wrapText="1"/>
    </xf>
    <xf numFmtId="38" fontId="45" fillId="9" borderId="0" xfId="14" applyNumberFormat="1" applyFont="1" applyFill="1"/>
    <xf numFmtId="38" fontId="46" fillId="9" borderId="18" xfId="14" applyNumberFormat="1" applyFont="1" applyFill="1" applyBorder="1" applyAlignment="1">
      <alignment wrapText="1"/>
    </xf>
    <xf numFmtId="0" fontId="22" fillId="0" borderId="0" xfId="14" applyFill="1" applyProtection="1"/>
    <xf numFmtId="0" fontId="22" fillId="0" borderId="0" xfId="14"/>
    <xf numFmtId="0" fontId="38" fillId="0" borderId="17" xfId="14" applyFont="1" applyBorder="1" applyAlignment="1">
      <alignment horizontal="center" wrapText="1"/>
    </xf>
    <xf numFmtId="0" fontId="38" fillId="0" borderId="17" xfId="14" applyFont="1" applyBorder="1" applyAlignment="1">
      <alignment horizontal="right" wrapText="1"/>
    </xf>
    <xf numFmtId="0" fontId="38" fillId="9" borderId="17" xfId="14" applyFont="1" applyFill="1" applyBorder="1" applyAlignment="1">
      <alignment horizontal="right" wrapText="1"/>
    </xf>
    <xf numFmtId="38" fontId="45" fillId="0" borderId="0" xfId="14" applyNumberFormat="1" applyFont="1" applyAlignment="1">
      <alignment horizontal="left"/>
    </xf>
    <xf numFmtId="38" fontId="45" fillId="0" borderId="0" xfId="14" applyNumberFormat="1" applyFont="1"/>
    <xf numFmtId="0" fontId="45" fillId="0" borderId="0" xfId="14" applyFont="1"/>
    <xf numFmtId="0" fontId="46" fillId="0" borderId="18" xfId="14" applyFont="1" applyBorder="1" applyAlignment="1">
      <alignment horizontal="right" wrapText="1"/>
    </xf>
    <xf numFmtId="38" fontId="46" fillId="0" borderId="18" xfId="14" applyNumberFormat="1" applyFont="1" applyBorder="1" applyAlignment="1">
      <alignment wrapText="1"/>
    </xf>
    <xf numFmtId="38" fontId="45" fillId="9" borderId="0" xfId="14" applyNumberFormat="1" applyFont="1" applyFill="1"/>
    <xf numFmtId="38" fontId="46" fillId="9" borderId="18" xfId="14" applyNumberFormat="1" applyFont="1" applyFill="1" applyBorder="1" applyAlignment="1">
      <alignment wrapText="1"/>
    </xf>
    <xf numFmtId="0" fontId="13" fillId="0" borderId="9" xfId="0" applyFont="1" applyBorder="1" applyAlignment="1" applyProtection="1">
      <alignment horizontal="center" wrapText="1"/>
    </xf>
    <xf numFmtId="0" fontId="13" fillId="0" borderId="11" xfId="0" applyFont="1" applyBorder="1" applyAlignment="1" applyProtection="1">
      <alignment horizontal="center" wrapText="1"/>
    </xf>
    <xf numFmtId="38" fontId="45" fillId="0" borderId="0" xfId="0" applyNumberFormat="1" applyFont="1" applyAlignment="1" applyProtection="1">
      <alignment horizontal="left"/>
      <protection locked="0"/>
    </xf>
    <xf numFmtId="38" fontId="45" fillId="0" borderId="0" xfId="0" applyNumberFormat="1" applyFont="1" applyProtection="1">
      <protection locked="0"/>
    </xf>
    <xf numFmtId="38" fontId="45" fillId="9" borderId="0" xfId="0" applyNumberFormat="1" applyFont="1" applyFill="1" applyProtection="1">
      <protection locked="0"/>
    </xf>
    <xf numFmtId="0" fontId="45" fillId="0" borderId="0" xfId="0" applyFont="1" applyProtection="1">
      <protection locked="0"/>
    </xf>
    <xf numFmtId="38" fontId="0" fillId="0" borderId="0" xfId="0" applyNumberFormat="1" applyProtection="1">
      <protection locked="0"/>
    </xf>
  </cellXfs>
  <cellStyles count="1656">
    <cellStyle name="%" xfId="9" xr:uid="{00000000-0005-0000-0000-000000000000}"/>
    <cellStyle name="Comma" xfId="1" builtinId="3"/>
    <cellStyle name="Comma 2" xfId="10" xr:uid="{00000000-0005-0000-0000-000002000000}"/>
    <cellStyle name="Comma 2 2" xfId="1647" xr:uid="{2650B7A0-8466-4D0F-B19F-26BE78A6333E}"/>
    <cellStyle name="Comma 3" xfId="6" xr:uid="{00000000-0005-0000-0000-000003000000}"/>
    <cellStyle name="Comma 3 2" xfId="1653" xr:uid="{4465F76F-FABD-40CD-9376-40C02393804F}"/>
    <cellStyle name="Comma 4" xfId="1650" xr:uid="{26E573CC-149A-490A-A91A-0466B369E596}"/>
    <cellStyle name="Currency" xfId="2" builtinId="4"/>
    <cellStyle name="Currency 2" xfId="11" xr:uid="{00000000-0005-0000-0000-000005000000}"/>
    <cellStyle name="Currency 3" xfId="8" xr:uid="{00000000-0005-0000-0000-000006000000}"/>
    <cellStyle name="Normal" xfId="0" builtinId="0"/>
    <cellStyle name="Normal 11 2 2 2 2" xfId="1655" xr:uid="{1A26EF36-DD48-49D0-8838-BD1902EBE60F}"/>
    <cellStyle name="Normal 14" xfId="1649" xr:uid="{17B58ED9-4AC1-42BD-A542-6341DEC11FE9}"/>
    <cellStyle name="Normal 2" xfId="12" xr:uid="{00000000-0005-0000-0000-000008000000}"/>
    <cellStyle name="Normal 2 2" xfId="7" xr:uid="{00000000-0005-0000-0000-000009000000}"/>
    <cellStyle name="Normal 2 3" xfId="1646" xr:uid="{51811526-3207-4C2A-B7A2-F8B1EE39D71C}"/>
    <cellStyle name="Normal 2 3 3 4" xfId="1654" xr:uid="{6FF3D73F-9CBB-44BF-831C-ABB401693C9F}"/>
    <cellStyle name="Normal 3" xfId="3" xr:uid="{00000000-0005-0000-0000-00000A000000}"/>
    <cellStyle name="Normal 3 2" xfId="1652" xr:uid="{2FF2070A-5F84-41D0-9AC6-F0989F866D38}"/>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2 2" xfId="1648" xr:uid="{91297E09-AB69-4338-9164-8631AE49073A}"/>
    <cellStyle name="Percent 3" xfId="5" xr:uid="{00000000-0005-0000-0000-00006D060000}"/>
    <cellStyle name="Percent 4" xfId="1651" xr:uid="{09C40CFC-7250-4193-A8BD-B2F14A30D182}"/>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19</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5" sqref="C5"/>
    </sheetView>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46" t="s">
        <v>166</v>
      </c>
      <c r="C1" s="20"/>
    </row>
    <row r="2" spans="2:4" ht="69.95" customHeight="1" x14ac:dyDescent="0.2">
      <c r="B2"/>
      <c r="C2" s="17" t="s">
        <v>167</v>
      </c>
    </row>
    <row r="3" spans="2:4" ht="30.6" customHeight="1" x14ac:dyDescent="0.2">
      <c r="C3" s="20"/>
    </row>
    <row r="4" spans="2:4" ht="178.5" x14ac:dyDescent="0.2">
      <c r="B4"/>
      <c r="C4" s="17" t="s">
        <v>99</v>
      </c>
    </row>
    <row r="5" spans="2:4" x14ac:dyDescent="0.2">
      <c r="B5" s="9" t="s">
        <v>59</v>
      </c>
      <c r="C5" s="19" t="s">
        <v>100</v>
      </c>
    </row>
    <row r="6" spans="2:4" x14ac:dyDescent="0.2">
      <c r="B6" s="10" t="s">
        <v>68</v>
      </c>
      <c r="C6" s="47" t="s">
        <v>101</v>
      </c>
    </row>
    <row r="7" spans="2:4" x14ac:dyDescent="0.2">
      <c r="B7" s="11" t="s">
        <v>58</v>
      </c>
      <c r="C7" s="47" t="s">
        <v>102</v>
      </c>
    </row>
    <row r="9" spans="2:4" x14ac:dyDescent="0.2">
      <c r="B9" s="18" t="s">
        <v>184</v>
      </c>
    </row>
    <row r="10" spans="2:4" x14ac:dyDescent="0.2">
      <c r="B10" s="18" t="s">
        <v>185</v>
      </c>
    </row>
    <row r="12" spans="2:4" ht="25.5" x14ac:dyDescent="0.2">
      <c r="B12" s="12" t="s">
        <v>64</v>
      </c>
      <c r="C12" s="128" t="s">
        <v>168</v>
      </c>
    </row>
    <row r="13" spans="2:4" x14ac:dyDescent="0.2">
      <c r="B13" s="13"/>
      <c r="C13" s="18"/>
    </row>
    <row r="14" spans="2:4" x14ac:dyDescent="0.2">
      <c r="B14" s="14" t="s">
        <v>103</v>
      </c>
      <c r="C14" s="128"/>
    </row>
    <row r="15" spans="2:4" ht="89.25" x14ac:dyDescent="0.2">
      <c r="B15"/>
      <c r="C15" s="17" t="s">
        <v>169</v>
      </c>
      <c r="D15" s="17"/>
    </row>
    <row r="16" spans="2:4" x14ac:dyDescent="0.2">
      <c r="B16" s="13"/>
      <c r="C16" s="128"/>
    </row>
    <row r="17" spans="2:4" x14ac:dyDescent="0.2">
      <c r="B17" s="14" t="s">
        <v>67</v>
      </c>
      <c r="C17" s="128"/>
    </row>
    <row r="18" spans="2:4" ht="78.95" customHeight="1" x14ac:dyDescent="0.2">
      <c r="B18" s="14"/>
      <c r="C18" s="17" t="s">
        <v>104</v>
      </c>
      <c r="D18" s="17"/>
    </row>
    <row r="19" spans="2:4" x14ac:dyDescent="0.2">
      <c r="B19" s="13"/>
      <c r="C19" s="128"/>
    </row>
    <row r="20" spans="2:4" x14ac:dyDescent="0.2">
      <c r="B20" s="14" t="s">
        <v>66</v>
      </c>
      <c r="C20" s="128"/>
    </row>
    <row r="21" spans="2:4" ht="153" x14ac:dyDescent="0.2">
      <c r="B21" s="14"/>
      <c r="C21" s="128" t="s">
        <v>182</v>
      </c>
    </row>
    <row r="22" spans="2:4" x14ac:dyDescent="0.2">
      <c r="B22" s="13"/>
      <c r="C22" s="128"/>
    </row>
    <row r="23" spans="2:4" x14ac:dyDescent="0.2">
      <c r="B23" s="14" t="s">
        <v>73</v>
      </c>
      <c r="C23" s="14"/>
    </row>
    <row r="24" spans="2:4" x14ac:dyDescent="0.2">
      <c r="B24" s="14"/>
      <c r="C24" s="14"/>
    </row>
    <row r="25" spans="2:4" x14ac:dyDescent="0.2">
      <c r="B25" s="43" t="s">
        <v>183</v>
      </c>
    </row>
    <row r="26" spans="2:4" x14ac:dyDescent="0.2">
      <c r="B26" s="43"/>
    </row>
    <row r="27" spans="2:4" x14ac:dyDescent="0.2">
      <c r="B27" s="14"/>
      <c r="C27" s="131" t="s">
        <v>105</v>
      </c>
    </row>
    <row r="28" spans="2:4" x14ac:dyDescent="0.2">
      <c r="B28" s="14"/>
      <c r="C28" s="131" t="s">
        <v>106</v>
      </c>
    </row>
    <row r="29" spans="2:4" x14ac:dyDescent="0.2">
      <c r="B29" s="14"/>
      <c r="C29" s="131" t="s">
        <v>170</v>
      </c>
    </row>
    <row r="30" spans="2:4" x14ac:dyDescent="0.2">
      <c r="B30" s="14"/>
      <c r="C30" s="131" t="s">
        <v>171</v>
      </c>
    </row>
    <row r="31" spans="2:4" x14ac:dyDescent="0.2">
      <c r="B31" s="14"/>
      <c r="C31" s="147"/>
    </row>
    <row r="32" spans="2:4" x14ac:dyDescent="0.2">
      <c r="B32" s="14"/>
      <c r="C32" s="148" t="s">
        <v>172</v>
      </c>
    </row>
    <row r="33" spans="2:3" x14ac:dyDescent="0.2">
      <c r="B33" s="14"/>
      <c r="C33" s="147" t="s">
        <v>173</v>
      </c>
    </row>
    <row r="34" spans="2:3" ht="25.5" x14ac:dyDescent="0.2">
      <c r="B34" s="14"/>
      <c r="C34" s="147" t="s">
        <v>174</v>
      </c>
    </row>
    <row r="35" spans="2:3" ht="25.5" x14ac:dyDescent="0.2">
      <c r="C35" s="147" t="s">
        <v>175</v>
      </c>
    </row>
    <row r="36" spans="2:3" x14ac:dyDescent="0.2">
      <c r="C36" s="131"/>
    </row>
    <row r="37" spans="2:3" x14ac:dyDescent="0.2">
      <c r="B37" s="2" t="s">
        <v>176</v>
      </c>
    </row>
    <row r="38" spans="2:3" ht="12.6" customHeight="1" x14ac:dyDescent="0.2"/>
    <row r="39" spans="2:3" ht="12.6" customHeight="1" x14ac:dyDescent="0.25">
      <c r="B39" s="127"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27"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27" t="s">
        <v>158</v>
      </c>
    </row>
    <row r="48" spans="2:3" ht="15.75" x14ac:dyDescent="0.25">
      <c r="B48" s="7"/>
    </row>
    <row r="49" spans="2:3" ht="42.6" customHeight="1" x14ac:dyDescent="0.2">
      <c r="B49"/>
      <c r="C49" s="16" t="s">
        <v>109</v>
      </c>
    </row>
    <row r="50" spans="2:3" ht="12.6" customHeight="1" x14ac:dyDescent="0.2">
      <c r="B50" s="129"/>
      <c r="C50" s="129"/>
    </row>
    <row r="51" spans="2:3" ht="15.75" x14ac:dyDescent="0.25">
      <c r="B51" s="127"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27" t="s">
        <v>63</v>
      </c>
      <c r="C56" s="20"/>
    </row>
    <row r="57" spans="2:3" x14ac:dyDescent="0.2">
      <c r="C57" s="20"/>
    </row>
    <row r="58" spans="2:3" ht="50.1" customHeight="1" x14ac:dyDescent="0.2">
      <c r="B58"/>
      <c r="C58" s="128" t="s">
        <v>111</v>
      </c>
    </row>
    <row r="59" spans="2:3" x14ac:dyDescent="0.2">
      <c r="B59" s="128"/>
      <c r="C59" s="128"/>
    </row>
    <row r="60" spans="2:3" ht="15.75" x14ac:dyDescent="0.25">
      <c r="B60" s="127" t="s">
        <v>151</v>
      </c>
      <c r="C60" s="128"/>
    </row>
    <row r="61" spans="2:3" ht="12.6" customHeight="1" x14ac:dyDescent="0.2">
      <c r="B61"/>
      <c r="C61" s="128" t="s">
        <v>152</v>
      </c>
    </row>
    <row r="62" spans="2:3" ht="15" x14ac:dyDescent="0.2">
      <c r="B62" s="129"/>
      <c r="C62" s="128" t="s">
        <v>153</v>
      </c>
    </row>
    <row r="63" spans="2:3" x14ac:dyDescent="0.2">
      <c r="B63"/>
      <c r="C63" s="128" t="s">
        <v>177</v>
      </c>
    </row>
    <row r="64" spans="2:3" x14ac:dyDescent="0.2">
      <c r="C64" s="8"/>
    </row>
    <row r="65" spans="2:3" ht="15.75" x14ac:dyDescent="0.25">
      <c r="B65" s="127"/>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gJwRSKIwYaYnZsGJyb3Q0/Hz2U4BkhbwRwg0Vw3HTHocTnkkelyhenfWXy3/O7VIIEbGKXrYlrgQkrOWSUUWlg==" saltValue="KqeUDOiWMx2Zxwd6uzqLk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W28" sqref="W28"/>
    </sheetView>
  </sheetViews>
  <sheetFormatPr defaultColWidth="8.7109375" defaultRowHeight="12.75" x14ac:dyDescent="0.2"/>
  <cols>
    <col min="1" max="1" width="8.7109375" style="372"/>
    <col min="2" max="2" width="42.85546875" style="372" customWidth="1"/>
    <col min="3" max="3" width="4.28515625" style="425" customWidth="1"/>
    <col min="4" max="18" width="15.140625" style="372" hidden="1" customWidth="1"/>
    <col min="19" max="23" width="15.140625" style="372" customWidth="1"/>
    <col min="24" max="33" width="15.140625" style="372" hidden="1" customWidth="1"/>
    <col min="34" max="16384" width="8.7109375" style="372"/>
  </cols>
  <sheetData>
    <row r="1" spans="1:33" ht="27.95" customHeight="1" x14ac:dyDescent="0.2">
      <c r="A1" s="371"/>
      <c r="B1" s="371"/>
      <c r="C1" s="371"/>
    </row>
    <row r="2" spans="1:33" x14ac:dyDescent="0.2">
      <c r="E2" s="426"/>
      <c r="F2" s="427"/>
      <c r="G2" s="427"/>
      <c r="H2" s="429"/>
    </row>
    <row r="3" spans="1:33" ht="15" x14ac:dyDescent="0.25">
      <c r="B3" s="377" t="s">
        <v>18</v>
      </c>
      <c r="D3" s="465"/>
      <c r="E3" s="426"/>
      <c r="F3" s="431"/>
      <c r="G3" s="431"/>
      <c r="H3" s="429"/>
    </row>
    <row r="4" spans="1:33" x14ac:dyDescent="0.2">
      <c r="D4" s="465"/>
      <c r="E4" s="465"/>
      <c r="F4" s="465"/>
      <c r="G4" s="465"/>
      <c r="H4" s="465"/>
    </row>
    <row r="5" spans="1:33" s="466" customFormat="1" ht="15.75" x14ac:dyDescent="0.25">
      <c r="B5" s="432" t="s">
        <v>125</v>
      </c>
      <c r="C5" s="467"/>
      <c r="D5" s="468"/>
      <c r="E5" s="468"/>
      <c r="F5" s="468"/>
      <c r="G5" s="468"/>
      <c r="H5" s="468"/>
    </row>
    <row r="6" spans="1:33" s="468" customFormat="1" ht="15.75" x14ac:dyDescent="0.25">
      <c r="B6" s="432" t="s">
        <v>126</v>
      </c>
      <c r="C6" s="469"/>
    </row>
    <row r="7" spans="1:33" s="468" customFormat="1" ht="15.75" x14ac:dyDescent="0.25">
      <c r="B7" s="432" t="s">
        <v>127</v>
      </c>
      <c r="C7" s="469"/>
    </row>
    <row r="8" spans="1:33" x14ac:dyDescent="0.2">
      <c r="D8" s="465"/>
      <c r="E8" s="465"/>
      <c r="F8" s="465"/>
      <c r="G8" s="465"/>
      <c r="H8" s="465"/>
    </row>
    <row r="9" spans="1:33" ht="13.5" thickBot="1" x14ac:dyDescent="0.25">
      <c r="B9" s="398" t="s">
        <v>16</v>
      </c>
      <c r="C9" s="435"/>
    </row>
    <row r="10" spans="1:33" x14ac:dyDescent="0.2">
      <c r="B10" s="470"/>
      <c r="C10" s="471"/>
      <c r="D10" s="472" t="s">
        <v>0</v>
      </c>
      <c r="E10" s="386"/>
      <c r="F10" s="386"/>
      <c r="G10" s="386"/>
      <c r="H10" s="386"/>
      <c r="I10" s="386"/>
      <c r="J10" s="386"/>
      <c r="K10" s="386"/>
      <c r="L10" s="386"/>
      <c r="M10" s="386"/>
      <c r="N10" s="386"/>
      <c r="O10" s="386"/>
      <c r="P10" s="386"/>
      <c r="Q10" s="386"/>
      <c r="R10" s="386"/>
      <c r="S10" s="436"/>
      <c r="T10" s="386"/>
      <c r="U10" s="386"/>
      <c r="V10" s="386"/>
      <c r="W10" s="387"/>
      <c r="X10" s="386"/>
      <c r="Y10" s="386"/>
      <c r="Z10" s="386"/>
      <c r="AA10" s="386"/>
      <c r="AB10" s="386"/>
      <c r="AC10" s="386"/>
      <c r="AD10" s="386"/>
      <c r="AE10" s="386"/>
      <c r="AF10" s="386"/>
      <c r="AG10" s="387"/>
    </row>
    <row r="11" spans="1:33" ht="13.5" thickBot="1" x14ac:dyDescent="0.25">
      <c r="B11" s="473"/>
      <c r="C11" s="474"/>
      <c r="D11" s="475">
        <f>'DY Def'!B$5</f>
        <v>1</v>
      </c>
      <c r="E11" s="442">
        <f>'DY Def'!C$5</f>
        <v>2</v>
      </c>
      <c r="F11" s="442">
        <f>'DY Def'!D$5</f>
        <v>3</v>
      </c>
      <c r="G11" s="442">
        <f>'DY Def'!E$5</f>
        <v>4</v>
      </c>
      <c r="H11" s="442">
        <f>'DY Def'!F$5</f>
        <v>5</v>
      </c>
      <c r="I11" s="442">
        <f>'DY Def'!G$5</f>
        <v>6</v>
      </c>
      <c r="J11" s="442">
        <f>'DY Def'!H$5</f>
        <v>7</v>
      </c>
      <c r="K11" s="442">
        <f>'DY Def'!I$5</f>
        <v>8</v>
      </c>
      <c r="L11" s="442">
        <f>'DY Def'!J$5</f>
        <v>9</v>
      </c>
      <c r="M11" s="442">
        <f>'DY Def'!K$5</f>
        <v>10</v>
      </c>
      <c r="N11" s="442">
        <f>'DY Def'!L$5</f>
        <v>11</v>
      </c>
      <c r="O11" s="442">
        <f>'DY Def'!M$5</f>
        <v>12</v>
      </c>
      <c r="P11" s="442">
        <f>'DY Def'!N$5</f>
        <v>13</v>
      </c>
      <c r="Q11" s="442">
        <f>'DY Def'!O$5</f>
        <v>14</v>
      </c>
      <c r="R11" s="442">
        <f>'DY Def'!P$5</f>
        <v>15</v>
      </c>
      <c r="S11" s="475">
        <f>'DY Def'!Q$5</f>
        <v>16</v>
      </c>
      <c r="T11" s="442">
        <f>'DY Def'!R$5</f>
        <v>17</v>
      </c>
      <c r="U11" s="442">
        <f>'DY Def'!S$5</f>
        <v>18</v>
      </c>
      <c r="V11" s="442">
        <f>'DY Def'!T$5</f>
        <v>19</v>
      </c>
      <c r="W11" s="476">
        <f>'DY Def'!U$5</f>
        <v>20</v>
      </c>
      <c r="X11" s="442">
        <f>'DY Def'!V$5</f>
        <v>21</v>
      </c>
      <c r="Y11" s="442">
        <f>'DY Def'!W$5</f>
        <v>22</v>
      </c>
      <c r="Z11" s="442">
        <f>'DY Def'!X$5</f>
        <v>23</v>
      </c>
      <c r="AA11" s="442">
        <f>'DY Def'!Y$5</f>
        <v>24</v>
      </c>
      <c r="AB11" s="442">
        <f>'DY Def'!Z$5</f>
        <v>25</v>
      </c>
      <c r="AC11" s="442">
        <f>'DY Def'!AA$5</f>
        <v>26</v>
      </c>
      <c r="AD11" s="442">
        <f>'DY Def'!AB$5</f>
        <v>27</v>
      </c>
      <c r="AE11" s="442">
        <f>'DY Def'!AC$5</f>
        <v>28</v>
      </c>
      <c r="AF11" s="442">
        <f>'DY Def'!AD$5</f>
        <v>29</v>
      </c>
      <c r="AG11" s="476">
        <f>'DY Def'!AE$5</f>
        <v>30</v>
      </c>
    </row>
    <row r="12" spans="1:33" x14ac:dyDescent="0.2">
      <c r="B12" s="473"/>
      <c r="C12" s="474"/>
      <c r="D12" s="477"/>
      <c r="E12" s="443"/>
      <c r="F12" s="443"/>
      <c r="G12" s="443"/>
      <c r="H12" s="443"/>
      <c r="I12" s="478"/>
      <c r="J12" s="478"/>
      <c r="K12" s="478"/>
      <c r="L12" s="478"/>
      <c r="M12" s="478"/>
      <c r="N12" s="478"/>
      <c r="O12" s="478"/>
      <c r="P12" s="478"/>
      <c r="Q12" s="478"/>
      <c r="R12" s="478"/>
      <c r="S12" s="770"/>
      <c r="T12" s="478"/>
      <c r="U12" s="478"/>
      <c r="V12" s="478"/>
      <c r="W12" s="479"/>
      <c r="X12" s="443"/>
      <c r="Y12" s="443"/>
      <c r="Z12" s="443"/>
      <c r="AA12" s="443"/>
      <c r="AB12" s="443"/>
      <c r="AC12" s="443"/>
      <c r="AD12" s="443"/>
      <c r="AE12" s="443"/>
      <c r="AF12" s="443"/>
      <c r="AG12" s="480"/>
    </row>
    <row r="13" spans="1:33" hidden="1" x14ac:dyDescent="0.2">
      <c r="B13" s="481" t="s">
        <v>84</v>
      </c>
      <c r="C13" s="474"/>
      <c r="D13" s="482"/>
      <c r="E13" s="483"/>
      <c r="F13" s="483"/>
      <c r="G13" s="483"/>
      <c r="H13" s="483"/>
      <c r="I13" s="484"/>
      <c r="J13" s="484"/>
      <c r="K13" s="484"/>
      <c r="L13" s="484"/>
      <c r="M13" s="484"/>
      <c r="N13" s="484"/>
      <c r="O13" s="484"/>
      <c r="P13" s="484"/>
      <c r="Q13" s="484"/>
      <c r="R13" s="484"/>
      <c r="S13" s="771"/>
      <c r="T13" s="484"/>
      <c r="U13" s="484"/>
      <c r="V13" s="484"/>
      <c r="W13" s="485"/>
      <c r="X13" s="446"/>
      <c r="Y13" s="446"/>
      <c r="Z13" s="446"/>
      <c r="AA13" s="446"/>
      <c r="AB13" s="446"/>
      <c r="AC13" s="446"/>
      <c r="AD13" s="446"/>
      <c r="AE13" s="446"/>
      <c r="AF13" s="446"/>
      <c r="AG13" s="486"/>
    </row>
    <row r="14" spans="1:33" hidden="1" x14ac:dyDescent="0.2">
      <c r="B14" s="487" t="str">
        <f>IFERROR(VLOOKUP(C14,'MEG Def'!$A$7:$B$12,2),"")</f>
        <v/>
      </c>
      <c r="C14" s="474"/>
      <c r="D14" s="802"/>
      <c r="E14" s="804"/>
      <c r="F14" s="804"/>
      <c r="G14" s="804"/>
      <c r="H14" s="804"/>
      <c r="I14" s="804"/>
      <c r="J14" s="804"/>
      <c r="K14" s="804"/>
      <c r="L14" s="804"/>
      <c r="M14" s="803"/>
      <c r="N14" s="803"/>
      <c r="O14" s="803"/>
      <c r="P14" s="803"/>
      <c r="Q14" s="803"/>
      <c r="R14" s="803"/>
      <c r="S14" s="805"/>
      <c r="T14" s="806"/>
      <c r="U14" s="806"/>
      <c r="V14" s="806"/>
      <c r="W14" s="807"/>
      <c r="X14" s="446"/>
      <c r="Y14" s="446"/>
      <c r="Z14" s="446"/>
      <c r="AA14" s="446"/>
      <c r="AB14" s="446"/>
      <c r="AC14" s="446"/>
      <c r="AD14" s="446"/>
      <c r="AE14" s="446"/>
      <c r="AF14" s="446"/>
      <c r="AG14" s="486"/>
    </row>
    <row r="15" spans="1:33" hidden="1" x14ac:dyDescent="0.2">
      <c r="B15" s="487" t="str">
        <f>IFERROR(VLOOKUP(C15,'MEG Def'!$A$7:$B$12,2),"")</f>
        <v/>
      </c>
      <c r="C15" s="474"/>
      <c r="D15" s="802"/>
      <c r="E15" s="804"/>
      <c r="F15" s="804"/>
      <c r="G15" s="804"/>
      <c r="H15" s="804"/>
      <c r="I15" s="804"/>
      <c r="J15" s="804"/>
      <c r="K15" s="804"/>
      <c r="L15" s="804"/>
      <c r="M15" s="803"/>
      <c r="N15" s="803"/>
      <c r="O15" s="803"/>
      <c r="P15" s="803"/>
      <c r="Q15" s="803"/>
      <c r="R15" s="803"/>
      <c r="S15" s="805"/>
      <c r="T15" s="806"/>
      <c r="U15" s="806"/>
      <c r="V15" s="806"/>
      <c r="W15" s="807"/>
      <c r="X15" s="446"/>
      <c r="Y15" s="446"/>
      <c r="Z15" s="446"/>
      <c r="AA15" s="446"/>
      <c r="AB15" s="446"/>
      <c r="AC15" s="446"/>
      <c r="AD15" s="446"/>
      <c r="AE15" s="446"/>
      <c r="AF15" s="446"/>
      <c r="AG15" s="486"/>
    </row>
    <row r="16" spans="1:33" hidden="1" x14ac:dyDescent="0.2">
      <c r="B16" s="487" t="str">
        <f>IFERROR(VLOOKUP(C16,'MEG Def'!$A$7:$B$12,2),"")</f>
        <v/>
      </c>
      <c r="C16" s="474"/>
      <c r="D16" s="802"/>
      <c r="E16" s="803"/>
      <c r="F16" s="803"/>
      <c r="G16" s="803"/>
      <c r="H16" s="803"/>
      <c r="I16" s="803"/>
      <c r="J16" s="803"/>
      <c r="K16" s="803"/>
      <c r="L16" s="803"/>
      <c r="M16" s="808"/>
      <c r="N16" s="808"/>
      <c r="O16" s="808"/>
      <c r="P16" s="808"/>
      <c r="Q16" s="808"/>
      <c r="R16" s="808"/>
      <c r="S16" s="809"/>
      <c r="T16" s="810"/>
      <c r="U16" s="810"/>
      <c r="V16" s="810"/>
      <c r="W16" s="811"/>
      <c r="X16" s="446"/>
      <c r="Y16" s="446"/>
      <c r="Z16" s="446"/>
      <c r="AA16" s="446"/>
      <c r="AB16" s="446"/>
      <c r="AC16" s="446"/>
      <c r="AD16" s="446"/>
      <c r="AE16" s="446"/>
      <c r="AF16" s="446"/>
      <c r="AG16" s="486"/>
    </row>
    <row r="17" spans="2:33" hidden="1" x14ac:dyDescent="0.2">
      <c r="B17" s="487" t="str">
        <f>IFERROR(VLOOKUP(C17,'MEG Def'!$A$7:$B$12,2),"")</f>
        <v/>
      </c>
      <c r="C17" s="474"/>
      <c r="D17" s="802"/>
      <c r="E17" s="803"/>
      <c r="F17" s="803"/>
      <c r="G17" s="803"/>
      <c r="H17" s="803"/>
      <c r="I17" s="803"/>
      <c r="J17" s="803"/>
      <c r="K17" s="803"/>
      <c r="L17" s="803"/>
      <c r="M17" s="808"/>
      <c r="N17" s="808"/>
      <c r="O17" s="808"/>
      <c r="P17" s="808"/>
      <c r="Q17" s="808"/>
      <c r="R17" s="808"/>
      <c r="S17" s="809"/>
      <c r="T17" s="810"/>
      <c r="U17" s="810"/>
      <c r="V17" s="810"/>
      <c r="W17" s="811"/>
      <c r="X17" s="446"/>
      <c r="Y17" s="446"/>
      <c r="Z17" s="446"/>
      <c r="AA17" s="446"/>
      <c r="AB17" s="446"/>
      <c r="AC17" s="446"/>
      <c r="AD17" s="446"/>
      <c r="AE17" s="446"/>
      <c r="AF17" s="446"/>
      <c r="AG17" s="486"/>
    </row>
    <row r="18" spans="2:33" hidden="1" x14ac:dyDescent="0.2">
      <c r="B18" s="487" t="str">
        <f>IFERROR(VLOOKUP(C18,'MEG Def'!$A$7:$B$12,2),"")</f>
        <v/>
      </c>
      <c r="C18" s="474"/>
      <c r="D18" s="802"/>
      <c r="E18" s="803"/>
      <c r="F18" s="803"/>
      <c r="G18" s="803"/>
      <c r="H18" s="803"/>
      <c r="I18" s="803"/>
      <c r="J18" s="803"/>
      <c r="K18" s="803"/>
      <c r="L18" s="803"/>
      <c r="M18" s="808"/>
      <c r="N18" s="808"/>
      <c r="O18" s="808"/>
      <c r="P18" s="808"/>
      <c r="Q18" s="808"/>
      <c r="R18" s="808"/>
      <c r="S18" s="809"/>
      <c r="T18" s="810"/>
      <c r="U18" s="810"/>
      <c r="V18" s="810"/>
      <c r="W18" s="811"/>
      <c r="X18" s="446"/>
      <c r="Y18" s="446"/>
      <c r="Z18" s="446"/>
      <c r="AA18" s="446"/>
      <c r="AB18" s="446"/>
      <c r="AC18" s="446"/>
      <c r="AD18" s="446"/>
      <c r="AE18" s="446"/>
      <c r="AF18" s="446"/>
      <c r="AG18" s="486"/>
    </row>
    <row r="19" spans="2:33" hidden="1" x14ac:dyDescent="0.2">
      <c r="B19" s="487"/>
      <c r="C19" s="474"/>
      <c r="D19" s="482"/>
      <c r="E19" s="483"/>
      <c r="F19" s="483"/>
      <c r="G19" s="483"/>
      <c r="H19" s="483"/>
      <c r="I19" s="483"/>
      <c r="J19" s="483"/>
      <c r="K19" s="483"/>
      <c r="L19" s="483"/>
      <c r="M19" s="484"/>
      <c r="N19" s="484"/>
      <c r="O19" s="484"/>
      <c r="P19" s="484"/>
      <c r="Q19" s="484"/>
      <c r="R19" s="484"/>
      <c r="S19" s="771"/>
      <c r="T19" s="484"/>
      <c r="U19" s="484"/>
      <c r="V19" s="484"/>
      <c r="W19" s="485"/>
      <c r="X19" s="446"/>
      <c r="Y19" s="446"/>
      <c r="Z19" s="446"/>
      <c r="AA19" s="446"/>
      <c r="AB19" s="446"/>
      <c r="AC19" s="446"/>
      <c r="AD19" s="446"/>
      <c r="AE19" s="446"/>
      <c r="AF19" s="446"/>
      <c r="AG19" s="486"/>
    </row>
    <row r="20" spans="2:33" hidden="1" x14ac:dyDescent="0.2">
      <c r="B20" s="488" t="s">
        <v>86</v>
      </c>
      <c r="C20" s="474"/>
      <c r="D20" s="489"/>
      <c r="E20" s="490"/>
      <c r="F20" s="490"/>
      <c r="G20" s="490"/>
      <c r="H20" s="490"/>
      <c r="I20" s="490"/>
      <c r="J20" s="490"/>
      <c r="K20" s="490"/>
      <c r="L20" s="490"/>
      <c r="M20" s="484"/>
      <c r="N20" s="484"/>
      <c r="O20" s="484"/>
      <c r="P20" s="484"/>
      <c r="Q20" s="484"/>
      <c r="R20" s="484"/>
      <c r="S20" s="771"/>
      <c r="T20" s="484"/>
      <c r="U20" s="484"/>
      <c r="V20" s="484"/>
      <c r="W20" s="485"/>
      <c r="X20" s="451"/>
      <c r="Y20" s="451"/>
      <c r="Z20" s="451"/>
      <c r="AA20" s="451"/>
      <c r="AB20" s="451"/>
      <c r="AC20" s="451"/>
      <c r="AD20" s="451"/>
      <c r="AE20" s="451"/>
      <c r="AF20" s="451"/>
      <c r="AG20" s="491"/>
    </row>
    <row r="21" spans="2:33" hidden="1" x14ac:dyDescent="0.2">
      <c r="B21" s="487" t="str">
        <f>IFERROR(VLOOKUP(C21,'MEG Def'!$A$24:$B$29,2),"")</f>
        <v/>
      </c>
      <c r="C21" s="474"/>
      <c r="D21" s="482"/>
      <c r="E21" s="492"/>
      <c r="F21" s="490"/>
      <c r="G21" s="490"/>
      <c r="H21" s="493"/>
      <c r="I21" s="493"/>
      <c r="J21" s="493"/>
      <c r="K21" s="493"/>
      <c r="L21" s="493"/>
      <c r="M21" s="483"/>
      <c r="N21" s="483"/>
      <c r="O21" s="483"/>
      <c r="P21" s="483"/>
      <c r="Q21" s="483"/>
      <c r="R21" s="483"/>
      <c r="S21" s="482"/>
      <c r="T21" s="483"/>
      <c r="U21" s="483"/>
      <c r="V21" s="483"/>
      <c r="W21" s="486"/>
      <c r="X21" s="446"/>
      <c r="Y21" s="446"/>
      <c r="Z21" s="446"/>
      <c r="AA21" s="446"/>
      <c r="AB21" s="446"/>
      <c r="AC21" s="446"/>
      <c r="AD21" s="446"/>
      <c r="AE21" s="446"/>
      <c r="AF21" s="446"/>
      <c r="AG21" s="486"/>
    </row>
    <row r="22" spans="2:33" hidden="1" x14ac:dyDescent="0.2">
      <c r="B22" s="487" t="str">
        <f>IFERROR(VLOOKUP(C22,'MEG Def'!$A$24:$B$29,2),"")</f>
        <v/>
      </c>
      <c r="C22" s="474"/>
      <c r="D22" s="482"/>
      <c r="E22" s="490"/>
      <c r="F22" s="490"/>
      <c r="G22" s="490"/>
      <c r="H22" s="493"/>
      <c r="I22" s="493"/>
      <c r="J22" s="493"/>
      <c r="K22" s="493"/>
      <c r="L22" s="493"/>
      <c r="M22" s="483"/>
      <c r="N22" s="483"/>
      <c r="O22" s="483"/>
      <c r="P22" s="483"/>
      <c r="Q22" s="483"/>
      <c r="R22" s="483"/>
      <c r="S22" s="482"/>
      <c r="T22" s="483"/>
      <c r="U22" s="483"/>
      <c r="V22" s="483"/>
      <c r="W22" s="486"/>
      <c r="X22" s="446"/>
      <c r="Y22" s="446"/>
      <c r="Z22" s="446"/>
      <c r="AA22" s="446"/>
      <c r="AB22" s="446"/>
      <c r="AC22" s="446"/>
      <c r="AD22" s="446"/>
      <c r="AE22" s="446"/>
      <c r="AF22" s="446"/>
      <c r="AG22" s="486"/>
    </row>
    <row r="23" spans="2:33" hidden="1" x14ac:dyDescent="0.2">
      <c r="B23" s="487" t="str">
        <f>IFERROR(VLOOKUP(C23,'MEG Def'!$A$24:$B$29,2),"")</f>
        <v/>
      </c>
      <c r="C23" s="474"/>
      <c r="D23" s="482"/>
      <c r="E23" s="490"/>
      <c r="F23" s="490"/>
      <c r="G23" s="490"/>
      <c r="H23" s="493"/>
      <c r="I23" s="493"/>
      <c r="J23" s="493"/>
      <c r="K23" s="493"/>
      <c r="L23" s="493"/>
      <c r="M23" s="483"/>
      <c r="N23" s="483"/>
      <c r="O23" s="483"/>
      <c r="P23" s="483"/>
      <c r="Q23" s="483"/>
      <c r="R23" s="483"/>
      <c r="S23" s="482"/>
      <c r="T23" s="483"/>
      <c r="U23" s="483"/>
      <c r="V23" s="483"/>
      <c r="W23" s="486"/>
      <c r="X23" s="446"/>
      <c r="Y23" s="446"/>
      <c r="Z23" s="446"/>
      <c r="AA23" s="446"/>
      <c r="AB23" s="446"/>
      <c r="AC23" s="446"/>
      <c r="AD23" s="446"/>
      <c r="AE23" s="446"/>
      <c r="AF23" s="446"/>
      <c r="AG23" s="486"/>
    </row>
    <row r="24" spans="2:33" hidden="1" x14ac:dyDescent="0.2">
      <c r="B24" s="487" t="str">
        <f>IFERROR(VLOOKUP(C24,'MEG Def'!$A$24:$B$29,2),"")</f>
        <v/>
      </c>
      <c r="C24" s="474"/>
      <c r="D24" s="482"/>
      <c r="E24" s="492"/>
      <c r="F24" s="490"/>
      <c r="G24" s="490"/>
      <c r="H24" s="493"/>
      <c r="I24" s="493"/>
      <c r="J24" s="493"/>
      <c r="K24" s="493"/>
      <c r="L24" s="493"/>
      <c r="M24" s="483"/>
      <c r="N24" s="483"/>
      <c r="O24" s="483"/>
      <c r="P24" s="483"/>
      <c r="Q24" s="483"/>
      <c r="R24" s="483"/>
      <c r="S24" s="482"/>
      <c r="T24" s="483"/>
      <c r="U24" s="483"/>
      <c r="V24" s="483"/>
      <c r="W24" s="486"/>
      <c r="X24" s="446"/>
      <c r="Y24" s="446"/>
      <c r="Z24" s="446"/>
      <c r="AA24" s="446"/>
      <c r="AB24" s="446"/>
      <c r="AC24" s="446"/>
      <c r="AD24" s="446"/>
      <c r="AE24" s="446"/>
      <c r="AF24" s="446"/>
      <c r="AG24" s="486"/>
    </row>
    <row r="25" spans="2:33" hidden="1" x14ac:dyDescent="0.2">
      <c r="B25" s="487" t="str">
        <f>IFERROR(VLOOKUP(C25,'MEG Def'!$A$24:$B$29,2),"")</f>
        <v/>
      </c>
      <c r="C25" s="474"/>
      <c r="D25" s="482"/>
      <c r="E25" s="490"/>
      <c r="F25" s="490"/>
      <c r="G25" s="490"/>
      <c r="H25" s="493"/>
      <c r="I25" s="493"/>
      <c r="J25" s="493"/>
      <c r="K25" s="493"/>
      <c r="L25" s="493"/>
      <c r="M25" s="483"/>
      <c r="N25" s="483"/>
      <c r="O25" s="483"/>
      <c r="P25" s="483"/>
      <c r="Q25" s="483"/>
      <c r="R25" s="483"/>
      <c r="S25" s="482"/>
      <c r="T25" s="483"/>
      <c r="U25" s="483"/>
      <c r="V25" s="483"/>
      <c r="W25" s="486"/>
      <c r="X25" s="446"/>
      <c r="Y25" s="446"/>
      <c r="Z25" s="446"/>
      <c r="AA25" s="446"/>
      <c r="AB25" s="446"/>
      <c r="AC25" s="446"/>
      <c r="AD25" s="446"/>
      <c r="AE25" s="446"/>
      <c r="AF25" s="446"/>
      <c r="AG25" s="486"/>
    </row>
    <row r="26" spans="2:33" hidden="1" x14ac:dyDescent="0.2">
      <c r="B26" s="487"/>
      <c r="C26" s="388"/>
      <c r="D26" s="489"/>
      <c r="E26" s="490"/>
      <c r="F26" s="490"/>
      <c r="G26" s="490"/>
      <c r="H26" s="490"/>
      <c r="I26" s="490"/>
      <c r="J26" s="490"/>
      <c r="K26" s="490"/>
      <c r="L26" s="490"/>
      <c r="M26" s="484"/>
      <c r="N26" s="484"/>
      <c r="O26" s="484"/>
      <c r="P26" s="484"/>
      <c r="Q26" s="484"/>
      <c r="R26" s="484"/>
      <c r="S26" s="771"/>
      <c r="T26" s="484"/>
      <c r="U26" s="484"/>
      <c r="V26" s="484"/>
      <c r="W26" s="485"/>
      <c r="X26" s="451"/>
      <c r="Y26" s="451"/>
      <c r="Z26" s="451"/>
      <c r="AA26" s="451"/>
      <c r="AB26" s="451"/>
      <c r="AC26" s="451"/>
      <c r="AD26" s="451"/>
      <c r="AE26" s="451"/>
      <c r="AF26" s="451"/>
      <c r="AG26" s="491"/>
    </row>
    <row r="27" spans="2:33" x14ac:dyDescent="0.2">
      <c r="B27" s="488" t="s">
        <v>44</v>
      </c>
      <c r="C27" s="474"/>
      <c r="D27" s="489"/>
      <c r="E27" s="490"/>
      <c r="F27" s="490"/>
      <c r="G27" s="490"/>
      <c r="H27" s="490"/>
      <c r="I27" s="490"/>
      <c r="J27" s="490"/>
      <c r="K27" s="490"/>
      <c r="L27" s="490"/>
      <c r="M27" s="484"/>
      <c r="N27" s="484"/>
      <c r="O27" s="484"/>
      <c r="P27" s="484"/>
      <c r="Q27" s="484"/>
      <c r="R27" s="484"/>
      <c r="S27" s="771"/>
      <c r="T27" s="484"/>
      <c r="U27" s="484"/>
      <c r="V27" s="484"/>
      <c r="W27" s="485"/>
      <c r="X27" s="451"/>
      <c r="Y27" s="451"/>
      <c r="Z27" s="451"/>
      <c r="AA27" s="451"/>
      <c r="AB27" s="451"/>
      <c r="AC27" s="451"/>
      <c r="AD27" s="451"/>
      <c r="AE27" s="451"/>
      <c r="AF27" s="451"/>
      <c r="AG27" s="491"/>
    </row>
    <row r="28" spans="2:33" x14ac:dyDescent="0.2">
      <c r="B28" s="487" t="str">
        <f>IFERROR(VLOOKUP(C28,'MEG Def'!$A$38:$B$43,2),"")</f>
        <v>CCO Expenditures</v>
      </c>
      <c r="C28" s="474">
        <v>1</v>
      </c>
      <c r="D28" s="482"/>
      <c r="E28" s="493"/>
      <c r="F28" s="493"/>
      <c r="G28" s="493"/>
      <c r="H28" s="493"/>
      <c r="I28" s="493"/>
      <c r="J28" s="493"/>
      <c r="K28" s="493"/>
      <c r="L28" s="493"/>
      <c r="M28" s="483"/>
      <c r="N28" s="483"/>
      <c r="O28" s="483"/>
      <c r="P28" s="483"/>
      <c r="Q28" s="483"/>
      <c r="R28" s="483"/>
      <c r="S28" s="463"/>
      <c r="T28" s="464"/>
      <c r="U28" s="464"/>
      <c r="V28" s="424">
        <v>4357151053</v>
      </c>
      <c r="W28" s="818">
        <v>8983136861</v>
      </c>
      <c r="X28" s="446"/>
      <c r="Y28" s="446"/>
      <c r="Z28" s="446"/>
      <c r="AA28" s="446"/>
      <c r="AB28" s="446"/>
      <c r="AC28" s="446"/>
      <c r="AD28" s="446"/>
      <c r="AE28" s="446"/>
      <c r="AF28" s="446"/>
      <c r="AG28" s="486"/>
    </row>
    <row r="29" spans="2:33" x14ac:dyDescent="0.2">
      <c r="B29" s="487" t="str">
        <f>IFERROR(VLOOKUP(C29,'MEG Def'!$A$38:$B$43,2),"")</f>
        <v>DSHP Expenditures</v>
      </c>
      <c r="C29" s="474">
        <v>2</v>
      </c>
      <c r="D29" s="482"/>
      <c r="E29" s="493"/>
      <c r="F29" s="493"/>
      <c r="G29" s="493"/>
      <c r="H29" s="493"/>
      <c r="I29" s="493"/>
      <c r="J29" s="493"/>
      <c r="K29" s="493"/>
      <c r="L29" s="493"/>
      <c r="M29" s="483"/>
      <c r="N29" s="483"/>
      <c r="O29" s="483"/>
      <c r="P29" s="483"/>
      <c r="Q29" s="483"/>
      <c r="R29" s="483"/>
      <c r="S29" s="463"/>
      <c r="T29" s="464"/>
      <c r="U29" s="464"/>
      <c r="V29" s="464"/>
      <c r="W29" s="818"/>
      <c r="X29" s="446"/>
      <c r="Y29" s="446"/>
      <c r="Z29" s="446"/>
      <c r="AA29" s="446"/>
      <c r="AB29" s="446"/>
      <c r="AC29" s="446"/>
      <c r="AD29" s="446"/>
      <c r="AE29" s="446"/>
      <c r="AF29" s="446"/>
      <c r="AG29" s="486"/>
    </row>
    <row r="30" spans="2:33" x14ac:dyDescent="0.2">
      <c r="B30" s="487" t="str">
        <f>IFERROR(VLOOKUP(C30,'MEG Def'!$A$38:$B$43,2),"")</f>
        <v>Indian Health Service or tribal health facility expenditures</v>
      </c>
      <c r="C30" s="474">
        <v>3</v>
      </c>
      <c r="D30" s="482"/>
      <c r="E30" s="483"/>
      <c r="F30" s="483"/>
      <c r="G30" s="483"/>
      <c r="H30" s="493"/>
      <c r="I30" s="493"/>
      <c r="J30" s="493"/>
      <c r="K30" s="493"/>
      <c r="L30" s="493"/>
      <c r="M30" s="483"/>
      <c r="N30" s="483"/>
      <c r="O30" s="483"/>
      <c r="P30" s="483"/>
      <c r="Q30" s="483"/>
      <c r="R30" s="483"/>
      <c r="S30" s="463"/>
      <c r="T30" s="464"/>
      <c r="U30" s="464"/>
      <c r="V30" s="464"/>
      <c r="W30" s="818"/>
      <c r="X30" s="446"/>
      <c r="Y30" s="446"/>
      <c r="Z30" s="446"/>
      <c r="AA30" s="446"/>
      <c r="AB30" s="446"/>
      <c r="AC30" s="446"/>
      <c r="AD30" s="446"/>
      <c r="AE30" s="446"/>
      <c r="AF30" s="446"/>
      <c r="AG30" s="486"/>
    </row>
    <row r="31" spans="2:33" x14ac:dyDescent="0.2">
      <c r="B31" s="487" t="str">
        <f>IFERROR(VLOOKUP(C31,'MEG Def'!$A$38:$B$43,2),"")</f>
        <v>Hospital Transformation Performance Program</v>
      </c>
      <c r="C31" s="474">
        <v>4</v>
      </c>
      <c r="D31" s="482"/>
      <c r="E31" s="483"/>
      <c r="F31" s="483"/>
      <c r="G31" s="483"/>
      <c r="H31" s="493"/>
      <c r="I31" s="493"/>
      <c r="J31" s="493"/>
      <c r="K31" s="493"/>
      <c r="L31" s="493"/>
      <c r="M31" s="483"/>
      <c r="N31" s="483"/>
      <c r="O31" s="483"/>
      <c r="P31" s="483"/>
      <c r="Q31" s="483"/>
      <c r="R31" s="483"/>
      <c r="S31" s="463"/>
      <c r="T31" s="464"/>
      <c r="U31" s="464"/>
      <c r="V31" s="464"/>
      <c r="W31" s="818"/>
      <c r="X31" s="446"/>
      <c r="Y31" s="446"/>
      <c r="Z31" s="446"/>
      <c r="AA31" s="446"/>
      <c r="AB31" s="446"/>
      <c r="AC31" s="446"/>
      <c r="AD31" s="446"/>
      <c r="AE31" s="446"/>
      <c r="AF31" s="446"/>
      <c r="AG31" s="486"/>
    </row>
    <row r="32" spans="2:33" hidden="1" x14ac:dyDescent="0.2">
      <c r="B32" s="487" t="str">
        <f>IFERROR(VLOOKUP(C32,'MEG Def'!$A$38:$B$43,2),"")</f>
        <v/>
      </c>
      <c r="C32" s="474"/>
      <c r="D32" s="482"/>
      <c r="E32" s="483"/>
      <c r="F32" s="483"/>
      <c r="G32" s="483"/>
      <c r="H32" s="493"/>
      <c r="I32" s="493"/>
      <c r="J32" s="493"/>
      <c r="K32" s="493"/>
      <c r="L32" s="493"/>
      <c r="M32" s="483"/>
      <c r="N32" s="483"/>
      <c r="O32" s="483"/>
      <c r="P32" s="483"/>
      <c r="Q32" s="483"/>
      <c r="R32" s="483"/>
      <c r="S32" s="482"/>
      <c r="T32" s="483"/>
      <c r="U32" s="483"/>
      <c r="V32" s="483"/>
      <c r="W32" s="486"/>
      <c r="X32" s="446"/>
      <c r="Y32" s="446"/>
      <c r="Z32" s="446"/>
      <c r="AA32" s="446"/>
      <c r="AB32" s="446"/>
      <c r="AC32" s="446"/>
      <c r="AD32" s="446"/>
      <c r="AE32" s="446"/>
      <c r="AF32" s="446"/>
      <c r="AG32" s="486"/>
    </row>
    <row r="33" spans="2:33" hidden="1" x14ac:dyDescent="0.2">
      <c r="B33" s="487"/>
      <c r="C33" s="388"/>
      <c r="D33" s="489"/>
      <c r="E33" s="490"/>
      <c r="F33" s="490"/>
      <c r="G33" s="490"/>
      <c r="H33" s="490"/>
      <c r="I33" s="490"/>
      <c r="J33" s="490"/>
      <c r="K33" s="490"/>
      <c r="L33" s="490"/>
      <c r="M33" s="484"/>
      <c r="N33" s="484"/>
      <c r="O33" s="484"/>
      <c r="P33" s="484"/>
      <c r="Q33" s="484"/>
      <c r="R33" s="484"/>
      <c r="S33" s="771"/>
      <c r="T33" s="484"/>
      <c r="U33" s="484"/>
      <c r="V33" s="484"/>
      <c r="W33" s="485"/>
      <c r="X33" s="451"/>
      <c r="Y33" s="451"/>
      <c r="Z33" s="451"/>
      <c r="AA33" s="451"/>
      <c r="AB33" s="451"/>
      <c r="AC33" s="451"/>
      <c r="AD33" s="451"/>
      <c r="AE33" s="451"/>
      <c r="AF33" s="451"/>
      <c r="AG33" s="491"/>
    </row>
    <row r="34" spans="2:33" hidden="1" x14ac:dyDescent="0.2">
      <c r="B34" s="494" t="s">
        <v>43</v>
      </c>
      <c r="C34" s="388"/>
      <c r="D34" s="489"/>
      <c r="E34" s="490"/>
      <c r="F34" s="490"/>
      <c r="G34" s="490"/>
      <c r="H34" s="490"/>
      <c r="I34" s="490"/>
      <c r="J34" s="490"/>
      <c r="K34" s="490"/>
      <c r="L34" s="490"/>
      <c r="M34" s="484"/>
      <c r="N34" s="484"/>
      <c r="O34" s="484"/>
      <c r="P34" s="484"/>
      <c r="Q34" s="484"/>
      <c r="R34" s="484"/>
      <c r="S34" s="771"/>
      <c r="T34" s="484"/>
      <c r="U34" s="484"/>
      <c r="V34" s="484"/>
      <c r="W34" s="485"/>
      <c r="X34" s="451"/>
      <c r="Y34" s="451"/>
      <c r="Z34" s="451"/>
      <c r="AA34" s="451"/>
      <c r="AB34" s="451"/>
      <c r="AC34" s="451"/>
      <c r="AD34" s="451"/>
      <c r="AE34" s="451"/>
      <c r="AF34" s="451"/>
      <c r="AG34" s="491"/>
    </row>
    <row r="35" spans="2:33" hidden="1" x14ac:dyDescent="0.2">
      <c r="B35" s="487" t="str">
        <f>IFERROR(VLOOKUP(C35,'MEG Def'!$A$45:$B$48,2),"")</f>
        <v/>
      </c>
      <c r="C35" s="388"/>
      <c r="D35" s="482"/>
      <c r="E35" s="492"/>
      <c r="F35" s="490"/>
      <c r="G35" s="490"/>
      <c r="H35" s="493"/>
      <c r="I35" s="493"/>
      <c r="J35" s="493"/>
      <c r="K35" s="493"/>
      <c r="L35" s="493"/>
      <c r="M35" s="483"/>
      <c r="N35" s="483"/>
      <c r="O35" s="483"/>
      <c r="P35" s="483"/>
      <c r="Q35" s="483"/>
      <c r="R35" s="483"/>
      <c r="S35" s="482"/>
      <c r="T35" s="483"/>
      <c r="U35" s="483"/>
      <c r="V35" s="483"/>
      <c r="W35" s="486"/>
      <c r="X35" s="446"/>
      <c r="Y35" s="446"/>
      <c r="Z35" s="446"/>
      <c r="AA35" s="446"/>
      <c r="AB35" s="446"/>
      <c r="AC35" s="446"/>
      <c r="AD35" s="446"/>
      <c r="AE35" s="446"/>
      <c r="AF35" s="446"/>
      <c r="AG35" s="486"/>
    </row>
    <row r="36" spans="2:33" hidden="1" x14ac:dyDescent="0.2">
      <c r="B36" s="487" t="str">
        <f>IFERROR(VLOOKUP(C36,'MEG Def'!$A$45:$B$48,2),"")</f>
        <v/>
      </c>
      <c r="C36" s="388"/>
      <c r="D36" s="482"/>
      <c r="E36" s="490"/>
      <c r="F36" s="490"/>
      <c r="G36" s="490"/>
      <c r="H36" s="493"/>
      <c r="I36" s="493"/>
      <c r="J36" s="493"/>
      <c r="K36" s="493"/>
      <c r="L36" s="493"/>
      <c r="M36" s="483"/>
      <c r="N36" s="483"/>
      <c r="O36" s="483"/>
      <c r="P36" s="483"/>
      <c r="Q36" s="483"/>
      <c r="R36" s="483"/>
      <c r="S36" s="482"/>
      <c r="T36" s="483"/>
      <c r="U36" s="483"/>
      <c r="V36" s="483"/>
      <c r="W36" s="486"/>
      <c r="X36" s="446"/>
      <c r="Y36" s="446"/>
      <c r="Z36" s="446"/>
      <c r="AA36" s="446"/>
      <c r="AB36" s="446"/>
      <c r="AC36" s="446"/>
      <c r="AD36" s="446"/>
      <c r="AE36" s="446"/>
      <c r="AF36" s="446"/>
      <c r="AG36" s="486"/>
    </row>
    <row r="37" spans="2:33" hidden="1" x14ac:dyDescent="0.2">
      <c r="B37" s="487" t="str">
        <f>IFERROR(VLOOKUP(C37,'MEG Def'!$A$45:$B$48,2),"")</f>
        <v/>
      </c>
      <c r="C37" s="388"/>
      <c r="D37" s="482"/>
      <c r="E37" s="490"/>
      <c r="F37" s="490"/>
      <c r="G37" s="490"/>
      <c r="H37" s="493"/>
      <c r="I37" s="493"/>
      <c r="J37" s="493"/>
      <c r="K37" s="493"/>
      <c r="L37" s="493"/>
      <c r="M37" s="483"/>
      <c r="N37" s="483"/>
      <c r="O37" s="483"/>
      <c r="P37" s="483"/>
      <c r="Q37" s="483"/>
      <c r="R37" s="483"/>
      <c r="S37" s="482"/>
      <c r="T37" s="483"/>
      <c r="U37" s="483"/>
      <c r="V37" s="483"/>
      <c r="W37" s="486"/>
      <c r="X37" s="446"/>
      <c r="Y37" s="446"/>
      <c r="Z37" s="446"/>
      <c r="AA37" s="446"/>
      <c r="AB37" s="446"/>
      <c r="AC37" s="446"/>
      <c r="AD37" s="446"/>
      <c r="AE37" s="446"/>
      <c r="AF37" s="446"/>
      <c r="AG37" s="486"/>
    </row>
    <row r="38" spans="2:33" hidden="1" x14ac:dyDescent="0.2">
      <c r="B38" s="495"/>
      <c r="C38" s="388"/>
      <c r="D38" s="489"/>
      <c r="E38" s="490"/>
      <c r="F38" s="490"/>
      <c r="G38" s="490"/>
      <c r="H38" s="490"/>
      <c r="I38" s="490"/>
      <c r="J38" s="490"/>
      <c r="K38" s="490"/>
      <c r="L38" s="490"/>
      <c r="M38" s="484"/>
      <c r="N38" s="484"/>
      <c r="O38" s="484"/>
      <c r="P38" s="484"/>
      <c r="Q38" s="484"/>
      <c r="R38" s="484"/>
      <c r="S38" s="771"/>
      <c r="T38" s="484"/>
      <c r="U38" s="484"/>
      <c r="V38" s="484"/>
      <c r="W38" s="485"/>
      <c r="X38" s="451"/>
      <c r="Y38" s="451"/>
      <c r="Z38" s="451"/>
      <c r="AA38" s="451"/>
      <c r="AB38" s="451"/>
      <c r="AC38" s="451"/>
      <c r="AD38" s="451"/>
      <c r="AE38" s="451"/>
      <c r="AF38" s="451"/>
      <c r="AG38" s="491"/>
    </row>
    <row r="39" spans="2:33" hidden="1" x14ac:dyDescent="0.2">
      <c r="B39" s="494" t="s">
        <v>42</v>
      </c>
      <c r="C39" s="388"/>
      <c r="D39" s="489"/>
      <c r="E39" s="490"/>
      <c r="F39" s="490"/>
      <c r="G39" s="490"/>
      <c r="H39" s="490"/>
      <c r="I39" s="490"/>
      <c r="J39" s="490"/>
      <c r="K39" s="490"/>
      <c r="L39" s="490"/>
      <c r="M39" s="484"/>
      <c r="N39" s="484"/>
      <c r="O39" s="484"/>
      <c r="P39" s="484"/>
      <c r="Q39" s="484"/>
      <c r="R39" s="484"/>
      <c r="S39" s="771"/>
      <c r="T39" s="484"/>
      <c r="U39" s="484"/>
      <c r="V39" s="484"/>
      <c r="W39" s="485"/>
      <c r="X39" s="451"/>
      <c r="Y39" s="451"/>
      <c r="Z39" s="451"/>
      <c r="AA39" s="451"/>
      <c r="AB39" s="451"/>
      <c r="AC39" s="451"/>
      <c r="AD39" s="451"/>
      <c r="AE39" s="451"/>
      <c r="AF39" s="451"/>
      <c r="AG39" s="491"/>
    </row>
    <row r="40" spans="2:33" hidden="1" x14ac:dyDescent="0.2">
      <c r="B40" s="487" t="str">
        <f>IFERROR(VLOOKUP(C40,'MEG Def'!$A$50:$B$53,2),"")</f>
        <v/>
      </c>
      <c r="C40" s="388"/>
      <c r="D40" s="482"/>
      <c r="E40" s="492"/>
      <c r="F40" s="490"/>
      <c r="G40" s="490"/>
      <c r="H40" s="493"/>
      <c r="I40" s="493"/>
      <c r="J40" s="493"/>
      <c r="K40" s="493"/>
      <c r="L40" s="493"/>
      <c r="M40" s="483"/>
      <c r="N40" s="483"/>
      <c r="O40" s="483"/>
      <c r="P40" s="483"/>
      <c r="Q40" s="483"/>
      <c r="R40" s="483"/>
      <c r="S40" s="482"/>
      <c r="T40" s="483"/>
      <c r="U40" s="483"/>
      <c r="V40" s="483"/>
      <c r="W40" s="486"/>
      <c r="X40" s="446"/>
      <c r="Y40" s="446"/>
      <c r="Z40" s="446"/>
      <c r="AA40" s="446"/>
      <c r="AB40" s="446"/>
      <c r="AC40" s="446"/>
      <c r="AD40" s="446"/>
      <c r="AE40" s="446"/>
      <c r="AF40" s="446"/>
      <c r="AG40" s="486"/>
    </row>
    <row r="41" spans="2:33" hidden="1" x14ac:dyDescent="0.2">
      <c r="B41" s="487" t="str">
        <f>IFERROR(VLOOKUP(C41,'MEG Def'!$A$50:$B$53,2),"")</f>
        <v/>
      </c>
      <c r="C41" s="388"/>
      <c r="D41" s="482"/>
      <c r="E41" s="483"/>
      <c r="F41" s="483"/>
      <c r="G41" s="483"/>
      <c r="H41" s="493"/>
      <c r="I41" s="493"/>
      <c r="J41" s="493"/>
      <c r="K41" s="493"/>
      <c r="L41" s="493"/>
      <c r="M41" s="483"/>
      <c r="N41" s="483"/>
      <c r="O41" s="483"/>
      <c r="P41" s="483"/>
      <c r="Q41" s="483"/>
      <c r="R41" s="483"/>
      <c r="S41" s="482"/>
      <c r="T41" s="483"/>
      <c r="U41" s="483"/>
      <c r="V41" s="483"/>
      <c r="W41" s="486"/>
      <c r="X41" s="446"/>
      <c r="Y41" s="446"/>
      <c r="Z41" s="446"/>
      <c r="AA41" s="446"/>
      <c r="AB41" s="446"/>
      <c r="AC41" s="446"/>
      <c r="AD41" s="446"/>
      <c r="AE41" s="446"/>
      <c r="AF41" s="446"/>
      <c r="AG41" s="486"/>
    </row>
    <row r="42" spans="2:33" hidden="1" x14ac:dyDescent="0.2">
      <c r="B42" s="487" t="str">
        <f>IFERROR(VLOOKUP(C42,'MEG Def'!$A$50:$B$53,2),"")</f>
        <v/>
      </c>
      <c r="C42" s="388"/>
      <c r="D42" s="482"/>
      <c r="E42" s="483"/>
      <c r="F42" s="483"/>
      <c r="G42" s="483"/>
      <c r="H42" s="493"/>
      <c r="I42" s="493"/>
      <c r="J42" s="493"/>
      <c r="K42" s="493"/>
      <c r="L42" s="493"/>
      <c r="M42" s="483"/>
      <c r="N42" s="483"/>
      <c r="O42" s="483"/>
      <c r="P42" s="483"/>
      <c r="Q42" s="483"/>
      <c r="R42" s="483"/>
      <c r="S42" s="482"/>
      <c r="T42" s="483"/>
      <c r="U42" s="483"/>
      <c r="V42" s="483"/>
      <c r="W42" s="486"/>
      <c r="X42" s="446"/>
      <c r="Y42" s="446"/>
      <c r="Z42" s="446"/>
      <c r="AA42" s="446"/>
      <c r="AB42" s="446"/>
      <c r="AC42" s="446"/>
      <c r="AD42" s="446"/>
      <c r="AE42" s="446"/>
      <c r="AF42" s="446"/>
      <c r="AG42" s="486"/>
    </row>
    <row r="43" spans="2:33" hidden="1" x14ac:dyDescent="0.2">
      <c r="B43" s="487"/>
      <c r="C43" s="388"/>
      <c r="D43" s="489"/>
      <c r="E43" s="490"/>
      <c r="F43" s="490"/>
      <c r="G43" s="490"/>
      <c r="H43" s="490"/>
      <c r="I43" s="490"/>
      <c r="J43" s="490"/>
      <c r="K43" s="490"/>
      <c r="L43" s="490"/>
      <c r="M43" s="484"/>
      <c r="N43" s="484"/>
      <c r="O43" s="484"/>
      <c r="P43" s="484"/>
      <c r="Q43" s="484"/>
      <c r="R43" s="484"/>
      <c r="S43" s="771"/>
      <c r="T43" s="484"/>
      <c r="U43" s="484"/>
      <c r="V43" s="484"/>
      <c r="W43" s="485"/>
      <c r="X43" s="451"/>
      <c r="Y43" s="451"/>
      <c r="Z43" s="451"/>
      <c r="AA43" s="451"/>
      <c r="AB43" s="451"/>
      <c r="AC43" s="451"/>
      <c r="AD43" s="451"/>
      <c r="AE43" s="451"/>
      <c r="AF43" s="451"/>
      <c r="AG43" s="491"/>
    </row>
    <row r="44" spans="2:33" hidden="1" x14ac:dyDescent="0.2">
      <c r="B44" s="494" t="s">
        <v>80</v>
      </c>
      <c r="C44" s="388"/>
      <c r="D44" s="489"/>
      <c r="E44" s="490"/>
      <c r="F44" s="490"/>
      <c r="G44" s="490"/>
      <c r="H44" s="490"/>
      <c r="I44" s="490"/>
      <c r="J44" s="490"/>
      <c r="K44" s="490"/>
      <c r="L44" s="490"/>
      <c r="M44" s="484"/>
      <c r="N44" s="484"/>
      <c r="O44" s="484"/>
      <c r="P44" s="484"/>
      <c r="Q44" s="484"/>
      <c r="R44" s="484"/>
      <c r="S44" s="771"/>
      <c r="T44" s="484"/>
      <c r="U44" s="484"/>
      <c r="V44" s="484"/>
      <c r="W44" s="485"/>
      <c r="X44" s="451"/>
      <c r="Y44" s="451"/>
      <c r="Z44" s="451"/>
      <c r="AA44" s="451"/>
      <c r="AB44" s="451"/>
      <c r="AC44" s="451"/>
      <c r="AD44" s="451"/>
      <c r="AE44" s="451"/>
      <c r="AF44" s="451"/>
      <c r="AG44" s="491"/>
    </row>
    <row r="45" spans="2:33" hidden="1" x14ac:dyDescent="0.2">
      <c r="B45" s="487" t="str">
        <f>IFERROR(VLOOKUP(C45,'MEG Def'!$A$55:$B$58,2),"")</f>
        <v/>
      </c>
      <c r="C45" s="388"/>
      <c r="D45" s="482"/>
      <c r="E45" s="483"/>
      <c r="F45" s="483"/>
      <c r="G45" s="483"/>
      <c r="H45" s="493"/>
      <c r="I45" s="493"/>
      <c r="J45" s="493"/>
      <c r="K45" s="493"/>
      <c r="L45" s="493"/>
      <c r="M45" s="483"/>
      <c r="N45" s="483"/>
      <c r="O45" s="483"/>
      <c r="P45" s="483"/>
      <c r="Q45" s="483"/>
      <c r="R45" s="483"/>
      <c r="S45" s="482"/>
      <c r="T45" s="483"/>
      <c r="U45" s="483"/>
      <c r="V45" s="483"/>
      <c r="W45" s="486"/>
      <c r="X45" s="446"/>
      <c r="Y45" s="446"/>
      <c r="Z45" s="446"/>
      <c r="AA45" s="446"/>
      <c r="AB45" s="446"/>
      <c r="AC45" s="446"/>
      <c r="AD45" s="446"/>
      <c r="AE45" s="446"/>
      <c r="AF45" s="446"/>
      <c r="AG45" s="486"/>
    </row>
    <row r="46" spans="2:33" hidden="1" x14ac:dyDescent="0.2">
      <c r="B46" s="487" t="str">
        <f>IFERROR(VLOOKUP(C46,'MEG Def'!$A$55:$B$58,2),"")</f>
        <v/>
      </c>
      <c r="C46" s="388"/>
      <c r="D46" s="482"/>
      <c r="E46" s="483"/>
      <c r="F46" s="483"/>
      <c r="G46" s="483"/>
      <c r="H46" s="493"/>
      <c r="I46" s="493"/>
      <c r="J46" s="493"/>
      <c r="K46" s="493"/>
      <c r="L46" s="493"/>
      <c r="M46" s="483"/>
      <c r="N46" s="483"/>
      <c r="O46" s="483"/>
      <c r="P46" s="483"/>
      <c r="Q46" s="483"/>
      <c r="R46" s="483"/>
      <c r="S46" s="482"/>
      <c r="T46" s="483"/>
      <c r="U46" s="483"/>
      <c r="V46" s="483"/>
      <c r="W46" s="486"/>
      <c r="X46" s="446"/>
      <c r="Y46" s="446"/>
      <c r="Z46" s="446"/>
      <c r="AA46" s="446"/>
      <c r="AB46" s="446"/>
      <c r="AC46" s="446"/>
      <c r="AD46" s="446"/>
      <c r="AE46" s="446"/>
      <c r="AF46" s="446"/>
      <c r="AG46" s="486"/>
    </row>
    <row r="47" spans="2:33" hidden="1" x14ac:dyDescent="0.2">
      <c r="B47" s="487" t="str">
        <f>IFERROR(VLOOKUP(C47,'MEG Def'!$A$55:$B$58,2),"")</f>
        <v/>
      </c>
      <c r="C47" s="388"/>
      <c r="D47" s="482"/>
      <c r="E47" s="483"/>
      <c r="F47" s="483"/>
      <c r="G47" s="483"/>
      <c r="H47" s="493"/>
      <c r="I47" s="493"/>
      <c r="J47" s="493"/>
      <c r="K47" s="493"/>
      <c r="L47" s="493"/>
      <c r="M47" s="483"/>
      <c r="N47" s="483"/>
      <c r="O47" s="483"/>
      <c r="P47" s="483"/>
      <c r="Q47" s="483"/>
      <c r="R47" s="483"/>
      <c r="S47" s="482"/>
      <c r="T47" s="483"/>
      <c r="U47" s="483"/>
      <c r="V47" s="483"/>
      <c r="W47" s="486"/>
      <c r="X47" s="446"/>
      <c r="Y47" s="446"/>
      <c r="Z47" s="446"/>
      <c r="AA47" s="446"/>
      <c r="AB47" s="446"/>
      <c r="AC47" s="446"/>
      <c r="AD47" s="446"/>
      <c r="AE47" s="446"/>
      <c r="AF47" s="446"/>
      <c r="AG47" s="486"/>
    </row>
    <row r="48" spans="2:33" hidden="1" x14ac:dyDescent="0.2">
      <c r="B48" s="487"/>
      <c r="C48" s="388"/>
      <c r="D48" s="489"/>
      <c r="E48" s="490"/>
      <c r="F48" s="490"/>
      <c r="G48" s="490"/>
      <c r="H48" s="490"/>
      <c r="I48" s="490"/>
      <c r="J48" s="490"/>
      <c r="K48" s="490"/>
      <c r="L48" s="490"/>
      <c r="M48" s="484"/>
      <c r="N48" s="484"/>
      <c r="O48" s="484"/>
      <c r="P48" s="484"/>
      <c r="Q48" s="484"/>
      <c r="R48" s="484"/>
      <c r="S48" s="771"/>
      <c r="T48" s="484"/>
      <c r="U48" s="484"/>
      <c r="V48" s="484"/>
      <c r="W48" s="485"/>
      <c r="X48" s="451"/>
      <c r="Y48" s="451"/>
      <c r="Z48" s="451"/>
      <c r="AA48" s="451"/>
      <c r="AB48" s="451"/>
      <c r="AC48" s="451"/>
      <c r="AD48" s="451"/>
      <c r="AE48" s="451"/>
      <c r="AF48" s="451"/>
      <c r="AG48" s="491"/>
    </row>
    <row r="49" spans="2:33" hidden="1" x14ac:dyDescent="0.2">
      <c r="B49" s="494" t="s">
        <v>81</v>
      </c>
      <c r="C49" s="388"/>
      <c r="D49" s="489"/>
      <c r="E49" s="490"/>
      <c r="F49" s="490"/>
      <c r="G49" s="490"/>
      <c r="H49" s="490"/>
      <c r="I49" s="490"/>
      <c r="J49" s="490"/>
      <c r="K49" s="490"/>
      <c r="L49" s="490"/>
      <c r="M49" s="484"/>
      <c r="N49" s="484"/>
      <c r="O49" s="484"/>
      <c r="P49" s="484"/>
      <c r="Q49" s="484"/>
      <c r="R49" s="484"/>
      <c r="S49" s="771"/>
      <c r="T49" s="484"/>
      <c r="U49" s="484"/>
      <c r="V49" s="484"/>
      <c r="W49" s="485"/>
      <c r="X49" s="451"/>
      <c r="Y49" s="451"/>
      <c r="Z49" s="451"/>
      <c r="AA49" s="451"/>
      <c r="AB49" s="451"/>
      <c r="AC49" s="451"/>
      <c r="AD49" s="451"/>
      <c r="AE49" s="451"/>
      <c r="AF49" s="451"/>
      <c r="AG49" s="491"/>
    </row>
    <row r="50" spans="2:33" hidden="1" x14ac:dyDescent="0.2">
      <c r="B50" s="487" t="str">
        <f>IFERROR(VLOOKUP(C50,'MEG Def'!$A$60:$B$63,2),"")</f>
        <v/>
      </c>
      <c r="C50" s="388"/>
      <c r="D50" s="482"/>
      <c r="E50" s="492"/>
      <c r="F50" s="490"/>
      <c r="G50" s="490"/>
      <c r="H50" s="493"/>
      <c r="I50" s="493"/>
      <c r="J50" s="493"/>
      <c r="K50" s="493"/>
      <c r="L50" s="493"/>
      <c r="M50" s="483"/>
      <c r="N50" s="483"/>
      <c r="O50" s="483"/>
      <c r="P50" s="483"/>
      <c r="Q50" s="483"/>
      <c r="R50" s="483"/>
      <c r="S50" s="482"/>
      <c r="T50" s="483"/>
      <c r="U50" s="483"/>
      <c r="V50" s="483"/>
      <c r="W50" s="486"/>
      <c r="X50" s="446"/>
      <c r="Y50" s="446"/>
      <c r="Z50" s="446"/>
      <c r="AA50" s="446"/>
      <c r="AB50" s="446"/>
      <c r="AC50" s="446"/>
      <c r="AD50" s="446"/>
      <c r="AE50" s="446"/>
      <c r="AF50" s="446"/>
      <c r="AG50" s="486"/>
    </row>
    <row r="51" spans="2:33" hidden="1" x14ac:dyDescent="0.2">
      <c r="B51" s="487" t="str">
        <f>IFERROR(VLOOKUP(C51,'MEG Def'!$A$60:$B$63,2),"")</f>
        <v/>
      </c>
      <c r="C51" s="388"/>
      <c r="D51" s="482"/>
      <c r="E51" s="483"/>
      <c r="F51" s="483"/>
      <c r="G51" s="483"/>
      <c r="H51" s="493"/>
      <c r="I51" s="493"/>
      <c r="J51" s="493"/>
      <c r="K51" s="493"/>
      <c r="L51" s="493"/>
      <c r="M51" s="483"/>
      <c r="N51" s="483"/>
      <c r="O51" s="483"/>
      <c r="P51" s="483"/>
      <c r="Q51" s="483"/>
      <c r="R51" s="483"/>
      <c r="S51" s="482"/>
      <c r="T51" s="483"/>
      <c r="U51" s="483"/>
      <c r="V51" s="483"/>
      <c r="W51" s="486"/>
      <c r="X51" s="446"/>
      <c r="Y51" s="446"/>
      <c r="Z51" s="446"/>
      <c r="AA51" s="446"/>
      <c r="AB51" s="446"/>
      <c r="AC51" s="446"/>
      <c r="AD51" s="446"/>
      <c r="AE51" s="446"/>
      <c r="AF51" s="446"/>
      <c r="AG51" s="486"/>
    </row>
    <row r="52" spans="2:33" hidden="1" x14ac:dyDescent="0.2">
      <c r="B52" s="487" t="str">
        <f>IFERROR(VLOOKUP(C52,'MEG Def'!$A$60:$B$63,2),"")</f>
        <v/>
      </c>
      <c r="C52" s="388"/>
      <c r="D52" s="482"/>
      <c r="E52" s="483"/>
      <c r="F52" s="483"/>
      <c r="G52" s="483"/>
      <c r="H52" s="493"/>
      <c r="I52" s="493"/>
      <c r="J52" s="493"/>
      <c r="K52" s="493"/>
      <c r="L52" s="493"/>
      <c r="M52" s="483"/>
      <c r="N52" s="483"/>
      <c r="O52" s="483"/>
      <c r="P52" s="483"/>
      <c r="Q52" s="483"/>
      <c r="R52" s="483"/>
      <c r="S52" s="482"/>
      <c r="T52" s="483"/>
      <c r="U52" s="483"/>
      <c r="V52" s="483"/>
      <c r="W52" s="486"/>
      <c r="X52" s="446"/>
      <c r="Y52" s="446"/>
      <c r="Z52" s="446"/>
      <c r="AA52" s="446"/>
      <c r="AB52" s="446"/>
      <c r="AC52" s="446"/>
      <c r="AD52" s="446"/>
      <c r="AE52" s="446"/>
      <c r="AF52" s="446"/>
      <c r="AG52" s="486"/>
    </row>
    <row r="53" spans="2:33" ht="13.5" thickBot="1" x14ac:dyDescent="0.25">
      <c r="B53" s="496"/>
      <c r="C53" s="497"/>
      <c r="D53" s="498"/>
      <c r="E53" s="499"/>
      <c r="F53" s="499"/>
      <c r="G53" s="499"/>
      <c r="H53" s="499"/>
      <c r="I53" s="500"/>
      <c r="J53" s="500"/>
      <c r="K53" s="500"/>
      <c r="L53" s="500"/>
      <c r="M53" s="500"/>
      <c r="N53" s="500"/>
      <c r="O53" s="500"/>
      <c r="P53" s="500"/>
      <c r="Q53" s="500"/>
      <c r="R53" s="500"/>
      <c r="S53" s="772"/>
      <c r="T53" s="500"/>
      <c r="U53" s="500"/>
      <c r="V53" s="500"/>
      <c r="W53" s="501"/>
      <c r="X53" s="457"/>
      <c r="Y53" s="457"/>
      <c r="Z53" s="457"/>
      <c r="AA53" s="457"/>
      <c r="AB53" s="457"/>
      <c r="AC53" s="457"/>
      <c r="AD53" s="457"/>
      <c r="AE53" s="457"/>
      <c r="AF53" s="457"/>
      <c r="AG53" s="502"/>
    </row>
    <row r="55" spans="2:33" ht="13.5" hidden="1" thickBot="1" x14ac:dyDescent="0.25">
      <c r="B55" s="398" t="s">
        <v>17</v>
      </c>
      <c r="C55" s="435"/>
    </row>
    <row r="56" spans="2:33" hidden="1" x14ac:dyDescent="0.2">
      <c r="B56" s="436"/>
      <c r="C56" s="437"/>
      <c r="D56" s="472" t="s">
        <v>0</v>
      </c>
      <c r="E56" s="386"/>
      <c r="F56" s="386"/>
      <c r="G56" s="386"/>
      <c r="H56" s="386"/>
      <c r="I56" s="386"/>
      <c r="J56" s="386"/>
      <c r="K56" s="386"/>
      <c r="L56" s="386"/>
      <c r="M56" s="386"/>
      <c r="N56" s="386"/>
      <c r="O56" s="386"/>
      <c r="P56" s="386"/>
      <c r="Q56" s="386"/>
      <c r="R56" s="386"/>
      <c r="S56" s="386"/>
      <c r="T56" s="386"/>
      <c r="U56" s="386"/>
      <c r="V56" s="386"/>
      <c r="W56" s="387"/>
      <c r="X56" s="386"/>
      <c r="Y56" s="386"/>
      <c r="Z56" s="386"/>
      <c r="AA56" s="386"/>
      <c r="AB56" s="386"/>
      <c r="AC56" s="386"/>
      <c r="AD56" s="386"/>
      <c r="AE56" s="386"/>
      <c r="AF56" s="386"/>
      <c r="AG56" s="387"/>
    </row>
    <row r="57" spans="2:33" ht="13.5" hidden="1" thickBot="1" x14ac:dyDescent="0.25">
      <c r="B57" s="440"/>
      <c r="C57" s="441"/>
      <c r="D57" s="503">
        <f>'DY Def'!B$5</f>
        <v>1</v>
      </c>
      <c r="E57" s="504">
        <f>'DY Def'!C$5</f>
        <v>2</v>
      </c>
      <c r="F57" s="504">
        <f>'DY Def'!D$5</f>
        <v>3</v>
      </c>
      <c r="G57" s="504">
        <f>'DY Def'!E$5</f>
        <v>4</v>
      </c>
      <c r="H57" s="504">
        <f>'DY Def'!F$5</f>
        <v>5</v>
      </c>
      <c r="I57" s="504">
        <f>'DY Def'!G$5</f>
        <v>6</v>
      </c>
      <c r="J57" s="504">
        <f>'DY Def'!H$5</f>
        <v>7</v>
      </c>
      <c r="K57" s="504">
        <f>'DY Def'!I$5</f>
        <v>8</v>
      </c>
      <c r="L57" s="504">
        <f>'DY Def'!J$5</f>
        <v>9</v>
      </c>
      <c r="M57" s="504">
        <f>'DY Def'!K$5</f>
        <v>10</v>
      </c>
      <c r="N57" s="504">
        <f>'DY Def'!L$5</f>
        <v>11</v>
      </c>
      <c r="O57" s="504">
        <f>'DY Def'!M$5</f>
        <v>12</v>
      </c>
      <c r="P57" s="504">
        <f>'DY Def'!N$5</f>
        <v>13</v>
      </c>
      <c r="Q57" s="504">
        <f>'DY Def'!O$5</f>
        <v>14</v>
      </c>
      <c r="R57" s="504">
        <f>'DY Def'!P$5</f>
        <v>15</v>
      </c>
      <c r="S57" s="504">
        <f>'DY Def'!Q$5</f>
        <v>16</v>
      </c>
      <c r="T57" s="504">
        <f>'DY Def'!R$5</f>
        <v>17</v>
      </c>
      <c r="U57" s="504">
        <f>'DY Def'!S$5</f>
        <v>18</v>
      </c>
      <c r="V57" s="504">
        <f>'DY Def'!T$5</f>
        <v>19</v>
      </c>
      <c r="W57" s="505">
        <f>'DY Def'!U$5</f>
        <v>20</v>
      </c>
      <c r="X57" s="506">
        <f>'DY Def'!V$5</f>
        <v>21</v>
      </c>
      <c r="Y57" s="506">
        <f>'DY Def'!W$5</f>
        <v>22</v>
      </c>
      <c r="Z57" s="506">
        <f>'DY Def'!X$5</f>
        <v>23</v>
      </c>
      <c r="AA57" s="506">
        <f>'DY Def'!Y$5</f>
        <v>24</v>
      </c>
      <c r="AB57" s="506">
        <f>'DY Def'!Z$5</f>
        <v>25</v>
      </c>
      <c r="AC57" s="506">
        <f>'DY Def'!AA$5</f>
        <v>26</v>
      </c>
      <c r="AD57" s="506">
        <f>'DY Def'!AB$5</f>
        <v>27</v>
      </c>
      <c r="AE57" s="506">
        <f>'DY Def'!AC$5</f>
        <v>28</v>
      </c>
      <c r="AF57" s="506">
        <f>'DY Def'!AD$5</f>
        <v>29</v>
      </c>
      <c r="AG57" s="505">
        <f>'DY Def'!AE$5</f>
        <v>30</v>
      </c>
    </row>
    <row r="58" spans="2:33" hidden="1" x14ac:dyDescent="0.2">
      <c r="B58" s="440"/>
      <c r="C58" s="474"/>
      <c r="D58" s="507"/>
      <c r="E58" s="508"/>
      <c r="F58" s="508"/>
      <c r="G58" s="508"/>
      <c r="H58" s="508"/>
      <c r="I58" s="508"/>
      <c r="J58" s="508"/>
      <c r="K58" s="508"/>
      <c r="L58" s="508"/>
      <c r="M58" s="508"/>
      <c r="N58" s="508"/>
      <c r="O58" s="508"/>
      <c r="P58" s="508"/>
      <c r="Q58" s="508"/>
      <c r="R58" s="508"/>
      <c r="S58" s="507"/>
      <c r="T58" s="508"/>
      <c r="U58" s="508"/>
      <c r="V58" s="508"/>
      <c r="W58" s="509"/>
      <c r="X58" s="443"/>
      <c r="Y58" s="443"/>
      <c r="Z58" s="443"/>
      <c r="AA58" s="443"/>
      <c r="AB58" s="443"/>
      <c r="AC58" s="443"/>
      <c r="AD58" s="443"/>
      <c r="AE58" s="443"/>
      <c r="AF58" s="443"/>
      <c r="AG58" s="480"/>
    </row>
    <row r="59" spans="2:33" hidden="1" x14ac:dyDescent="0.2">
      <c r="B59" s="445" t="s">
        <v>84</v>
      </c>
      <c r="C59" s="474"/>
      <c r="D59" s="510"/>
      <c r="E59" s="511"/>
      <c r="F59" s="511"/>
      <c r="G59" s="511"/>
      <c r="H59" s="511"/>
      <c r="I59" s="484"/>
      <c r="J59" s="484"/>
      <c r="K59" s="484"/>
      <c r="L59" s="484"/>
      <c r="M59" s="484"/>
      <c r="N59" s="484"/>
      <c r="O59" s="484"/>
      <c r="P59" s="484"/>
      <c r="Q59" s="484"/>
      <c r="R59" s="484"/>
      <c r="S59" s="771"/>
      <c r="T59" s="484"/>
      <c r="U59" s="484"/>
      <c r="V59" s="484"/>
      <c r="W59" s="485"/>
      <c r="X59" s="446"/>
      <c r="Y59" s="446"/>
      <c r="Z59" s="446"/>
      <c r="AA59" s="446"/>
      <c r="AB59" s="446"/>
      <c r="AC59" s="446"/>
      <c r="AD59" s="446"/>
      <c r="AE59" s="446"/>
      <c r="AF59" s="446"/>
      <c r="AG59" s="486"/>
    </row>
    <row r="60" spans="2:33" hidden="1" x14ac:dyDescent="0.2">
      <c r="B60" s="449" t="str">
        <f>IFERROR(VLOOKUP(C60,'MEG Def'!$A$7:$B$12,2),"")</f>
        <v/>
      </c>
      <c r="C60" s="474"/>
      <c r="D60" s="802"/>
      <c r="E60" s="803"/>
      <c r="F60" s="812"/>
      <c r="G60" s="812"/>
      <c r="H60" s="812"/>
      <c r="I60" s="813"/>
      <c r="J60" s="813"/>
      <c r="K60" s="813"/>
      <c r="L60" s="813"/>
      <c r="M60" s="813"/>
      <c r="N60" s="813"/>
      <c r="O60" s="813"/>
      <c r="P60" s="813"/>
      <c r="Q60" s="813"/>
      <c r="R60" s="813"/>
      <c r="S60" s="814"/>
      <c r="T60" s="815"/>
      <c r="U60" s="815"/>
      <c r="V60" s="815"/>
      <c r="W60" s="816"/>
      <c r="X60" s="446"/>
      <c r="Y60" s="446"/>
      <c r="Z60" s="446"/>
      <c r="AA60" s="446"/>
      <c r="AB60" s="446"/>
      <c r="AC60" s="446"/>
      <c r="AD60" s="446"/>
      <c r="AE60" s="446"/>
      <c r="AF60" s="446"/>
      <c r="AG60" s="486"/>
    </row>
    <row r="61" spans="2:33" hidden="1" x14ac:dyDescent="0.2">
      <c r="B61" s="449" t="str">
        <f>IFERROR(VLOOKUP(C61,'MEG Def'!$A$7:$B$12,2),"")</f>
        <v/>
      </c>
      <c r="C61" s="474"/>
      <c r="D61" s="802"/>
      <c r="E61" s="803"/>
      <c r="F61" s="812"/>
      <c r="G61" s="812"/>
      <c r="H61" s="812"/>
      <c r="I61" s="813"/>
      <c r="J61" s="813"/>
      <c r="K61" s="813"/>
      <c r="L61" s="813"/>
      <c r="M61" s="813"/>
      <c r="N61" s="813"/>
      <c r="O61" s="813"/>
      <c r="P61" s="813"/>
      <c r="Q61" s="813"/>
      <c r="R61" s="813"/>
      <c r="S61" s="814"/>
      <c r="T61" s="815"/>
      <c r="U61" s="815"/>
      <c r="V61" s="815"/>
      <c r="W61" s="816"/>
      <c r="X61" s="446"/>
      <c r="Y61" s="446"/>
      <c r="Z61" s="446"/>
      <c r="AA61" s="446"/>
      <c r="AB61" s="446"/>
      <c r="AC61" s="446"/>
      <c r="AD61" s="446"/>
      <c r="AE61" s="446"/>
      <c r="AF61" s="446"/>
      <c r="AG61" s="486"/>
    </row>
    <row r="62" spans="2:33" hidden="1" x14ac:dyDescent="0.2">
      <c r="B62" s="449" t="str">
        <f>IFERROR(VLOOKUP(C62,'MEG Def'!$A$7:$B$12,2),"")</f>
        <v/>
      </c>
      <c r="C62" s="474"/>
      <c r="D62" s="802"/>
      <c r="E62" s="803"/>
      <c r="F62" s="812"/>
      <c r="G62" s="812"/>
      <c r="H62" s="812"/>
      <c r="I62" s="813"/>
      <c r="J62" s="813"/>
      <c r="K62" s="813"/>
      <c r="L62" s="813"/>
      <c r="M62" s="813"/>
      <c r="N62" s="813"/>
      <c r="O62" s="813"/>
      <c r="P62" s="813"/>
      <c r="Q62" s="813"/>
      <c r="R62" s="813"/>
      <c r="S62" s="814"/>
      <c r="T62" s="815"/>
      <c r="U62" s="815"/>
      <c r="V62" s="815"/>
      <c r="W62" s="816"/>
      <c r="X62" s="446"/>
      <c r="Y62" s="446"/>
      <c r="Z62" s="446"/>
      <c r="AA62" s="446"/>
      <c r="AB62" s="446"/>
      <c r="AC62" s="446"/>
      <c r="AD62" s="446"/>
      <c r="AE62" s="446"/>
      <c r="AF62" s="446"/>
      <c r="AG62" s="486"/>
    </row>
    <row r="63" spans="2:33" hidden="1" x14ac:dyDescent="0.2">
      <c r="B63" s="449" t="str">
        <f>IFERROR(VLOOKUP(C63,'MEG Def'!$A$7:$B$12,2),"")</f>
        <v/>
      </c>
      <c r="C63" s="474"/>
      <c r="D63" s="817"/>
      <c r="E63" s="812"/>
      <c r="F63" s="812"/>
      <c r="G63" s="812"/>
      <c r="H63" s="812"/>
      <c r="I63" s="813"/>
      <c r="J63" s="813"/>
      <c r="K63" s="813"/>
      <c r="L63" s="813"/>
      <c r="M63" s="813"/>
      <c r="N63" s="813"/>
      <c r="O63" s="813"/>
      <c r="P63" s="813"/>
      <c r="Q63" s="813"/>
      <c r="R63" s="813"/>
      <c r="S63" s="814"/>
      <c r="T63" s="815"/>
      <c r="U63" s="815"/>
      <c r="V63" s="815"/>
      <c r="W63" s="816"/>
      <c r="X63" s="446"/>
      <c r="Y63" s="446"/>
      <c r="Z63" s="446"/>
      <c r="AA63" s="446"/>
      <c r="AB63" s="446"/>
      <c r="AC63" s="446"/>
      <c r="AD63" s="446"/>
      <c r="AE63" s="446"/>
      <c r="AF63" s="446"/>
      <c r="AG63" s="486"/>
    </row>
    <row r="64" spans="2:33" hidden="1" x14ac:dyDescent="0.2">
      <c r="B64" s="449" t="str">
        <f>IFERROR(VLOOKUP(C64,'MEG Def'!$A$7:$B$12,2),"")</f>
        <v/>
      </c>
      <c r="C64" s="474"/>
      <c r="D64" s="817"/>
      <c r="E64" s="812"/>
      <c r="F64" s="812"/>
      <c r="G64" s="812"/>
      <c r="H64" s="812"/>
      <c r="I64" s="813"/>
      <c r="J64" s="813"/>
      <c r="K64" s="813"/>
      <c r="L64" s="813"/>
      <c r="M64" s="813"/>
      <c r="N64" s="813"/>
      <c r="O64" s="813"/>
      <c r="P64" s="813"/>
      <c r="Q64" s="813"/>
      <c r="R64" s="813"/>
      <c r="S64" s="814"/>
      <c r="T64" s="815"/>
      <c r="U64" s="815"/>
      <c r="V64" s="815"/>
      <c r="W64" s="816"/>
      <c r="X64" s="446"/>
      <c r="Y64" s="446"/>
      <c r="Z64" s="446"/>
      <c r="AA64" s="446"/>
      <c r="AB64" s="446"/>
      <c r="AC64" s="446"/>
      <c r="AD64" s="446"/>
      <c r="AE64" s="446"/>
      <c r="AF64" s="446"/>
      <c r="AG64" s="486"/>
    </row>
    <row r="65" spans="2:33" hidden="1" x14ac:dyDescent="0.2">
      <c r="B65" s="449"/>
      <c r="C65" s="474"/>
      <c r="D65" s="512"/>
      <c r="E65" s="492"/>
      <c r="F65" s="492"/>
      <c r="G65" s="492"/>
      <c r="H65" s="492"/>
      <c r="I65" s="513"/>
      <c r="J65" s="513"/>
      <c r="K65" s="513"/>
      <c r="L65" s="513"/>
      <c r="M65" s="513"/>
      <c r="N65" s="513"/>
      <c r="O65" s="513"/>
      <c r="P65" s="513"/>
      <c r="Q65" s="513"/>
      <c r="R65" s="513"/>
      <c r="S65" s="512"/>
      <c r="T65" s="513"/>
      <c r="U65" s="513"/>
      <c r="V65" s="513"/>
      <c r="W65" s="514"/>
      <c r="X65" s="446"/>
      <c r="Y65" s="446"/>
      <c r="Z65" s="446"/>
      <c r="AA65" s="446"/>
      <c r="AB65" s="446"/>
      <c r="AC65" s="446"/>
      <c r="AD65" s="446"/>
      <c r="AE65" s="446"/>
      <c r="AF65" s="446"/>
      <c r="AG65" s="486"/>
    </row>
    <row r="66" spans="2:33" hidden="1" x14ac:dyDescent="0.2">
      <c r="B66" s="450" t="s">
        <v>86</v>
      </c>
      <c r="C66" s="474"/>
      <c r="D66" s="512"/>
      <c r="E66" s="490"/>
      <c r="F66" s="490"/>
      <c r="G66" s="490"/>
      <c r="H66" s="490"/>
      <c r="I66" s="513"/>
      <c r="J66" s="513"/>
      <c r="K66" s="513"/>
      <c r="L66" s="513"/>
      <c r="M66" s="513"/>
      <c r="N66" s="513"/>
      <c r="O66" s="513"/>
      <c r="P66" s="513"/>
      <c r="Q66" s="513"/>
      <c r="R66" s="513"/>
      <c r="S66" s="512"/>
      <c r="T66" s="513"/>
      <c r="U66" s="513"/>
      <c r="V66" s="513"/>
      <c r="W66" s="514"/>
      <c r="X66" s="451"/>
      <c r="Y66" s="451"/>
      <c r="Z66" s="451"/>
      <c r="AA66" s="451"/>
      <c r="AB66" s="451"/>
      <c r="AC66" s="451"/>
      <c r="AD66" s="451"/>
      <c r="AE66" s="451"/>
      <c r="AF66" s="451"/>
      <c r="AG66" s="491"/>
    </row>
    <row r="67" spans="2:33" hidden="1" x14ac:dyDescent="0.2">
      <c r="B67" s="449" t="str">
        <f>IFERROR(VLOOKUP(C67,'MEG Def'!$A$24:$B$29,2),"")</f>
        <v/>
      </c>
      <c r="C67" s="474"/>
      <c r="D67" s="482"/>
      <c r="E67" s="492"/>
      <c r="F67" s="490"/>
      <c r="G67" s="490"/>
      <c r="H67" s="490"/>
      <c r="I67" s="513"/>
      <c r="J67" s="513"/>
      <c r="K67" s="513"/>
      <c r="L67" s="513"/>
      <c r="M67" s="513"/>
      <c r="N67" s="513"/>
      <c r="O67" s="513"/>
      <c r="P67" s="513"/>
      <c r="Q67" s="513"/>
      <c r="R67" s="513"/>
      <c r="S67" s="512"/>
      <c r="T67" s="513"/>
      <c r="U67" s="513"/>
      <c r="V67" s="513"/>
      <c r="W67" s="514"/>
      <c r="X67" s="446"/>
      <c r="Y67" s="446"/>
      <c r="Z67" s="446"/>
      <c r="AA67" s="446"/>
      <c r="AB67" s="446"/>
      <c r="AC67" s="446"/>
      <c r="AD67" s="446"/>
      <c r="AE67" s="446"/>
      <c r="AF67" s="446"/>
      <c r="AG67" s="486"/>
    </row>
    <row r="68" spans="2:33" hidden="1" x14ac:dyDescent="0.2">
      <c r="B68" s="449" t="str">
        <f>IFERROR(VLOOKUP(C68,'MEG Def'!$A$24:$B$29,2),"")</f>
        <v/>
      </c>
      <c r="C68" s="474"/>
      <c r="D68" s="482"/>
      <c r="E68" s="490"/>
      <c r="F68" s="490"/>
      <c r="G68" s="490"/>
      <c r="H68" s="490"/>
      <c r="I68" s="513"/>
      <c r="J68" s="513"/>
      <c r="K68" s="513"/>
      <c r="L68" s="513"/>
      <c r="M68" s="513"/>
      <c r="N68" s="513"/>
      <c r="O68" s="513"/>
      <c r="P68" s="513"/>
      <c r="Q68" s="513"/>
      <c r="R68" s="513"/>
      <c r="S68" s="512"/>
      <c r="T68" s="513"/>
      <c r="U68" s="513"/>
      <c r="V68" s="513"/>
      <c r="W68" s="514"/>
      <c r="X68" s="446"/>
      <c r="Y68" s="446"/>
      <c r="Z68" s="446"/>
      <c r="AA68" s="446"/>
      <c r="AB68" s="446"/>
      <c r="AC68" s="446"/>
      <c r="AD68" s="446"/>
      <c r="AE68" s="446"/>
      <c r="AF68" s="446"/>
      <c r="AG68" s="486"/>
    </row>
    <row r="69" spans="2:33" hidden="1" x14ac:dyDescent="0.2">
      <c r="B69" s="449" t="str">
        <f>IFERROR(VLOOKUP(C69,'MEG Def'!$A$24:$B$29,2),"")</f>
        <v/>
      </c>
      <c r="C69" s="474"/>
      <c r="D69" s="482"/>
      <c r="E69" s="513"/>
      <c r="F69" s="513"/>
      <c r="G69" s="513"/>
      <c r="H69" s="513"/>
      <c r="I69" s="513"/>
      <c r="J69" s="513"/>
      <c r="K69" s="513"/>
      <c r="L69" s="513"/>
      <c r="M69" s="513"/>
      <c r="N69" s="513"/>
      <c r="O69" s="513"/>
      <c r="P69" s="513"/>
      <c r="Q69" s="513"/>
      <c r="R69" s="513"/>
      <c r="S69" s="512"/>
      <c r="T69" s="513"/>
      <c r="U69" s="513"/>
      <c r="V69" s="513"/>
      <c r="W69" s="514"/>
      <c r="X69" s="446"/>
      <c r="Y69" s="446"/>
      <c r="Z69" s="446"/>
      <c r="AA69" s="446"/>
      <c r="AB69" s="446"/>
      <c r="AC69" s="446"/>
      <c r="AD69" s="446"/>
      <c r="AE69" s="446"/>
      <c r="AF69" s="446"/>
      <c r="AG69" s="486"/>
    </row>
    <row r="70" spans="2:33" hidden="1" x14ac:dyDescent="0.2">
      <c r="B70" s="449" t="str">
        <f>IFERROR(VLOOKUP(C70,'MEG Def'!$A$24:$B$29,2),"")</f>
        <v/>
      </c>
      <c r="C70" s="474"/>
      <c r="D70" s="482"/>
      <c r="E70" s="513"/>
      <c r="F70" s="513"/>
      <c r="G70" s="513"/>
      <c r="H70" s="513"/>
      <c r="I70" s="513"/>
      <c r="J70" s="513"/>
      <c r="K70" s="513"/>
      <c r="L70" s="513"/>
      <c r="M70" s="513"/>
      <c r="N70" s="513"/>
      <c r="O70" s="513"/>
      <c r="P70" s="513"/>
      <c r="Q70" s="513"/>
      <c r="R70" s="513"/>
      <c r="S70" s="512"/>
      <c r="T70" s="513"/>
      <c r="U70" s="513"/>
      <c r="V70" s="513"/>
      <c r="W70" s="514"/>
      <c r="X70" s="446"/>
      <c r="Y70" s="446"/>
      <c r="Z70" s="446"/>
      <c r="AA70" s="446"/>
      <c r="AB70" s="446"/>
      <c r="AC70" s="446"/>
      <c r="AD70" s="446"/>
      <c r="AE70" s="446"/>
      <c r="AF70" s="446"/>
      <c r="AG70" s="486"/>
    </row>
    <row r="71" spans="2:33" hidden="1" x14ac:dyDescent="0.2">
      <c r="B71" s="449" t="str">
        <f>IFERROR(VLOOKUP(C71,'MEG Def'!$A$24:$B$29,2),"")</f>
        <v/>
      </c>
      <c r="C71" s="474"/>
      <c r="D71" s="482"/>
      <c r="E71" s="513"/>
      <c r="F71" s="513"/>
      <c r="G71" s="513"/>
      <c r="H71" s="513"/>
      <c r="I71" s="513"/>
      <c r="J71" s="513"/>
      <c r="K71" s="513"/>
      <c r="L71" s="513"/>
      <c r="M71" s="513"/>
      <c r="N71" s="513"/>
      <c r="O71" s="513"/>
      <c r="P71" s="513"/>
      <c r="Q71" s="513"/>
      <c r="R71" s="513"/>
      <c r="S71" s="512"/>
      <c r="T71" s="513"/>
      <c r="U71" s="513"/>
      <c r="V71" s="513"/>
      <c r="W71" s="514"/>
      <c r="X71" s="446"/>
      <c r="Y71" s="446"/>
      <c r="Z71" s="446"/>
      <c r="AA71" s="446"/>
      <c r="AB71" s="446"/>
      <c r="AC71" s="446"/>
      <c r="AD71" s="446"/>
      <c r="AE71" s="446"/>
      <c r="AF71" s="446"/>
      <c r="AG71" s="486"/>
    </row>
    <row r="72" spans="2:33" hidden="1" x14ac:dyDescent="0.2">
      <c r="B72" s="449"/>
      <c r="C72" s="388"/>
      <c r="D72" s="512"/>
      <c r="E72" s="513"/>
      <c r="F72" s="513"/>
      <c r="G72" s="513"/>
      <c r="H72" s="513"/>
      <c r="I72" s="513"/>
      <c r="J72" s="513"/>
      <c r="K72" s="513"/>
      <c r="L72" s="513"/>
      <c r="M72" s="513"/>
      <c r="N72" s="513"/>
      <c r="O72" s="513"/>
      <c r="P72" s="513"/>
      <c r="Q72" s="513"/>
      <c r="R72" s="513"/>
      <c r="S72" s="512"/>
      <c r="T72" s="513"/>
      <c r="U72" s="513"/>
      <c r="V72" s="513"/>
      <c r="W72" s="514"/>
      <c r="X72" s="451"/>
      <c r="Y72" s="451"/>
      <c r="Z72" s="451"/>
      <c r="AA72" s="451"/>
      <c r="AB72" s="451"/>
      <c r="AC72" s="451"/>
      <c r="AD72" s="451"/>
      <c r="AE72" s="451"/>
      <c r="AF72" s="451"/>
      <c r="AG72" s="491"/>
    </row>
    <row r="73" spans="2:33" hidden="1" x14ac:dyDescent="0.2">
      <c r="B73" s="450" t="s">
        <v>44</v>
      </c>
      <c r="C73" s="474"/>
      <c r="D73" s="512"/>
      <c r="E73" s="513"/>
      <c r="F73" s="513"/>
      <c r="G73" s="513"/>
      <c r="H73" s="513"/>
      <c r="I73" s="513"/>
      <c r="J73" s="513"/>
      <c r="K73" s="513"/>
      <c r="L73" s="513"/>
      <c r="M73" s="513"/>
      <c r="N73" s="513"/>
      <c r="O73" s="513"/>
      <c r="P73" s="513"/>
      <c r="Q73" s="513"/>
      <c r="R73" s="513"/>
      <c r="S73" s="512"/>
      <c r="T73" s="513"/>
      <c r="U73" s="513"/>
      <c r="V73" s="513"/>
      <c r="W73" s="514"/>
      <c r="X73" s="451"/>
      <c r="Y73" s="451"/>
      <c r="Z73" s="451"/>
      <c r="AA73" s="451"/>
      <c r="AB73" s="451"/>
      <c r="AC73" s="451"/>
      <c r="AD73" s="451"/>
      <c r="AE73" s="451"/>
      <c r="AF73" s="451"/>
      <c r="AG73" s="491"/>
    </row>
    <row r="74" spans="2:33" hidden="1" x14ac:dyDescent="0.2">
      <c r="B74" s="449" t="str">
        <f>IFERROR(VLOOKUP(C74,'MEG Def'!$A$38:$B$43,2),"")</f>
        <v>CCO Expenditures</v>
      </c>
      <c r="C74" s="474">
        <v>1</v>
      </c>
      <c r="D74" s="482"/>
      <c r="E74" s="513"/>
      <c r="F74" s="513"/>
      <c r="G74" s="513"/>
      <c r="H74" s="513"/>
      <c r="I74" s="513"/>
      <c r="J74" s="513"/>
      <c r="K74" s="513"/>
      <c r="L74" s="513"/>
      <c r="M74" s="513"/>
      <c r="N74" s="513"/>
      <c r="O74" s="513"/>
      <c r="P74" s="513"/>
      <c r="Q74" s="513"/>
      <c r="R74" s="513"/>
      <c r="S74" s="512"/>
      <c r="T74" s="513"/>
      <c r="U74" s="513"/>
      <c r="V74" s="513"/>
      <c r="W74" s="514"/>
      <c r="X74" s="446"/>
      <c r="Y74" s="446"/>
      <c r="Z74" s="446"/>
      <c r="AA74" s="446"/>
      <c r="AB74" s="446"/>
      <c r="AC74" s="446"/>
      <c r="AD74" s="446"/>
      <c r="AE74" s="446"/>
      <c r="AF74" s="446"/>
      <c r="AG74" s="486"/>
    </row>
    <row r="75" spans="2:33" hidden="1" x14ac:dyDescent="0.2">
      <c r="B75" s="449" t="str">
        <f>IFERROR(VLOOKUP(C75,'MEG Def'!$A$38:$B$43,2),"")</f>
        <v>DSHP Expenditures</v>
      </c>
      <c r="C75" s="474">
        <v>2</v>
      </c>
      <c r="D75" s="482"/>
      <c r="E75" s="513"/>
      <c r="F75" s="513"/>
      <c r="G75" s="513"/>
      <c r="H75" s="513"/>
      <c r="I75" s="513"/>
      <c r="J75" s="513"/>
      <c r="K75" s="513"/>
      <c r="L75" s="513"/>
      <c r="M75" s="513"/>
      <c r="N75" s="513"/>
      <c r="O75" s="513"/>
      <c r="P75" s="513"/>
      <c r="Q75" s="513"/>
      <c r="R75" s="513"/>
      <c r="S75" s="512"/>
      <c r="T75" s="513"/>
      <c r="U75" s="513"/>
      <c r="V75" s="513"/>
      <c r="W75" s="514"/>
      <c r="X75" s="446"/>
      <c r="Y75" s="446"/>
      <c r="Z75" s="446"/>
      <c r="AA75" s="446"/>
      <c r="AB75" s="446"/>
      <c r="AC75" s="446"/>
      <c r="AD75" s="446"/>
      <c r="AE75" s="446"/>
      <c r="AF75" s="446"/>
      <c r="AG75" s="486"/>
    </row>
    <row r="76" spans="2:33" hidden="1" x14ac:dyDescent="0.2">
      <c r="B76" s="449" t="str">
        <f>IFERROR(VLOOKUP(C76,'MEG Def'!$A$38:$B$43,2),"")</f>
        <v>Indian Health Service or tribal health facility expenditures</v>
      </c>
      <c r="C76" s="474">
        <v>3</v>
      </c>
      <c r="D76" s="482"/>
      <c r="E76" s="513"/>
      <c r="F76" s="513"/>
      <c r="G76" s="513"/>
      <c r="H76" s="513"/>
      <c r="I76" s="513"/>
      <c r="J76" s="513"/>
      <c r="K76" s="513"/>
      <c r="L76" s="513"/>
      <c r="M76" s="513"/>
      <c r="N76" s="513"/>
      <c r="O76" s="513"/>
      <c r="P76" s="513"/>
      <c r="Q76" s="513"/>
      <c r="R76" s="513"/>
      <c r="S76" s="512"/>
      <c r="T76" s="513"/>
      <c r="U76" s="513"/>
      <c r="V76" s="513"/>
      <c r="W76" s="514"/>
      <c r="X76" s="446"/>
      <c r="Y76" s="446"/>
      <c r="Z76" s="446"/>
      <c r="AA76" s="446"/>
      <c r="AB76" s="446"/>
      <c r="AC76" s="446"/>
      <c r="AD76" s="446"/>
      <c r="AE76" s="446"/>
      <c r="AF76" s="446"/>
      <c r="AG76" s="486"/>
    </row>
    <row r="77" spans="2:33" hidden="1" x14ac:dyDescent="0.2">
      <c r="B77" s="449" t="str">
        <f>IFERROR(VLOOKUP(C77,'MEG Def'!$A$38:$B$43,2),"")</f>
        <v>Hospital Transformation Performance Program</v>
      </c>
      <c r="C77" s="474">
        <v>4</v>
      </c>
      <c r="D77" s="482"/>
      <c r="E77" s="513"/>
      <c r="F77" s="513"/>
      <c r="G77" s="513"/>
      <c r="H77" s="513"/>
      <c r="I77" s="513"/>
      <c r="J77" s="513"/>
      <c r="K77" s="513"/>
      <c r="L77" s="513"/>
      <c r="M77" s="513"/>
      <c r="N77" s="513"/>
      <c r="O77" s="513"/>
      <c r="P77" s="513"/>
      <c r="Q77" s="513"/>
      <c r="R77" s="513"/>
      <c r="S77" s="512"/>
      <c r="T77" s="513"/>
      <c r="U77" s="513"/>
      <c r="V77" s="513"/>
      <c r="W77" s="514"/>
      <c r="X77" s="446"/>
      <c r="Y77" s="446"/>
      <c r="Z77" s="446"/>
      <c r="AA77" s="446"/>
      <c r="AB77" s="446"/>
      <c r="AC77" s="446"/>
      <c r="AD77" s="446"/>
      <c r="AE77" s="446"/>
      <c r="AF77" s="446"/>
      <c r="AG77" s="486"/>
    </row>
    <row r="78" spans="2:33" hidden="1" x14ac:dyDescent="0.2">
      <c r="B78" s="449" t="str">
        <f>IFERROR(VLOOKUP(C78,'MEG Def'!$A$38:$B$43,2),"")</f>
        <v/>
      </c>
      <c r="C78" s="474"/>
      <c r="D78" s="482"/>
      <c r="E78" s="513"/>
      <c r="F78" s="513"/>
      <c r="G78" s="513"/>
      <c r="H78" s="513"/>
      <c r="I78" s="513"/>
      <c r="J78" s="513"/>
      <c r="K78" s="513"/>
      <c r="L78" s="513"/>
      <c r="M78" s="513"/>
      <c r="N78" s="513"/>
      <c r="O78" s="513"/>
      <c r="P78" s="513"/>
      <c r="Q78" s="513"/>
      <c r="R78" s="513"/>
      <c r="S78" s="512"/>
      <c r="T78" s="513"/>
      <c r="U78" s="513"/>
      <c r="V78" s="513"/>
      <c r="W78" s="514"/>
      <c r="X78" s="446"/>
      <c r="Y78" s="446"/>
      <c r="Z78" s="446"/>
      <c r="AA78" s="446"/>
      <c r="AB78" s="446"/>
      <c r="AC78" s="446"/>
      <c r="AD78" s="446"/>
      <c r="AE78" s="446"/>
      <c r="AF78" s="446"/>
      <c r="AG78" s="486"/>
    </row>
    <row r="79" spans="2:33" hidden="1" x14ac:dyDescent="0.2">
      <c r="B79" s="440"/>
      <c r="C79" s="388"/>
      <c r="D79" s="515"/>
      <c r="E79" s="516"/>
      <c r="F79" s="516"/>
      <c r="G79" s="516"/>
      <c r="H79" s="516"/>
      <c r="I79" s="516"/>
      <c r="J79" s="516"/>
      <c r="K79" s="516"/>
      <c r="L79" s="516"/>
      <c r="M79" s="516"/>
      <c r="N79" s="516"/>
      <c r="O79" s="516"/>
      <c r="P79" s="516"/>
      <c r="Q79" s="516"/>
      <c r="R79" s="516"/>
      <c r="S79" s="515"/>
      <c r="T79" s="516"/>
      <c r="U79" s="516"/>
      <c r="V79" s="516"/>
      <c r="W79" s="517"/>
      <c r="X79" s="451"/>
      <c r="Y79" s="451"/>
      <c r="Z79" s="451"/>
      <c r="AA79" s="451"/>
      <c r="AB79" s="451"/>
      <c r="AC79" s="451"/>
      <c r="AD79" s="451"/>
      <c r="AE79" s="451"/>
      <c r="AF79" s="451"/>
      <c r="AG79" s="491"/>
    </row>
    <row r="80" spans="2:33" hidden="1" x14ac:dyDescent="0.2">
      <c r="B80" s="453" t="s">
        <v>43</v>
      </c>
      <c r="C80" s="388"/>
      <c r="D80" s="515"/>
      <c r="E80" s="516"/>
      <c r="F80" s="516"/>
      <c r="G80" s="516"/>
      <c r="H80" s="516"/>
      <c r="I80" s="516"/>
      <c r="J80" s="516"/>
      <c r="K80" s="516"/>
      <c r="L80" s="516"/>
      <c r="M80" s="516"/>
      <c r="N80" s="516"/>
      <c r="O80" s="516"/>
      <c r="P80" s="516"/>
      <c r="Q80" s="516"/>
      <c r="R80" s="516"/>
      <c r="S80" s="515"/>
      <c r="T80" s="516"/>
      <c r="U80" s="516"/>
      <c r="V80" s="516"/>
      <c r="W80" s="517"/>
      <c r="X80" s="451"/>
      <c r="Y80" s="451"/>
      <c r="Z80" s="451"/>
      <c r="AA80" s="451"/>
      <c r="AB80" s="451"/>
      <c r="AC80" s="451"/>
      <c r="AD80" s="451"/>
      <c r="AE80" s="451"/>
      <c r="AF80" s="451"/>
      <c r="AG80" s="491"/>
    </row>
    <row r="81" spans="2:33" hidden="1" x14ac:dyDescent="0.2">
      <c r="B81" s="449" t="str">
        <f>IFERROR(VLOOKUP(C81,'MEG Def'!$A$45:$B$48,2),"")</f>
        <v/>
      </c>
      <c r="C81" s="388"/>
      <c r="D81" s="482"/>
      <c r="E81" s="492"/>
      <c r="F81" s="490"/>
      <c r="G81" s="490"/>
      <c r="H81" s="490"/>
      <c r="I81" s="513"/>
      <c r="J81" s="513"/>
      <c r="K81" s="513"/>
      <c r="L81" s="513"/>
      <c r="M81" s="513"/>
      <c r="N81" s="513"/>
      <c r="O81" s="513"/>
      <c r="P81" s="513"/>
      <c r="Q81" s="513"/>
      <c r="R81" s="513"/>
      <c r="S81" s="512"/>
      <c r="T81" s="513"/>
      <c r="U81" s="513"/>
      <c r="V81" s="513"/>
      <c r="W81" s="514"/>
      <c r="X81" s="446"/>
      <c r="Y81" s="446"/>
      <c r="Z81" s="446"/>
      <c r="AA81" s="446"/>
      <c r="AB81" s="446"/>
      <c r="AC81" s="446"/>
      <c r="AD81" s="446"/>
      <c r="AE81" s="446"/>
      <c r="AF81" s="446"/>
      <c r="AG81" s="486"/>
    </row>
    <row r="82" spans="2:33" hidden="1" x14ac:dyDescent="0.2">
      <c r="B82" s="449" t="str">
        <f>IFERROR(VLOOKUP(C82,'MEG Def'!$A$45:$B$48,2),"")</f>
        <v/>
      </c>
      <c r="C82" s="388"/>
      <c r="D82" s="482"/>
      <c r="E82" s="490"/>
      <c r="F82" s="490"/>
      <c r="G82" s="490"/>
      <c r="H82" s="490"/>
      <c r="I82" s="513"/>
      <c r="J82" s="513"/>
      <c r="K82" s="513"/>
      <c r="L82" s="513"/>
      <c r="M82" s="513"/>
      <c r="N82" s="513"/>
      <c r="O82" s="513"/>
      <c r="P82" s="513"/>
      <c r="Q82" s="513"/>
      <c r="R82" s="513"/>
      <c r="S82" s="512"/>
      <c r="T82" s="513"/>
      <c r="U82" s="513"/>
      <c r="V82" s="513"/>
      <c r="W82" s="514"/>
      <c r="X82" s="446"/>
      <c r="Y82" s="446"/>
      <c r="Z82" s="446"/>
      <c r="AA82" s="446"/>
      <c r="AB82" s="446"/>
      <c r="AC82" s="446"/>
      <c r="AD82" s="446"/>
      <c r="AE82" s="446"/>
      <c r="AF82" s="446"/>
      <c r="AG82" s="486"/>
    </row>
    <row r="83" spans="2:33" hidden="1" x14ac:dyDescent="0.2">
      <c r="B83" s="449" t="str">
        <f>IFERROR(VLOOKUP(C83,'MEG Def'!$A$45:$B$48,2),"")</f>
        <v/>
      </c>
      <c r="C83" s="388"/>
      <c r="D83" s="482"/>
      <c r="E83" s="490"/>
      <c r="F83" s="490"/>
      <c r="G83" s="490"/>
      <c r="H83" s="490"/>
      <c r="I83" s="513"/>
      <c r="J83" s="513"/>
      <c r="K83" s="513"/>
      <c r="L83" s="513"/>
      <c r="M83" s="513"/>
      <c r="N83" s="513"/>
      <c r="O83" s="513"/>
      <c r="P83" s="513"/>
      <c r="Q83" s="513"/>
      <c r="R83" s="513"/>
      <c r="S83" s="512"/>
      <c r="T83" s="513"/>
      <c r="U83" s="513"/>
      <c r="V83" s="513"/>
      <c r="W83" s="514"/>
      <c r="X83" s="446"/>
      <c r="Y83" s="446"/>
      <c r="Z83" s="446"/>
      <c r="AA83" s="446"/>
      <c r="AB83" s="446"/>
      <c r="AC83" s="446"/>
      <c r="AD83" s="446"/>
      <c r="AE83" s="446"/>
      <c r="AF83" s="446"/>
      <c r="AG83" s="486"/>
    </row>
    <row r="84" spans="2:33" ht="12.6" hidden="1" customHeight="1" x14ac:dyDescent="0.2">
      <c r="B84" s="454"/>
      <c r="C84" s="388"/>
      <c r="D84" s="515"/>
      <c r="E84" s="490"/>
      <c r="F84" s="490"/>
      <c r="G84" s="490"/>
      <c r="H84" s="490"/>
      <c r="I84" s="516"/>
      <c r="J84" s="516"/>
      <c r="K84" s="516"/>
      <c r="L84" s="516"/>
      <c r="M84" s="516"/>
      <c r="N84" s="516"/>
      <c r="O84" s="516"/>
      <c r="P84" s="516"/>
      <c r="Q84" s="516"/>
      <c r="R84" s="516"/>
      <c r="S84" s="515"/>
      <c r="T84" s="516"/>
      <c r="U84" s="516"/>
      <c r="V84" s="516"/>
      <c r="W84" s="517"/>
      <c r="X84" s="451"/>
      <c r="Y84" s="451"/>
      <c r="Z84" s="451"/>
      <c r="AA84" s="451"/>
      <c r="AB84" s="451"/>
      <c r="AC84" s="451"/>
      <c r="AD84" s="451"/>
      <c r="AE84" s="451"/>
      <c r="AF84" s="451"/>
      <c r="AG84" s="491"/>
    </row>
    <row r="85" spans="2:33" ht="12.6" hidden="1" customHeight="1" x14ac:dyDescent="0.2">
      <c r="B85" s="453" t="s">
        <v>42</v>
      </c>
      <c r="C85" s="388"/>
      <c r="D85" s="512"/>
      <c r="E85" s="490"/>
      <c r="F85" s="490"/>
      <c r="G85" s="490"/>
      <c r="H85" s="490"/>
      <c r="I85" s="513"/>
      <c r="J85" s="513"/>
      <c r="K85" s="513"/>
      <c r="L85" s="513"/>
      <c r="M85" s="513"/>
      <c r="N85" s="513"/>
      <c r="O85" s="513"/>
      <c r="P85" s="513"/>
      <c r="Q85" s="513"/>
      <c r="R85" s="513"/>
      <c r="S85" s="512"/>
      <c r="T85" s="513"/>
      <c r="U85" s="513"/>
      <c r="V85" s="513"/>
      <c r="W85" s="514"/>
      <c r="X85" s="451"/>
      <c r="Y85" s="451"/>
      <c r="Z85" s="451"/>
      <c r="AA85" s="451"/>
      <c r="AB85" s="451"/>
      <c r="AC85" s="451"/>
      <c r="AD85" s="451"/>
      <c r="AE85" s="451"/>
      <c r="AF85" s="451"/>
      <c r="AG85" s="491"/>
    </row>
    <row r="86" spans="2:33" ht="12.6" hidden="1" customHeight="1" x14ac:dyDescent="0.2">
      <c r="B86" s="449" t="str">
        <f>IFERROR(VLOOKUP(C86,'MEG Def'!$A$50:$B$53,2),"")</f>
        <v/>
      </c>
      <c r="C86" s="388"/>
      <c r="D86" s="482"/>
      <c r="E86" s="492"/>
      <c r="F86" s="490"/>
      <c r="G86" s="490"/>
      <c r="H86" s="490"/>
      <c r="I86" s="513"/>
      <c r="J86" s="513"/>
      <c r="K86" s="513"/>
      <c r="L86" s="513"/>
      <c r="M86" s="513"/>
      <c r="N86" s="513"/>
      <c r="O86" s="513"/>
      <c r="P86" s="513"/>
      <c r="Q86" s="513"/>
      <c r="R86" s="513"/>
      <c r="S86" s="512"/>
      <c r="T86" s="513"/>
      <c r="U86" s="513"/>
      <c r="V86" s="513"/>
      <c r="W86" s="514"/>
      <c r="X86" s="446"/>
      <c r="Y86" s="446"/>
      <c r="Z86" s="446"/>
      <c r="AA86" s="446"/>
      <c r="AB86" s="446"/>
      <c r="AC86" s="446"/>
      <c r="AD86" s="446"/>
      <c r="AE86" s="446"/>
      <c r="AF86" s="446"/>
      <c r="AG86" s="486"/>
    </row>
    <row r="87" spans="2:33" ht="12.6" hidden="1" customHeight="1" x14ac:dyDescent="0.2">
      <c r="B87" s="449" t="str">
        <f>IFERROR(VLOOKUP(C87,'MEG Def'!$A$50:$B$53,2),"")</f>
        <v/>
      </c>
      <c r="C87" s="388"/>
      <c r="D87" s="482"/>
      <c r="E87" s="513"/>
      <c r="F87" s="513"/>
      <c r="G87" s="513"/>
      <c r="H87" s="513"/>
      <c r="I87" s="513"/>
      <c r="J87" s="513"/>
      <c r="K87" s="513"/>
      <c r="L87" s="513"/>
      <c r="M87" s="513"/>
      <c r="N87" s="513"/>
      <c r="O87" s="513"/>
      <c r="P87" s="513"/>
      <c r="Q87" s="513"/>
      <c r="R87" s="513"/>
      <c r="S87" s="512"/>
      <c r="T87" s="513"/>
      <c r="U87" s="513"/>
      <c r="V87" s="513"/>
      <c r="W87" s="514"/>
      <c r="X87" s="446"/>
      <c r="Y87" s="446"/>
      <c r="Z87" s="446"/>
      <c r="AA87" s="446"/>
      <c r="AB87" s="446"/>
      <c r="AC87" s="446"/>
      <c r="AD87" s="446"/>
      <c r="AE87" s="446"/>
      <c r="AF87" s="446"/>
      <c r="AG87" s="486"/>
    </row>
    <row r="88" spans="2:33" ht="12.6" hidden="1" customHeight="1" x14ac:dyDescent="0.2">
      <c r="B88" s="449" t="str">
        <f>IFERROR(VLOOKUP(C88,'MEG Def'!$A$50:$B$53,2),"")</f>
        <v/>
      </c>
      <c r="C88" s="388"/>
      <c r="D88" s="482"/>
      <c r="E88" s="513"/>
      <c r="F88" s="513"/>
      <c r="G88" s="513"/>
      <c r="H88" s="513"/>
      <c r="I88" s="513"/>
      <c r="J88" s="513"/>
      <c r="K88" s="513"/>
      <c r="L88" s="513"/>
      <c r="M88" s="513"/>
      <c r="N88" s="513"/>
      <c r="O88" s="513"/>
      <c r="P88" s="513"/>
      <c r="Q88" s="513"/>
      <c r="R88" s="513"/>
      <c r="S88" s="512"/>
      <c r="T88" s="513"/>
      <c r="U88" s="513"/>
      <c r="V88" s="513"/>
      <c r="W88" s="514"/>
      <c r="X88" s="446"/>
      <c r="Y88" s="446"/>
      <c r="Z88" s="446"/>
      <c r="AA88" s="446"/>
      <c r="AB88" s="446"/>
      <c r="AC88" s="446"/>
      <c r="AD88" s="446"/>
      <c r="AE88" s="446"/>
      <c r="AF88" s="446"/>
      <c r="AG88" s="486"/>
    </row>
    <row r="89" spans="2:33" ht="12.6" hidden="1" customHeight="1" x14ac:dyDescent="0.2">
      <c r="B89" s="449"/>
      <c r="C89" s="388"/>
      <c r="D89" s="512"/>
      <c r="E89" s="513"/>
      <c r="F89" s="513"/>
      <c r="G89" s="513"/>
      <c r="H89" s="513"/>
      <c r="I89" s="513"/>
      <c r="J89" s="513"/>
      <c r="K89" s="513"/>
      <c r="L89" s="513"/>
      <c r="M89" s="513"/>
      <c r="N89" s="513"/>
      <c r="O89" s="513"/>
      <c r="P89" s="513"/>
      <c r="Q89" s="513"/>
      <c r="R89" s="513"/>
      <c r="S89" s="512"/>
      <c r="T89" s="513"/>
      <c r="U89" s="513"/>
      <c r="V89" s="513"/>
      <c r="W89" s="514"/>
      <c r="X89" s="451"/>
      <c r="Y89" s="451"/>
      <c r="Z89" s="451"/>
      <c r="AA89" s="451"/>
      <c r="AB89" s="451"/>
      <c r="AC89" s="451"/>
      <c r="AD89" s="451"/>
      <c r="AE89" s="451"/>
      <c r="AF89" s="451"/>
      <c r="AG89" s="491"/>
    </row>
    <row r="90" spans="2:33" hidden="1" x14ac:dyDescent="0.2">
      <c r="B90" s="453" t="s">
        <v>80</v>
      </c>
      <c r="C90" s="388"/>
      <c r="D90" s="512"/>
      <c r="E90" s="513"/>
      <c r="F90" s="513"/>
      <c r="G90" s="513"/>
      <c r="H90" s="513"/>
      <c r="I90" s="513"/>
      <c r="J90" s="513"/>
      <c r="K90" s="513"/>
      <c r="L90" s="513"/>
      <c r="M90" s="513"/>
      <c r="N90" s="513"/>
      <c r="O90" s="513"/>
      <c r="P90" s="513"/>
      <c r="Q90" s="513"/>
      <c r="R90" s="513"/>
      <c r="S90" s="512"/>
      <c r="T90" s="513"/>
      <c r="U90" s="513"/>
      <c r="V90" s="513"/>
      <c r="W90" s="514"/>
      <c r="X90" s="451"/>
      <c r="Y90" s="451"/>
      <c r="Z90" s="451"/>
      <c r="AA90" s="451"/>
      <c r="AB90" s="451"/>
      <c r="AC90" s="451"/>
      <c r="AD90" s="451"/>
      <c r="AE90" s="451"/>
      <c r="AF90" s="451"/>
      <c r="AG90" s="491"/>
    </row>
    <row r="91" spans="2:33" hidden="1" x14ac:dyDescent="0.2">
      <c r="B91" s="449" t="str">
        <f>IFERROR(VLOOKUP(C91,'MEG Def'!$A$55:$B$58,2),"")</f>
        <v/>
      </c>
      <c r="C91" s="388"/>
      <c r="D91" s="482"/>
      <c r="E91" s="513"/>
      <c r="F91" s="513"/>
      <c r="G91" s="513"/>
      <c r="H91" s="513"/>
      <c r="I91" s="513"/>
      <c r="J91" s="513"/>
      <c r="K91" s="513"/>
      <c r="L91" s="513"/>
      <c r="M91" s="513"/>
      <c r="N91" s="513"/>
      <c r="O91" s="513"/>
      <c r="P91" s="513"/>
      <c r="Q91" s="513"/>
      <c r="R91" s="513"/>
      <c r="S91" s="512"/>
      <c r="T91" s="513"/>
      <c r="U91" s="513"/>
      <c r="V91" s="513"/>
      <c r="W91" s="514"/>
      <c r="X91" s="446"/>
      <c r="Y91" s="446"/>
      <c r="Z91" s="446"/>
      <c r="AA91" s="446"/>
      <c r="AB91" s="446"/>
      <c r="AC91" s="446"/>
      <c r="AD91" s="446"/>
      <c r="AE91" s="446"/>
      <c r="AF91" s="446"/>
      <c r="AG91" s="486"/>
    </row>
    <row r="92" spans="2:33" hidden="1" x14ac:dyDescent="0.2">
      <c r="B92" s="449" t="str">
        <f>IFERROR(VLOOKUP(C92,'MEG Def'!$A$55:$B$58,2),"")</f>
        <v/>
      </c>
      <c r="C92" s="388"/>
      <c r="D92" s="482"/>
      <c r="E92" s="513"/>
      <c r="F92" s="513"/>
      <c r="G92" s="513"/>
      <c r="H92" s="513"/>
      <c r="I92" s="513"/>
      <c r="J92" s="513"/>
      <c r="K92" s="513"/>
      <c r="L92" s="513"/>
      <c r="M92" s="513"/>
      <c r="N92" s="513"/>
      <c r="O92" s="513"/>
      <c r="P92" s="513"/>
      <c r="Q92" s="513"/>
      <c r="R92" s="513"/>
      <c r="S92" s="512"/>
      <c r="T92" s="513"/>
      <c r="U92" s="513"/>
      <c r="V92" s="513"/>
      <c r="W92" s="514"/>
      <c r="X92" s="446"/>
      <c r="Y92" s="446"/>
      <c r="Z92" s="446"/>
      <c r="AA92" s="446"/>
      <c r="AB92" s="446"/>
      <c r="AC92" s="446"/>
      <c r="AD92" s="446"/>
      <c r="AE92" s="446"/>
      <c r="AF92" s="446"/>
      <c r="AG92" s="486"/>
    </row>
    <row r="93" spans="2:33" hidden="1" x14ac:dyDescent="0.2">
      <c r="B93" s="449" t="str">
        <f>IFERROR(VLOOKUP(C93,'MEG Def'!$A$55:$B$58,2),"")</f>
        <v/>
      </c>
      <c r="C93" s="388"/>
      <c r="D93" s="482"/>
      <c r="E93" s="513"/>
      <c r="F93" s="513"/>
      <c r="G93" s="513"/>
      <c r="H93" s="513"/>
      <c r="I93" s="513"/>
      <c r="J93" s="513"/>
      <c r="K93" s="513"/>
      <c r="L93" s="513"/>
      <c r="M93" s="513"/>
      <c r="N93" s="513"/>
      <c r="O93" s="513"/>
      <c r="P93" s="513"/>
      <c r="Q93" s="513"/>
      <c r="R93" s="513"/>
      <c r="S93" s="512"/>
      <c r="T93" s="513"/>
      <c r="U93" s="513"/>
      <c r="V93" s="513"/>
      <c r="W93" s="514"/>
      <c r="X93" s="446"/>
      <c r="Y93" s="446"/>
      <c r="Z93" s="446"/>
      <c r="AA93" s="446"/>
      <c r="AB93" s="446"/>
      <c r="AC93" s="446"/>
      <c r="AD93" s="446"/>
      <c r="AE93" s="446"/>
      <c r="AF93" s="446"/>
      <c r="AG93" s="486"/>
    </row>
    <row r="94" spans="2:33" hidden="1" x14ac:dyDescent="0.2">
      <c r="B94" s="449"/>
      <c r="C94" s="388"/>
      <c r="D94" s="512"/>
      <c r="E94" s="513"/>
      <c r="F94" s="513"/>
      <c r="G94" s="513"/>
      <c r="H94" s="513"/>
      <c r="I94" s="513"/>
      <c r="J94" s="513"/>
      <c r="K94" s="513"/>
      <c r="L94" s="513"/>
      <c r="M94" s="513"/>
      <c r="N94" s="513"/>
      <c r="O94" s="513"/>
      <c r="P94" s="513"/>
      <c r="Q94" s="513"/>
      <c r="R94" s="513"/>
      <c r="S94" s="512"/>
      <c r="T94" s="513"/>
      <c r="U94" s="513"/>
      <c r="V94" s="513"/>
      <c r="W94" s="514"/>
      <c r="X94" s="451"/>
      <c r="Y94" s="451"/>
      <c r="Z94" s="451"/>
      <c r="AA94" s="451"/>
      <c r="AB94" s="451"/>
      <c r="AC94" s="451"/>
      <c r="AD94" s="451"/>
      <c r="AE94" s="451"/>
      <c r="AF94" s="451"/>
      <c r="AG94" s="491"/>
    </row>
    <row r="95" spans="2:33" hidden="1" x14ac:dyDescent="0.2">
      <c r="B95" s="453" t="s">
        <v>81</v>
      </c>
      <c r="C95" s="388"/>
      <c r="D95" s="512"/>
      <c r="E95" s="513"/>
      <c r="F95" s="513"/>
      <c r="G95" s="513"/>
      <c r="H95" s="513"/>
      <c r="I95" s="513"/>
      <c r="J95" s="513"/>
      <c r="K95" s="513"/>
      <c r="L95" s="513"/>
      <c r="M95" s="513"/>
      <c r="N95" s="513"/>
      <c r="O95" s="513"/>
      <c r="P95" s="513"/>
      <c r="Q95" s="513"/>
      <c r="R95" s="513"/>
      <c r="S95" s="512"/>
      <c r="T95" s="513"/>
      <c r="U95" s="513"/>
      <c r="V95" s="513"/>
      <c r="W95" s="514"/>
      <c r="X95" s="451"/>
      <c r="Y95" s="451"/>
      <c r="Z95" s="451"/>
      <c r="AA95" s="451"/>
      <c r="AB95" s="451"/>
      <c r="AC95" s="451"/>
      <c r="AD95" s="451"/>
      <c r="AE95" s="451"/>
      <c r="AF95" s="451"/>
      <c r="AG95" s="491"/>
    </row>
    <row r="96" spans="2:33" hidden="1" x14ac:dyDescent="0.2">
      <c r="B96" s="449" t="str">
        <f>IFERROR(VLOOKUP(C96,'MEG Def'!$A$60:$B$63,2),"")</f>
        <v/>
      </c>
      <c r="C96" s="388"/>
      <c r="D96" s="482"/>
      <c r="E96" s="492"/>
      <c r="F96" s="490"/>
      <c r="G96" s="490"/>
      <c r="H96" s="490"/>
      <c r="I96" s="513"/>
      <c r="J96" s="513"/>
      <c r="K96" s="513"/>
      <c r="L96" s="513"/>
      <c r="M96" s="513"/>
      <c r="N96" s="513"/>
      <c r="O96" s="513"/>
      <c r="P96" s="513"/>
      <c r="Q96" s="513"/>
      <c r="R96" s="513"/>
      <c r="S96" s="512"/>
      <c r="T96" s="513"/>
      <c r="U96" s="513"/>
      <c r="V96" s="513"/>
      <c r="W96" s="514"/>
      <c r="X96" s="446"/>
      <c r="Y96" s="446"/>
      <c r="Z96" s="446"/>
      <c r="AA96" s="446"/>
      <c r="AB96" s="446"/>
      <c r="AC96" s="446"/>
      <c r="AD96" s="446"/>
      <c r="AE96" s="446"/>
      <c r="AF96" s="446"/>
      <c r="AG96" s="486"/>
    </row>
    <row r="97" spans="2:33" hidden="1" x14ac:dyDescent="0.2">
      <c r="B97" s="449" t="str">
        <f>IFERROR(VLOOKUP(C97,'MEG Def'!$A$60:$B$63,2),"")</f>
        <v/>
      </c>
      <c r="C97" s="388"/>
      <c r="D97" s="482"/>
      <c r="E97" s="513"/>
      <c r="F97" s="513"/>
      <c r="G97" s="513"/>
      <c r="H97" s="513"/>
      <c r="I97" s="513"/>
      <c r="J97" s="513"/>
      <c r="K97" s="513"/>
      <c r="L97" s="513"/>
      <c r="M97" s="513"/>
      <c r="N97" s="513"/>
      <c r="O97" s="513"/>
      <c r="P97" s="513"/>
      <c r="Q97" s="513"/>
      <c r="R97" s="513"/>
      <c r="S97" s="512"/>
      <c r="T97" s="513"/>
      <c r="U97" s="513"/>
      <c r="V97" s="513"/>
      <c r="W97" s="514"/>
      <c r="X97" s="446"/>
      <c r="Y97" s="446"/>
      <c r="Z97" s="446"/>
      <c r="AA97" s="446"/>
      <c r="AB97" s="446"/>
      <c r="AC97" s="446"/>
      <c r="AD97" s="446"/>
      <c r="AE97" s="446"/>
      <c r="AF97" s="446"/>
      <c r="AG97" s="486"/>
    </row>
    <row r="98" spans="2:33" hidden="1" x14ac:dyDescent="0.2">
      <c r="B98" s="449" t="str">
        <f>IFERROR(VLOOKUP(C98,'MEG Def'!$A$60:$B$63,2),"")</f>
        <v/>
      </c>
      <c r="C98" s="388"/>
      <c r="D98" s="482"/>
      <c r="E98" s="513"/>
      <c r="F98" s="513"/>
      <c r="G98" s="513"/>
      <c r="H98" s="513"/>
      <c r="I98" s="513"/>
      <c r="J98" s="513"/>
      <c r="K98" s="513"/>
      <c r="L98" s="513"/>
      <c r="M98" s="513"/>
      <c r="N98" s="513"/>
      <c r="O98" s="513"/>
      <c r="P98" s="513"/>
      <c r="Q98" s="513"/>
      <c r="R98" s="513"/>
      <c r="S98" s="512"/>
      <c r="T98" s="513"/>
      <c r="U98" s="513"/>
      <c r="V98" s="513"/>
      <c r="W98" s="514"/>
      <c r="X98" s="446"/>
      <c r="Y98" s="446"/>
      <c r="Z98" s="446"/>
      <c r="AA98" s="446"/>
      <c r="AB98" s="446"/>
      <c r="AC98" s="446"/>
      <c r="AD98" s="446"/>
      <c r="AE98" s="446"/>
      <c r="AF98" s="446"/>
      <c r="AG98" s="486"/>
    </row>
    <row r="99" spans="2:33" ht="13.5" hidden="1" thickBot="1" x14ac:dyDescent="0.25">
      <c r="B99" s="455"/>
      <c r="C99" s="497"/>
      <c r="D99" s="518"/>
      <c r="E99" s="519"/>
      <c r="F99" s="519"/>
      <c r="G99" s="519"/>
      <c r="H99" s="519"/>
      <c r="I99" s="519"/>
      <c r="J99" s="519"/>
      <c r="K99" s="519"/>
      <c r="L99" s="519"/>
      <c r="M99" s="519"/>
      <c r="N99" s="519"/>
      <c r="O99" s="519"/>
      <c r="P99" s="519"/>
      <c r="Q99" s="519"/>
      <c r="R99" s="519"/>
      <c r="S99" s="518"/>
      <c r="T99" s="519"/>
      <c r="U99" s="519"/>
      <c r="V99" s="519"/>
      <c r="W99" s="520"/>
      <c r="X99" s="521"/>
      <c r="Y99" s="521"/>
      <c r="Z99" s="521"/>
      <c r="AA99" s="521"/>
      <c r="AB99" s="521"/>
      <c r="AC99" s="521"/>
      <c r="AD99" s="521"/>
      <c r="AE99" s="521"/>
      <c r="AF99" s="521"/>
      <c r="AG99" s="522"/>
    </row>
    <row r="100" spans="2:33" hidden="1" x14ac:dyDescent="0.2">
      <c r="X100" s="523"/>
      <c r="Y100" s="523"/>
      <c r="Z100" s="523"/>
      <c r="AA100" s="523"/>
      <c r="AB100" s="523"/>
      <c r="AC100" s="523"/>
      <c r="AD100" s="523"/>
      <c r="AE100" s="523"/>
      <c r="AF100" s="523"/>
      <c r="AG100" s="523"/>
    </row>
  </sheetData>
  <sheetProtection algorithmName="SHA-512" hashValue="v/Kk4u18Wv60n6WZdMSZ8Jiv/eL1uc7HyNmNtl+UQpRdsYV9LAG/DgatdHJO2V/UHRF2ILoDnA4kSkjDjDbIHw==" saltValue="y1dqncw5f2b+q9RAjY0tUg=="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99"/>
  <sheetViews>
    <sheetView showZeros="0" zoomScaleNormal="100" workbookViewId="0">
      <selection activeCell="V24" sqref="V24"/>
    </sheetView>
  </sheetViews>
  <sheetFormatPr defaultColWidth="8.7109375" defaultRowHeight="12.75" x14ac:dyDescent="0.2"/>
  <cols>
    <col min="2" max="2" width="48.85546875" bestFit="1" customWidth="1"/>
    <col min="3" max="3" width="4.42578125" style="5" customWidth="1"/>
    <col min="4" max="18" width="15.5703125" hidden="1" customWidth="1"/>
    <col min="19" max="23" width="15.5703125" customWidth="1"/>
    <col min="24" max="33" width="15.5703125" hidden="1" customWidth="1"/>
  </cols>
  <sheetData>
    <row r="1" spans="2:33" ht="27.95" customHeight="1" x14ac:dyDescent="0.2">
      <c r="B1" s="41"/>
      <c r="C1" s="41"/>
      <c r="D1" s="41"/>
    </row>
    <row r="3" spans="2:33" ht="15" x14ac:dyDescent="0.25">
      <c r="B3" s="220" t="s">
        <v>19</v>
      </c>
    </row>
    <row r="5" spans="2:33" ht="13.5" thickBot="1" x14ac:dyDescent="0.25">
      <c r="B5" s="2" t="s">
        <v>16</v>
      </c>
      <c r="C5" s="4"/>
    </row>
    <row r="6" spans="2:33" x14ac:dyDescent="0.2">
      <c r="B6" s="34"/>
      <c r="C6" s="31"/>
      <c r="D6" s="38" t="s">
        <v>0</v>
      </c>
      <c r="E6" s="35"/>
      <c r="F6" s="35"/>
      <c r="G6" s="35"/>
      <c r="H6" s="35"/>
      <c r="I6" s="35"/>
      <c r="J6" s="35"/>
      <c r="K6" s="35"/>
      <c r="L6" s="35"/>
      <c r="M6" s="35"/>
      <c r="N6" s="35"/>
      <c r="O6" s="35"/>
      <c r="P6" s="35"/>
      <c r="Q6" s="35"/>
      <c r="R6" s="35"/>
      <c r="S6" s="40"/>
      <c r="T6" s="35"/>
      <c r="U6" s="35"/>
      <c r="V6" s="35"/>
      <c r="W6" s="39"/>
      <c r="X6" s="35"/>
      <c r="Y6" s="35"/>
      <c r="Z6" s="35"/>
      <c r="AA6" s="35"/>
      <c r="AB6" s="35"/>
      <c r="AC6" s="35"/>
      <c r="AD6" s="35"/>
      <c r="AE6" s="35"/>
      <c r="AF6" s="35"/>
      <c r="AG6" s="39"/>
    </row>
    <row r="7" spans="2:33" ht="13.5" thickBot="1" x14ac:dyDescent="0.25">
      <c r="B7" s="28"/>
      <c r="C7" s="49"/>
      <c r="D7" s="105">
        <f>'DY Def'!B$5</f>
        <v>1</v>
      </c>
      <c r="E7" s="412">
        <f>'DY Def'!C$5</f>
        <v>2</v>
      </c>
      <c r="F7" s="412">
        <f>'DY Def'!D$5</f>
        <v>3</v>
      </c>
      <c r="G7" s="412">
        <f>'DY Def'!E$5</f>
        <v>4</v>
      </c>
      <c r="H7" s="412">
        <f>'DY Def'!F$5</f>
        <v>5</v>
      </c>
      <c r="I7" s="412">
        <f>'DY Def'!G$5</f>
        <v>6</v>
      </c>
      <c r="J7" s="412">
        <f>'DY Def'!H$5</f>
        <v>7</v>
      </c>
      <c r="K7" s="412">
        <f>'DY Def'!I$5</f>
        <v>8</v>
      </c>
      <c r="L7" s="412">
        <f>'DY Def'!J$5</f>
        <v>9</v>
      </c>
      <c r="M7" s="412">
        <f>'DY Def'!K$5</f>
        <v>10</v>
      </c>
      <c r="N7" s="412">
        <f>'DY Def'!L$5</f>
        <v>11</v>
      </c>
      <c r="O7" s="412">
        <f>'DY Def'!M$5</f>
        <v>12</v>
      </c>
      <c r="P7" s="412">
        <f>'DY Def'!N$5</f>
        <v>13</v>
      </c>
      <c r="Q7" s="412">
        <f>'DY Def'!O$5</f>
        <v>14</v>
      </c>
      <c r="R7" s="412">
        <f>'DY Def'!P$5</f>
        <v>15</v>
      </c>
      <c r="S7" s="105">
        <f>'DY Def'!Q$5</f>
        <v>16</v>
      </c>
      <c r="T7" s="412">
        <f>'DY Def'!R$5</f>
        <v>17</v>
      </c>
      <c r="U7" s="412">
        <f>'DY Def'!S$5</f>
        <v>18</v>
      </c>
      <c r="V7" s="412">
        <f>'DY Def'!T$5</f>
        <v>19</v>
      </c>
      <c r="W7" s="300">
        <f>'DY Def'!U$5</f>
        <v>20</v>
      </c>
      <c r="X7" s="106">
        <f>'DY Def'!V$5</f>
        <v>21</v>
      </c>
      <c r="Y7" s="106">
        <f>'DY Def'!W$5</f>
        <v>22</v>
      </c>
      <c r="Z7" s="106">
        <f>'DY Def'!X$5</f>
        <v>23</v>
      </c>
      <c r="AA7" s="106">
        <f>'DY Def'!Y$5</f>
        <v>24</v>
      </c>
      <c r="AB7" s="106">
        <f>'DY Def'!Z$5</f>
        <v>25</v>
      </c>
      <c r="AC7" s="106">
        <f>'DY Def'!AA$5</f>
        <v>26</v>
      </c>
      <c r="AD7" s="106">
        <f>'DY Def'!AB$5</f>
        <v>27</v>
      </c>
      <c r="AE7" s="106">
        <f>'DY Def'!AC$5</f>
        <v>28</v>
      </c>
      <c r="AF7" s="106">
        <f>'DY Def'!AD$5</f>
        <v>29</v>
      </c>
      <c r="AG7" s="300">
        <f>'DY Def'!AE$5</f>
        <v>30</v>
      </c>
    </row>
    <row r="8" spans="2:33" x14ac:dyDescent="0.2">
      <c r="B8" s="24"/>
      <c r="C8" s="50"/>
      <c r="D8" s="239"/>
      <c r="E8" s="240"/>
      <c r="F8" s="240"/>
      <c r="G8" s="240"/>
      <c r="H8" s="240"/>
      <c r="I8" s="240"/>
      <c r="J8" s="240"/>
      <c r="K8" s="240"/>
      <c r="L8" s="240"/>
      <c r="M8" s="240"/>
      <c r="N8" s="240"/>
      <c r="O8" s="240"/>
      <c r="P8" s="240"/>
      <c r="Q8" s="240"/>
      <c r="R8" s="240"/>
      <c r="S8" s="239"/>
      <c r="T8" s="240"/>
      <c r="U8" s="240"/>
      <c r="V8" s="240"/>
      <c r="W8" s="241"/>
      <c r="X8" s="240"/>
      <c r="Y8" s="240"/>
      <c r="Z8" s="240"/>
      <c r="AA8" s="240"/>
      <c r="AB8" s="240"/>
      <c r="AC8" s="240"/>
      <c r="AD8" s="240"/>
      <c r="AE8" s="240"/>
      <c r="AF8" s="240"/>
      <c r="AG8" s="241"/>
    </row>
    <row r="9" spans="2:33" hidden="1" x14ac:dyDescent="0.2">
      <c r="B9" s="36" t="s">
        <v>84</v>
      </c>
      <c r="C9" s="49"/>
      <c r="D9" s="91"/>
      <c r="E9" s="422"/>
      <c r="F9" s="422"/>
      <c r="G9" s="422"/>
      <c r="H9" s="422"/>
      <c r="I9" s="422"/>
      <c r="J9" s="422"/>
      <c r="K9" s="422"/>
      <c r="L9" s="422"/>
      <c r="M9" s="422"/>
      <c r="N9" s="422"/>
      <c r="O9" s="422"/>
      <c r="P9" s="422"/>
      <c r="Q9" s="422"/>
      <c r="R9" s="422"/>
      <c r="S9" s="91"/>
      <c r="T9" s="422"/>
      <c r="U9" s="422"/>
      <c r="V9" s="422"/>
      <c r="W9" s="93"/>
      <c r="X9" s="92"/>
      <c r="Y9" s="92"/>
      <c r="Z9" s="92"/>
      <c r="AA9" s="92"/>
      <c r="AB9" s="92"/>
      <c r="AC9" s="92"/>
      <c r="AD9" s="92"/>
      <c r="AE9" s="92"/>
      <c r="AF9" s="92"/>
      <c r="AG9" s="93"/>
    </row>
    <row r="10" spans="2:33" hidden="1" x14ac:dyDescent="0.2">
      <c r="B10" s="21" t="str">
        <f>IFERROR(VLOOKUP(C10,'MEG Def'!$A$7:$B$12,2),"")</f>
        <v/>
      </c>
      <c r="C10" s="50"/>
      <c r="D10" s="91">
        <f>SUMIF('WW Spending Actual'!$B$10:$B$49,'WW Spending Total'!$B10,'WW Spending Actual'!D$10:D$49)+SUMIF('WW Spending Projected'!$B$14:$B$53,'WW Spending Total'!$B10,'WW Spending Projected'!D$14:D$53)</f>
        <v>0</v>
      </c>
      <c r="E10" s="422">
        <f>SUMIF('WW Spending Actual'!$B$10:$B$49,'WW Spending Total'!$B10,'WW Spending Actual'!E$10:E$49)+SUMIF('WW Spending Projected'!$B$14:$B$53,'WW Spending Total'!$B10,'WW Spending Projected'!E$14:E$53)</f>
        <v>0</v>
      </c>
      <c r="F10" s="422">
        <f>SUMIF('WW Spending Actual'!$B$10:$B$49,'WW Spending Total'!$B10,'WW Spending Actual'!F$10:F$49)+SUMIF('WW Spending Projected'!$B$14:$B$53,'WW Spending Total'!$B10,'WW Spending Projected'!F$14:F$53)</f>
        <v>0</v>
      </c>
      <c r="G10" s="422">
        <f>SUMIF('WW Spending Actual'!$B$10:$B$49,'WW Spending Total'!$B10,'WW Spending Actual'!G$10:G$49)+SUMIF('WW Spending Projected'!$B$14:$B$53,'WW Spending Total'!$B10,'WW Spending Projected'!G$14:G$53)</f>
        <v>0</v>
      </c>
      <c r="H10" s="422">
        <f>SUMIF('WW Spending Actual'!$B$10:$B$49,'WW Spending Total'!$B10,'WW Spending Actual'!H$10:H$49)+SUMIF('WW Spending Projected'!$B$14:$B$53,'WW Spending Total'!$B10,'WW Spending Projected'!H$14:H$53)</f>
        <v>0</v>
      </c>
      <c r="I10" s="422">
        <f>SUMIF('WW Spending Actual'!$B$10:$B$49,'WW Spending Total'!$B10,'WW Spending Actual'!I$10:I$49)+SUMIF('WW Spending Projected'!$B$14:$B$53,'WW Spending Total'!$B10,'WW Spending Projected'!I$14:I$53)</f>
        <v>0</v>
      </c>
      <c r="J10" s="422">
        <f>SUMIF('WW Spending Actual'!$B$10:$B$49,'WW Spending Total'!$B10,'WW Spending Actual'!J$10:J$49)+SUMIF('WW Spending Projected'!$B$14:$B$53,'WW Spending Total'!$B10,'WW Spending Projected'!J$14:J$53)</f>
        <v>0</v>
      </c>
      <c r="K10" s="422">
        <f>SUMIF('WW Spending Actual'!$B$10:$B$49,'WW Spending Total'!$B10,'WW Spending Actual'!K$10:K$49)+SUMIF('WW Spending Projected'!$B$14:$B$53,'WW Spending Total'!$B10,'WW Spending Projected'!K$14:K$53)</f>
        <v>0</v>
      </c>
      <c r="L10" s="422">
        <f>SUMIF('WW Spending Actual'!$B$10:$B$49,'WW Spending Total'!$B10,'WW Spending Actual'!L$10:L$49)+SUMIF('WW Spending Projected'!$B$14:$B$53,'WW Spending Total'!$B10,'WW Spending Projected'!L$14:L$53)</f>
        <v>0</v>
      </c>
      <c r="M10" s="422">
        <f>SUMIF('WW Spending Actual'!$B$10:$B$49,'WW Spending Total'!$B10,'WW Spending Actual'!M$10:M$49)+SUMIF('WW Spending Projected'!$B$14:$B$53,'WW Spending Total'!$B10,'WW Spending Projected'!M$14:M$53)</f>
        <v>0</v>
      </c>
      <c r="N10" s="422">
        <f>SUMIF('WW Spending Actual'!$B$10:$B$49,'WW Spending Total'!$B10,'WW Spending Actual'!N$10:N$49)+SUMIF('WW Spending Projected'!$B$14:$B$53,'WW Spending Total'!$B10,'WW Spending Projected'!N$14:N$53)</f>
        <v>0</v>
      </c>
      <c r="O10" s="422">
        <f>SUMIF('WW Spending Actual'!$B$10:$B$49,'WW Spending Total'!$B10,'WW Spending Actual'!O$10:O$49)+SUMIF('WW Spending Projected'!$B$14:$B$53,'WW Spending Total'!$B10,'WW Spending Projected'!O$14:O$53)</f>
        <v>0</v>
      </c>
      <c r="P10" s="422">
        <f>SUMIF('WW Spending Actual'!$B$10:$B$49,'WW Spending Total'!$B10,'WW Spending Actual'!P$10:P$49)+SUMIF('WW Spending Projected'!$B$14:$B$53,'WW Spending Total'!$B10,'WW Spending Projected'!P$14:P$53)</f>
        <v>0</v>
      </c>
      <c r="Q10" s="422">
        <f>SUMIF('WW Spending Actual'!$B$10:$B$49,'WW Spending Total'!$B10,'WW Spending Actual'!Q$10:Q$49)+SUMIF('WW Spending Projected'!$B$14:$B$53,'WW Spending Total'!$B10,'WW Spending Projected'!Q$14:Q$53)</f>
        <v>0</v>
      </c>
      <c r="R10" s="422">
        <f>SUMIF('WW Spending Actual'!$B$10:$B$49,'WW Spending Total'!$B10,'WW Spending Actual'!R$10:R$49)+SUMIF('WW Spending Projected'!$B$14:$B$53,'WW Spending Total'!$B10,'WW Spending Projected'!R$14:R$53)</f>
        <v>0</v>
      </c>
      <c r="S10" s="91">
        <f>SUMIF('WW Spending Actual'!$B$10:$B$49,'WW Spending Total'!$B10,'WW Spending Actual'!S$10:S$49)+SUMIF('WW Spending Projected'!$B$14:$B$53,'WW Spending Total'!$B10,'WW Spending Projected'!S$14:S$53)</f>
        <v>0</v>
      </c>
      <c r="T10" s="422">
        <f>SUMIF('WW Spending Actual'!$B$10:$B$49,'WW Spending Total'!$B10,'WW Spending Actual'!T$10:T$49)+SUMIF('WW Spending Projected'!$B$14:$B$53,'WW Spending Total'!$B10,'WW Spending Projected'!T$14:T$53)</f>
        <v>0</v>
      </c>
      <c r="U10" s="422">
        <f>SUMIF('WW Spending Actual'!$B$10:$B$49,'WW Spending Total'!$B10,'WW Spending Actual'!U$10:U$49)+SUMIF('WW Spending Projected'!$B$14:$B$53,'WW Spending Total'!$B10,'WW Spending Projected'!U$14:U$53)</f>
        <v>0</v>
      </c>
      <c r="V10" s="422">
        <f>SUMIF('WW Spending Actual'!$B$10:$B$49,'WW Spending Total'!$B10,'WW Spending Actual'!V$10:V$49)+SUMIF('WW Spending Projected'!$B$14:$B$53,'WW Spending Total'!$B10,'WW Spending Projected'!V$14:V$53)</f>
        <v>0</v>
      </c>
      <c r="W10" s="93">
        <f>SUMIF('WW Spending Actual'!$B$10:$B$49,'WW Spending Total'!$B10,'WW Spending Actual'!W$10:W$49)+SUMIF('WW Spending Projected'!$B$14:$B$53,'WW Spending Total'!$B10,'WW Spending Projected'!W$14:W$53)</f>
        <v>0</v>
      </c>
      <c r="X10" s="92">
        <f>SUMIF('WW Spending Actual'!$B$10:$B$49,'WW Spending Total'!$B10,'WW Spending Actual'!X$10:X$49)+SUMIF('WW Spending Projected'!$B$14:$B$53,'WW Spending Total'!$B10,'WW Spending Projected'!X$14:X$53)</f>
        <v>0</v>
      </c>
      <c r="Y10" s="92">
        <f>SUMIF('WW Spending Actual'!$B$10:$B$49,'WW Spending Total'!$B10,'WW Spending Actual'!Y$10:Y$49)+SUMIF('WW Spending Projected'!$B$14:$B$53,'WW Spending Total'!$B10,'WW Spending Projected'!Y$14:Y$53)</f>
        <v>0</v>
      </c>
      <c r="Z10" s="92">
        <f>SUMIF('WW Spending Actual'!$B$10:$B$49,'WW Spending Total'!$B10,'WW Spending Actual'!Z$10:Z$49)+SUMIF('WW Spending Projected'!$B$14:$B$53,'WW Spending Total'!$B10,'WW Spending Projected'!Z$14:Z$53)</f>
        <v>0</v>
      </c>
      <c r="AA10" s="92">
        <f>SUMIF('WW Spending Actual'!$B$10:$B$49,'WW Spending Total'!$B10,'WW Spending Actual'!AA$10:AA$49)+SUMIF('WW Spending Projected'!$B$14:$B$53,'WW Spending Total'!$B10,'WW Spending Projected'!AA$14:AA$53)</f>
        <v>0</v>
      </c>
      <c r="AB10" s="92">
        <f>SUMIF('WW Spending Actual'!$B$10:$B$49,'WW Spending Total'!$B10,'WW Spending Actual'!AB$10:AB$49)+SUMIF('WW Spending Projected'!$B$14:$B$53,'WW Spending Total'!$B10,'WW Spending Projected'!AB$14:AB$53)</f>
        <v>0</v>
      </c>
      <c r="AC10" s="92">
        <f>SUMIF('WW Spending Actual'!$B$10:$B$49,'WW Spending Total'!$B10,'WW Spending Actual'!AC$10:AC$49)+SUMIF('WW Spending Projected'!$B$14:$B$53,'WW Spending Total'!$B10,'WW Spending Projected'!AC$14:AC$53)</f>
        <v>0</v>
      </c>
      <c r="AD10" s="92">
        <f>SUMIF('WW Spending Actual'!$B$10:$B$49,'WW Spending Total'!$B10,'WW Spending Actual'!AD$10:AD$49)+SUMIF('WW Spending Projected'!$B$14:$B$53,'WW Spending Total'!$B10,'WW Spending Projected'!AD$14:AD$53)</f>
        <v>0</v>
      </c>
      <c r="AE10" s="92">
        <f>SUMIF('WW Spending Actual'!$B$10:$B$49,'WW Spending Total'!$B10,'WW Spending Actual'!AE$10:AE$49)+SUMIF('WW Spending Projected'!$B$14:$B$53,'WW Spending Total'!$B10,'WW Spending Projected'!AE$14:AE$53)</f>
        <v>0</v>
      </c>
      <c r="AF10" s="92">
        <f>SUMIF('WW Spending Actual'!$B$10:$B$49,'WW Spending Total'!$B10,'WW Spending Actual'!AF$10:AF$49)+SUMIF('WW Spending Projected'!$B$14:$B$53,'WW Spending Total'!$B10,'WW Spending Projected'!AF$14:AF$53)</f>
        <v>0</v>
      </c>
      <c r="AG10" s="93">
        <f>SUMIF('WW Spending Actual'!$B$10:$B$49,'WW Spending Total'!$B10,'WW Spending Actual'!AG$10:AG$49)+SUMIF('WW Spending Projected'!$B$14:$B$53,'WW Spending Total'!$B10,'WW Spending Projected'!AG$14:AG$53)</f>
        <v>0</v>
      </c>
    </row>
    <row r="11" spans="2:33" hidden="1" x14ac:dyDescent="0.2">
      <c r="B11" s="21" t="str">
        <f>IFERROR(VLOOKUP(C11,'MEG Def'!$A$7:$B$12,2),"")</f>
        <v/>
      </c>
      <c r="C11" s="50"/>
      <c r="D11" s="91">
        <f>SUMIF('WW Spending Actual'!$B$10:$B$49,'WW Spending Total'!$B11,'WW Spending Actual'!D$10:D$49)+SUMIF('WW Spending Projected'!$B$14:$B$53,'WW Spending Total'!$B11,'WW Spending Projected'!D$14:D$53)</f>
        <v>0</v>
      </c>
      <c r="E11" s="422">
        <f>SUMIF('WW Spending Actual'!$B$10:$B$49,'WW Spending Total'!$B11,'WW Spending Actual'!E$10:E$49)+SUMIF('WW Spending Projected'!$B$14:$B$53,'WW Spending Total'!$B11,'WW Spending Projected'!E$14:E$53)</f>
        <v>0</v>
      </c>
      <c r="F11" s="422">
        <f>SUMIF('WW Spending Actual'!$B$10:$B$49,'WW Spending Total'!$B11,'WW Spending Actual'!F$10:F$49)+SUMIF('WW Spending Projected'!$B$14:$B$53,'WW Spending Total'!$B11,'WW Spending Projected'!F$14:F$53)</f>
        <v>0</v>
      </c>
      <c r="G11" s="422">
        <f>SUMIF('WW Spending Actual'!$B$10:$B$49,'WW Spending Total'!$B11,'WW Spending Actual'!G$10:G$49)+SUMIF('WW Spending Projected'!$B$14:$B$53,'WW Spending Total'!$B11,'WW Spending Projected'!G$14:G$53)</f>
        <v>0</v>
      </c>
      <c r="H11" s="422">
        <f>SUMIF('WW Spending Actual'!$B$10:$B$49,'WW Spending Total'!$B11,'WW Spending Actual'!H$10:H$49)+SUMIF('WW Spending Projected'!$B$14:$B$53,'WW Spending Total'!$B11,'WW Spending Projected'!H$14:H$53)</f>
        <v>0</v>
      </c>
      <c r="I11" s="422">
        <f>SUMIF('WW Spending Actual'!$B$10:$B$49,'WW Spending Total'!$B11,'WW Spending Actual'!I$10:I$49)+SUMIF('WW Spending Projected'!$B$14:$B$53,'WW Spending Total'!$B11,'WW Spending Projected'!I$14:I$53)</f>
        <v>0</v>
      </c>
      <c r="J11" s="422">
        <f>SUMIF('WW Spending Actual'!$B$10:$B$49,'WW Spending Total'!$B11,'WW Spending Actual'!J$10:J$49)+SUMIF('WW Spending Projected'!$B$14:$B$53,'WW Spending Total'!$B11,'WW Spending Projected'!J$14:J$53)</f>
        <v>0</v>
      </c>
      <c r="K11" s="422">
        <f>SUMIF('WW Spending Actual'!$B$10:$B$49,'WW Spending Total'!$B11,'WW Spending Actual'!K$10:K$49)+SUMIF('WW Spending Projected'!$B$14:$B$53,'WW Spending Total'!$B11,'WW Spending Projected'!K$14:K$53)</f>
        <v>0</v>
      </c>
      <c r="L11" s="422">
        <f>SUMIF('WW Spending Actual'!$B$10:$B$49,'WW Spending Total'!$B11,'WW Spending Actual'!L$10:L$49)+SUMIF('WW Spending Projected'!$B$14:$B$53,'WW Spending Total'!$B11,'WW Spending Projected'!L$14:L$53)</f>
        <v>0</v>
      </c>
      <c r="M11" s="422">
        <f>SUMIF('WW Spending Actual'!$B$10:$B$49,'WW Spending Total'!$B11,'WW Spending Actual'!M$10:M$49)+SUMIF('WW Spending Projected'!$B$14:$B$53,'WW Spending Total'!$B11,'WW Spending Projected'!M$14:M$53)</f>
        <v>0</v>
      </c>
      <c r="N11" s="422">
        <f>SUMIF('WW Spending Actual'!$B$10:$B$49,'WW Spending Total'!$B11,'WW Spending Actual'!N$10:N$49)+SUMIF('WW Spending Projected'!$B$14:$B$53,'WW Spending Total'!$B11,'WW Spending Projected'!N$14:N$53)</f>
        <v>0</v>
      </c>
      <c r="O11" s="422">
        <f>SUMIF('WW Spending Actual'!$B$10:$B$49,'WW Spending Total'!$B11,'WW Spending Actual'!O$10:O$49)+SUMIF('WW Spending Projected'!$B$14:$B$53,'WW Spending Total'!$B11,'WW Spending Projected'!O$14:O$53)</f>
        <v>0</v>
      </c>
      <c r="P11" s="422">
        <f>SUMIF('WW Spending Actual'!$B$10:$B$49,'WW Spending Total'!$B11,'WW Spending Actual'!P$10:P$49)+SUMIF('WW Spending Projected'!$B$14:$B$53,'WW Spending Total'!$B11,'WW Spending Projected'!P$14:P$53)</f>
        <v>0</v>
      </c>
      <c r="Q11" s="422">
        <f>SUMIF('WW Spending Actual'!$B$10:$B$49,'WW Spending Total'!$B11,'WW Spending Actual'!Q$10:Q$49)+SUMIF('WW Spending Projected'!$B$14:$B$53,'WW Spending Total'!$B11,'WW Spending Projected'!Q$14:Q$53)</f>
        <v>0</v>
      </c>
      <c r="R11" s="422">
        <f>SUMIF('WW Spending Actual'!$B$10:$B$49,'WW Spending Total'!$B11,'WW Spending Actual'!R$10:R$49)+SUMIF('WW Spending Projected'!$B$14:$B$53,'WW Spending Total'!$B11,'WW Spending Projected'!R$14:R$53)</f>
        <v>0</v>
      </c>
      <c r="S11" s="91">
        <f>SUMIF('WW Spending Actual'!$B$10:$B$49,'WW Spending Total'!$B11,'WW Spending Actual'!S$10:S$49)+SUMIF('WW Spending Projected'!$B$14:$B$53,'WW Spending Total'!$B11,'WW Spending Projected'!S$14:S$53)</f>
        <v>0</v>
      </c>
      <c r="T11" s="422">
        <f>SUMIF('WW Spending Actual'!$B$10:$B$49,'WW Spending Total'!$B11,'WW Spending Actual'!T$10:T$49)+SUMIF('WW Spending Projected'!$B$14:$B$53,'WW Spending Total'!$B11,'WW Spending Projected'!T$14:T$53)</f>
        <v>0</v>
      </c>
      <c r="U11" s="422">
        <f>SUMIF('WW Spending Actual'!$B$10:$B$49,'WW Spending Total'!$B11,'WW Spending Actual'!U$10:U$49)+SUMIF('WW Spending Projected'!$B$14:$B$53,'WW Spending Total'!$B11,'WW Spending Projected'!U$14:U$53)</f>
        <v>0</v>
      </c>
      <c r="V11" s="422">
        <f>SUMIF('WW Spending Actual'!$B$10:$B$49,'WW Spending Total'!$B11,'WW Spending Actual'!V$10:V$49)+SUMIF('WW Spending Projected'!$B$14:$B$53,'WW Spending Total'!$B11,'WW Spending Projected'!V$14:V$53)</f>
        <v>0</v>
      </c>
      <c r="W11" s="93">
        <f>SUMIF('WW Spending Actual'!$B$10:$B$49,'WW Spending Total'!$B11,'WW Spending Actual'!W$10:W$49)+SUMIF('WW Spending Projected'!$B$14:$B$53,'WW Spending Total'!$B11,'WW Spending Projected'!W$14:W$53)</f>
        <v>0</v>
      </c>
      <c r="X11" s="92">
        <f>SUMIF('WW Spending Actual'!$B$10:$B$49,'WW Spending Total'!$B11,'WW Spending Actual'!X$10:X$49)+SUMIF('WW Spending Projected'!$B$14:$B$53,'WW Spending Total'!$B11,'WW Spending Projected'!X$14:X$53)</f>
        <v>0</v>
      </c>
      <c r="Y11" s="92">
        <f>SUMIF('WW Spending Actual'!$B$10:$B$49,'WW Spending Total'!$B11,'WW Spending Actual'!Y$10:Y$49)+SUMIF('WW Spending Projected'!$B$14:$B$53,'WW Spending Total'!$B11,'WW Spending Projected'!Y$14:Y$53)</f>
        <v>0</v>
      </c>
      <c r="Z11" s="92">
        <f>SUMIF('WW Spending Actual'!$B$10:$B$49,'WW Spending Total'!$B11,'WW Spending Actual'!Z$10:Z$49)+SUMIF('WW Spending Projected'!$B$14:$B$53,'WW Spending Total'!$B11,'WW Spending Projected'!Z$14:Z$53)</f>
        <v>0</v>
      </c>
      <c r="AA11" s="92">
        <f>SUMIF('WW Spending Actual'!$B$10:$B$49,'WW Spending Total'!$B11,'WW Spending Actual'!AA$10:AA$49)+SUMIF('WW Spending Projected'!$B$14:$B$53,'WW Spending Total'!$B11,'WW Spending Projected'!AA$14:AA$53)</f>
        <v>0</v>
      </c>
      <c r="AB11" s="92">
        <f>SUMIF('WW Spending Actual'!$B$10:$B$49,'WW Spending Total'!$B11,'WW Spending Actual'!AB$10:AB$49)+SUMIF('WW Spending Projected'!$B$14:$B$53,'WW Spending Total'!$B11,'WW Spending Projected'!AB$14:AB$53)</f>
        <v>0</v>
      </c>
      <c r="AC11" s="92">
        <f>SUMIF('WW Spending Actual'!$B$10:$B$49,'WW Spending Total'!$B11,'WW Spending Actual'!AC$10:AC$49)+SUMIF('WW Spending Projected'!$B$14:$B$53,'WW Spending Total'!$B11,'WW Spending Projected'!AC$14:AC$53)</f>
        <v>0</v>
      </c>
      <c r="AD11" s="92">
        <f>SUMIF('WW Spending Actual'!$B$10:$B$49,'WW Spending Total'!$B11,'WW Spending Actual'!AD$10:AD$49)+SUMIF('WW Spending Projected'!$B$14:$B$53,'WW Spending Total'!$B11,'WW Spending Projected'!AD$14:AD$53)</f>
        <v>0</v>
      </c>
      <c r="AE11" s="92">
        <f>SUMIF('WW Spending Actual'!$B$10:$B$49,'WW Spending Total'!$B11,'WW Spending Actual'!AE$10:AE$49)+SUMIF('WW Spending Projected'!$B$14:$B$53,'WW Spending Total'!$B11,'WW Spending Projected'!AE$14:AE$53)</f>
        <v>0</v>
      </c>
      <c r="AF11" s="92">
        <f>SUMIF('WW Spending Actual'!$B$10:$B$49,'WW Spending Total'!$B11,'WW Spending Actual'!AF$10:AF$49)+SUMIF('WW Spending Projected'!$B$14:$B$53,'WW Spending Total'!$B11,'WW Spending Projected'!AF$14:AF$53)</f>
        <v>0</v>
      </c>
      <c r="AG11" s="93">
        <f>SUMIF('WW Spending Actual'!$B$10:$B$49,'WW Spending Total'!$B11,'WW Spending Actual'!AG$10:AG$49)+SUMIF('WW Spending Projected'!$B$14:$B$53,'WW Spending Total'!$B11,'WW Spending Projected'!AG$14:AG$53)</f>
        <v>0</v>
      </c>
    </row>
    <row r="12" spans="2:33" hidden="1" x14ac:dyDescent="0.2">
      <c r="B12" s="21" t="str">
        <f>IFERROR(VLOOKUP(C12,'MEG Def'!$A$7:$B$12,2),"")</f>
        <v/>
      </c>
      <c r="C12" s="50"/>
      <c r="D12" s="91">
        <f>SUMIF('WW Spending Actual'!$B$10:$B$49,'WW Spending Total'!$B12,'WW Spending Actual'!D$10:D$49)+SUMIF('WW Spending Projected'!$B$14:$B$53,'WW Spending Total'!$B12,'WW Spending Projected'!D$14:D$53)</f>
        <v>0</v>
      </c>
      <c r="E12" s="422">
        <f>SUMIF('WW Spending Actual'!$B$10:$B$49,'WW Spending Total'!$B12,'WW Spending Actual'!E$10:E$49)+SUMIF('WW Spending Projected'!$B$14:$B$53,'WW Spending Total'!$B12,'WW Spending Projected'!E$14:E$53)</f>
        <v>0</v>
      </c>
      <c r="F12" s="422">
        <f>SUMIF('WW Spending Actual'!$B$10:$B$49,'WW Spending Total'!$B12,'WW Spending Actual'!F$10:F$49)+SUMIF('WW Spending Projected'!$B$14:$B$53,'WW Spending Total'!$B12,'WW Spending Projected'!F$14:F$53)</f>
        <v>0</v>
      </c>
      <c r="G12" s="422">
        <f>SUMIF('WW Spending Actual'!$B$10:$B$49,'WW Spending Total'!$B12,'WW Spending Actual'!G$10:G$49)+SUMIF('WW Spending Projected'!$B$14:$B$53,'WW Spending Total'!$B12,'WW Spending Projected'!G$14:G$53)</f>
        <v>0</v>
      </c>
      <c r="H12" s="422">
        <f>SUMIF('WW Spending Actual'!$B$10:$B$49,'WW Spending Total'!$B12,'WW Spending Actual'!H$10:H$49)+SUMIF('WW Spending Projected'!$B$14:$B$53,'WW Spending Total'!$B12,'WW Spending Projected'!H$14:H$53)</f>
        <v>0</v>
      </c>
      <c r="I12" s="422">
        <f>SUMIF('WW Spending Actual'!$B$10:$B$49,'WW Spending Total'!$B12,'WW Spending Actual'!I$10:I$49)+SUMIF('WW Spending Projected'!$B$14:$B$53,'WW Spending Total'!$B12,'WW Spending Projected'!I$14:I$53)</f>
        <v>0</v>
      </c>
      <c r="J12" s="422">
        <f>SUMIF('WW Spending Actual'!$B$10:$B$49,'WW Spending Total'!$B12,'WW Spending Actual'!J$10:J$49)+SUMIF('WW Spending Projected'!$B$14:$B$53,'WW Spending Total'!$B12,'WW Spending Projected'!J$14:J$53)</f>
        <v>0</v>
      </c>
      <c r="K12" s="422">
        <f>SUMIF('WW Spending Actual'!$B$10:$B$49,'WW Spending Total'!$B12,'WW Spending Actual'!K$10:K$49)+SUMIF('WW Spending Projected'!$B$14:$B$53,'WW Spending Total'!$B12,'WW Spending Projected'!K$14:K$53)</f>
        <v>0</v>
      </c>
      <c r="L12" s="422">
        <f>SUMIF('WW Spending Actual'!$B$10:$B$49,'WW Spending Total'!$B12,'WW Spending Actual'!L$10:L$49)+SUMIF('WW Spending Projected'!$B$14:$B$53,'WW Spending Total'!$B12,'WW Spending Projected'!L$14:L$53)</f>
        <v>0</v>
      </c>
      <c r="M12" s="422">
        <f>SUMIF('WW Spending Actual'!$B$10:$B$49,'WW Spending Total'!$B12,'WW Spending Actual'!M$10:M$49)+SUMIF('WW Spending Projected'!$B$14:$B$53,'WW Spending Total'!$B12,'WW Spending Projected'!M$14:M$53)</f>
        <v>0</v>
      </c>
      <c r="N12" s="422">
        <f>SUMIF('WW Spending Actual'!$B$10:$B$49,'WW Spending Total'!$B12,'WW Spending Actual'!N$10:N$49)+SUMIF('WW Spending Projected'!$B$14:$B$53,'WW Spending Total'!$B12,'WW Spending Projected'!N$14:N$53)</f>
        <v>0</v>
      </c>
      <c r="O12" s="422">
        <f>SUMIF('WW Spending Actual'!$B$10:$B$49,'WW Spending Total'!$B12,'WW Spending Actual'!O$10:O$49)+SUMIF('WW Spending Projected'!$B$14:$B$53,'WW Spending Total'!$B12,'WW Spending Projected'!O$14:O$53)</f>
        <v>0</v>
      </c>
      <c r="P12" s="422">
        <f>SUMIF('WW Spending Actual'!$B$10:$B$49,'WW Spending Total'!$B12,'WW Spending Actual'!P$10:P$49)+SUMIF('WW Spending Projected'!$B$14:$B$53,'WW Spending Total'!$B12,'WW Spending Projected'!P$14:P$53)</f>
        <v>0</v>
      </c>
      <c r="Q12" s="422">
        <f>SUMIF('WW Spending Actual'!$B$10:$B$49,'WW Spending Total'!$B12,'WW Spending Actual'!Q$10:Q$49)+SUMIF('WW Spending Projected'!$B$14:$B$53,'WW Spending Total'!$B12,'WW Spending Projected'!Q$14:Q$53)</f>
        <v>0</v>
      </c>
      <c r="R12" s="422">
        <f>SUMIF('WW Spending Actual'!$B$10:$B$49,'WW Spending Total'!$B12,'WW Spending Actual'!R$10:R$49)+SUMIF('WW Spending Projected'!$B$14:$B$53,'WW Spending Total'!$B12,'WW Spending Projected'!R$14:R$53)</f>
        <v>0</v>
      </c>
      <c r="S12" s="91">
        <f>SUMIF('WW Spending Actual'!$B$10:$B$49,'WW Spending Total'!$B12,'WW Spending Actual'!S$10:S$49)+SUMIF('WW Spending Projected'!$B$14:$B$53,'WW Spending Total'!$B12,'WW Spending Projected'!S$14:S$53)</f>
        <v>0</v>
      </c>
      <c r="T12" s="422">
        <f>SUMIF('WW Spending Actual'!$B$10:$B$49,'WW Spending Total'!$B12,'WW Spending Actual'!T$10:T$49)+SUMIF('WW Spending Projected'!$B$14:$B$53,'WW Spending Total'!$B12,'WW Spending Projected'!T$14:T$53)</f>
        <v>0</v>
      </c>
      <c r="U12" s="422">
        <f>SUMIF('WW Spending Actual'!$B$10:$B$49,'WW Spending Total'!$B12,'WW Spending Actual'!U$10:U$49)+SUMIF('WW Spending Projected'!$B$14:$B$53,'WW Spending Total'!$B12,'WW Spending Projected'!U$14:U$53)</f>
        <v>0</v>
      </c>
      <c r="V12" s="422">
        <f>SUMIF('WW Spending Actual'!$B$10:$B$49,'WW Spending Total'!$B12,'WW Spending Actual'!V$10:V$49)+SUMIF('WW Spending Projected'!$B$14:$B$53,'WW Spending Total'!$B12,'WW Spending Projected'!V$14:V$53)</f>
        <v>0</v>
      </c>
      <c r="W12" s="93">
        <f>SUMIF('WW Spending Actual'!$B$10:$B$49,'WW Spending Total'!$B12,'WW Spending Actual'!W$10:W$49)+SUMIF('WW Spending Projected'!$B$14:$B$53,'WW Spending Total'!$B12,'WW Spending Projected'!W$14:W$53)</f>
        <v>0</v>
      </c>
      <c r="X12" s="92">
        <f>SUMIF('WW Spending Actual'!$B$10:$B$49,'WW Spending Total'!$B12,'WW Spending Actual'!X$10:X$49)+SUMIF('WW Spending Projected'!$B$14:$B$53,'WW Spending Total'!$B12,'WW Spending Projected'!X$14:X$53)</f>
        <v>0</v>
      </c>
      <c r="Y12" s="92">
        <f>SUMIF('WW Spending Actual'!$B$10:$B$49,'WW Spending Total'!$B12,'WW Spending Actual'!Y$10:Y$49)+SUMIF('WW Spending Projected'!$B$14:$B$53,'WW Spending Total'!$B12,'WW Spending Projected'!Y$14:Y$53)</f>
        <v>0</v>
      </c>
      <c r="Z12" s="92">
        <f>SUMIF('WW Spending Actual'!$B$10:$B$49,'WW Spending Total'!$B12,'WW Spending Actual'!Z$10:Z$49)+SUMIF('WW Spending Projected'!$B$14:$B$53,'WW Spending Total'!$B12,'WW Spending Projected'!Z$14:Z$53)</f>
        <v>0</v>
      </c>
      <c r="AA12" s="92">
        <f>SUMIF('WW Spending Actual'!$B$10:$B$49,'WW Spending Total'!$B12,'WW Spending Actual'!AA$10:AA$49)+SUMIF('WW Spending Projected'!$B$14:$B$53,'WW Spending Total'!$B12,'WW Spending Projected'!AA$14:AA$53)</f>
        <v>0</v>
      </c>
      <c r="AB12" s="92">
        <f>SUMIF('WW Spending Actual'!$B$10:$B$49,'WW Spending Total'!$B12,'WW Spending Actual'!AB$10:AB$49)+SUMIF('WW Spending Projected'!$B$14:$B$53,'WW Spending Total'!$B12,'WW Spending Projected'!AB$14:AB$53)</f>
        <v>0</v>
      </c>
      <c r="AC12" s="92">
        <f>SUMIF('WW Spending Actual'!$B$10:$B$49,'WW Spending Total'!$B12,'WW Spending Actual'!AC$10:AC$49)+SUMIF('WW Spending Projected'!$B$14:$B$53,'WW Spending Total'!$B12,'WW Spending Projected'!AC$14:AC$53)</f>
        <v>0</v>
      </c>
      <c r="AD12" s="92">
        <f>SUMIF('WW Spending Actual'!$B$10:$B$49,'WW Spending Total'!$B12,'WW Spending Actual'!AD$10:AD$49)+SUMIF('WW Spending Projected'!$B$14:$B$53,'WW Spending Total'!$B12,'WW Spending Projected'!AD$14:AD$53)</f>
        <v>0</v>
      </c>
      <c r="AE12" s="92">
        <f>SUMIF('WW Spending Actual'!$B$10:$B$49,'WW Spending Total'!$B12,'WW Spending Actual'!AE$10:AE$49)+SUMIF('WW Spending Projected'!$B$14:$B$53,'WW Spending Total'!$B12,'WW Spending Projected'!AE$14:AE$53)</f>
        <v>0</v>
      </c>
      <c r="AF12" s="92">
        <f>SUMIF('WW Spending Actual'!$B$10:$B$49,'WW Spending Total'!$B12,'WW Spending Actual'!AF$10:AF$49)+SUMIF('WW Spending Projected'!$B$14:$B$53,'WW Spending Total'!$B12,'WW Spending Projected'!AF$14:AF$53)</f>
        <v>0</v>
      </c>
      <c r="AG12" s="93">
        <f>SUMIF('WW Spending Actual'!$B$10:$B$49,'WW Spending Total'!$B12,'WW Spending Actual'!AG$10:AG$49)+SUMIF('WW Spending Projected'!$B$14:$B$53,'WW Spending Total'!$B12,'WW Spending Projected'!AG$14:AG$53)</f>
        <v>0</v>
      </c>
    </row>
    <row r="13" spans="2:33" hidden="1" x14ac:dyDescent="0.2">
      <c r="B13" s="21" t="str">
        <f>IFERROR(VLOOKUP(C13,'MEG Def'!$A$7:$B$12,2),"")</f>
        <v/>
      </c>
      <c r="C13" s="50"/>
      <c r="D13" s="91">
        <f>SUMIF('WW Spending Actual'!$B$10:$B$49,'WW Spending Total'!$B13,'WW Spending Actual'!D$10:D$49)+SUMIF('WW Spending Projected'!$B$14:$B$53,'WW Spending Total'!$B13,'WW Spending Projected'!D$14:D$53)</f>
        <v>0</v>
      </c>
      <c r="E13" s="422">
        <f>SUMIF('WW Spending Actual'!$B$10:$B$49,'WW Spending Total'!$B13,'WW Spending Actual'!E$10:E$49)+SUMIF('WW Spending Projected'!$B$14:$B$53,'WW Spending Total'!$B13,'WW Spending Projected'!E$14:E$53)</f>
        <v>0</v>
      </c>
      <c r="F13" s="422">
        <f>SUMIF('WW Spending Actual'!$B$10:$B$49,'WW Spending Total'!$B13,'WW Spending Actual'!F$10:F$49)+SUMIF('WW Spending Projected'!$B$14:$B$53,'WW Spending Total'!$B13,'WW Spending Projected'!F$14:F$53)</f>
        <v>0</v>
      </c>
      <c r="G13" s="422">
        <f>SUMIF('WW Spending Actual'!$B$10:$B$49,'WW Spending Total'!$B13,'WW Spending Actual'!G$10:G$49)+SUMIF('WW Spending Projected'!$B$14:$B$53,'WW Spending Total'!$B13,'WW Spending Projected'!G$14:G$53)</f>
        <v>0</v>
      </c>
      <c r="H13" s="422">
        <f>SUMIF('WW Spending Actual'!$B$10:$B$49,'WW Spending Total'!$B13,'WW Spending Actual'!H$10:H$49)+SUMIF('WW Spending Projected'!$B$14:$B$53,'WW Spending Total'!$B13,'WW Spending Projected'!H$14:H$53)</f>
        <v>0</v>
      </c>
      <c r="I13" s="422">
        <f>SUMIF('WW Spending Actual'!$B$10:$B$49,'WW Spending Total'!$B13,'WW Spending Actual'!I$10:I$49)+SUMIF('WW Spending Projected'!$B$14:$B$53,'WW Spending Total'!$B13,'WW Spending Projected'!I$14:I$53)</f>
        <v>0</v>
      </c>
      <c r="J13" s="422">
        <f>SUMIF('WW Spending Actual'!$B$10:$B$49,'WW Spending Total'!$B13,'WW Spending Actual'!J$10:J$49)+SUMIF('WW Spending Projected'!$B$14:$B$53,'WW Spending Total'!$B13,'WW Spending Projected'!J$14:J$53)</f>
        <v>0</v>
      </c>
      <c r="K13" s="422">
        <f>SUMIF('WW Spending Actual'!$B$10:$B$49,'WW Spending Total'!$B13,'WW Spending Actual'!K$10:K$49)+SUMIF('WW Spending Projected'!$B$14:$B$53,'WW Spending Total'!$B13,'WW Spending Projected'!K$14:K$53)</f>
        <v>0</v>
      </c>
      <c r="L13" s="422">
        <f>SUMIF('WW Spending Actual'!$B$10:$B$49,'WW Spending Total'!$B13,'WW Spending Actual'!L$10:L$49)+SUMIF('WW Spending Projected'!$B$14:$B$53,'WW Spending Total'!$B13,'WW Spending Projected'!L$14:L$53)</f>
        <v>0</v>
      </c>
      <c r="M13" s="422">
        <f>SUMIF('WW Spending Actual'!$B$10:$B$49,'WW Spending Total'!$B13,'WW Spending Actual'!M$10:M$49)+SUMIF('WW Spending Projected'!$B$14:$B$53,'WW Spending Total'!$B13,'WW Spending Projected'!M$14:M$53)</f>
        <v>0</v>
      </c>
      <c r="N13" s="422">
        <f>SUMIF('WW Spending Actual'!$B$10:$B$49,'WW Spending Total'!$B13,'WW Spending Actual'!N$10:N$49)+SUMIF('WW Spending Projected'!$B$14:$B$53,'WW Spending Total'!$B13,'WW Spending Projected'!N$14:N$53)</f>
        <v>0</v>
      </c>
      <c r="O13" s="422">
        <f>SUMIF('WW Spending Actual'!$B$10:$B$49,'WW Spending Total'!$B13,'WW Spending Actual'!O$10:O$49)+SUMIF('WW Spending Projected'!$B$14:$B$53,'WW Spending Total'!$B13,'WW Spending Projected'!O$14:O$53)</f>
        <v>0</v>
      </c>
      <c r="P13" s="422">
        <f>SUMIF('WW Spending Actual'!$B$10:$B$49,'WW Spending Total'!$B13,'WW Spending Actual'!P$10:P$49)+SUMIF('WW Spending Projected'!$B$14:$B$53,'WW Spending Total'!$B13,'WW Spending Projected'!P$14:P$53)</f>
        <v>0</v>
      </c>
      <c r="Q13" s="422">
        <f>SUMIF('WW Spending Actual'!$B$10:$B$49,'WW Spending Total'!$B13,'WW Spending Actual'!Q$10:Q$49)+SUMIF('WW Spending Projected'!$B$14:$B$53,'WW Spending Total'!$B13,'WW Spending Projected'!Q$14:Q$53)</f>
        <v>0</v>
      </c>
      <c r="R13" s="422">
        <f>SUMIF('WW Spending Actual'!$B$10:$B$49,'WW Spending Total'!$B13,'WW Spending Actual'!R$10:R$49)+SUMIF('WW Spending Projected'!$B$14:$B$53,'WW Spending Total'!$B13,'WW Spending Projected'!R$14:R$53)</f>
        <v>0</v>
      </c>
      <c r="S13" s="91">
        <f>SUMIF('WW Spending Actual'!$B$10:$B$49,'WW Spending Total'!$B13,'WW Spending Actual'!S$10:S$49)+SUMIF('WW Spending Projected'!$B$14:$B$53,'WW Spending Total'!$B13,'WW Spending Projected'!S$14:S$53)</f>
        <v>0</v>
      </c>
      <c r="T13" s="422">
        <f>SUMIF('WW Spending Actual'!$B$10:$B$49,'WW Spending Total'!$B13,'WW Spending Actual'!T$10:T$49)+SUMIF('WW Spending Projected'!$B$14:$B$53,'WW Spending Total'!$B13,'WW Spending Projected'!T$14:T$53)</f>
        <v>0</v>
      </c>
      <c r="U13" s="422">
        <f>SUMIF('WW Spending Actual'!$B$10:$B$49,'WW Spending Total'!$B13,'WW Spending Actual'!U$10:U$49)+SUMIF('WW Spending Projected'!$B$14:$B$53,'WW Spending Total'!$B13,'WW Spending Projected'!U$14:U$53)</f>
        <v>0</v>
      </c>
      <c r="V13" s="422">
        <f>SUMIF('WW Spending Actual'!$B$10:$B$49,'WW Spending Total'!$B13,'WW Spending Actual'!V$10:V$49)+SUMIF('WW Spending Projected'!$B$14:$B$53,'WW Spending Total'!$B13,'WW Spending Projected'!V$14:V$53)</f>
        <v>0</v>
      </c>
      <c r="W13" s="93">
        <f>SUMIF('WW Spending Actual'!$B$10:$B$49,'WW Spending Total'!$B13,'WW Spending Actual'!W$10:W$49)+SUMIF('WW Spending Projected'!$B$14:$B$53,'WW Spending Total'!$B13,'WW Spending Projected'!W$14:W$53)</f>
        <v>0</v>
      </c>
      <c r="X13" s="92">
        <f>SUMIF('WW Spending Actual'!$B$10:$B$49,'WW Spending Total'!$B13,'WW Spending Actual'!X$10:X$49)+SUMIF('WW Spending Projected'!$B$14:$B$53,'WW Spending Total'!$B13,'WW Spending Projected'!X$14:X$53)</f>
        <v>0</v>
      </c>
      <c r="Y13" s="92">
        <f>SUMIF('WW Spending Actual'!$B$10:$B$49,'WW Spending Total'!$B13,'WW Spending Actual'!Y$10:Y$49)+SUMIF('WW Spending Projected'!$B$14:$B$53,'WW Spending Total'!$B13,'WW Spending Projected'!Y$14:Y$53)</f>
        <v>0</v>
      </c>
      <c r="Z13" s="92">
        <f>SUMIF('WW Spending Actual'!$B$10:$B$49,'WW Spending Total'!$B13,'WW Spending Actual'!Z$10:Z$49)+SUMIF('WW Spending Projected'!$B$14:$B$53,'WW Spending Total'!$B13,'WW Spending Projected'!Z$14:Z$53)</f>
        <v>0</v>
      </c>
      <c r="AA13" s="92">
        <f>SUMIF('WW Spending Actual'!$B$10:$B$49,'WW Spending Total'!$B13,'WW Spending Actual'!AA$10:AA$49)+SUMIF('WW Spending Projected'!$B$14:$B$53,'WW Spending Total'!$B13,'WW Spending Projected'!AA$14:AA$53)</f>
        <v>0</v>
      </c>
      <c r="AB13" s="92">
        <f>SUMIF('WW Spending Actual'!$B$10:$B$49,'WW Spending Total'!$B13,'WW Spending Actual'!AB$10:AB$49)+SUMIF('WW Spending Projected'!$B$14:$B$53,'WW Spending Total'!$B13,'WW Spending Projected'!AB$14:AB$53)</f>
        <v>0</v>
      </c>
      <c r="AC13" s="92">
        <f>SUMIF('WW Spending Actual'!$B$10:$B$49,'WW Spending Total'!$B13,'WW Spending Actual'!AC$10:AC$49)+SUMIF('WW Spending Projected'!$B$14:$B$53,'WW Spending Total'!$B13,'WW Spending Projected'!AC$14:AC$53)</f>
        <v>0</v>
      </c>
      <c r="AD13" s="92">
        <f>SUMIF('WW Spending Actual'!$B$10:$B$49,'WW Spending Total'!$B13,'WW Spending Actual'!AD$10:AD$49)+SUMIF('WW Spending Projected'!$B$14:$B$53,'WW Spending Total'!$B13,'WW Spending Projected'!AD$14:AD$53)</f>
        <v>0</v>
      </c>
      <c r="AE13" s="92">
        <f>SUMIF('WW Spending Actual'!$B$10:$B$49,'WW Spending Total'!$B13,'WW Spending Actual'!AE$10:AE$49)+SUMIF('WW Spending Projected'!$B$14:$B$53,'WW Spending Total'!$B13,'WW Spending Projected'!AE$14:AE$53)</f>
        <v>0</v>
      </c>
      <c r="AF13" s="92">
        <f>SUMIF('WW Spending Actual'!$B$10:$B$49,'WW Spending Total'!$B13,'WW Spending Actual'!AF$10:AF$49)+SUMIF('WW Spending Projected'!$B$14:$B$53,'WW Spending Total'!$B13,'WW Spending Projected'!AF$14:AF$53)</f>
        <v>0</v>
      </c>
      <c r="AG13" s="93">
        <f>SUMIF('WW Spending Actual'!$B$10:$B$49,'WW Spending Total'!$B13,'WW Spending Actual'!AG$10:AG$49)+SUMIF('WW Spending Projected'!$B$14:$B$53,'WW Spending Total'!$B13,'WW Spending Projected'!AG$14:AG$53)</f>
        <v>0</v>
      </c>
    </row>
    <row r="14" spans="2:33" hidden="1" x14ac:dyDescent="0.2">
      <c r="B14" s="21" t="str">
        <f>IFERROR(VLOOKUP(C14,'MEG Def'!$A$7:$B$12,2),"")</f>
        <v/>
      </c>
      <c r="C14" s="50"/>
      <c r="D14" s="91">
        <f>SUMIF('WW Spending Actual'!$B$10:$B$49,'WW Spending Total'!$B14,'WW Spending Actual'!D$10:D$49)+SUMIF('WW Spending Projected'!$B$14:$B$53,'WW Spending Total'!$B14,'WW Spending Projected'!D$14:D$53)</f>
        <v>0</v>
      </c>
      <c r="E14" s="422">
        <f>SUMIF('WW Spending Actual'!$B$10:$B$49,'WW Spending Total'!$B14,'WW Spending Actual'!E$10:E$49)+SUMIF('WW Spending Projected'!$B$14:$B$53,'WW Spending Total'!$B14,'WW Spending Projected'!E$14:E$53)</f>
        <v>0</v>
      </c>
      <c r="F14" s="422">
        <f>SUMIF('WW Spending Actual'!$B$10:$B$49,'WW Spending Total'!$B14,'WW Spending Actual'!F$10:F$49)+SUMIF('WW Spending Projected'!$B$14:$B$53,'WW Spending Total'!$B14,'WW Spending Projected'!F$14:F$53)</f>
        <v>0</v>
      </c>
      <c r="G14" s="422">
        <f>SUMIF('WW Spending Actual'!$B$10:$B$49,'WW Spending Total'!$B14,'WW Spending Actual'!G$10:G$49)+SUMIF('WW Spending Projected'!$B$14:$B$53,'WW Spending Total'!$B14,'WW Spending Projected'!G$14:G$53)</f>
        <v>0</v>
      </c>
      <c r="H14" s="422">
        <f>SUMIF('WW Spending Actual'!$B$10:$B$49,'WW Spending Total'!$B14,'WW Spending Actual'!H$10:H$49)+SUMIF('WW Spending Projected'!$B$14:$B$53,'WW Spending Total'!$B14,'WW Spending Projected'!H$14:H$53)</f>
        <v>0</v>
      </c>
      <c r="I14" s="422">
        <f>SUMIF('WW Spending Actual'!$B$10:$B$49,'WW Spending Total'!$B14,'WW Spending Actual'!I$10:I$49)+SUMIF('WW Spending Projected'!$B$14:$B$53,'WW Spending Total'!$B14,'WW Spending Projected'!I$14:I$53)</f>
        <v>0</v>
      </c>
      <c r="J14" s="422">
        <f>SUMIF('WW Spending Actual'!$B$10:$B$49,'WW Spending Total'!$B14,'WW Spending Actual'!J$10:J$49)+SUMIF('WW Spending Projected'!$B$14:$B$53,'WW Spending Total'!$B14,'WW Spending Projected'!J$14:J$53)</f>
        <v>0</v>
      </c>
      <c r="K14" s="422">
        <f>SUMIF('WW Spending Actual'!$B$10:$B$49,'WW Spending Total'!$B14,'WW Spending Actual'!K$10:K$49)+SUMIF('WW Spending Projected'!$B$14:$B$53,'WW Spending Total'!$B14,'WW Spending Projected'!K$14:K$53)</f>
        <v>0</v>
      </c>
      <c r="L14" s="422">
        <f>SUMIF('WW Spending Actual'!$B$10:$B$49,'WW Spending Total'!$B14,'WW Spending Actual'!L$10:L$49)+SUMIF('WW Spending Projected'!$B$14:$B$53,'WW Spending Total'!$B14,'WW Spending Projected'!L$14:L$53)</f>
        <v>0</v>
      </c>
      <c r="M14" s="422">
        <f>SUMIF('WW Spending Actual'!$B$10:$B$49,'WW Spending Total'!$B14,'WW Spending Actual'!M$10:M$49)+SUMIF('WW Spending Projected'!$B$14:$B$53,'WW Spending Total'!$B14,'WW Spending Projected'!M$14:M$53)</f>
        <v>0</v>
      </c>
      <c r="N14" s="422">
        <f>SUMIF('WW Spending Actual'!$B$10:$B$49,'WW Spending Total'!$B14,'WW Spending Actual'!N$10:N$49)+SUMIF('WW Spending Projected'!$B$14:$B$53,'WW Spending Total'!$B14,'WW Spending Projected'!N$14:N$53)</f>
        <v>0</v>
      </c>
      <c r="O14" s="422">
        <f>SUMIF('WW Spending Actual'!$B$10:$B$49,'WW Spending Total'!$B14,'WW Spending Actual'!O$10:O$49)+SUMIF('WW Spending Projected'!$B$14:$B$53,'WW Spending Total'!$B14,'WW Spending Projected'!O$14:O$53)</f>
        <v>0</v>
      </c>
      <c r="P14" s="422">
        <f>SUMIF('WW Spending Actual'!$B$10:$B$49,'WW Spending Total'!$B14,'WW Spending Actual'!P$10:P$49)+SUMIF('WW Spending Projected'!$B$14:$B$53,'WW Spending Total'!$B14,'WW Spending Projected'!P$14:P$53)</f>
        <v>0</v>
      </c>
      <c r="Q14" s="422">
        <f>SUMIF('WW Spending Actual'!$B$10:$B$49,'WW Spending Total'!$B14,'WW Spending Actual'!Q$10:Q$49)+SUMIF('WW Spending Projected'!$B$14:$B$53,'WW Spending Total'!$B14,'WW Spending Projected'!Q$14:Q$53)</f>
        <v>0</v>
      </c>
      <c r="R14" s="422">
        <f>SUMIF('WW Spending Actual'!$B$10:$B$49,'WW Spending Total'!$B14,'WW Spending Actual'!R$10:R$49)+SUMIF('WW Spending Projected'!$B$14:$B$53,'WW Spending Total'!$B14,'WW Spending Projected'!R$14:R$53)</f>
        <v>0</v>
      </c>
      <c r="S14" s="91">
        <f>SUMIF('WW Spending Actual'!$B$10:$B$49,'WW Spending Total'!$B14,'WW Spending Actual'!S$10:S$49)+SUMIF('WW Spending Projected'!$B$14:$B$53,'WW Spending Total'!$B14,'WW Spending Projected'!S$14:S$53)</f>
        <v>0</v>
      </c>
      <c r="T14" s="422">
        <f>SUMIF('WW Spending Actual'!$B$10:$B$49,'WW Spending Total'!$B14,'WW Spending Actual'!T$10:T$49)+SUMIF('WW Spending Projected'!$B$14:$B$53,'WW Spending Total'!$B14,'WW Spending Projected'!T$14:T$53)</f>
        <v>0</v>
      </c>
      <c r="U14" s="422">
        <f>SUMIF('WW Spending Actual'!$B$10:$B$49,'WW Spending Total'!$B14,'WW Spending Actual'!U$10:U$49)+SUMIF('WW Spending Projected'!$B$14:$B$53,'WW Spending Total'!$B14,'WW Spending Projected'!U$14:U$53)</f>
        <v>0</v>
      </c>
      <c r="V14" s="422">
        <f>SUMIF('WW Spending Actual'!$B$10:$B$49,'WW Spending Total'!$B14,'WW Spending Actual'!V$10:V$49)+SUMIF('WW Spending Projected'!$B$14:$B$53,'WW Spending Total'!$B14,'WW Spending Projected'!V$14:V$53)</f>
        <v>0</v>
      </c>
      <c r="W14" s="93">
        <f>SUMIF('WW Spending Actual'!$B$10:$B$49,'WW Spending Total'!$B14,'WW Spending Actual'!W$10:W$49)+SUMIF('WW Spending Projected'!$B$14:$B$53,'WW Spending Total'!$B14,'WW Spending Projected'!W$14:W$53)</f>
        <v>0</v>
      </c>
      <c r="X14" s="92">
        <f>SUMIF('WW Spending Actual'!$B$10:$B$49,'WW Spending Total'!$B14,'WW Spending Actual'!X$10:X$49)+SUMIF('WW Spending Projected'!$B$14:$B$53,'WW Spending Total'!$B14,'WW Spending Projected'!X$14:X$53)</f>
        <v>0</v>
      </c>
      <c r="Y14" s="92">
        <f>SUMIF('WW Spending Actual'!$B$10:$B$49,'WW Spending Total'!$B14,'WW Spending Actual'!Y$10:Y$49)+SUMIF('WW Spending Projected'!$B$14:$B$53,'WW Spending Total'!$B14,'WW Spending Projected'!Y$14:Y$53)</f>
        <v>0</v>
      </c>
      <c r="Z14" s="92">
        <f>SUMIF('WW Spending Actual'!$B$10:$B$49,'WW Spending Total'!$B14,'WW Spending Actual'!Z$10:Z$49)+SUMIF('WW Spending Projected'!$B$14:$B$53,'WW Spending Total'!$B14,'WW Spending Projected'!Z$14:Z$53)</f>
        <v>0</v>
      </c>
      <c r="AA14" s="92">
        <f>SUMIF('WW Spending Actual'!$B$10:$B$49,'WW Spending Total'!$B14,'WW Spending Actual'!AA$10:AA$49)+SUMIF('WW Spending Projected'!$B$14:$B$53,'WW Spending Total'!$B14,'WW Spending Projected'!AA$14:AA$53)</f>
        <v>0</v>
      </c>
      <c r="AB14" s="92">
        <f>SUMIF('WW Spending Actual'!$B$10:$B$49,'WW Spending Total'!$B14,'WW Spending Actual'!AB$10:AB$49)+SUMIF('WW Spending Projected'!$B$14:$B$53,'WW Spending Total'!$B14,'WW Spending Projected'!AB$14:AB$53)</f>
        <v>0</v>
      </c>
      <c r="AC14" s="92">
        <f>SUMIF('WW Spending Actual'!$B$10:$B$49,'WW Spending Total'!$B14,'WW Spending Actual'!AC$10:AC$49)+SUMIF('WW Spending Projected'!$B$14:$B$53,'WW Spending Total'!$B14,'WW Spending Projected'!AC$14:AC$53)</f>
        <v>0</v>
      </c>
      <c r="AD14" s="92">
        <f>SUMIF('WW Spending Actual'!$B$10:$B$49,'WW Spending Total'!$B14,'WW Spending Actual'!AD$10:AD$49)+SUMIF('WW Spending Projected'!$B$14:$B$53,'WW Spending Total'!$B14,'WW Spending Projected'!AD$14:AD$53)</f>
        <v>0</v>
      </c>
      <c r="AE14" s="92">
        <f>SUMIF('WW Spending Actual'!$B$10:$B$49,'WW Spending Total'!$B14,'WW Spending Actual'!AE$10:AE$49)+SUMIF('WW Spending Projected'!$B$14:$B$53,'WW Spending Total'!$B14,'WW Spending Projected'!AE$14:AE$53)</f>
        <v>0</v>
      </c>
      <c r="AF14" s="92">
        <f>SUMIF('WW Spending Actual'!$B$10:$B$49,'WW Spending Total'!$B14,'WW Spending Actual'!AF$10:AF$49)+SUMIF('WW Spending Projected'!$B$14:$B$53,'WW Spending Total'!$B14,'WW Spending Projected'!AF$14:AF$53)</f>
        <v>0</v>
      </c>
      <c r="AG14" s="93">
        <f>SUMIF('WW Spending Actual'!$B$10:$B$49,'WW Spending Total'!$B14,'WW Spending Actual'!AG$10:AG$49)+SUMIF('WW Spending Projected'!$B$14:$B$53,'WW Spending Total'!$B14,'WW Spending Projected'!AG$14:AG$53)</f>
        <v>0</v>
      </c>
    </row>
    <row r="15" spans="2:33" hidden="1" x14ac:dyDescent="0.2">
      <c r="B15" s="21"/>
      <c r="C15" s="49"/>
      <c r="D15" s="91"/>
      <c r="E15" s="422"/>
      <c r="F15" s="422"/>
      <c r="G15" s="422"/>
      <c r="H15" s="422"/>
      <c r="I15" s="422"/>
      <c r="J15" s="422"/>
      <c r="K15" s="422"/>
      <c r="L15" s="422"/>
      <c r="M15" s="422"/>
      <c r="N15" s="422"/>
      <c r="O15" s="422"/>
      <c r="P15" s="422"/>
      <c r="Q15" s="422"/>
      <c r="R15" s="422"/>
      <c r="S15" s="91"/>
      <c r="T15" s="422"/>
      <c r="U15" s="422"/>
      <c r="V15" s="422"/>
      <c r="W15" s="93"/>
      <c r="X15" s="92"/>
      <c r="Y15" s="92"/>
      <c r="Z15" s="92"/>
      <c r="AA15" s="92"/>
      <c r="AB15" s="92"/>
      <c r="AC15" s="92"/>
      <c r="AD15" s="92"/>
      <c r="AE15" s="92"/>
      <c r="AF15" s="92"/>
      <c r="AG15" s="93"/>
    </row>
    <row r="16" spans="2:33" hidden="1" x14ac:dyDescent="0.2">
      <c r="B16" s="29" t="s">
        <v>86</v>
      </c>
      <c r="C16" s="49"/>
      <c r="D16" s="91">
        <f>SUMIF('WW Spending Actual'!$B$10:$B$49,'WW Spending Total'!$B16,'WW Spending Actual'!D$10:D$49)+SUMIF('WW Spending Projected'!$B$14:$B$53,'WW Spending Total'!$B16,'WW Spending Projected'!D$14:D$53)</f>
        <v>0</v>
      </c>
      <c r="E16" s="422">
        <f>SUMIF('WW Spending Actual'!$B$10:$B$49,'WW Spending Total'!$B16,'WW Spending Actual'!E$10:E$49)+SUMIF('WW Spending Projected'!$B$14:$B$53,'WW Spending Total'!$B16,'WW Spending Projected'!E$14:E$53)</f>
        <v>0</v>
      </c>
      <c r="F16" s="422">
        <f>SUMIF('WW Spending Actual'!$B$10:$B$49,'WW Spending Total'!$B16,'WW Spending Actual'!F$10:F$49)+SUMIF('WW Spending Projected'!$B$14:$B$53,'WW Spending Total'!$B16,'WW Spending Projected'!F$14:F$53)</f>
        <v>0</v>
      </c>
      <c r="G16" s="422">
        <f>SUMIF('WW Spending Actual'!$B$10:$B$49,'WW Spending Total'!$B16,'WW Spending Actual'!G$10:G$49)+SUMIF('WW Spending Projected'!$B$14:$B$53,'WW Spending Total'!$B16,'WW Spending Projected'!G$14:G$53)</f>
        <v>0</v>
      </c>
      <c r="H16" s="422">
        <f>SUMIF('WW Spending Actual'!$B$10:$B$49,'WW Spending Total'!$B16,'WW Spending Actual'!H$10:H$49)+SUMIF('WW Spending Projected'!$B$14:$B$53,'WW Spending Total'!$B16,'WW Spending Projected'!H$14:H$53)</f>
        <v>0</v>
      </c>
      <c r="I16" s="422">
        <f>SUMIF('WW Spending Actual'!$B$10:$B$49,'WW Spending Total'!$B16,'WW Spending Actual'!I$10:I$49)+SUMIF('WW Spending Projected'!$B$14:$B$53,'WW Spending Total'!$B16,'WW Spending Projected'!I$14:I$53)</f>
        <v>0</v>
      </c>
      <c r="J16" s="422">
        <f>SUMIF('WW Spending Actual'!$B$10:$B$49,'WW Spending Total'!$B16,'WW Spending Actual'!J$10:J$49)+SUMIF('WW Spending Projected'!$B$14:$B$53,'WW Spending Total'!$B16,'WW Spending Projected'!J$14:J$53)</f>
        <v>0</v>
      </c>
      <c r="K16" s="422">
        <f>SUMIF('WW Spending Actual'!$B$10:$B$49,'WW Spending Total'!$B16,'WW Spending Actual'!K$10:K$49)+SUMIF('WW Spending Projected'!$B$14:$B$53,'WW Spending Total'!$B16,'WW Spending Projected'!K$14:K$53)</f>
        <v>0</v>
      </c>
      <c r="L16" s="422">
        <f>SUMIF('WW Spending Actual'!$B$10:$B$49,'WW Spending Total'!$B16,'WW Spending Actual'!L$10:L$49)+SUMIF('WW Spending Projected'!$B$14:$B$53,'WW Spending Total'!$B16,'WW Spending Projected'!L$14:L$53)</f>
        <v>0</v>
      </c>
      <c r="M16" s="422">
        <f>SUMIF('WW Spending Actual'!$B$10:$B$49,'WW Spending Total'!$B16,'WW Spending Actual'!M$10:M$49)+SUMIF('WW Spending Projected'!$B$14:$B$53,'WW Spending Total'!$B16,'WW Spending Projected'!M$14:M$53)</f>
        <v>0</v>
      </c>
      <c r="N16" s="422">
        <f>SUMIF('WW Spending Actual'!$B$10:$B$49,'WW Spending Total'!$B16,'WW Spending Actual'!N$10:N$49)+SUMIF('WW Spending Projected'!$B$14:$B$53,'WW Spending Total'!$B16,'WW Spending Projected'!N$14:N$53)</f>
        <v>0</v>
      </c>
      <c r="O16" s="422">
        <f>SUMIF('WW Spending Actual'!$B$10:$B$49,'WW Spending Total'!$B16,'WW Spending Actual'!O$10:O$49)+SUMIF('WW Spending Projected'!$B$14:$B$53,'WW Spending Total'!$B16,'WW Spending Projected'!O$14:O$53)</f>
        <v>0</v>
      </c>
      <c r="P16" s="422">
        <f>SUMIF('WW Spending Actual'!$B$10:$B$49,'WW Spending Total'!$B16,'WW Spending Actual'!P$10:P$49)+SUMIF('WW Spending Projected'!$B$14:$B$53,'WW Spending Total'!$B16,'WW Spending Projected'!P$14:P$53)</f>
        <v>0</v>
      </c>
      <c r="Q16" s="422">
        <f>SUMIF('WW Spending Actual'!$B$10:$B$49,'WW Spending Total'!$B16,'WW Spending Actual'!Q$10:Q$49)+SUMIF('WW Spending Projected'!$B$14:$B$53,'WW Spending Total'!$B16,'WW Spending Projected'!Q$14:Q$53)</f>
        <v>0</v>
      </c>
      <c r="R16" s="422">
        <f>SUMIF('WW Spending Actual'!$B$10:$B$49,'WW Spending Total'!$B16,'WW Spending Actual'!R$10:R$49)+SUMIF('WW Spending Projected'!$B$14:$B$53,'WW Spending Total'!$B16,'WW Spending Projected'!R$14:R$53)</f>
        <v>0</v>
      </c>
      <c r="S16" s="91">
        <f>SUMIF('WW Spending Actual'!$B$10:$B$49,'WW Spending Total'!$B16,'WW Spending Actual'!S$10:S$49)+SUMIF('WW Spending Projected'!$B$14:$B$53,'WW Spending Total'!$B16,'WW Spending Projected'!S$14:S$53)</f>
        <v>0</v>
      </c>
      <c r="T16" s="422">
        <f>SUMIF('WW Spending Actual'!$B$10:$B$49,'WW Spending Total'!$B16,'WW Spending Actual'!T$10:T$49)+SUMIF('WW Spending Projected'!$B$14:$B$53,'WW Spending Total'!$B16,'WW Spending Projected'!T$14:T$53)</f>
        <v>0</v>
      </c>
      <c r="U16" s="422">
        <f>SUMIF('WW Spending Actual'!$B$10:$B$49,'WW Spending Total'!$B16,'WW Spending Actual'!U$10:U$49)+SUMIF('WW Spending Projected'!$B$14:$B$53,'WW Spending Total'!$B16,'WW Spending Projected'!U$14:U$53)</f>
        <v>0</v>
      </c>
      <c r="V16" s="422">
        <f>SUMIF('WW Spending Actual'!$B$10:$B$49,'WW Spending Total'!$B16,'WW Spending Actual'!V$10:V$49)+SUMIF('WW Spending Projected'!$B$14:$B$53,'WW Spending Total'!$B16,'WW Spending Projected'!V$14:V$53)</f>
        <v>0</v>
      </c>
      <c r="W16" s="93">
        <f>SUMIF('WW Spending Actual'!$B$10:$B$49,'WW Spending Total'!$B16,'WW Spending Actual'!W$10:W$49)+SUMIF('WW Spending Projected'!$B$14:$B$53,'WW Spending Total'!$B16,'WW Spending Projected'!W$14:W$53)</f>
        <v>0</v>
      </c>
      <c r="X16" s="92">
        <f>SUMIF('WW Spending Actual'!$B$10:$B$49,'WW Spending Total'!$B16,'WW Spending Actual'!X$10:X$49)+SUMIF('WW Spending Projected'!$B$14:$B$53,'WW Spending Total'!$B16,'WW Spending Projected'!X$14:X$53)</f>
        <v>0</v>
      </c>
      <c r="Y16" s="92">
        <f>SUMIF('WW Spending Actual'!$B$10:$B$49,'WW Spending Total'!$B16,'WW Spending Actual'!Y$10:Y$49)+SUMIF('WW Spending Projected'!$B$14:$B$53,'WW Spending Total'!$B16,'WW Spending Projected'!Y$14:Y$53)</f>
        <v>0</v>
      </c>
      <c r="Z16" s="92">
        <f>SUMIF('WW Spending Actual'!$B$10:$B$49,'WW Spending Total'!$B16,'WW Spending Actual'!Z$10:Z$49)+SUMIF('WW Spending Projected'!$B$14:$B$53,'WW Spending Total'!$B16,'WW Spending Projected'!Z$14:Z$53)</f>
        <v>0</v>
      </c>
      <c r="AA16" s="92">
        <f>SUMIF('WW Spending Actual'!$B$10:$B$49,'WW Spending Total'!$B16,'WW Spending Actual'!AA$10:AA$49)+SUMIF('WW Spending Projected'!$B$14:$B$53,'WW Spending Total'!$B16,'WW Spending Projected'!AA$14:AA$53)</f>
        <v>0</v>
      </c>
      <c r="AB16" s="92">
        <f>SUMIF('WW Spending Actual'!$B$10:$B$49,'WW Spending Total'!$B16,'WW Spending Actual'!AB$10:AB$49)+SUMIF('WW Spending Projected'!$B$14:$B$53,'WW Spending Total'!$B16,'WW Spending Projected'!AB$14:AB$53)</f>
        <v>0</v>
      </c>
      <c r="AC16" s="92">
        <f>SUMIF('WW Spending Actual'!$B$10:$B$49,'WW Spending Total'!$B16,'WW Spending Actual'!AC$10:AC$49)+SUMIF('WW Spending Projected'!$B$14:$B$53,'WW Spending Total'!$B16,'WW Spending Projected'!AC$14:AC$53)</f>
        <v>0</v>
      </c>
      <c r="AD16" s="92">
        <f>SUMIF('WW Spending Actual'!$B$10:$B$49,'WW Spending Total'!$B16,'WW Spending Actual'!AD$10:AD$49)+SUMIF('WW Spending Projected'!$B$14:$B$53,'WW Spending Total'!$B16,'WW Spending Projected'!AD$14:AD$53)</f>
        <v>0</v>
      </c>
      <c r="AE16" s="92">
        <f>SUMIF('WW Spending Actual'!$B$10:$B$49,'WW Spending Total'!$B16,'WW Spending Actual'!AE$10:AE$49)+SUMIF('WW Spending Projected'!$B$14:$B$53,'WW Spending Total'!$B16,'WW Spending Projected'!AE$14:AE$53)</f>
        <v>0</v>
      </c>
      <c r="AF16" s="92">
        <f>SUMIF('WW Spending Actual'!$B$10:$B$49,'WW Spending Total'!$B16,'WW Spending Actual'!AF$10:AF$49)+SUMIF('WW Spending Projected'!$B$14:$B$53,'WW Spending Total'!$B16,'WW Spending Projected'!AF$14:AF$53)</f>
        <v>0</v>
      </c>
      <c r="AG16" s="93">
        <f>SUMIF('WW Spending Actual'!$B$10:$B$49,'WW Spending Total'!$B16,'WW Spending Actual'!AG$10:AG$49)+SUMIF('WW Spending Projected'!$B$14:$B$53,'WW Spending Total'!$B16,'WW Spending Projected'!AG$14:AG$53)</f>
        <v>0</v>
      </c>
    </row>
    <row r="17" spans="2:33" hidden="1" x14ac:dyDescent="0.2">
      <c r="B17" s="24" t="str">
        <f>IFERROR(VLOOKUP(C17,'MEG Def'!$A$24:$B$29,2),"")</f>
        <v/>
      </c>
      <c r="C17" s="50"/>
      <c r="D17" s="91">
        <f>SUMIF('WW Spending Actual'!$B$10:$B$49,'WW Spending Total'!$B17,'WW Spending Actual'!D$10:D$49)+SUMIF('WW Spending Projected'!$B$14:$B$53,'WW Spending Total'!$B17,'WW Spending Projected'!D$14:D$53)</f>
        <v>0</v>
      </c>
      <c r="E17" s="422">
        <f>SUMIF('WW Spending Actual'!$B$10:$B$49,'WW Spending Total'!$B17,'WW Spending Actual'!E$10:E$49)+SUMIF('WW Spending Projected'!$B$14:$B$53,'WW Spending Total'!$B17,'WW Spending Projected'!E$14:E$53)</f>
        <v>0</v>
      </c>
      <c r="F17" s="422">
        <f>SUMIF('WW Spending Actual'!$B$10:$B$49,'WW Spending Total'!$B17,'WW Spending Actual'!F$10:F$49)+SUMIF('WW Spending Projected'!$B$14:$B$53,'WW Spending Total'!$B17,'WW Spending Projected'!F$14:F$53)</f>
        <v>0</v>
      </c>
      <c r="G17" s="422">
        <f>SUMIF('WW Spending Actual'!$B$10:$B$49,'WW Spending Total'!$B17,'WW Spending Actual'!G$10:G$49)+SUMIF('WW Spending Projected'!$B$14:$B$53,'WW Spending Total'!$B17,'WW Spending Projected'!G$14:G$53)</f>
        <v>0</v>
      </c>
      <c r="H17" s="422">
        <f>SUMIF('WW Spending Actual'!$B$10:$B$49,'WW Spending Total'!$B17,'WW Spending Actual'!H$10:H$49)+SUMIF('WW Spending Projected'!$B$14:$B$53,'WW Spending Total'!$B17,'WW Spending Projected'!H$14:H$53)</f>
        <v>0</v>
      </c>
      <c r="I17" s="422">
        <f>SUMIF('WW Spending Actual'!$B$10:$B$49,'WW Spending Total'!$B17,'WW Spending Actual'!I$10:I$49)+SUMIF('WW Spending Projected'!$B$14:$B$53,'WW Spending Total'!$B17,'WW Spending Projected'!I$14:I$53)</f>
        <v>0</v>
      </c>
      <c r="J17" s="422">
        <f>SUMIF('WW Spending Actual'!$B$10:$B$49,'WW Spending Total'!$B17,'WW Spending Actual'!J$10:J$49)+SUMIF('WW Spending Projected'!$B$14:$B$53,'WW Spending Total'!$B17,'WW Spending Projected'!J$14:J$53)</f>
        <v>0</v>
      </c>
      <c r="K17" s="422">
        <f>SUMIF('WW Spending Actual'!$B$10:$B$49,'WW Spending Total'!$B17,'WW Spending Actual'!K$10:K$49)+SUMIF('WW Spending Projected'!$B$14:$B$53,'WW Spending Total'!$B17,'WW Spending Projected'!K$14:K$53)</f>
        <v>0</v>
      </c>
      <c r="L17" s="422">
        <f>SUMIF('WW Spending Actual'!$B$10:$B$49,'WW Spending Total'!$B17,'WW Spending Actual'!L$10:L$49)+SUMIF('WW Spending Projected'!$B$14:$B$53,'WW Spending Total'!$B17,'WW Spending Projected'!L$14:L$53)</f>
        <v>0</v>
      </c>
      <c r="M17" s="422">
        <f>SUMIF('WW Spending Actual'!$B$10:$B$49,'WW Spending Total'!$B17,'WW Spending Actual'!M$10:M$49)+SUMIF('WW Spending Projected'!$B$14:$B$53,'WW Spending Total'!$B17,'WW Spending Projected'!M$14:M$53)</f>
        <v>0</v>
      </c>
      <c r="N17" s="422">
        <f>SUMIF('WW Spending Actual'!$B$10:$B$49,'WW Spending Total'!$B17,'WW Spending Actual'!N$10:N$49)+SUMIF('WW Spending Projected'!$B$14:$B$53,'WW Spending Total'!$B17,'WW Spending Projected'!N$14:N$53)</f>
        <v>0</v>
      </c>
      <c r="O17" s="422">
        <f>SUMIF('WW Spending Actual'!$B$10:$B$49,'WW Spending Total'!$B17,'WW Spending Actual'!O$10:O$49)+SUMIF('WW Spending Projected'!$B$14:$B$53,'WW Spending Total'!$B17,'WW Spending Projected'!O$14:O$53)</f>
        <v>0</v>
      </c>
      <c r="P17" s="422">
        <f>SUMIF('WW Spending Actual'!$B$10:$B$49,'WW Spending Total'!$B17,'WW Spending Actual'!P$10:P$49)+SUMIF('WW Spending Projected'!$B$14:$B$53,'WW Spending Total'!$B17,'WW Spending Projected'!P$14:P$53)</f>
        <v>0</v>
      </c>
      <c r="Q17" s="422">
        <f>SUMIF('WW Spending Actual'!$B$10:$B$49,'WW Spending Total'!$B17,'WW Spending Actual'!Q$10:Q$49)+SUMIF('WW Spending Projected'!$B$14:$B$53,'WW Spending Total'!$B17,'WW Spending Projected'!Q$14:Q$53)</f>
        <v>0</v>
      </c>
      <c r="R17" s="422">
        <f>SUMIF('WW Spending Actual'!$B$10:$B$49,'WW Spending Total'!$B17,'WW Spending Actual'!R$10:R$49)+SUMIF('WW Spending Projected'!$B$14:$B$53,'WW Spending Total'!$B17,'WW Spending Projected'!R$14:R$53)</f>
        <v>0</v>
      </c>
      <c r="S17" s="91">
        <f>SUMIF('WW Spending Actual'!$B$10:$B$49,'WW Spending Total'!$B17,'WW Spending Actual'!S$10:S$49)+SUMIF('WW Spending Projected'!$B$14:$B$53,'WW Spending Total'!$B17,'WW Spending Projected'!S$14:S$53)</f>
        <v>0</v>
      </c>
      <c r="T17" s="422">
        <f>SUMIF('WW Spending Actual'!$B$10:$B$49,'WW Spending Total'!$B17,'WW Spending Actual'!T$10:T$49)+SUMIF('WW Spending Projected'!$B$14:$B$53,'WW Spending Total'!$B17,'WW Spending Projected'!T$14:T$53)</f>
        <v>0</v>
      </c>
      <c r="U17" s="422">
        <f>SUMIF('WW Spending Actual'!$B$10:$B$49,'WW Spending Total'!$B17,'WW Spending Actual'!U$10:U$49)+SUMIF('WW Spending Projected'!$B$14:$B$53,'WW Spending Total'!$B17,'WW Spending Projected'!U$14:U$53)</f>
        <v>0</v>
      </c>
      <c r="V17" s="422">
        <f>SUMIF('WW Spending Actual'!$B$10:$B$49,'WW Spending Total'!$B17,'WW Spending Actual'!V$10:V$49)+SUMIF('WW Spending Projected'!$B$14:$B$53,'WW Spending Total'!$B17,'WW Spending Projected'!V$14:V$53)</f>
        <v>0</v>
      </c>
      <c r="W17" s="93">
        <f>SUMIF('WW Spending Actual'!$B$10:$B$49,'WW Spending Total'!$B17,'WW Spending Actual'!W$10:W$49)+SUMIF('WW Spending Projected'!$B$14:$B$53,'WW Spending Total'!$B17,'WW Spending Projected'!W$14:W$53)</f>
        <v>0</v>
      </c>
      <c r="X17" s="92">
        <f>SUMIF('WW Spending Actual'!$B$10:$B$49,'WW Spending Total'!$B17,'WW Spending Actual'!X$10:X$49)+SUMIF('WW Spending Projected'!$B$14:$B$53,'WW Spending Total'!$B17,'WW Spending Projected'!X$14:X$53)</f>
        <v>0</v>
      </c>
      <c r="Y17" s="92">
        <f>SUMIF('WW Spending Actual'!$B$10:$B$49,'WW Spending Total'!$B17,'WW Spending Actual'!Y$10:Y$49)+SUMIF('WW Spending Projected'!$B$14:$B$53,'WW Spending Total'!$B17,'WW Spending Projected'!Y$14:Y$53)</f>
        <v>0</v>
      </c>
      <c r="Z17" s="92">
        <f>SUMIF('WW Spending Actual'!$B$10:$B$49,'WW Spending Total'!$B17,'WW Spending Actual'!Z$10:Z$49)+SUMIF('WW Spending Projected'!$B$14:$B$53,'WW Spending Total'!$B17,'WW Spending Projected'!Z$14:Z$53)</f>
        <v>0</v>
      </c>
      <c r="AA17" s="92">
        <f>SUMIF('WW Spending Actual'!$B$10:$B$49,'WW Spending Total'!$B17,'WW Spending Actual'!AA$10:AA$49)+SUMIF('WW Spending Projected'!$B$14:$B$53,'WW Spending Total'!$B17,'WW Spending Projected'!AA$14:AA$53)</f>
        <v>0</v>
      </c>
      <c r="AB17" s="92">
        <f>SUMIF('WW Spending Actual'!$B$10:$B$49,'WW Spending Total'!$B17,'WW Spending Actual'!AB$10:AB$49)+SUMIF('WW Spending Projected'!$B$14:$B$53,'WW Spending Total'!$B17,'WW Spending Projected'!AB$14:AB$53)</f>
        <v>0</v>
      </c>
      <c r="AC17" s="92">
        <f>SUMIF('WW Spending Actual'!$B$10:$B$49,'WW Spending Total'!$B17,'WW Spending Actual'!AC$10:AC$49)+SUMIF('WW Spending Projected'!$B$14:$B$53,'WW Spending Total'!$B17,'WW Spending Projected'!AC$14:AC$53)</f>
        <v>0</v>
      </c>
      <c r="AD17" s="92">
        <f>SUMIF('WW Spending Actual'!$B$10:$B$49,'WW Spending Total'!$B17,'WW Spending Actual'!AD$10:AD$49)+SUMIF('WW Spending Projected'!$B$14:$B$53,'WW Spending Total'!$B17,'WW Spending Projected'!AD$14:AD$53)</f>
        <v>0</v>
      </c>
      <c r="AE17" s="92">
        <f>SUMIF('WW Spending Actual'!$B$10:$B$49,'WW Spending Total'!$B17,'WW Spending Actual'!AE$10:AE$49)+SUMIF('WW Spending Projected'!$B$14:$B$53,'WW Spending Total'!$B17,'WW Spending Projected'!AE$14:AE$53)</f>
        <v>0</v>
      </c>
      <c r="AF17" s="92">
        <f>SUMIF('WW Spending Actual'!$B$10:$B$49,'WW Spending Total'!$B17,'WW Spending Actual'!AF$10:AF$49)+SUMIF('WW Spending Projected'!$B$14:$B$53,'WW Spending Total'!$B17,'WW Spending Projected'!AF$14:AF$53)</f>
        <v>0</v>
      </c>
      <c r="AG17" s="93">
        <f>SUMIF('WW Spending Actual'!$B$10:$B$49,'WW Spending Total'!$B17,'WW Spending Actual'!AG$10:AG$49)+SUMIF('WW Spending Projected'!$B$14:$B$53,'WW Spending Total'!$B17,'WW Spending Projected'!AG$14:AG$53)</f>
        <v>0</v>
      </c>
    </row>
    <row r="18" spans="2:33" hidden="1" x14ac:dyDescent="0.2">
      <c r="B18" s="24" t="str">
        <f>IFERROR(VLOOKUP(C18,'MEG Def'!$A$24:$B$29,2),"")</f>
        <v/>
      </c>
      <c r="C18" s="50"/>
      <c r="D18" s="91">
        <f>SUMIF('WW Spending Actual'!$B$10:$B$49,'WW Spending Total'!$B18,'WW Spending Actual'!D$10:D$49)+SUMIF('WW Spending Projected'!$B$14:$B$53,'WW Spending Total'!$B18,'WW Spending Projected'!D$14:D$53)</f>
        <v>0</v>
      </c>
      <c r="E18" s="422">
        <f>SUMIF('WW Spending Actual'!$B$10:$B$49,'WW Spending Total'!$B18,'WW Spending Actual'!E$10:E$49)+SUMIF('WW Spending Projected'!$B$14:$B$53,'WW Spending Total'!$B18,'WW Spending Projected'!E$14:E$53)</f>
        <v>0</v>
      </c>
      <c r="F18" s="422">
        <f>SUMIF('WW Spending Actual'!$B$10:$B$49,'WW Spending Total'!$B18,'WW Spending Actual'!F$10:F$49)+SUMIF('WW Spending Projected'!$B$14:$B$53,'WW Spending Total'!$B18,'WW Spending Projected'!F$14:F$53)</f>
        <v>0</v>
      </c>
      <c r="G18" s="422">
        <f>SUMIF('WW Spending Actual'!$B$10:$B$49,'WW Spending Total'!$B18,'WW Spending Actual'!G$10:G$49)+SUMIF('WW Spending Projected'!$B$14:$B$53,'WW Spending Total'!$B18,'WW Spending Projected'!G$14:G$53)</f>
        <v>0</v>
      </c>
      <c r="H18" s="422">
        <f>SUMIF('WW Spending Actual'!$B$10:$B$49,'WW Spending Total'!$B18,'WW Spending Actual'!H$10:H$49)+SUMIF('WW Spending Projected'!$B$14:$B$53,'WW Spending Total'!$B18,'WW Spending Projected'!H$14:H$53)</f>
        <v>0</v>
      </c>
      <c r="I18" s="422">
        <f>SUMIF('WW Spending Actual'!$B$10:$B$49,'WW Spending Total'!$B18,'WW Spending Actual'!I$10:I$49)+SUMIF('WW Spending Projected'!$B$14:$B$53,'WW Spending Total'!$B18,'WW Spending Projected'!I$14:I$53)</f>
        <v>0</v>
      </c>
      <c r="J18" s="422">
        <f>SUMIF('WW Spending Actual'!$B$10:$B$49,'WW Spending Total'!$B18,'WW Spending Actual'!J$10:J$49)+SUMIF('WW Spending Projected'!$B$14:$B$53,'WW Spending Total'!$B18,'WW Spending Projected'!J$14:J$53)</f>
        <v>0</v>
      </c>
      <c r="K18" s="422">
        <f>SUMIF('WW Spending Actual'!$B$10:$B$49,'WW Spending Total'!$B18,'WW Spending Actual'!K$10:K$49)+SUMIF('WW Spending Projected'!$B$14:$B$53,'WW Spending Total'!$B18,'WW Spending Projected'!K$14:K$53)</f>
        <v>0</v>
      </c>
      <c r="L18" s="422">
        <f>SUMIF('WW Spending Actual'!$B$10:$B$49,'WW Spending Total'!$B18,'WW Spending Actual'!L$10:L$49)+SUMIF('WW Spending Projected'!$B$14:$B$53,'WW Spending Total'!$B18,'WW Spending Projected'!L$14:L$53)</f>
        <v>0</v>
      </c>
      <c r="M18" s="422">
        <f>SUMIF('WW Spending Actual'!$B$10:$B$49,'WW Spending Total'!$B18,'WW Spending Actual'!M$10:M$49)+SUMIF('WW Spending Projected'!$B$14:$B$53,'WW Spending Total'!$B18,'WW Spending Projected'!M$14:M$53)</f>
        <v>0</v>
      </c>
      <c r="N18" s="422">
        <f>SUMIF('WW Spending Actual'!$B$10:$B$49,'WW Spending Total'!$B18,'WW Spending Actual'!N$10:N$49)+SUMIF('WW Spending Projected'!$B$14:$B$53,'WW Spending Total'!$B18,'WW Spending Projected'!N$14:N$53)</f>
        <v>0</v>
      </c>
      <c r="O18" s="422">
        <f>SUMIF('WW Spending Actual'!$B$10:$B$49,'WW Spending Total'!$B18,'WW Spending Actual'!O$10:O$49)+SUMIF('WW Spending Projected'!$B$14:$B$53,'WW Spending Total'!$B18,'WW Spending Projected'!O$14:O$53)</f>
        <v>0</v>
      </c>
      <c r="P18" s="422">
        <f>SUMIF('WW Spending Actual'!$B$10:$B$49,'WW Spending Total'!$B18,'WW Spending Actual'!P$10:P$49)+SUMIF('WW Spending Projected'!$B$14:$B$53,'WW Spending Total'!$B18,'WW Spending Projected'!P$14:P$53)</f>
        <v>0</v>
      </c>
      <c r="Q18" s="422">
        <f>SUMIF('WW Spending Actual'!$B$10:$B$49,'WW Spending Total'!$B18,'WW Spending Actual'!Q$10:Q$49)+SUMIF('WW Spending Projected'!$B$14:$B$53,'WW Spending Total'!$B18,'WW Spending Projected'!Q$14:Q$53)</f>
        <v>0</v>
      </c>
      <c r="R18" s="422">
        <f>SUMIF('WW Spending Actual'!$B$10:$B$49,'WW Spending Total'!$B18,'WW Spending Actual'!R$10:R$49)+SUMIF('WW Spending Projected'!$B$14:$B$53,'WW Spending Total'!$B18,'WW Spending Projected'!R$14:R$53)</f>
        <v>0</v>
      </c>
      <c r="S18" s="91">
        <f>SUMIF('WW Spending Actual'!$B$10:$B$49,'WW Spending Total'!$B18,'WW Spending Actual'!S$10:S$49)+SUMIF('WW Spending Projected'!$B$14:$B$53,'WW Spending Total'!$B18,'WW Spending Projected'!S$14:S$53)</f>
        <v>0</v>
      </c>
      <c r="T18" s="422">
        <f>SUMIF('WW Spending Actual'!$B$10:$B$49,'WW Spending Total'!$B18,'WW Spending Actual'!T$10:T$49)+SUMIF('WW Spending Projected'!$B$14:$B$53,'WW Spending Total'!$B18,'WW Spending Projected'!T$14:T$53)</f>
        <v>0</v>
      </c>
      <c r="U18" s="422">
        <f>SUMIF('WW Spending Actual'!$B$10:$B$49,'WW Spending Total'!$B18,'WW Spending Actual'!U$10:U$49)+SUMIF('WW Spending Projected'!$B$14:$B$53,'WW Spending Total'!$B18,'WW Spending Projected'!U$14:U$53)</f>
        <v>0</v>
      </c>
      <c r="V18" s="422">
        <f>SUMIF('WW Spending Actual'!$B$10:$B$49,'WW Spending Total'!$B18,'WW Spending Actual'!V$10:V$49)+SUMIF('WW Spending Projected'!$B$14:$B$53,'WW Spending Total'!$B18,'WW Spending Projected'!V$14:V$53)</f>
        <v>0</v>
      </c>
      <c r="W18" s="93">
        <f>SUMIF('WW Spending Actual'!$B$10:$B$49,'WW Spending Total'!$B18,'WW Spending Actual'!W$10:W$49)+SUMIF('WW Spending Projected'!$B$14:$B$53,'WW Spending Total'!$B18,'WW Spending Projected'!W$14:W$53)</f>
        <v>0</v>
      </c>
      <c r="X18" s="92">
        <f>SUMIF('WW Spending Actual'!$B$10:$B$49,'WW Spending Total'!$B18,'WW Spending Actual'!X$10:X$49)+SUMIF('WW Spending Projected'!$B$14:$B$53,'WW Spending Total'!$B18,'WW Spending Projected'!X$14:X$53)</f>
        <v>0</v>
      </c>
      <c r="Y18" s="92">
        <f>SUMIF('WW Spending Actual'!$B$10:$B$49,'WW Spending Total'!$B18,'WW Spending Actual'!Y$10:Y$49)+SUMIF('WW Spending Projected'!$B$14:$B$53,'WW Spending Total'!$B18,'WW Spending Projected'!Y$14:Y$53)</f>
        <v>0</v>
      </c>
      <c r="Z18" s="92">
        <f>SUMIF('WW Spending Actual'!$B$10:$B$49,'WW Spending Total'!$B18,'WW Spending Actual'!Z$10:Z$49)+SUMIF('WW Spending Projected'!$B$14:$B$53,'WW Spending Total'!$B18,'WW Spending Projected'!Z$14:Z$53)</f>
        <v>0</v>
      </c>
      <c r="AA18" s="92">
        <f>SUMIF('WW Spending Actual'!$B$10:$B$49,'WW Spending Total'!$B18,'WW Spending Actual'!AA$10:AA$49)+SUMIF('WW Spending Projected'!$B$14:$B$53,'WW Spending Total'!$B18,'WW Spending Projected'!AA$14:AA$53)</f>
        <v>0</v>
      </c>
      <c r="AB18" s="92">
        <f>SUMIF('WW Spending Actual'!$B$10:$B$49,'WW Spending Total'!$B18,'WW Spending Actual'!AB$10:AB$49)+SUMIF('WW Spending Projected'!$B$14:$B$53,'WW Spending Total'!$B18,'WW Spending Projected'!AB$14:AB$53)</f>
        <v>0</v>
      </c>
      <c r="AC18" s="92">
        <f>SUMIF('WW Spending Actual'!$B$10:$B$49,'WW Spending Total'!$B18,'WW Spending Actual'!AC$10:AC$49)+SUMIF('WW Spending Projected'!$B$14:$B$53,'WW Spending Total'!$B18,'WW Spending Projected'!AC$14:AC$53)</f>
        <v>0</v>
      </c>
      <c r="AD18" s="92">
        <f>SUMIF('WW Spending Actual'!$B$10:$B$49,'WW Spending Total'!$B18,'WW Spending Actual'!AD$10:AD$49)+SUMIF('WW Spending Projected'!$B$14:$B$53,'WW Spending Total'!$B18,'WW Spending Projected'!AD$14:AD$53)</f>
        <v>0</v>
      </c>
      <c r="AE18" s="92">
        <f>SUMIF('WW Spending Actual'!$B$10:$B$49,'WW Spending Total'!$B18,'WW Spending Actual'!AE$10:AE$49)+SUMIF('WW Spending Projected'!$B$14:$B$53,'WW Spending Total'!$B18,'WW Spending Projected'!AE$14:AE$53)</f>
        <v>0</v>
      </c>
      <c r="AF18" s="92">
        <f>SUMIF('WW Spending Actual'!$B$10:$B$49,'WW Spending Total'!$B18,'WW Spending Actual'!AF$10:AF$49)+SUMIF('WW Spending Projected'!$B$14:$B$53,'WW Spending Total'!$B18,'WW Spending Projected'!AF$14:AF$53)</f>
        <v>0</v>
      </c>
      <c r="AG18" s="93">
        <f>SUMIF('WW Spending Actual'!$B$10:$B$49,'WW Spending Total'!$B18,'WW Spending Actual'!AG$10:AG$49)+SUMIF('WW Spending Projected'!$B$14:$B$53,'WW Spending Total'!$B18,'WW Spending Projected'!AG$14:AG$53)</f>
        <v>0</v>
      </c>
    </row>
    <row r="19" spans="2:33" hidden="1" x14ac:dyDescent="0.2">
      <c r="B19" s="24" t="str">
        <f>IFERROR(VLOOKUP(C19,'MEG Def'!$A$24:$B$29,2),"")</f>
        <v/>
      </c>
      <c r="C19" s="50"/>
      <c r="D19" s="91">
        <f>SUMIF('WW Spending Actual'!$B$10:$B$49,'WW Spending Total'!$B19,'WW Spending Actual'!D$10:D$49)+SUMIF('WW Spending Projected'!$B$14:$B$53,'WW Spending Total'!$B19,'WW Spending Projected'!D$14:D$53)</f>
        <v>0</v>
      </c>
      <c r="E19" s="422">
        <f>SUMIF('WW Spending Actual'!$B$10:$B$49,'WW Spending Total'!$B19,'WW Spending Actual'!E$10:E$49)+SUMIF('WW Spending Projected'!$B$14:$B$53,'WW Spending Total'!$B19,'WW Spending Projected'!E$14:E$53)</f>
        <v>0</v>
      </c>
      <c r="F19" s="422">
        <f>SUMIF('WW Spending Actual'!$B$10:$B$49,'WW Spending Total'!$B19,'WW Spending Actual'!F$10:F$49)+SUMIF('WW Spending Projected'!$B$14:$B$53,'WW Spending Total'!$B19,'WW Spending Projected'!F$14:F$53)</f>
        <v>0</v>
      </c>
      <c r="G19" s="422">
        <f>SUMIF('WW Spending Actual'!$B$10:$B$49,'WW Spending Total'!$B19,'WW Spending Actual'!G$10:G$49)+SUMIF('WW Spending Projected'!$B$14:$B$53,'WW Spending Total'!$B19,'WW Spending Projected'!G$14:G$53)</f>
        <v>0</v>
      </c>
      <c r="H19" s="422">
        <f>SUMIF('WW Spending Actual'!$B$10:$B$49,'WW Spending Total'!$B19,'WW Spending Actual'!H$10:H$49)+SUMIF('WW Spending Projected'!$B$14:$B$53,'WW Spending Total'!$B19,'WW Spending Projected'!H$14:H$53)</f>
        <v>0</v>
      </c>
      <c r="I19" s="422">
        <f>SUMIF('WW Spending Actual'!$B$10:$B$49,'WW Spending Total'!$B19,'WW Spending Actual'!I$10:I$49)+SUMIF('WW Spending Projected'!$B$14:$B$53,'WW Spending Total'!$B19,'WW Spending Projected'!I$14:I$53)</f>
        <v>0</v>
      </c>
      <c r="J19" s="422">
        <f>SUMIF('WW Spending Actual'!$B$10:$B$49,'WW Spending Total'!$B19,'WW Spending Actual'!J$10:J$49)+SUMIF('WW Spending Projected'!$B$14:$B$53,'WW Spending Total'!$B19,'WW Spending Projected'!J$14:J$53)</f>
        <v>0</v>
      </c>
      <c r="K19" s="422">
        <f>SUMIF('WW Spending Actual'!$B$10:$B$49,'WW Spending Total'!$B19,'WW Spending Actual'!K$10:K$49)+SUMIF('WW Spending Projected'!$B$14:$B$53,'WW Spending Total'!$B19,'WW Spending Projected'!K$14:K$53)</f>
        <v>0</v>
      </c>
      <c r="L19" s="422">
        <f>SUMIF('WW Spending Actual'!$B$10:$B$49,'WW Spending Total'!$B19,'WW Spending Actual'!L$10:L$49)+SUMIF('WW Spending Projected'!$B$14:$B$53,'WW Spending Total'!$B19,'WW Spending Projected'!L$14:L$53)</f>
        <v>0</v>
      </c>
      <c r="M19" s="422">
        <f>SUMIF('WW Spending Actual'!$B$10:$B$49,'WW Spending Total'!$B19,'WW Spending Actual'!M$10:M$49)+SUMIF('WW Spending Projected'!$B$14:$B$53,'WW Spending Total'!$B19,'WW Spending Projected'!M$14:M$53)</f>
        <v>0</v>
      </c>
      <c r="N19" s="422">
        <f>SUMIF('WW Spending Actual'!$B$10:$B$49,'WW Spending Total'!$B19,'WW Spending Actual'!N$10:N$49)+SUMIF('WW Spending Projected'!$B$14:$B$53,'WW Spending Total'!$B19,'WW Spending Projected'!N$14:N$53)</f>
        <v>0</v>
      </c>
      <c r="O19" s="422">
        <f>SUMIF('WW Spending Actual'!$B$10:$B$49,'WW Spending Total'!$B19,'WW Spending Actual'!O$10:O$49)+SUMIF('WW Spending Projected'!$B$14:$B$53,'WW Spending Total'!$B19,'WW Spending Projected'!O$14:O$53)</f>
        <v>0</v>
      </c>
      <c r="P19" s="422">
        <f>SUMIF('WW Spending Actual'!$B$10:$B$49,'WW Spending Total'!$B19,'WW Spending Actual'!P$10:P$49)+SUMIF('WW Spending Projected'!$B$14:$B$53,'WW Spending Total'!$B19,'WW Spending Projected'!P$14:P$53)</f>
        <v>0</v>
      </c>
      <c r="Q19" s="422">
        <f>SUMIF('WW Spending Actual'!$B$10:$B$49,'WW Spending Total'!$B19,'WW Spending Actual'!Q$10:Q$49)+SUMIF('WW Spending Projected'!$B$14:$B$53,'WW Spending Total'!$B19,'WW Spending Projected'!Q$14:Q$53)</f>
        <v>0</v>
      </c>
      <c r="R19" s="422">
        <f>SUMIF('WW Spending Actual'!$B$10:$B$49,'WW Spending Total'!$B19,'WW Spending Actual'!R$10:R$49)+SUMIF('WW Spending Projected'!$B$14:$B$53,'WW Spending Total'!$B19,'WW Spending Projected'!R$14:R$53)</f>
        <v>0</v>
      </c>
      <c r="S19" s="91">
        <f>SUMIF('WW Spending Actual'!$B$10:$B$49,'WW Spending Total'!$B19,'WW Spending Actual'!S$10:S$49)+SUMIF('WW Spending Projected'!$B$14:$B$53,'WW Spending Total'!$B19,'WW Spending Projected'!S$14:S$53)</f>
        <v>0</v>
      </c>
      <c r="T19" s="422">
        <f>SUMIF('WW Spending Actual'!$B$10:$B$49,'WW Spending Total'!$B19,'WW Spending Actual'!T$10:T$49)+SUMIF('WW Spending Projected'!$B$14:$B$53,'WW Spending Total'!$B19,'WW Spending Projected'!T$14:T$53)</f>
        <v>0</v>
      </c>
      <c r="U19" s="422">
        <f>SUMIF('WW Spending Actual'!$B$10:$B$49,'WW Spending Total'!$B19,'WW Spending Actual'!U$10:U$49)+SUMIF('WW Spending Projected'!$B$14:$B$53,'WW Spending Total'!$B19,'WW Spending Projected'!U$14:U$53)</f>
        <v>0</v>
      </c>
      <c r="V19" s="422">
        <f>SUMIF('WW Spending Actual'!$B$10:$B$49,'WW Spending Total'!$B19,'WW Spending Actual'!V$10:V$49)+SUMIF('WW Spending Projected'!$B$14:$B$53,'WW Spending Total'!$B19,'WW Spending Projected'!V$14:V$53)</f>
        <v>0</v>
      </c>
      <c r="W19" s="93">
        <f>SUMIF('WW Spending Actual'!$B$10:$B$49,'WW Spending Total'!$B19,'WW Spending Actual'!W$10:W$49)+SUMIF('WW Spending Projected'!$B$14:$B$53,'WW Spending Total'!$B19,'WW Spending Projected'!W$14:W$53)</f>
        <v>0</v>
      </c>
      <c r="X19" s="92">
        <f>SUMIF('WW Spending Actual'!$B$10:$B$49,'WW Spending Total'!$B19,'WW Spending Actual'!X$10:X$49)+SUMIF('WW Spending Projected'!$B$14:$B$53,'WW Spending Total'!$B19,'WW Spending Projected'!X$14:X$53)</f>
        <v>0</v>
      </c>
      <c r="Y19" s="92">
        <f>SUMIF('WW Spending Actual'!$B$10:$B$49,'WW Spending Total'!$B19,'WW Spending Actual'!Y$10:Y$49)+SUMIF('WW Spending Projected'!$B$14:$B$53,'WW Spending Total'!$B19,'WW Spending Projected'!Y$14:Y$53)</f>
        <v>0</v>
      </c>
      <c r="Z19" s="92">
        <f>SUMIF('WW Spending Actual'!$B$10:$B$49,'WW Spending Total'!$B19,'WW Spending Actual'!Z$10:Z$49)+SUMIF('WW Spending Projected'!$B$14:$B$53,'WW Spending Total'!$B19,'WW Spending Projected'!Z$14:Z$53)</f>
        <v>0</v>
      </c>
      <c r="AA19" s="92">
        <f>SUMIF('WW Spending Actual'!$B$10:$B$49,'WW Spending Total'!$B19,'WW Spending Actual'!AA$10:AA$49)+SUMIF('WW Spending Projected'!$B$14:$B$53,'WW Spending Total'!$B19,'WW Spending Projected'!AA$14:AA$53)</f>
        <v>0</v>
      </c>
      <c r="AB19" s="92">
        <f>SUMIF('WW Spending Actual'!$B$10:$B$49,'WW Spending Total'!$B19,'WW Spending Actual'!AB$10:AB$49)+SUMIF('WW Spending Projected'!$B$14:$B$53,'WW Spending Total'!$B19,'WW Spending Projected'!AB$14:AB$53)</f>
        <v>0</v>
      </c>
      <c r="AC19" s="92">
        <f>SUMIF('WW Spending Actual'!$B$10:$B$49,'WW Spending Total'!$B19,'WW Spending Actual'!AC$10:AC$49)+SUMIF('WW Spending Projected'!$B$14:$B$53,'WW Spending Total'!$B19,'WW Spending Projected'!AC$14:AC$53)</f>
        <v>0</v>
      </c>
      <c r="AD19" s="92">
        <f>SUMIF('WW Spending Actual'!$B$10:$B$49,'WW Spending Total'!$B19,'WW Spending Actual'!AD$10:AD$49)+SUMIF('WW Spending Projected'!$B$14:$B$53,'WW Spending Total'!$B19,'WW Spending Projected'!AD$14:AD$53)</f>
        <v>0</v>
      </c>
      <c r="AE19" s="92">
        <f>SUMIF('WW Spending Actual'!$B$10:$B$49,'WW Spending Total'!$B19,'WW Spending Actual'!AE$10:AE$49)+SUMIF('WW Spending Projected'!$B$14:$B$53,'WW Spending Total'!$B19,'WW Spending Projected'!AE$14:AE$53)</f>
        <v>0</v>
      </c>
      <c r="AF19" s="92">
        <f>SUMIF('WW Spending Actual'!$B$10:$B$49,'WW Spending Total'!$B19,'WW Spending Actual'!AF$10:AF$49)+SUMIF('WW Spending Projected'!$B$14:$B$53,'WW Spending Total'!$B19,'WW Spending Projected'!AF$14:AF$53)</f>
        <v>0</v>
      </c>
      <c r="AG19" s="93">
        <f>SUMIF('WW Spending Actual'!$B$10:$B$49,'WW Spending Total'!$B19,'WW Spending Actual'!AG$10:AG$49)+SUMIF('WW Spending Projected'!$B$14:$B$53,'WW Spending Total'!$B19,'WW Spending Projected'!AG$14:AG$53)</f>
        <v>0</v>
      </c>
    </row>
    <row r="20" spans="2:33" hidden="1" x14ac:dyDescent="0.2">
      <c r="B20" s="24" t="str">
        <f>IFERROR(VLOOKUP(C20,'MEG Def'!$A$24:$B$29,2),"")</f>
        <v/>
      </c>
      <c r="C20" s="49"/>
      <c r="D20" s="91">
        <f>SUMIF('WW Spending Actual'!$B$10:$B$49,'WW Spending Total'!$B20,'WW Spending Actual'!D$10:D$49)+SUMIF('WW Spending Projected'!$B$14:$B$53,'WW Spending Total'!$B20,'WW Spending Projected'!D$14:D$53)</f>
        <v>0</v>
      </c>
      <c r="E20" s="422">
        <f>SUMIF('WW Spending Actual'!$B$10:$B$49,'WW Spending Total'!$B20,'WW Spending Actual'!E$10:E$49)+SUMIF('WW Spending Projected'!$B$14:$B$53,'WW Spending Total'!$B20,'WW Spending Projected'!E$14:E$53)</f>
        <v>0</v>
      </c>
      <c r="F20" s="422">
        <f>SUMIF('WW Spending Actual'!$B$10:$B$49,'WW Spending Total'!$B20,'WW Spending Actual'!F$10:F$49)+SUMIF('WW Spending Projected'!$B$14:$B$53,'WW Spending Total'!$B20,'WW Spending Projected'!F$14:F$53)</f>
        <v>0</v>
      </c>
      <c r="G20" s="422">
        <f>SUMIF('WW Spending Actual'!$B$10:$B$49,'WW Spending Total'!$B20,'WW Spending Actual'!G$10:G$49)+SUMIF('WW Spending Projected'!$B$14:$B$53,'WW Spending Total'!$B20,'WW Spending Projected'!G$14:G$53)</f>
        <v>0</v>
      </c>
      <c r="H20" s="422">
        <f>SUMIF('WW Spending Actual'!$B$10:$B$49,'WW Spending Total'!$B20,'WW Spending Actual'!H$10:H$49)+SUMIF('WW Spending Projected'!$B$14:$B$53,'WW Spending Total'!$B20,'WW Spending Projected'!H$14:H$53)</f>
        <v>0</v>
      </c>
      <c r="I20" s="422">
        <f>SUMIF('WW Spending Actual'!$B$10:$B$49,'WW Spending Total'!$B20,'WW Spending Actual'!I$10:I$49)+SUMIF('WW Spending Projected'!$B$14:$B$53,'WW Spending Total'!$B20,'WW Spending Projected'!I$14:I$53)</f>
        <v>0</v>
      </c>
      <c r="J20" s="422">
        <f>SUMIF('WW Spending Actual'!$B$10:$B$49,'WW Spending Total'!$B20,'WW Spending Actual'!J$10:J$49)+SUMIF('WW Spending Projected'!$B$14:$B$53,'WW Spending Total'!$B20,'WW Spending Projected'!J$14:J$53)</f>
        <v>0</v>
      </c>
      <c r="K20" s="422">
        <f>SUMIF('WW Spending Actual'!$B$10:$B$49,'WW Spending Total'!$B20,'WW Spending Actual'!K$10:K$49)+SUMIF('WW Spending Projected'!$B$14:$B$53,'WW Spending Total'!$B20,'WW Spending Projected'!K$14:K$53)</f>
        <v>0</v>
      </c>
      <c r="L20" s="422">
        <f>SUMIF('WW Spending Actual'!$B$10:$B$49,'WW Spending Total'!$B20,'WW Spending Actual'!L$10:L$49)+SUMIF('WW Spending Projected'!$B$14:$B$53,'WW Spending Total'!$B20,'WW Spending Projected'!L$14:L$53)</f>
        <v>0</v>
      </c>
      <c r="M20" s="422">
        <f>SUMIF('WW Spending Actual'!$B$10:$B$49,'WW Spending Total'!$B20,'WW Spending Actual'!M$10:M$49)+SUMIF('WW Spending Projected'!$B$14:$B$53,'WW Spending Total'!$B20,'WW Spending Projected'!M$14:M$53)</f>
        <v>0</v>
      </c>
      <c r="N20" s="422">
        <f>SUMIF('WW Spending Actual'!$B$10:$B$49,'WW Spending Total'!$B20,'WW Spending Actual'!N$10:N$49)+SUMIF('WW Spending Projected'!$B$14:$B$53,'WW Spending Total'!$B20,'WW Spending Projected'!N$14:N$53)</f>
        <v>0</v>
      </c>
      <c r="O20" s="422">
        <f>SUMIF('WW Spending Actual'!$B$10:$B$49,'WW Spending Total'!$B20,'WW Spending Actual'!O$10:O$49)+SUMIF('WW Spending Projected'!$B$14:$B$53,'WW Spending Total'!$B20,'WW Spending Projected'!O$14:O$53)</f>
        <v>0</v>
      </c>
      <c r="P20" s="422">
        <f>SUMIF('WW Spending Actual'!$B$10:$B$49,'WW Spending Total'!$B20,'WW Spending Actual'!P$10:P$49)+SUMIF('WW Spending Projected'!$B$14:$B$53,'WW Spending Total'!$B20,'WW Spending Projected'!P$14:P$53)</f>
        <v>0</v>
      </c>
      <c r="Q20" s="422">
        <f>SUMIF('WW Spending Actual'!$B$10:$B$49,'WW Spending Total'!$B20,'WW Spending Actual'!Q$10:Q$49)+SUMIF('WW Spending Projected'!$B$14:$B$53,'WW Spending Total'!$B20,'WW Spending Projected'!Q$14:Q$53)</f>
        <v>0</v>
      </c>
      <c r="R20" s="422">
        <f>SUMIF('WW Spending Actual'!$B$10:$B$49,'WW Spending Total'!$B20,'WW Spending Actual'!R$10:R$49)+SUMIF('WW Spending Projected'!$B$14:$B$53,'WW Spending Total'!$B20,'WW Spending Projected'!R$14:R$53)</f>
        <v>0</v>
      </c>
      <c r="S20" s="91">
        <f>SUMIF('WW Spending Actual'!$B$10:$B$49,'WW Spending Total'!$B20,'WW Spending Actual'!S$10:S$49)+SUMIF('WW Spending Projected'!$B$14:$B$53,'WW Spending Total'!$B20,'WW Spending Projected'!S$14:S$53)</f>
        <v>0</v>
      </c>
      <c r="T20" s="422">
        <f>SUMIF('WW Spending Actual'!$B$10:$B$49,'WW Spending Total'!$B20,'WW Spending Actual'!T$10:T$49)+SUMIF('WW Spending Projected'!$B$14:$B$53,'WW Spending Total'!$B20,'WW Spending Projected'!T$14:T$53)</f>
        <v>0</v>
      </c>
      <c r="U20" s="422">
        <f>SUMIF('WW Spending Actual'!$B$10:$B$49,'WW Spending Total'!$B20,'WW Spending Actual'!U$10:U$49)+SUMIF('WW Spending Projected'!$B$14:$B$53,'WW Spending Total'!$B20,'WW Spending Projected'!U$14:U$53)</f>
        <v>0</v>
      </c>
      <c r="V20" s="422">
        <f>SUMIF('WW Spending Actual'!$B$10:$B$49,'WW Spending Total'!$B20,'WW Spending Actual'!V$10:V$49)+SUMIF('WW Spending Projected'!$B$14:$B$53,'WW Spending Total'!$B20,'WW Spending Projected'!V$14:V$53)</f>
        <v>0</v>
      </c>
      <c r="W20" s="93">
        <f>SUMIF('WW Spending Actual'!$B$10:$B$49,'WW Spending Total'!$B20,'WW Spending Actual'!W$10:W$49)+SUMIF('WW Spending Projected'!$B$14:$B$53,'WW Spending Total'!$B20,'WW Spending Projected'!W$14:W$53)</f>
        <v>0</v>
      </c>
      <c r="X20" s="92">
        <f>SUMIF('WW Spending Actual'!$B$10:$B$49,'WW Spending Total'!$B20,'WW Spending Actual'!X$10:X$49)+SUMIF('WW Spending Projected'!$B$14:$B$53,'WW Spending Total'!$B20,'WW Spending Projected'!X$14:X$53)</f>
        <v>0</v>
      </c>
      <c r="Y20" s="92">
        <f>SUMIF('WW Spending Actual'!$B$10:$B$49,'WW Spending Total'!$B20,'WW Spending Actual'!Y$10:Y$49)+SUMIF('WW Spending Projected'!$B$14:$B$53,'WW Spending Total'!$B20,'WW Spending Projected'!Y$14:Y$53)</f>
        <v>0</v>
      </c>
      <c r="Z20" s="92">
        <f>SUMIF('WW Spending Actual'!$B$10:$B$49,'WW Spending Total'!$B20,'WW Spending Actual'!Z$10:Z$49)+SUMIF('WW Spending Projected'!$B$14:$B$53,'WW Spending Total'!$B20,'WW Spending Projected'!Z$14:Z$53)</f>
        <v>0</v>
      </c>
      <c r="AA20" s="92">
        <f>SUMIF('WW Spending Actual'!$B$10:$B$49,'WW Spending Total'!$B20,'WW Spending Actual'!AA$10:AA$49)+SUMIF('WW Spending Projected'!$B$14:$B$53,'WW Spending Total'!$B20,'WW Spending Projected'!AA$14:AA$53)</f>
        <v>0</v>
      </c>
      <c r="AB20" s="92">
        <f>SUMIF('WW Spending Actual'!$B$10:$B$49,'WW Spending Total'!$B20,'WW Spending Actual'!AB$10:AB$49)+SUMIF('WW Spending Projected'!$B$14:$B$53,'WW Spending Total'!$B20,'WW Spending Projected'!AB$14:AB$53)</f>
        <v>0</v>
      </c>
      <c r="AC20" s="92">
        <f>SUMIF('WW Spending Actual'!$B$10:$B$49,'WW Spending Total'!$B20,'WW Spending Actual'!AC$10:AC$49)+SUMIF('WW Spending Projected'!$B$14:$B$53,'WW Spending Total'!$B20,'WW Spending Projected'!AC$14:AC$53)</f>
        <v>0</v>
      </c>
      <c r="AD20" s="92">
        <f>SUMIF('WW Spending Actual'!$B$10:$B$49,'WW Spending Total'!$B20,'WW Spending Actual'!AD$10:AD$49)+SUMIF('WW Spending Projected'!$B$14:$B$53,'WW Spending Total'!$B20,'WW Spending Projected'!AD$14:AD$53)</f>
        <v>0</v>
      </c>
      <c r="AE20" s="92">
        <f>SUMIF('WW Spending Actual'!$B$10:$B$49,'WW Spending Total'!$B20,'WW Spending Actual'!AE$10:AE$49)+SUMIF('WW Spending Projected'!$B$14:$B$53,'WW Spending Total'!$B20,'WW Spending Projected'!AE$14:AE$53)</f>
        <v>0</v>
      </c>
      <c r="AF20" s="92">
        <f>SUMIF('WW Spending Actual'!$B$10:$B$49,'WW Spending Total'!$B20,'WW Spending Actual'!AF$10:AF$49)+SUMIF('WW Spending Projected'!$B$14:$B$53,'WW Spending Total'!$B20,'WW Spending Projected'!AF$14:AF$53)</f>
        <v>0</v>
      </c>
      <c r="AG20" s="93">
        <f>SUMIF('WW Spending Actual'!$B$10:$B$49,'WW Spending Total'!$B20,'WW Spending Actual'!AG$10:AG$49)+SUMIF('WW Spending Projected'!$B$14:$B$53,'WW Spending Total'!$B20,'WW Spending Projected'!AG$14:AG$53)</f>
        <v>0</v>
      </c>
    </row>
    <row r="21" spans="2:33" hidden="1" x14ac:dyDescent="0.2">
      <c r="B21" s="24" t="str">
        <f>IFERROR(VLOOKUP(C21,'MEG Def'!$A$24:$B$29,2),"")</f>
        <v/>
      </c>
      <c r="C21" s="49"/>
      <c r="D21" s="91">
        <f>SUMIF('WW Spending Actual'!$B$10:$B$49,'WW Spending Total'!$B21,'WW Spending Actual'!D$10:D$49)+SUMIF('WW Spending Projected'!$B$14:$B$53,'WW Spending Total'!$B21,'WW Spending Projected'!D$14:D$53)</f>
        <v>0</v>
      </c>
      <c r="E21" s="422">
        <f>SUMIF('WW Spending Actual'!$B$10:$B$49,'WW Spending Total'!$B21,'WW Spending Actual'!E$10:E$49)+SUMIF('WW Spending Projected'!$B$14:$B$53,'WW Spending Total'!$B21,'WW Spending Projected'!E$14:E$53)</f>
        <v>0</v>
      </c>
      <c r="F21" s="422">
        <f>SUMIF('WW Spending Actual'!$B$10:$B$49,'WW Spending Total'!$B21,'WW Spending Actual'!F$10:F$49)+SUMIF('WW Spending Projected'!$B$14:$B$53,'WW Spending Total'!$B21,'WW Spending Projected'!F$14:F$53)</f>
        <v>0</v>
      </c>
      <c r="G21" s="422">
        <f>SUMIF('WW Spending Actual'!$B$10:$B$49,'WW Spending Total'!$B21,'WW Spending Actual'!G$10:G$49)+SUMIF('WW Spending Projected'!$B$14:$B$53,'WW Spending Total'!$B21,'WW Spending Projected'!G$14:G$53)</f>
        <v>0</v>
      </c>
      <c r="H21" s="422">
        <f>SUMIF('WW Spending Actual'!$B$10:$B$49,'WW Spending Total'!$B21,'WW Spending Actual'!H$10:H$49)+SUMIF('WW Spending Projected'!$B$14:$B$53,'WW Spending Total'!$B21,'WW Spending Projected'!H$14:H$53)</f>
        <v>0</v>
      </c>
      <c r="I21" s="422">
        <f>SUMIF('WW Spending Actual'!$B$10:$B$49,'WW Spending Total'!$B21,'WW Spending Actual'!I$10:I$49)+SUMIF('WW Spending Projected'!$B$14:$B$53,'WW Spending Total'!$B21,'WW Spending Projected'!I$14:I$53)</f>
        <v>0</v>
      </c>
      <c r="J21" s="422">
        <f>SUMIF('WW Spending Actual'!$B$10:$B$49,'WW Spending Total'!$B21,'WW Spending Actual'!J$10:J$49)+SUMIF('WW Spending Projected'!$B$14:$B$53,'WW Spending Total'!$B21,'WW Spending Projected'!J$14:J$53)</f>
        <v>0</v>
      </c>
      <c r="K21" s="422">
        <f>SUMIF('WW Spending Actual'!$B$10:$B$49,'WW Spending Total'!$B21,'WW Spending Actual'!K$10:K$49)+SUMIF('WW Spending Projected'!$B$14:$B$53,'WW Spending Total'!$B21,'WW Spending Projected'!K$14:K$53)</f>
        <v>0</v>
      </c>
      <c r="L21" s="422">
        <f>SUMIF('WW Spending Actual'!$B$10:$B$49,'WW Spending Total'!$B21,'WW Spending Actual'!L$10:L$49)+SUMIF('WW Spending Projected'!$B$14:$B$53,'WW Spending Total'!$B21,'WW Spending Projected'!L$14:L$53)</f>
        <v>0</v>
      </c>
      <c r="M21" s="422">
        <f>SUMIF('WW Spending Actual'!$B$10:$B$49,'WW Spending Total'!$B21,'WW Spending Actual'!M$10:M$49)+SUMIF('WW Spending Projected'!$B$14:$B$53,'WW Spending Total'!$B21,'WW Spending Projected'!M$14:M$53)</f>
        <v>0</v>
      </c>
      <c r="N21" s="422">
        <f>SUMIF('WW Spending Actual'!$B$10:$B$49,'WW Spending Total'!$B21,'WW Spending Actual'!N$10:N$49)+SUMIF('WW Spending Projected'!$B$14:$B$53,'WW Spending Total'!$B21,'WW Spending Projected'!N$14:N$53)</f>
        <v>0</v>
      </c>
      <c r="O21" s="422">
        <f>SUMIF('WW Spending Actual'!$B$10:$B$49,'WW Spending Total'!$B21,'WW Spending Actual'!O$10:O$49)+SUMIF('WW Spending Projected'!$B$14:$B$53,'WW Spending Total'!$B21,'WW Spending Projected'!O$14:O$53)</f>
        <v>0</v>
      </c>
      <c r="P21" s="422">
        <f>SUMIF('WW Spending Actual'!$B$10:$B$49,'WW Spending Total'!$B21,'WW Spending Actual'!P$10:P$49)+SUMIF('WW Spending Projected'!$B$14:$B$53,'WW Spending Total'!$B21,'WW Spending Projected'!P$14:P$53)</f>
        <v>0</v>
      </c>
      <c r="Q21" s="422">
        <f>SUMIF('WW Spending Actual'!$B$10:$B$49,'WW Spending Total'!$B21,'WW Spending Actual'!Q$10:Q$49)+SUMIF('WW Spending Projected'!$B$14:$B$53,'WW Spending Total'!$B21,'WW Spending Projected'!Q$14:Q$53)</f>
        <v>0</v>
      </c>
      <c r="R21" s="422">
        <f>SUMIF('WW Spending Actual'!$B$10:$B$49,'WW Spending Total'!$B21,'WW Spending Actual'!R$10:R$49)+SUMIF('WW Spending Projected'!$B$14:$B$53,'WW Spending Total'!$B21,'WW Spending Projected'!R$14:R$53)</f>
        <v>0</v>
      </c>
      <c r="S21" s="91">
        <f>SUMIF('WW Spending Actual'!$B$10:$B$49,'WW Spending Total'!$B21,'WW Spending Actual'!S$10:S$49)+SUMIF('WW Spending Projected'!$B$14:$B$53,'WW Spending Total'!$B21,'WW Spending Projected'!S$14:S$53)</f>
        <v>0</v>
      </c>
      <c r="T21" s="422">
        <f>SUMIF('WW Spending Actual'!$B$10:$B$49,'WW Spending Total'!$B21,'WW Spending Actual'!T$10:T$49)+SUMIF('WW Spending Projected'!$B$14:$B$53,'WW Spending Total'!$B21,'WW Spending Projected'!T$14:T$53)</f>
        <v>0</v>
      </c>
      <c r="U21" s="422">
        <f>SUMIF('WW Spending Actual'!$B$10:$B$49,'WW Spending Total'!$B21,'WW Spending Actual'!U$10:U$49)+SUMIF('WW Spending Projected'!$B$14:$B$53,'WW Spending Total'!$B21,'WW Spending Projected'!U$14:U$53)</f>
        <v>0</v>
      </c>
      <c r="V21" s="422">
        <f>SUMIF('WW Spending Actual'!$B$10:$B$49,'WW Spending Total'!$B21,'WW Spending Actual'!V$10:V$49)+SUMIF('WW Spending Projected'!$B$14:$B$53,'WW Spending Total'!$B21,'WW Spending Projected'!V$14:V$53)</f>
        <v>0</v>
      </c>
      <c r="W21" s="93">
        <f>SUMIF('WW Spending Actual'!$B$10:$B$49,'WW Spending Total'!$B21,'WW Spending Actual'!W$10:W$49)+SUMIF('WW Spending Projected'!$B$14:$B$53,'WW Spending Total'!$B21,'WW Spending Projected'!W$14:W$53)</f>
        <v>0</v>
      </c>
      <c r="X21" s="92">
        <f>SUMIF('WW Spending Actual'!$B$10:$B$49,'WW Spending Total'!$B21,'WW Spending Actual'!X$10:X$49)+SUMIF('WW Spending Projected'!$B$14:$B$53,'WW Spending Total'!$B21,'WW Spending Projected'!X$14:X$53)</f>
        <v>0</v>
      </c>
      <c r="Y21" s="92">
        <f>SUMIF('WW Spending Actual'!$B$10:$B$49,'WW Spending Total'!$B21,'WW Spending Actual'!Y$10:Y$49)+SUMIF('WW Spending Projected'!$B$14:$B$53,'WW Spending Total'!$B21,'WW Spending Projected'!Y$14:Y$53)</f>
        <v>0</v>
      </c>
      <c r="Z21" s="92">
        <f>SUMIF('WW Spending Actual'!$B$10:$B$49,'WW Spending Total'!$B21,'WW Spending Actual'!Z$10:Z$49)+SUMIF('WW Spending Projected'!$B$14:$B$53,'WW Spending Total'!$B21,'WW Spending Projected'!Z$14:Z$53)</f>
        <v>0</v>
      </c>
      <c r="AA21" s="92">
        <f>SUMIF('WW Spending Actual'!$B$10:$B$49,'WW Spending Total'!$B21,'WW Spending Actual'!AA$10:AA$49)+SUMIF('WW Spending Projected'!$B$14:$B$53,'WW Spending Total'!$B21,'WW Spending Projected'!AA$14:AA$53)</f>
        <v>0</v>
      </c>
      <c r="AB21" s="92">
        <f>SUMIF('WW Spending Actual'!$B$10:$B$49,'WW Spending Total'!$B21,'WW Spending Actual'!AB$10:AB$49)+SUMIF('WW Spending Projected'!$B$14:$B$53,'WW Spending Total'!$B21,'WW Spending Projected'!AB$14:AB$53)</f>
        <v>0</v>
      </c>
      <c r="AC21" s="92">
        <f>SUMIF('WW Spending Actual'!$B$10:$B$49,'WW Spending Total'!$B21,'WW Spending Actual'!AC$10:AC$49)+SUMIF('WW Spending Projected'!$B$14:$B$53,'WW Spending Total'!$B21,'WW Spending Projected'!AC$14:AC$53)</f>
        <v>0</v>
      </c>
      <c r="AD21" s="92">
        <f>SUMIF('WW Spending Actual'!$B$10:$B$49,'WW Spending Total'!$B21,'WW Spending Actual'!AD$10:AD$49)+SUMIF('WW Spending Projected'!$B$14:$B$53,'WW Spending Total'!$B21,'WW Spending Projected'!AD$14:AD$53)</f>
        <v>0</v>
      </c>
      <c r="AE21" s="92">
        <f>SUMIF('WW Spending Actual'!$B$10:$B$49,'WW Spending Total'!$B21,'WW Spending Actual'!AE$10:AE$49)+SUMIF('WW Spending Projected'!$B$14:$B$53,'WW Spending Total'!$B21,'WW Spending Projected'!AE$14:AE$53)</f>
        <v>0</v>
      </c>
      <c r="AF21" s="92">
        <f>SUMIF('WW Spending Actual'!$B$10:$B$49,'WW Spending Total'!$B21,'WW Spending Actual'!AF$10:AF$49)+SUMIF('WW Spending Projected'!$B$14:$B$53,'WW Spending Total'!$B21,'WW Spending Projected'!AF$14:AF$53)</f>
        <v>0</v>
      </c>
      <c r="AG21" s="93">
        <f>SUMIF('WW Spending Actual'!$B$10:$B$49,'WW Spending Total'!$B21,'WW Spending Actual'!AG$10:AG$49)+SUMIF('WW Spending Projected'!$B$14:$B$53,'WW Spending Total'!$B21,'WW Spending Projected'!AG$14:AG$53)</f>
        <v>0</v>
      </c>
    </row>
    <row r="22" spans="2:33" hidden="1" x14ac:dyDescent="0.2">
      <c r="B22" s="24"/>
      <c r="C22" s="50"/>
      <c r="D22" s="91">
        <f>SUMIF('WW Spending Actual'!$B$10:$B$49,'WW Spending Total'!$B22,'WW Spending Actual'!D$10:D$49)+SUMIF('WW Spending Projected'!$B$14:$B$53,'WW Spending Total'!$B22,'WW Spending Projected'!D$14:D$53)</f>
        <v>0</v>
      </c>
      <c r="E22" s="422">
        <f>SUMIF('WW Spending Actual'!$B$10:$B$49,'WW Spending Total'!$B22,'WW Spending Actual'!E$10:E$49)+SUMIF('WW Spending Projected'!$B$14:$B$53,'WW Spending Total'!$B22,'WW Spending Projected'!E$14:E$53)</f>
        <v>0</v>
      </c>
      <c r="F22" s="422">
        <f>SUMIF('WW Spending Actual'!$B$10:$B$49,'WW Spending Total'!$B22,'WW Spending Actual'!F$10:F$49)+SUMIF('WW Spending Projected'!$B$14:$B$53,'WW Spending Total'!$B22,'WW Spending Projected'!F$14:F$53)</f>
        <v>0</v>
      </c>
      <c r="G22" s="422">
        <f>SUMIF('WW Spending Actual'!$B$10:$B$49,'WW Spending Total'!$B22,'WW Spending Actual'!G$10:G$49)+SUMIF('WW Spending Projected'!$B$14:$B$53,'WW Spending Total'!$B22,'WW Spending Projected'!G$14:G$53)</f>
        <v>0</v>
      </c>
      <c r="H22" s="422">
        <f>SUMIF('WW Spending Actual'!$B$10:$B$49,'WW Spending Total'!$B22,'WW Spending Actual'!H$10:H$49)+SUMIF('WW Spending Projected'!$B$14:$B$53,'WW Spending Total'!$B22,'WW Spending Projected'!H$14:H$53)</f>
        <v>0</v>
      </c>
      <c r="I22" s="422">
        <f>SUMIF('WW Spending Actual'!$B$10:$B$49,'WW Spending Total'!$B22,'WW Spending Actual'!I$10:I$49)+SUMIF('WW Spending Projected'!$B$14:$B$53,'WW Spending Total'!$B22,'WW Spending Projected'!I$14:I$53)</f>
        <v>0</v>
      </c>
      <c r="J22" s="422">
        <f>SUMIF('WW Spending Actual'!$B$10:$B$49,'WW Spending Total'!$B22,'WW Spending Actual'!J$10:J$49)+SUMIF('WW Spending Projected'!$B$14:$B$53,'WW Spending Total'!$B22,'WW Spending Projected'!J$14:J$53)</f>
        <v>0</v>
      </c>
      <c r="K22" s="422">
        <f>SUMIF('WW Spending Actual'!$B$10:$B$49,'WW Spending Total'!$B22,'WW Spending Actual'!K$10:K$49)+SUMIF('WW Spending Projected'!$B$14:$B$53,'WW Spending Total'!$B22,'WW Spending Projected'!K$14:K$53)</f>
        <v>0</v>
      </c>
      <c r="L22" s="422">
        <f>SUMIF('WW Spending Actual'!$B$10:$B$49,'WW Spending Total'!$B22,'WW Spending Actual'!L$10:L$49)+SUMIF('WW Spending Projected'!$B$14:$B$53,'WW Spending Total'!$B22,'WW Spending Projected'!L$14:L$53)</f>
        <v>0</v>
      </c>
      <c r="M22" s="422">
        <f>SUMIF('WW Spending Actual'!$B$10:$B$49,'WW Spending Total'!$B22,'WW Spending Actual'!M$10:M$49)+SUMIF('WW Spending Projected'!$B$14:$B$53,'WW Spending Total'!$B22,'WW Spending Projected'!M$14:M$53)</f>
        <v>0</v>
      </c>
      <c r="N22" s="422">
        <f>SUMIF('WW Spending Actual'!$B$10:$B$49,'WW Spending Total'!$B22,'WW Spending Actual'!N$10:N$49)+SUMIF('WW Spending Projected'!$B$14:$B$53,'WW Spending Total'!$B22,'WW Spending Projected'!N$14:N$53)</f>
        <v>0</v>
      </c>
      <c r="O22" s="422">
        <f>SUMIF('WW Spending Actual'!$B$10:$B$49,'WW Spending Total'!$B22,'WW Spending Actual'!O$10:O$49)+SUMIF('WW Spending Projected'!$B$14:$B$53,'WW Spending Total'!$B22,'WW Spending Projected'!O$14:O$53)</f>
        <v>0</v>
      </c>
      <c r="P22" s="422">
        <f>SUMIF('WW Spending Actual'!$B$10:$B$49,'WW Spending Total'!$B22,'WW Spending Actual'!P$10:P$49)+SUMIF('WW Spending Projected'!$B$14:$B$53,'WW Spending Total'!$B22,'WW Spending Projected'!P$14:P$53)</f>
        <v>0</v>
      </c>
      <c r="Q22" s="422">
        <f>SUMIF('WW Spending Actual'!$B$10:$B$49,'WW Spending Total'!$B22,'WW Spending Actual'!Q$10:Q$49)+SUMIF('WW Spending Projected'!$B$14:$B$53,'WW Spending Total'!$B22,'WW Spending Projected'!Q$14:Q$53)</f>
        <v>0</v>
      </c>
      <c r="R22" s="422">
        <f>SUMIF('WW Spending Actual'!$B$10:$B$49,'WW Spending Total'!$B22,'WW Spending Actual'!R$10:R$49)+SUMIF('WW Spending Projected'!$B$14:$B$53,'WW Spending Total'!$B22,'WW Spending Projected'!R$14:R$53)</f>
        <v>0</v>
      </c>
      <c r="S22" s="91">
        <f>SUMIF('WW Spending Actual'!$B$10:$B$49,'WW Spending Total'!$B22,'WW Spending Actual'!S$10:S$49)+SUMIF('WW Spending Projected'!$B$14:$B$53,'WW Spending Total'!$B22,'WW Spending Projected'!S$14:S$53)</f>
        <v>0</v>
      </c>
      <c r="T22" s="422">
        <f>SUMIF('WW Spending Actual'!$B$10:$B$49,'WW Spending Total'!$B22,'WW Spending Actual'!T$10:T$49)+SUMIF('WW Spending Projected'!$B$14:$B$53,'WW Spending Total'!$B22,'WW Spending Projected'!T$14:T$53)</f>
        <v>0</v>
      </c>
      <c r="U22" s="422">
        <f>SUMIF('WW Spending Actual'!$B$10:$B$49,'WW Spending Total'!$B22,'WW Spending Actual'!U$10:U$49)+SUMIF('WW Spending Projected'!$B$14:$B$53,'WW Spending Total'!$B22,'WW Spending Projected'!U$14:U$53)</f>
        <v>0</v>
      </c>
      <c r="V22" s="422">
        <f>SUMIF('WW Spending Actual'!$B$10:$B$49,'WW Spending Total'!$B22,'WW Spending Actual'!V$10:V$49)+SUMIF('WW Spending Projected'!$B$14:$B$53,'WW Spending Total'!$B22,'WW Spending Projected'!V$14:V$53)</f>
        <v>0</v>
      </c>
      <c r="W22" s="93">
        <f>SUMIF('WW Spending Actual'!$B$10:$B$49,'WW Spending Total'!$B22,'WW Spending Actual'!W$10:W$49)+SUMIF('WW Spending Projected'!$B$14:$B$53,'WW Spending Total'!$B22,'WW Spending Projected'!W$14:W$53)</f>
        <v>0</v>
      </c>
      <c r="X22" s="92">
        <f>SUMIF('WW Spending Actual'!$B$10:$B$49,'WW Spending Total'!$B22,'WW Spending Actual'!X$10:X$49)+SUMIF('WW Spending Projected'!$B$14:$B$53,'WW Spending Total'!$B22,'WW Spending Projected'!X$14:X$53)</f>
        <v>0</v>
      </c>
      <c r="Y22" s="92">
        <f>SUMIF('WW Spending Actual'!$B$10:$B$49,'WW Spending Total'!$B22,'WW Spending Actual'!Y$10:Y$49)+SUMIF('WW Spending Projected'!$B$14:$B$53,'WW Spending Total'!$B22,'WW Spending Projected'!Y$14:Y$53)</f>
        <v>0</v>
      </c>
      <c r="Z22" s="92">
        <f>SUMIF('WW Spending Actual'!$B$10:$B$49,'WW Spending Total'!$B22,'WW Spending Actual'!Z$10:Z$49)+SUMIF('WW Spending Projected'!$B$14:$B$53,'WW Spending Total'!$B22,'WW Spending Projected'!Z$14:Z$53)</f>
        <v>0</v>
      </c>
      <c r="AA22" s="92">
        <f>SUMIF('WW Spending Actual'!$B$10:$B$49,'WW Spending Total'!$B22,'WW Spending Actual'!AA$10:AA$49)+SUMIF('WW Spending Projected'!$B$14:$B$53,'WW Spending Total'!$B22,'WW Spending Projected'!AA$14:AA$53)</f>
        <v>0</v>
      </c>
      <c r="AB22" s="92">
        <f>SUMIF('WW Spending Actual'!$B$10:$B$49,'WW Spending Total'!$B22,'WW Spending Actual'!AB$10:AB$49)+SUMIF('WW Spending Projected'!$B$14:$B$53,'WW Spending Total'!$B22,'WW Spending Projected'!AB$14:AB$53)</f>
        <v>0</v>
      </c>
      <c r="AC22" s="92">
        <f>SUMIF('WW Spending Actual'!$B$10:$B$49,'WW Spending Total'!$B22,'WW Spending Actual'!AC$10:AC$49)+SUMIF('WW Spending Projected'!$B$14:$B$53,'WW Spending Total'!$B22,'WW Spending Projected'!AC$14:AC$53)</f>
        <v>0</v>
      </c>
      <c r="AD22" s="92">
        <f>SUMIF('WW Spending Actual'!$B$10:$B$49,'WW Spending Total'!$B22,'WW Spending Actual'!AD$10:AD$49)+SUMIF('WW Spending Projected'!$B$14:$B$53,'WW Spending Total'!$B22,'WW Spending Projected'!AD$14:AD$53)</f>
        <v>0</v>
      </c>
      <c r="AE22" s="92">
        <f>SUMIF('WW Spending Actual'!$B$10:$B$49,'WW Spending Total'!$B22,'WW Spending Actual'!AE$10:AE$49)+SUMIF('WW Spending Projected'!$B$14:$B$53,'WW Spending Total'!$B22,'WW Spending Projected'!AE$14:AE$53)</f>
        <v>0</v>
      </c>
      <c r="AF22" s="92">
        <f>SUMIF('WW Spending Actual'!$B$10:$B$49,'WW Spending Total'!$B22,'WW Spending Actual'!AF$10:AF$49)+SUMIF('WW Spending Projected'!$B$14:$B$53,'WW Spending Total'!$B22,'WW Spending Projected'!AF$14:AF$53)</f>
        <v>0</v>
      </c>
      <c r="AG22" s="93">
        <f>SUMIF('WW Spending Actual'!$B$10:$B$49,'WW Spending Total'!$B22,'WW Spending Actual'!AG$10:AG$49)+SUMIF('WW Spending Projected'!$B$14:$B$53,'WW Spending Total'!$B22,'WW Spending Projected'!AG$14:AG$53)</f>
        <v>0</v>
      </c>
    </row>
    <row r="23" spans="2:33" x14ac:dyDescent="0.2">
      <c r="B23" s="29" t="s">
        <v>44</v>
      </c>
      <c r="C23" s="49"/>
      <c r="D23" s="91">
        <f>SUMIF('WW Spending Actual'!$B$10:$B$49,'WW Spending Total'!$B23,'WW Spending Actual'!D$10:D$49)+SUMIF('WW Spending Projected'!$B$14:$B$53,'WW Spending Total'!$B23,'WW Spending Projected'!D$14:D$53)</f>
        <v>0</v>
      </c>
      <c r="E23" s="422">
        <f>SUMIF('WW Spending Actual'!$B$10:$B$49,'WW Spending Total'!$B23,'WW Spending Actual'!E$10:E$49)+SUMIF('WW Spending Projected'!$B$14:$B$53,'WW Spending Total'!$B23,'WW Spending Projected'!E$14:E$53)</f>
        <v>0</v>
      </c>
      <c r="F23" s="422">
        <f>SUMIF('WW Spending Actual'!$B$10:$B$49,'WW Spending Total'!$B23,'WW Spending Actual'!F$10:F$49)+SUMIF('WW Spending Projected'!$B$14:$B$53,'WW Spending Total'!$B23,'WW Spending Projected'!F$14:F$53)</f>
        <v>0</v>
      </c>
      <c r="G23" s="422">
        <f>SUMIF('WW Spending Actual'!$B$10:$B$49,'WW Spending Total'!$B23,'WW Spending Actual'!G$10:G$49)+SUMIF('WW Spending Projected'!$B$14:$B$53,'WW Spending Total'!$B23,'WW Spending Projected'!G$14:G$53)</f>
        <v>0</v>
      </c>
      <c r="H23" s="422">
        <f>SUMIF('WW Spending Actual'!$B$10:$B$49,'WW Spending Total'!$B23,'WW Spending Actual'!H$10:H$49)+SUMIF('WW Spending Projected'!$B$14:$B$53,'WW Spending Total'!$B23,'WW Spending Projected'!H$14:H$53)</f>
        <v>0</v>
      </c>
      <c r="I23" s="422">
        <f>SUMIF('WW Spending Actual'!$B$10:$B$49,'WW Spending Total'!$B23,'WW Spending Actual'!I$10:I$49)+SUMIF('WW Spending Projected'!$B$14:$B$53,'WW Spending Total'!$B23,'WW Spending Projected'!I$14:I$53)</f>
        <v>0</v>
      </c>
      <c r="J23" s="422">
        <f>SUMIF('WW Spending Actual'!$B$10:$B$49,'WW Spending Total'!$B23,'WW Spending Actual'!J$10:J$49)+SUMIF('WW Spending Projected'!$B$14:$B$53,'WW Spending Total'!$B23,'WW Spending Projected'!J$14:J$53)</f>
        <v>0</v>
      </c>
      <c r="K23" s="422">
        <f>SUMIF('WW Spending Actual'!$B$10:$B$49,'WW Spending Total'!$B23,'WW Spending Actual'!K$10:K$49)+SUMIF('WW Spending Projected'!$B$14:$B$53,'WW Spending Total'!$B23,'WW Spending Projected'!K$14:K$53)</f>
        <v>0</v>
      </c>
      <c r="L23" s="422">
        <f>SUMIF('WW Spending Actual'!$B$10:$B$49,'WW Spending Total'!$B23,'WW Spending Actual'!L$10:L$49)+SUMIF('WW Spending Projected'!$B$14:$B$53,'WW Spending Total'!$B23,'WW Spending Projected'!L$14:L$53)</f>
        <v>0</v>
      </c>
      <c r="M23" s="422">
        <f>SUMIF('WW Spending Actual'!$B$10:$B$49,'WW Spending Total'!$B23,'WW Spending Actual'!M$10:M$49)+SUMIF('WW Spending Projected'!$B$14:$B$53,'WW Spending Total'!$B23,'WW Spending Projected'!M$14:M$53)</f>
        <v>0</v>
      </c>
      <c r="N23" s="422">
        <f>SUMIF('WW Spending Actual'!$B$10:$B$49,'WW Spending Total'!$B23,'WW Spending Actual'!N$10:N$49)+SUMIF('WW Spending Projected'!$B$14:$B$53,'WW Spending Total'!$B23,'WW Spending Projected'!N$14:N$53)</f>
        <v>0</v>
      </c>
      <c r="O23" s="422">
        <f>SUMIF('WW Spending Actual'!$B$10:$B$49,'WW Spending Total'!$B23,'WW Spending Actual'!O$10:O$49)+SUMIF('WW Spending Projected'!$B$14:$B$53,'WW Spending Total'!$B23,'WW Spending Projected'!O$14:O$53)</f>
        <v>0</v>
      </c>
      <c r="P23" s="422">
        <f>SUMIF('WW Spending Actual'!$B$10:$B$49,'WW Spending Total'!$B23,'WW Spending Actual'!P$10:P$49)+SUMIF('WW Spending Projected'!$B$14:$B$53,'WW Spending Total'!$B23,'WW Spending Projected'!P$14:P$53)</f>
        <v>0</v>
      </c>
      <c r="Q23" s="422">
        <f>SUMIF('WW Spending Actual'!$B$10:$B$49,'WW Spending Total'!$B23,'WW Spending Actual'!Q$10:Q$49)+SUMIF('WW Spending Projected'!$B$14:$B$53,'WW Spending Total'!$B23,'WW Spending Projected'!Q$14:Q$53)</f>
        <v>0</v>
      </c>
      <c r="R23" s="422">
        <f>SUMIF('WW Spending Actual'!$B$10:$B$49,'WW Spending Total'!$B23,'WW Spending Actual'!R$10:R$49)+SUMIF('WW Spending Projected'!$B$14:$B$53,'WW Spending Total'!$B23,'WW Spending Projected'!R$14:R$53)</f>
        <v>0</v>
      </c>
      <c r="S23" s="91">
        <f>SUMIF('WW Spending Actual'!$B$10:$B$49,'WW Spending Total'!$B23,'WW Spending Actual'!S$10:S$49)+SUMIF('WW Spending Projected'!$B$14:$B$53,'WW Spending Total'!$B23,'WW Spending Projected'!S$14:S$53)</f>
        <v>0</v>
      </c>
      <c r="T23" s="422">
        <f>SUMIF('WW Spending Actual'!$B$10:$B$49,'WW Spending Total'!$B23,'WW Spending Actual'!T$10:T$49)+SUMIF('WW Spending Projected'!$B$14:$B$53,'WW Spending Total'!$B23,'WW Spending Projected'!T$14:T$53)</f>
        <v>0</v>
      </c>
      <c r="U23" s="422">
        <f>SUMIF('WW Spending Actual'!$B$10:$B$49,'WW Spending Total'!$B23,'WW Spending Actual'!U$10:U$49)+SUMIF('WW Spending Projected'!$B$14:$B$53,'WW Spending Total'!$B23,'WW Spending Projected'!U$14:U$53)</f>
        <v>0</v>
      </c>
      <c r="V23" s="422">
        <f>SUMIF('WW Spending Actual'!$B$10:$B$49,'WW Spending Total'!$B23,'WW Spending Actual'!V$10:V$49)+SUMIF('WW Spending Projected'!$B$14:$B$53,'WW Spending Total'!$B23,'WW Spending Projected'!V$14:V$53)</f>
        <v>0</v>
      </c>
      <c r="W23" s="93">
        <f>SUMIF('WW Spending Actual'!$B$10:$B$49,'WW Spending Total'!$B23,'WW Spending Actual'!W$10:W$49)+SUMIF('WW Spending Projected'!$B$14:$B$53,'WW Spending Total'!$B23,'WW Spending Projected'!W$14:W$53)</f>
        <v>0</v>
      </c>
      <c r="X23" s="92">
        <f>SUMIF('WW Spending Actual'!$B$10:$B$49,'WW Spending Total'!$B23,'WW Spending Actual'!X$10:X$49)+SUMIF('WW Spending Projected'!$B$14:$B$53,'WW Spending Total'!$B23,'WW Spending Projected'!X$14:X$53)</f>
        <v>0</v>
      </c>
      <c r="Y23" s="92">
        <f>SUMIF('WW Spending Actual'!$B$10:$B$49,'WW Spending Total'!$B23,'WW Spending Actual'!Y$10:Y$49)+SUMIF('WW Spending Projected'!$B$14:$B$53,'WW Spending Total'!$B23,'WW Spending Projected'!Y$14:Y$53)</f>
        <v>0</v>
      </c>
      <c r="Z23" s="92">
        <f>SUMIF('WW Spending Actual'!$B$10:$B$49,'WW Spending Total'!$B23,'WW Spending Actual'!Z$10:Z$49)+SUMIF('WW Spending Projected'!$B$14:$B$53,'WW Spending Total'!$B23,'WW Spending Projected'!Z$14:Z$53)</f>
        <v>0</v>
      </c>
      <c r="AA23" s="92">
        <f>SUMIF('WW Spending Actual'!$B$10:$B$49,'WW Spending Total'!$B23,'WW Spending Actual'!AA$10:AA$49)+SUMIF('WW Spending Projected'!$B$14:$B$53,'WW Spending Total'!$B23,'WW Spending Projected'!AA$14:AA$53)</f>
        <v>0</v>
      </c>
      <c r="AB23" s="92">
        <f>SUMIF('WW Spending Actual'!$B$10:$B$49,'WW Spending Total'!$B23,'WW Spending Actual'!AB$10:AB$49)+SUMIF('WW Spending Projected'!$B$14:$B$53,'WW Spending Total'!$B23,'WW Spending Projected'!AB$14:AB$53)</f>
        <v>0</v>
      </c>
      <c r="AC23" s="92">
        <f>SUMIF('WW Spending Actual'!$B$10:$B$49,'WW Spending Total'!$B23,'WW Spending Actual'!AC$10:AC$49)+SUMIF('WW Spending Projected'!$B$14:$B$53,'WW Spending Total'!$B23,'WW Spending Projected'!AC$14:AC$53)</f>
        <v>0</v>
      </c>
      <c r="AD23" s="92">
        <f>SUMIF('WW Spending Actual'!$B$10:$B$49,'WW Spending Total'!$B23,'WW Spending Actual'!AD$10:AD$49)+SUMIF('WW Spending Projected'!$B$14:$B$53,'WW Spending Total'!$B23,'WW Spending Projected'!AD$14:AD$53)</f>
        <v>0</v>
      </c>
      <c r="AE23" s="92">
        <f>SUMIF('WW Spending Actual'!$B$10:$B$49,'WW Spending Total'!$B23,'WW Spending Actual'!AE$10:AE$49)+SUMIF('WW Spending Projected'!$B$14:$B$53,'WW Spending Total'!$B23,'WW Spending Projected'!AE$14:AE$53)</f>
        <v>0</v>
      </c>
      <c r="AF23" s="92">
        <f>SUMIF('WW Spending Actual'!$B$10:$B$49,'WW Spending Total'!$B23,'WW Spending Actual'!AF$10:AF$49)+SUMIF('WW Spending Projected'!$B$14:$B$53,'WW Spending Total'!$B23,'WW Spending Projected'!AF$14:AF$53)</f>
        <v>0</v>
      </c>
      <c r="AG23" s="93">
        <f>SUMIF('WW Spending Actual'!$B$10:$B$49,'WW Spending Total'!$B23,'WW Spending Actual'!AG$10:AG$49)+SUMIF('WW Spending Projected'!$B$14:$B$53,'WW Spending Total'!$B23,'WW Spending Projected'!AG$14:AG$53)</f>
        <v>0</v>
      </c>
    </row>
    <row r="24" spans="2:33" x14ac:dyDescent="0.2">
      <c r="B24" s="24" t="str">
        <f>IFERROR(VLOOKUP(C24,'MEG Def'!$A$38:$B$43,2),"")</f>
        <v>CCO Expenditures</v>
      </c>
      <c r="C24" s="50">
        <v>1</v>
      </c>
      <c r="D24" s="91">
        <f>SUMIF('WW Spending Actual'!$B$10:$B$49,'WW Spending Total'!$B24,'WW Spending Actual'!D$10:D$49)+SUMIF('WW Spending Projected'!$B$14:$B$53,'WW Spending Total'!$B24,'WW Spending Projected'!D$14:D$53)</f>
        <v>-8138</v>
      </c>
      <c r="E24" s="422">
        <f>SUMIF('WW Spending Actual'!$B$10:$B$49,'WW Spending Total'!$B24,'WW Spending Actual'!E$10:E$49)+SUMIF('WW Spending Projected'!$B$14:$B$53,'WW Spending Total'!$B24,'WW Spending Projected'!E$14:E$53)</f>
        <v>-35818</v>
      </c>
      <c r="F24" s="422">
        <f>SUMIF('WW Spending Actual'!$B$10:$B$49,'WW Spending Total'!$B24,'WW Spending Actual'!F$10:F$49)+SUMIF('WW Spending Projected'!$B$14:$B$53,'WW Spending Total'!$B24,'WW Spending Projected'!F$14:F$53)</f>
        <v>-170010</v>
      </c>
      <c r="G24" s="422">
        <f>SUMIF('WW Spending Actual'!$B$10:$B$49,'WW Spending Total'!$B24,'WW Spending Actual'!G$10:G$49)+SUMIF('WW Spending Projected'!$B$14:$B$53,'WW Spending Total'!$B24,'WW Spending Projected'!G$14:G$53)</f>
        <v>-40042</v>
      </c>
      <c r="H24" s="422">
        <f>SUMIF('WW Spending Actual'!$B$10:$B$49,'WW Spending Total'!$B24,'WW Spending Actual'!H$10:H$49)+SUMIF('WW Spending Projected'!$B$14:$B$53,'WW Spending Total'!$B24,'WW Spending Projected'!H$14:H$53)</f>
        <v>9579</v>
      </c>
      <c r="I24" s="422">
        <f>SUMIF('WW Spending Actual'!$B$10:$B$49,'WW Spending Total'!$B24,'WW Spending Actual'!I$10:I$49)+SUMIF('WW Spending Projected'!$B$14:$B$53,'WW Spending Total'!$B24,'WW Spending Projected'!I$14:I$53)</f>
        <v>1212</v>
      </c>
      <c r="J24" s="422">
        <f>SUMIF('WW Spending Actual'!$B$10:$B$49,'WW Spending Total'!$B24,'WW Spending Actual'!J$10:J$49)+SUMIF('WW Spending Projected'!$B$14:$B$53,'WW Spending Total'!$B24,'WW Spending Projected'!J$14:J$53)</f>
        <v>-371429</v>
      </c>
      <c r="K24" s="422">
        <f>SUMIF('WW Spending Actual'!$B$10:$B$49,'WW Spending Total'!$B24,'WW Spending Actual'!K$10:K$49)+SUMIF('WW Spending Projected'!$B$14:$B$53,'WW Spending Total'!$B24,'WW Spending Projected'!K$14:K$53)</f>
        <v>1198390</v>
      </c>
      <c r="L24" s="422">
        <f>SUMIF('WW Spending Actual'!$B$10:$B$49,'WW Spending Total'!$B24,'WW Spending Actual'!L$10:L$49)+SUMIF('WW Spending Projected'!$B$14:$B$53,'WW Spending Total'!$B24,'WW Spending Projected'!L$14:L$53)</f>
        <v>12666022</v>
      </c>
      <c r="M24" s="422">
        <f>SUMIF('WW Spending Actual'!$B$10:$B$49,'WW Spending Total'!$B24,'WW Spending Actual'!M$10:M$49)+SUMIF('WW Spending Projected'!$B$14:$B$53,'WW Spending Total'!$B24,'WW Spending Projected'!M$14:M$53)</f>
        <v>350560393</v>
      </c>
      <c r="N24" s="422">
        <f>SUMIF('WW Spending Actual'!$B$10:$B$49,'WW Spending Total'!$B24,'WW Spending Actual'!N$10:N$49)+SUMIF('WW Spending Projected'!$B$14:$B$53,'WW Spending Total'!$B24,'WW Spending Projected'!N$14:N$53)</f>
        <v>2521594574</v>
      </c>
      <c r="O24" s="422">
        <f>SUMIF('WW Spending Actual'!$B$10:$B$49,'WW Spending Total'!$B24,'WW Spending Actual'!O$10:O$49)+SUMIF('WW Spending Projected'!$B$14:$B$53,'WW Spending Total'!$B24,'WW Spending Projected'!O$14:O$53)</f>
        <v>5131705636</v>
      </c>
      <c r="P24" s="422">
        <f>SUMIF('WW Spending Actual'!$B$10:$B$49,'WW Spending Total'!$B24,'WW Spending Actual'!P$10:P$49)+SUMIF('WW Spending Projected'!$B$14:$B$53,'WW Spending Total'!$B24,'WW Spending Projected'!P$14:P$53)</f>
        <v>7693612184</v>
      </c>
      <c r="Q24" s="422">
        <f>SUMIF('WW Spending Actual'!$B$10:$B$49,'WW Spending Total'!$B24,'WW Spending Actual'!Q$10:Q$49)+SUMIF('WW Spending Projected'!$B$14:$B$53,'WW Spending Total'!$B24,'WW Spending Projected'!Q$14:Q$53)</f>
        <v>10889712528</v>
      </c>
      <c r="R24" s="422">
        <f>SUMIF('WW Spending Actual'!$B$10:$B$49,'WW Spending Total'!$B24,'WW Spending Actual'!R$10:R$49)+SUMIF('WW Spending Projected'!$B$14:$B$53,'WW Spending Total'!$B24,'WW Spending Projected'!R$14:R$53)</f>
        <v>10175808437</v>
      </c>
      <c r="S24" s="91">
        <f>SUMIF('WW Spending Actual'!$B$10:$B$49,'WW Spending Total'!$B24,'WW Spending Actual'!S$10:S$49)+SUMIF('WW Spending Projected'!$B$14:$B$53,'WW Spending Total'!$B24,'WW Spending Projected'!S$14:S$53)</f>
        <v>8700414031</v>
      </c>
      <c r="T24" s="422">
        <f>SUMIF('WW Spending Actual'!$B$10:$B$49,'WW Spending Total'!$B24,'WW Spending Actual'!T$10:T$49)+SUMIF('WW Spending Projected'!$B$14:$B$53,'WW Spending Total'!$B24,'WW Spending Projected'!T$14:T$53)</f>
        <v>9777184124</v>
      </c>
      <c r="U24" s="422">
        <f>SUMIF('WW Spending Actual'!$B$10:$B$49,'WW Spending Total'!$B24,'WW Spending Actual'!U$10:U$49)+SUMIF('WW Spending Projected'!$B$14:$B$53,'WW Spending Total'!$B24,'WW Spending Projected'!U$14:U$53)</f>
        <v>11649922538</v>
      </c>
      <c r="V24" s="422">
        <f>SUMIF('WW Spending Actual'!$B$10:$B$49,'WW Spending Total'!$B24,'WW Spending Actual'!V$10:V$49)+SUMIF('WW Spending Projected'!$B$14:$B$53,'WW Spending Total'!$B24,'WW Spending Projected'!V$14:V$53)</f>
        <v>10810661390</v>
      </c>
      <c r="W24" s="93">
        <f>SUMIF('WW Spending Actual'!$B$10:$B$49,'WW Spending Total'!$B24,'WW Spending Actual'!W$10:W$49)+SUMIF('WW Spending Projected'!$B$14:$B$53,'WW Spending Total'!$B24,'WW Spending Projected'!W$14:W$53)</f>
        <v>8983136861</v>
      </c>
      <c r="X24" s="92">
        <f>SUMIF('WW Spending Actual'!$B$10:$B$49,'WW Spending Total'!$B24,'WW Spending Actual'!X$10:X$49)+SUMIF('WW Spending Projected'!$B$14:$B$53,'WW Spending Total'!$B24,'WW Spending Projected'!X$14:X$53)</f>
        <v>0</v>
      </c>
      <c r="Y24" s="92">
        <f>SUMIF('WW Spending Actual'!$B$10:$B$49,'WW Spending Total'!$B24,'WW Spending Actual'!Y$10:Y$49)+SUMIF('WW Spending Projected'!$B$14:$B$53,'WW Spending Total'!$B24,'WW Spending Projected'!Y$14:Y$53)</f>
        <v>0</v>
      </c>
      <c r="Z24" s="92">
        <f>SUMIF('WW Spending Actual'!$B$10:$B$49,'WW Spending Total'!$B24,'WW Spending Actual'!Z$10:Z$49)+SUMIF('WW Spending Projected'!$B$14:$B$53,'WW Spending Total'!$B24,'WW Spending Projected'!Z$14:Z$53)</f>
        <v>0</v>
      </c>
      <c r="AA24" s="92">
        <f>SUMIF('WW Spending Actual'!$B$10:$B$49,'WW Spending Total'!$B24,'WW Spending Actual'!AA$10:AA$49)+SUMIF('WW Spending Projected'!$B$14:$B$53,'WW Spending Total'!$B24,'WW Spending Projected'!AA$14:AA$53)</f>
        <v>0</v>
      </c>
      <c r="AB24" s="92">
        <f>SUMIF('WW Spending Actual'!$B$10:$B$49,'WW Spending Total'!$B24,'WW Spending Actual'!AB$10:AB$49)+SUMIF('WW Spending Projected'!$B$14:$B$53,'WW Spending Total'!$B24,'WW Spending Projected'!AB$14:AB$53)</f>
        <v>0</v>
      </c>
      <c r="AC24" s="92">
        <f>SUMIF('WW Spending Actual'!$B$10:$B$49,'WW Spending Total'!$B24,'WW Spending Actual'!AC$10:AC$49)+SUMIF('WW Spending Projected'!$B$14:$B$53,'WW Spending Total'!$B24,'WW Spending Projected'!AC$14:AC$53)</f>
        <v>0</v>
      </c>
      <c r="AD24" s="92">
        <f>SUMIF('WW Spending Actual'!$B$10:$B$49,'WW Spending Total'!$B24,'WW Spending Actual'!AD$10:AD$49)+SUMIF('WW Spending Projected'!$B$14:$B$53,'WW Spending Total'!$B24,'WW Spending Projected'!AD$14:AD$53)</f>
        <v>0</v>
      </c>
      <c r="AE24" s="92">
        <f>SUMIF('WW Spending Actual'!$B$10:$B$49,'WW Spending Total'!$B24,'WW Spending Actual'!AE$10:AE$49)+SUMIF('WW Spending Projected'!$B$14:$B$53,'WW Spending Total'!$B24,'WW Spending Projected'!AE$14:AE$53)</f>
        <v>0</v>
      </c>
      <c r="AF24" s="92">
        <f>SUMIF('WW Spending Actual'!$B$10:$B$49,'WW Spending Total'!$B24,'WW Spending Actual'!AF$10:AF$49)+SUMIF('WW Spending Projected'!$B$14:$B$53,'WW Spending Total'!$B24,'WW Spending Projected'!AF$14:AF$53)</f>
        <v>0</v>
      </c>
      <c r="AG24" s="93">
        <f>SUMIF('WW Spending Actual'!$B$10:$B$49,'WW Spending Total'!$B24,'WW Spending Actual'!AG$10:AG$49)+SUMIF('WW Spending Projected'!$B$14:$B$53,'WW Spending Total'!$B24,'WW Spending Projected'!AG$14:AG$53)</f>
        <v>0</v>
      </c>
    </row>
    <row r="25" spans="2:33" x14ac:dyDescent="0.2">
      <c r="B25" s="24" t="str">
        <f>IFERROR(VLOOKUP(C25,'MEG Def'!$A$38:$B$43,2),"")</f>
        <v>DSHP Expenditures</v>
      </c>
      <c r="C25" s="50">
        <v>2</v>
      </c>
      <c r="D25" s="91">
        <f>SUMIF('WW Spending Actual'!$B$10:$B$49,'WW Spending Total'!$B25,'WW Spending Actual'!D$10:D$49)+SUMIF('WW Spending Projected'!$B$14:$B$53,'WW Spending Total'!$B25,'WW Spending Projected'!D$14:D$53)</f>
        <v>0</v>
      </c>
      <c r="E25" s="422">
        <f>SUMIF('WW Spending Actual'!$B$10:$B$49,'WW Spending Total'!$B25,'WW Spending Actual'!E$10:E$49)+SUMIF('WW Spending Projected'!$B$14:$B$53,'WW Spending Total'!$B25,'WW Spending Projected'!E$14:E$53)</f>
        <v>0</v>
      </c>
      <c r="F25" s="422">
        <f>SUMIF('WW Spending Actual'!$B$10:$B$49,'WW Spending Total'!$B25,'WW Spending Actual'!F$10:F$49)+SUMIF('WW Spending Projected'!$B$14:$B$53,'WW Spending Total'!$B25,'WW Spending Projected'!F$14:F$53)</f>
        <v>0</v>
      </c>
      <c r="G25" s="422">
        <f>SUMIF('WW Spending Actual'!$B$10:$B$49,'WW Spending Total'!$B25,'WW Spending Actual'!G$10:G$49)+SUMIF('WW Spending Projected'!$B$14:$B$53,'WW Spending Total'!$B25,'WW Spending Projected'!G$14:G$53)</f>
        <v>0</v>
      </c>
      <c r="H25" s="422">
        <f>SUMIF('WW Spending Actual'!$B$10:$B$49,'WW Spending Total'!$B25,'WW Spending Actual'!H$10:H$49)+SUMIF('WW Spending Projected'!$B$14:$B$53,'WW Spending Total'!$B25,'WW Spending Projected'!H$14:H$53)</f>
        <v>0</v>
      </c>
      <c r="I25" s="422">
        <f>SUMIF('WW Spending Actual'!$B$10:$B$49,'WW Spending Total'!$B25,'WW Spending Actual'!I$10:I$49)+SUMIF('WW Spending Projected'!$B$14:$B$53,'WW Spending Total'!$B25,'WW Spending Projected'!I$14:I$53)</f>
        <v>0</v>
      </c>
      <c r="J25" s="422">
        <f>SUMIF('WW Spending Actual'!$B$10:$B$49,'WW Spending Total'!$B25,'WW Spending Actual'!J$10:J$49)+SUMIF('WW Spending Projected'!$B$14:$B$53,'WW Spending Total'!$B25,'WW Spending Projected'!J$14:J$53)</f>
        <v>0</v>
      </c>
      <c r="K25" s="422">
        <f>SUMIF('WW Spending Actual'!$B$10:$B$49,'WW Spending Total'!$B25,'WW Spending Actual'!K$10:K$49)+SUMIF('WW Spending Projected'!$B$14:$B$53,'WW Spending Total'!$B25,'WW Spending Projected'!K$14:K$53)</f>
        <v>0</v>
      </c>
      <c r="L25" s="422">
        <f>SUMIF('WW Spending Actual'!$B$10:$B$49,'WW Spending Total'!$B25,'WW Spending Actual'!L$10:L$49)+SUMIF('WW Spending Projected'!$B$14:$B$53,'WW Spending Total'!$B25,'WW Spending Projected'!L$14:L$53)</f>
        <v>0</v>
      </c>
      <c r="M25" s="422">
        <f>SUMIF('WW Spending Actual'!$B$10:$B$49,'WW Spending Total'!$B25,'WW Spending Actual'!M$10:M$49)+SUMIF('WW Spending Projected'!$B$14:$B$53,'WW Spending Total'!$B25,'WW Spending Projected'!M$14:M$53)</f>
        <v>0</v>
      </c>
      <c r="N25" s="422">
        <f>SUMIF('WW Spending Actual'!$B$10:$B$49,'WW Spending Total'!$B25,'WW Spending Actual'!N$10:N$49)+SUMIF('WW Spending Projected'!$B$14:$B$53,'WW Spending Total'!$B25,'WW Spending Projected'!N$14:N$53)</f>
        <v>386392143</v>
      </c>
      <c r="O25" s="422">
        <f>SUMIF('WW Spending Actual'!$B$10:$B$49,'WW Spending Total'!$B25,'WW Spending Actual'!O$10:O$49)+SUMIF('WW Spending Projected'!$B$14:$B$53,'WW Spending Total'!$B25,'WW Spending Projected'!O$14:O$53)</f>
        <v>394559058</v>
      </c>
      <c r="P25" s="422">
        <f>SUMIF('WW Spending Actual'!$B$10:$B$49,'WW Spending Total'!$B25,'WW Spending Actual'!P$10:P$49)+SUMIF('WW Spending Projected'!$B$14:$B$53,'WW Spending Total'!$B25,'WW Spending Projected'!P$14:P$53)</f>
        <v>194526006</v>
      </c>
      <c r="Q25" s="422">
        <f>SUMIF('WW Spending Actual'!$B$10:$B$49,'WW Spending Total'!$B25,'WW Spending Actual'!Q$10:Q$49)+SUMIF('WW Spending Projected'!$B$14:$B$53,'WW Spending Total'!$B25,'WW Spending Projected'!Q$14:Q$53)</f>
        <v>172642081</v>
      </c>
      <c r="R25" s="422">
        <f>SUMIF('WW Spending Actual'!$B$10:$B$49,'WW Spending Total'!$B25,'WW Spending Actual'!R$10:R$49)+SUMIF('WW Spending Projected'!$B$14:$B$53,'WW Spending Total'!$B25,'WW Spending Projected'!R$14:R$53)</f>
        <v>173534082</v>
      </c>
      <c r="S25" s="91">
        <f>SUMIF('WW Spending Actual'!$B$10:$B$49,'WW Spending Total'!$B25,'WW Spending Actual'!S$10:S$49)+SUMIF('WW Spending Projected'!$B$14:$B$53,'WW Spending Total'!$B25,'WW Spending Projected'!S$14:S$53)</f>
        <v>1</v>
      </c>
      <c r="T25" s="422">
        <f>SUMIF('WW Spending Actual'!$B$10:$B$49,'WW Spending Total'!$B25,'WW Spending Actual'!T$10:T$49)+SUMIF('WW Spending Projected'!$B$14:$B$53,'WW Spending Total'!$B25,'WW Spending Projected'!T$14:T$53)</f>
        <v>0</v>
      </c>
      <c r="U25" s="422">
        <f>SUMIF('WW Spending Actual'!$B$10:$B$49,'WW Spending Total'!$B25,'WW Spending Actual'!U$10:U$49)+SUMIF('WW Spending Projected'!$B$14:$B$53,'WW Spending Total'!$B25,'WW Spending Projected'!U$14:U$53)</f>
        <v>0</v>
      </c>
      <c r="V25" s="422">
        <f>SUMIF('WW Spending Actual'!$B$10:$B$49,'WW Spending Total'!$B25,'WW Spending Actual'!V$10:V$49)+SUMIF('WW Spending Projected'!$B$14:$B$53,'WW Spending Total'!$B25,'WW Spending Projected'!V$14:V$53)</f>
        <v>0</v>
      </c>
      <c r="W25" s="93">
        <f>SUMIF('WW Spending Actual'!$B$10:$B$49,'WW Spending Total'!$B25,'WW Spending Actual'!W$10:W$49)+SUMIF('WW Spending Projected'!$B$14:$B$53,'WW Spending Total'!$B25,'WW Spending Projected'!W$14:W$53)</f>
        <v>0</v>
      </c>
      <c r="X25" s="92">
        <f>SUMIF('WW Spending Actual'!$B$10:$B$49,'WW Spending Total'!$B25,'WW Spending Actual'!X$10:X$49)+SUMIF('WW Spending Projected'!$B$14:$B$53,'WW Spending Total'!$B25,'WW Spending Projected'!X$14:X$53)</f>
        <v>0</v>
      </c>
      <c r="Y25" s="92">
        <f>SUMIF('WW Spending Actual'!$B$10:$B$49,'WW Spending Total'!$B25,'WW Spending Actual'!Y$10:Y$49)+SUMIF('WW Spending Projected'!$B$14:$B$53,'WW Spending Total'!$B25,'WW Spending Projected'!Y$14:Y$53)</f>
        <v>0</v>
      </c>
      <c r="Z25" s="92">
        <f>SUMIF('WW Spending Actual'!$B$10:$B$49,'WW Spending Total'!$B25,'WW Spending Actual'!Z$10:Z$49)+SUMIF('WW Spending Projected'!$B$14:$B$53,'WW Spending Total'!$B25,'WW Spending Projected'!Z$14:Z$53)</f>
        <v>0</v>
      </c>
      <c r="AA25" s="92">
        <f>SUMIF('WW Spending Actual'!$B$10:$B$49,'WW Spending Total'!$B25,'WW Spending Actual'!AA$10:AA$49)+SUMIF('WW Spending Projected'!$B$14:$B$53,'WW Spending Total'!$B25,'WW Spending Projected'!AA$14:AA$53)</f>
        <v>0</v>
      </c>
      <c r="AB25" s="92">
        <f>SUMIF('WW Spending Actual'!$B$10:$B$49,'WW Spending Total'!$B25,'WW Spending Actual'!AB$10:AB$49)+SUMIF('WW Spending Projected'!$B$14:$B$53,'WW Spending Total'!$B25,'WW Spending Projected'!AB$14:AB$53)</f>
        <v>0</v>
      </c>
      <c r="AC25" s="92">
        <f>SUMIF('WW Spending Actual'!$B$10:$B$49,'WW Spending Total'!$B25,'WW Spending Actual'!AC$10:AC$49)+SUMIF('WW Spending Projected'!$B$14:$B$53,'WW Spending Total'!$B25,'WW Spending Projected'!AC$14:AC$53)</f>
        <v>0</v>
      </c>
      <c r="AD25" s="92">
        <f>SUMIF('WW Spending Actual'!$B$10:$B$49,'WW Spending Total'!$B25,'WW Spending Actual'!AD$10:AD$49)+SUMIF('WW Spending Projected'!$B$14:$B$53,'WW Spending Total'!$B25,'WW Spending Projected'!AD$14:AD$53)</f>
        <v>0</v>
      </c>
      <c r="AE25" s="92">
        <f>SUMIF('WW Spending Actual'!$B$10:$B$49,'WW Spending Total'!$B25,'WW Spending Actual'!AE$10:AE$49)+SUMIF('WW Spending Projected'!$B$14:$B$53,'WW Spending Total'!$B25,'WW Spending Projected'!AE$14:AE$53)</f>
        <v>0</v>
      </c>
      <c r="AF25" s="92">
        <f>SUMIF('WW Spending Actual'!$B$10:$B$49,'WW Spending Total'!$B25,'WW Spending Actual'!AF$10:AF$49)+SUMIF('WW Spending Projected'!$B$14:$B$53,'WW Spending Total'!$B25,'WW Spending Projected'!AF$14:AF$53)</f>
        <v>0</v>
      </c>
      <c r="AG25" s="93">
        <f>SUMIF('WW Spending Actual'!$B$10:$B$49,'WW Spending Total'!$B25,'WW Spending Actual'!AG$10:AG$49)+SUMIF('WW Spending Projected'!$B$14:$B$53,'WW Spending Total'!$B25,'WW Spending Projected'!AG$14:AG$53)</f>
        <v>0</v>
      </c>
    </row>
    <row r="26" spans="2:33" x14ac:dyDescent="0.2">
      <c r="B26" s="24" t="str">
        <f>IFERROR(VLOOKUP(C26,'MEG Def'!$A$38:$B$43,2),"")</f>
        <v>Indian Health Service or tribal health facility expenditures</v>
      </c>
      <c r="C26" s="50">
        <v>3</v>
      </c>
      <c r="D26" s="91">
        <f>SUMIF('WW Spending Actual'!$B$10:$B$49,'WW Spending Total'!$B26,'WW Spending Actual'!D$10:D$49)+SUMIF('WW Spending Projected'!$B$14:$B$53,'WW Spending Total'!$B26,'WW Spending Projected'!D$14:D$53)</f>
        <v>0</v>
      </c>
      <c r="E26" s="422">
        <f>SUMIF('WW Spending Actual'!$B$10:$B$49,'WW Spending Total'!$B26,'WW Spending Actual'!E$10:E$49)+SUMIF('WW Spending Projected'!$B$14:$B$53,'WW Spending Total'!$B26,'WW Spending Projected'!E$14:E$53)</f>
        <v>0</v>
      </c>
      <c r="F26" s="422">
        <f>SUMIF('WW Spending Actual'!$B$10:$B$49,'WW Spending Total'!$B26,'WW Spending Actual'!F$10:F$49)+SUMIF('WW Spending Projected'!$B$14:$B$53,'WW Spending Total'!$B26,'WW Spending Projected'!F$14:F$53)</f>
        <v>0</v>
      </c>
      <c r="G26" s="422">
        <f>SUMIF('WW Spending Actual'!$B$10:$B$49,'WW Spending Total'!$B26,'WW Spending Actual'!G$10:G$49)+SUMIF('WW Spending Projected'!$B$14:$B$53,'WW Spending Total'!$B26,'WW Spending Projected'!G$14:G$53)</f>
        <v>0</v>
      </c>
      <c r="H26" s="422">
        <f>SUMIF('WW Spending Actual'!$B$10:$B$49,'WW Spending Total'!$B26,'WW Spending Actual'!H$10:H$49)+SUMIF('WW Spending Projected'!$B$14:$B$53,'WW Spending Total'!$B26,'WW Spending Projected'!H$14:H$53)</f>
        <v>0</v>
      </c>
      <c r="I26" s="422">
        <f>SUMIF('WW Spending Actual'!$B$10:$B$49,'WW Spending Total'!$B26,'WW Spending Actual'!I$10:I$49)+SUMIF('WW Spending Projected'!$B$14:$B$53,'WW Spending Total'!$B26,'WW Spending Projected'!I$14:I$53)</f>
        <v>0</v>
      </c>
      <c r="J26" s="422">
        <f>SUMIF('WW Spending Actual'!$B$10:$B$49,'WW Spending Total'!$B26,'WW Spending Actual'!J$10:J$49)+SUMIF('WW Spending Projected'!$B$14:$B$53,'WW Spending Total'!$B26,'WW Spending Projected'!J$14:J$53)</f>
        <v>0</v>
      </c>
      <c r="K26" s="422">
        <f>SUMIF('WW Spending Actual'!$B$10:$B$49,'WW Spending Total'!$B26,'WW Spending Actual'!K$10:K$49)+SUMIF('WW Spending Projected'!$B$14:$B$53,'WW Spending Total'!$B26,'WW Spending Projected'!K$14:K$53)</f>
        <v>0</v>
      </c>
      <c r="L26" s="422">
        <f>SUMIF('WW Spending Actual'!$B$10:$B$49,'WW Spending Total'!$B26,'WW Spending Actual'!L$10:L$49)+SUMIF('WW Spending Projected'!$B$14:$B$53,'WW Spending Total'!$B26,'WW Spending Projected'!L$14:L$53)</f>
        <v>0</v>
      </c>
      <c r="M26" s="422">
        <f>SUMIF('WW Spending Actual'!$B$10:$B$49,'WW Spending Total'!$B26,'WW Spending Actual'!M$10:M$49)+SUMIF('WW Spending Projected'!$B$14:$B$53,'WW Spending Total'!$B26,'WW Spending Projected'!M$14:M$53)</f>
        <v>0</v>
      </c>
      <c r="N26" s="422">
        <f>SUMIF('WW Spending Actual'!$B$10:$B$49,'WW Spending Total'!$B26,'WW Spending Actual'!N$10:N$49)+SUMIF('WW Spending Projected'!$B$14:$B$53,'WW Spending Total'!$B26,'WW Spending Projected'!N$14:N$53)</f>
        <v>0</v>
      </c>
      <c r="O26" s="422">
        <f>SUMIF('WW Spending Actual'!$B$10:$B$49,'WW Spending Total'!$B26,'WW Spending Actual'!O$10:O$49)+SUMIF('WW Spending Projected'!$B$14:$B$53,'WW Spending Total'!$B26,'WW Spending Projected'!O$14:O$53)</f>
        <v>0</v>
      </c>
      <c r="P26" s="422">
        <f>SUMIF('WW Spending Actual'!$B$10:$B$49,'WW Spending Total'!$B26,'WW Spending Actual'!P$10:P$49)+SUMIF('WW Spending Projected'!$B$14:$B$53,'WW Spending Total'!$B26,'WW Spending Projected'!P$14:P$53)</f>
        <v>0</v>
      </c>
      <c r="Q26" s="422">
        <f>SUMIF('WW Spending Actual'!$B$10:$B$49,'WW Spending Total'!$B26,'WW Spending Actual'!Q$10:Q$49)+SUMIF('WW Spending Projected'!$B$14:$B$53,'WW Spending Total'!$B26,'WW Spending Projected'!Q$14:Q$53)</f>
        <v>0</v>
      </c>
      <c r="R26" s="422">
        <f>SUMIF('WW Spending Actual'!$B$10:$B$49,'WW Spending Total'!$B26,'WW Spending Actual'!R$10:R$49)+SUMIF('WW Spending Projected'!$B$14:$B$53,'WW Spending Total'!$B26,'WW Spending Projected'!R$14:R$53)</f>
        <v>0</v>
      </c>
      <c r="S26" s="91">
        <f>SUMIF('WW Spending Actual'!$B$10:$B$49,'WW Spending Total'!$B26,'WW Spending Actual'!S$10:S$49)+SUMIF('WW Spending Projected'!$B$14:$B$53,'WW Spending Total'!$B26,'WW Spending Projected'!S$14:S$53)</f>
        <v>0</v>
      </c>
      <c r="T26" s="422">
        <f>SUMIF('WW Spending Actual'!$B$10:$B$49,'WW Spending Total'!$B26,'WW Spending Actual'!T$10:T$49)+SUMIF('WW Spending Projected'!$B$14:$B$53,'WW Spending Total'!$B26,'WW Spending Projected'!T$14:T$53)</f>
        <v>0</v>
      </c>
      <c r="U26" s="422">
        <f>SUMIF('WW Spending Actual'!$B$10:$B$49,'WW Spending Total'!$B26,'WW Spending Actual'!U$10:U$49)+SUMIF('WW Spending Projected'!$B$14:$B$53,'WW Spending Total'!$B26,'WW Spending Projected'!U$14:U$53)</f>
        <v>0</v>
      </c>
      <c r="V26" s="422">
        <f>SUMIF('WW Spending Actual'!$B$10:$B$49,'WW Spending Total'!$B26,'WW Spending Actual'!V$10:V$49)+SUMIF('WW Spending Projected'!$B$14:$B$53,'WW Spending Total'!$B26,'WW Spending Projected'!V$14:V$53)</f>
        <v>0</v>
      </c>
      <c r="W26" s="93">
        <f>SUMIF('WW Spending Actual'!$B$10:$B$49,'WW Spending Total'!$B26,'WW Spending Actual'!W$10:W$49)+SUMIF('WW Spending Projected'!$B$14:$B$53,'WW Spending Total'!$B26,'WW Spending Projected'!W$14:W$53)</f>
        <v>0</v>
      </c>
      <c r="X26" s="92">
        <f>SUMIF('WW Spending Actual'!$B$10:$B$49,'WW Spending Total'!$B26,'WW Spending Actual'!X$10:X$49)+SUMIF('WW Spending Projected'!$B$14:$B$53,'WW Spending Total'!$B26,'WW Spending Projected'!X$14:X$53)</f>
        <v>0</v>
      </c>
      <c r="Y26" s="92">
        <f>SUMIF('WW Spending Actual'!$B$10:$B$49,'WW Spending Total'!$B26,'WW Spending Actual'!Y$10:Y$49)+SUMIF('WW Spending Projected'!$B$14:$B$53,'WW Spending Total'!$B26,'WW Spending Projected'!Y$14:Y$53)</f>
        <v>0</v>
      </c>
      <c r="Z26" s="92">
        <f>SUMIF('WW Spending Actual'!$B$10:$B$49,'WW Spending Total'!$B26,'WW Spending Actual'!Z$10:Z$49)+SUMIF('WW Spending Projected'!$B$14:$B$53,'WW Spending Total'!$B26,'WW Spending Projected'!Z$14:Z$53)</f>
        <v>0</v>
      </c>
      <c r="AA26" s="92">
        <f>SUMIF('WW Spending Actual'!$B$10:$B$49,'WW Spending Total'!$B26,'WW Spending Actual'!AA$10:AA$49)+SUMIF('WW Spending Projected'!$B$14:$B$53,'WW Spending Total'!$B26,'WW Spending Projected'!AA$14:AA$53)</f>
        <v>0</v>
      </c>
      <c r="AB26" s="92">
        <f>SUMIF('WW Spending Actual'!$B$10:$B$49,'WW Spending Total'!$B26,'WW Spending Actual'!AB$10:AB$49)+SUMIF('WW Spending Projected'!$B$14:$B$53,'WW Spending Total'!$B26,'WW Spending Projected'!AB$14:AB$53)</f>
        <v>0</v>
      </c>
      <c r="AC26" s="92">
        <f>SUMIF('WW Spending Actual'!$B$10:$B$49,'WW Spending Total'!$B26,'WW Spending Actual'!AC$10:AC$49)+SUMIF('WW Spending Projected'!$B$14:$B$53,'WW Spending Total'!$B26,'WW Spending Projected'!AC$14:AC$53)</f>
        <v>0</v>
      </c>
      <c r="AD26" s="92">
        <f>SUMIF('WW Spending Actual'!$B$10:$B$49,'WW Spending Total'!$B26,'WW Spending Actual'!AD$10:AD$49)+SUMIF('WW Spending Projected'!$B$14:$B$53,'WW Spending Total'!$B26,'WW Spending Projected'!AD$14:AD$53)</f>
        <v>0</v>
      </c>
      <c r="AE26" s="92">
        <f>SUMIF('WW Spending Actual'!$B$10:$B$49,'WW Spending Total'!$B26,'WW Spending Actual'!AE$10:AE$49)+SUMIF('WW Spending Projected'!$B$14:$B$53,'WW Spending Total'!$B26,'WW Spending Projected'!AE$14:AE$53)</f>
        <v>0</v>
      </c>
      <c r="AF26" s="92">
        <f>SUMIF('WW Spending Actual'!$B$10:$B$49,'WW Spending Total'!$B26,'WW Spending Actual'!AF$10:AF$49)+SUMIF('WW Spending Projected'!$B$14:$B$53,'WW Spending Total'!$B26,'WW Spending Projected'!AF$14:AF$53)</f>
        <v>0</v>
      </c>
      <c r="AG26" s="93">
        <f>SUMIF('WW Spending Actual'!$B$10:$B$49,'WW Spending Total'!$B26,'WW Spending Actual'!AG$10:AG$49)+SUMIF('WW Spending Projected'!$B$14:$B$53,'WW Spending Total'!$B26,'WW Spending Projected'!AG$14:AG$53)</f>
        <v>0</v>
      </c>
    </row>
    <row r="27" spans="2:33" x14ac:dyDescent="0.2">
      <c r="B27" s="24" t="str">
        <f>IFERROR(VLOOKUP(C27,'MEG Def'!$A$38:$B$43,2),"")</f>
        <v>Hospital Transformation Performance Program</v>
      </c>
      <c r="C27" s="49">
        <v>4</v>
      </c>
      <c r="D27" s="91">
        <f>SUMIF('WW Spending Actual'!$B$10:$B$49,'WW Spending Total'!$B27,'WW Spending Actual'!D$10:D$49)+SUMIF('WW Spending Projected'!$B$14:$B$53,'WW Spending Total'!$B27,'WW Spending Projected'!D$14:D$53)</f>
        <v>0</v>
      </c>
      <c r="E27" s="422">
        <f>SUMIF('WW Spending Actual'!$B$10:$B$49,'WW Spending Total'!$B27,'WW Spending Actual'!E$10:E$49)+SUMIF('WW Spending Projected'!$B$14:$B$53,'WW Spending Total'!$B27,'WW Spending Projected'!E$14:E$53)</f>
        <v>0</v>
      </c>
      <c r="F27" s="422">
        <f>SUMIF('WW Spending Actual'!$B$10:$B$49,'WW Spending Total'!$B27,'WW Spending Actual'!F$10:F$49)+SUMIF('WW Spending Projected'!$B$14:$B$53,'WW Spending Total'!$B27,'WW Spending Projected'!F$14:F$53)</f>
        <v>0</v>
      </c>
      <c r="G27" s="422">
        <f>SUMIF('WW Spending Actual'!$B$10:$B$49,'WW Spending Total'!$B27,'WW Spending Actual'!G$10:G$49)+SUMIF('WW Spending Projected'!$B$14:$B$53,'WW Spending Total'!$B27,'WW Spending Projected'!G$14:G$53)</f>
        <v>0</v>
      </c>
      <c r="H27" s="422">
        <f>SUMIF('WW Spending Actual'!$B$10:$B$49,'WW Spending Total'!$B27,'WW Spending Actual'!H$10:H$49)+SUMIF('WW Spending Projected'!$B$14:$B$53,'WW Spending Total'!$B27,'WW Spending Projected'!H$14:H$53)</f>
        <v>0</v>
      </c>
      <c r="I27" s="422">
        <f>SUMIF('WW Spending Actual'!$B$10:$B$49,'WW Spending Total'!$B27,'WW Spending Actual'!I$10:I$49)+SUMIF('WW Spending Projected'!$B$14:$B$53,'WW Spending Total'!$B27,'WW Spending Projected'!I$14:I$53)</f>
        <v>0</v>
      </c>
      <c r="J27" s="422">
        <f>SUMIF('WW Spending Actual'!$B$10:$B$49,'WW Spending Total'!$B27,'WW Spending Actual'!J$10:J$49)+SUMIF('WW Spending Projected'!$B$14:$B$53,'WW Spending Total'!$B27,'WW Spending Projected'!J$14:J$53)</f>
        <v>0</v>
      </c>
      <c r="K27" s="422">
        <f>SUMIF('WW Spending Actual'!$B$10:$B$49,'WW Spending Total'!$B27,'WW Spending Actual'!K$10:K$49)+SUMIF('WW Spending Projected'!$B$14:$B$53,'WW Spending Total'!$B27,'WW Spending Projected'!K$14:K$53)</f>
        <v>0</v>
      </c>
      <c r="L27" s="422">
        <f>SUMIF('WW Spending Actual'!$B$10:$B$49,'WW Spending Total'!$B27,'WW Spending Actual'!L$10:L$49)+SUMIF('WW Spending Projected'!$B$14:$B$53,'WW Spending Total'!$B27,'WW Spending Projected'!L$14:L$53)</f>
        <v>0</v>
      </c>
      <c r="M27" s="422">
        <f>SUMIF('WW Spending Actual'!$B$10:$B$49,'WW Spending Total'!$B27,'WW Spending Actual'!M$10:M$49)+SUMIF('WW Spending Projected'!$B$14:$B$53,'WW Spending Total'!$B27,'WW Spending Projected'!M$14:M$53)</f>
        <v>0</v>
      </c>
      <c r="N27" s="422">
        <f>SUMIF('WW Spending Actual'!$B$10:$B$49,'WW Spending Total'!$B27,'WW Spending Actual'!N$10:N$49)+SUMIF('WW Spending Projected'!$B$14:$B$53,'WW Spending Total'!$B27,'WW Spending Projected'!N$14:N$53)</f>
        <v>0</v>
      </c>
      <c r="O27" s="422">
        <f>SUMIF('WW Spending Actual'!$B$10:$B$49,'WW Spending Total'!$B27,'WW Spending Actual'!O$10:O$49)+SUMIF('WW Spending Projected'!$B$14:$B$53,'WW Spending Total'!$B27,'WW Spending Projected'!O$14:O$53)</f>
        <v>0</v>
      </c>
      <c r="P27" s="422">
        <f>SUMIF('WW Spending Actual'!$B$10:$B$49,'WW Spending Total'!$B27,'WW Spending Actual'!P$10:P$49)+SUMIF('WW Spending Projected'!$B$14:$B$53,'WW Spending Total'!$B27,'WW Spending Projected'!P$14:P$53)</f>
        <v>0</v>
      </c>
      <c r="Q27" s="422">
        <f>SUMIF('WW Spending Actual'!$B$10:$B$49,'WW Spending Total'!$B27,'WW Spending Actual'!Q$10:Q$49)+SUMIF('WW Spending Projected'!$B$14:$B$53,'WW Spending Total'!$B27,'WW Spending Projected'!Q$14:Q$53)</f>
        <v>0</v>
      </c>
      <c r="R27" s="422">
        <f>SUMIF('WW Spending Actual'!$B$10:$B$49,'WW Spending Total'!$B27,'WW Spending Actual'!R$10:R$49)+SUMIF('WW Spending Projected'!$B$14:$B$53,'WW Spending Total'!$B27,'WW Spending Projected'!R$14:R$53)</f>
        <v>143882246</v>
      </c>
      <c r="S27" s="91">
        <f>SUMIF('WW Spending Actual'!$B$10:$B$49,'WW Spending Total'!$B27,'WW Spending Actual'!S$10:S$49)+SUMIF('WW Spending Projected'!$B$14:$B$53,'WW Spending Total'!$B27,'WW Spending Projected'!S$14:S$53)</f>
        <v>146863661</v>
      </c>
      <c r="T27" s="422">
        <f>SUMIF('WW Spending Actual'!$B$10:$B$49,'WW Spending Total'!$B27,'WW Spending Actual'!T$10:T$49)+SUMIF('WW Spending Projected'!$B$14:$B$53,'WW Spending Total'!$B27,'WW Spending Projected'!T$14:T$53)</f>
        <v>0</v>
      </c>
      <c r="U27" s="422">
        <f>SUMIF('WW Spending Actual'!$B$10:$B$49,'WW Spending Total'!$B27,'WW Spending Actual'!U$10:U$49)+SUMIF('WW Spending Projected'!$B$14:$B$53,'WW Spending Total'!$B27,'WW Spending Projected'!U$14:U$53)</f>
        <v>0</v>
      </c>
      <c r="V27" s="422">
        <f>SUMIF('WW Spending Actual'!$B$10:$B$49,'WW Spending Total'!$B27,'WW Spending Actual'!V$10:V$49)+SUMIF('WW Spending Projected'!$B$14:$B$53,'WW Spending Total'!$B27,'WW Spending Projected'!V$14:V$53)</f>
        <v>0</v>
      </c>
      <c r="W27" s="93">
        <f>SUMIF('WW Spending Actual'!$B$10:$B$49,'WW Spending Total'!$B27,'WW Spending Actual'!W$10:W$49)+SUMIF('WW Spending Projected'!$B$14:$B$53,'WW Spending Total'!$B27,'WW Spending Projected'!W$14:W$53)</f>
        <v>0</v>
      </c>
      <c r="X27" s="92">
        <f>SUMIF('WW Spending Actual'!$B$10:$B$49,'WW Spending Total'!$B27,'WW Spending Actual'!X$10:X$49)+SUMIF('WW Spending Projected'!$B$14:$B$53,'WW Spending Total'!$B27,'WW Spending Projected'!X$14:X$53)</f>
        <v>0</v>
      </c>
      <c r="Y27" s="92">
        <f>SUMIF('WW Spending Actual'!$B$10:$B$49,'WW Spending Total'!$B27,'WW Spending Actual'!Y$10:Y$49)+SUMIF('WW Spending Projected'!$B$14:$B$53,'WW Spending Total'!$B27,'WW Spending Projected'!Y$14:Y$53)</f>
        <v>0</v>
      </c>
      <c r="Z27" s="92">
        <f>SUMIF('WW Spending Actual'!$B$10:$B$49,'WW Spending Total'!$B27,'WW Spending Actual'!Z$10:Z$49)+SUMIF('WW Spending Projected'!$B$14:$B$53,'WW Spending Total'!$B27,'WW Spending Projected'!Z$14:Z$53)</f>
        <v>0</v>
      </c>
      <c r="AA27" s="92">
        <f>SUMIF('WW Spending Actual'!$B$10:$B$49,'WW Spending Total'!$B27,'WW Spending Actual'!AA$10:AA$49)+SUMIF('WW Spending Projected'!$B$14:$B$53,'WW Spending Total'!$B27,'WW Spending Projected'!AA$14:AA$53)</f>
        <v>0</v>
      </c>
      <c r="AB27" s="92">
        <f>SUMIF('WW Spending Actual'!$B$10:$B$49,'WW Spending Total'!$B27,'WW Spending Actual'!AB$10:AB$49)+SUMIF('WW Spending Projected'!$B$14:$B$53,'WW Spending Total'!$B27,'WW Spending Projected'!AB$14:AB$53)</f>
        <v>0</v>
      </c>
      <c r="AC27" s="92">
        <f>SUMIF('WW Spending Actual'!$B$10:$B$49,'WW Spending Total'!$B27,'WW Spending Actual'!AC$10:AC$49)+SUMIF('WW Spending Projected'!$B$14:$B$53,'WW Spending Total'!$B27,'WW Spending Projected'!AC$14:AC$53)</f>
        <v>0</v>
      </c>
      <c r="AD27" s="92">
        <f>SUMIF('WW Spending Actual'!$B$10:$B$49,'WW Spending Total'!$B27,'WW Spending Actual'!AD$10:AD$49)+SUMIF('WW Spending Projected'!$B$14:$B$53,'WW Spending Total'!$B27,'WW Spending Projected'!AD$14:AD$53)</f>
        <v>0</v>
      </c>
      <c r="AE27" s="92">
        <f>SUMIF('WW Spending Actual'!$B$10:$B$49,'WW Spending Total'!$B27,'WW Spending Actual'!AE$10:AE$49)+SUMIF('WW Spending Projected'!$B$14:$B$53,'WW Spending Total'!$B27,'WW Spending Projected'!AE$14:AE$53)</f>
        <v>0</v>
      </c>
      <c r="AF27" s="92">
        <f>SUMIF('WW Spending Actual'!$B$10:$B$49,'WW Spending Total'!$B27,'WW Spending Actual'!AF$10:AF$49)+SUMIF('WW Spending Projected'!$B$14:$B$53,'WW Spending Total'!$B27,'WW Spending Projected'!AF$14:AF$53)</f>
        <v>0</v>
      </c>
      <c r="AG27" s="93">
        <f>SUMIF('WW Spending Actual'!$B$10:$B$49,'WW Spending Total'!$B27,'WW Spending Actual'!AG$10:AG$49)+SUMIF('WW Spending Projected'!$B$14:$B$53,'WW Spending Total'!$B27,'WW Spending Projected'!AG$14:AG$53)</f>
        <v>0</v>
      </c>
    </row>
    <row r="28" spans="2:33" hidden="1" x14ac:dyDescent="0.2">
      <c r="B28" s="24" t="str">
        <f>IFERROR(VLOOKUP(C28,'MEG Def'!$A$38:$B$43,2),"")</f>
        <v/>
      </c>
      <c r="C28" s="49"/>
      <c r="D28" s="91">
        <f>SUMIF('WW Spending Actual'!$B$10:$B$49,'WW Spending Total'!$B28,'WW Spending Actual'!D$10:D$49)+SUMIF('WW Spending Projected'!$B$14:$B$53,'WW Spending Total'!$B28,'WW Spending Projected'!D$14:D$53)</f>
        <v>0</v>
      </c>
      <c r="E28" s="422">
        <f>SUMIF('WW Spending Actual'!$B$10:$B$49,'WW Spending Total'!$B28,'WW Spending Actual'!E$10:E$49)+SUMIF('WW Spending Projected'!$B$14:$B$53,'WW Spending Total'!$B28,'WW Spending Projected'!E$14:E$53)</f>
        <v>0</v>
      </c>
      <c r="F28" s="422">
        <f>SUMIF('WW Spending Actual'!$B$10:$B$49,'WW Spending Total'!$B28,'WW Spending Actual'!F$10:F$49)+SUMIF('WW Spending Projected'!$B$14:$B$53,'WW Spending Total'!$B28,'WW Spending Projected'!F$14:F$53)</f>
        <v>0</v>
      </c>
      <c r="G28" s="422">
        <f>SUMIF('WW Spending Actual'!$B$10:$B$49,'WW Spending Total'!$B28,'WW Spending Actual'!G$10:G$49)+SUMIF('WW Spending Projected'!$B$14:$B$53,'WW Spending Total'!$B28,'WW Spending Projected'!G$14:G$53)</f>
        <v>0</v>
      </c>
      <c r="H28" s="422">
        <f>SUMIF('WW Spending Actual'!$B$10:$B$49,'WW Spending Total'!$B28,'WW Spending Actual'!H$10:H$49)+SUMIF('WW Spending Projected'!$B$14:$B$53,'WW Spending Total'!$B28,'WW Spending Projected'!H$14:H$53)</f>
        <v>0</v>
      </c>
      <c r="I28" s="422">
        <f>SUMIF('WW Spending Actual'!$B$10:$B$49,'WW Spending Total'!$B28,'WW Spending Actual'!I$10:I$49)+SUMIF('WW Spending Projected'!$B$14:$B$53,'WW Spending Total'!$B28,'WW Spending Projected'!I$14:I$53)</f>
        <v>0</v>
      </c>
      <c r="J28" s="422">
        <f>SUMIF('WW Spending Actual'!$B$10:$B$49,'WW Spending Total'!$B28,'WW Spending Actual'!J$10:J$49)+SUMIF('WW Spending Projected'!$B$14:$B$53,'WW Spending Total'!$B28,'WW Spending Projected'!J$14:J$53)</f>
        <v>0</v>
      </c>
      <c r="K28" s="422">
        <f>SUMIF('WW Spending Actual'!$B$10:$B$49,'WW Spending Total'!$B28,'WW Spending Actual'!K$10:K$49)+SUMIF('WW Spending Projected'!$B$14:$B$53,'WW Spending Total'!$B28,'WW Spending Projected'!K$14:K$53)</f>
        <v>0</v>
      </c>
      <c r="L28" s="422">
        <f>SUMIF('WW Spending Actual'!$B$10:$B$49,'WW Spending Total'!$B28,'WW Spending Actual'!L$10:L$49)+SUMIF('WW Spending Projected'!$B$14:$B$53,'WW Spending Total'!$B28,'WW Spending Projected'!L$14:L$53)</f>
        <v>0</v>
      </c>
      <c r="M28" s="422">
        <f>SUMIF('WW Spending Actual'!$B$10:$B$49,'WW Spending Total'!$B28,'WW Spending Actual'!M$10:M$49)+SUMIF('WW Spending Projected'!$B$14:$B$53,'WW Spending Total'!$B28,'WW Spending Projected'!M$14:M$53)</f>
        <v>0</v>
      </c>
      <c r="N28" s="422">
        <f>SUMIF('WW Spending Actual'!$B$10:$B$49,'WW Spending Total'!$B28,'WW Spending Actual'!N$10:N$49)+SUMIF('WW Spending Projected'!$B$14:$B$53,'WW Spending Total'!$B28,'WW Spending Projected'!N$14:N$53)</f>
        <v>0</v>
      </c>
      <c r="O28" s="422">
        <f>SUMIF('WW Spending Actual'!$B$10:$B$49,'WW Spending Total'!$B28,'WW Spending Actual'!O$10:O$49)+SUMIF('WW Spending Projected'!$B$14:$B$53,'WW Spending Total'!$B28,'WW Spending Projected'!O$14:O$53)</f>
        <v>0</v>
      </c>
      <c r="P28" s="422">
        <f>SUMIF('WW Spending Actual'!$B$10:$B$49,'WW Spending Total'!$B28,'WW Spending Actual'!P$10:P$49)+SUMIF('WW Spending Projected'!$B$14:$B$53,'WW Spending Total'!$B28,'WW Spending Projected'!P$14:P$53)</f>
        <v>0</v>
      </c>
      <c r="Q28" s="422">
        <f>SUMIF('WW Spending Actual'!$B$10:$B$49,'WW Spending Total'!$B28,'WW Spending Actual'!Q$10:Q$49)+SUMIF('WW Spending Projected'!$B$14:$B$53,'WW Spending Total'!$B28,'WW Spending Projected'!Q$14:Q$53)</f>
        <v>0</v>
      </c>
      <c r="R28" s="422">
        <f>SUMIF('WW Spending Actual'!$B$10:$B$49,'WW Spending Total'!$B28,'WW Spending Actual'!R$10:R$49)+SUMIF('WW Spending Projected'!$B$14:$B$53,'WW Spending Total'!$B28,'WW Spending Projected'!R$14:R$53)</f>
        <v>0</v>
      </c>
      <c r="S28" s="91">
        <f>SUMIF('WW Spending Actual'!$B$10:$B$49,'WW Spending Total'!$B28,'WW Spending Actual'!S$10:S$49)+SUMIF('WW Spending Projected'!$B$14:$B$53,'WW Spending Total'!$B28,'WW Spending Projected'!S$14:S$53)</f>
        <v>0</v>
      </c>
      <c r="T28" s="422">
        <f>SUMIF('WW Spending Actual'!$B$10:$B$49,'WW Spending Total'!$B28,'WW Spending Actual'!T$10:T$49)+SUMIF('WW Spending Projected'!$B$14:$B$53,'WW Spending Total'!$B28,'WW Spending Projected'!T$14:T$53)</f>
        <v>0</v>
      </c>
      <c r="U28" s="422">
        <f>SUMIF('WW Spending Actual'!$B$10:$B$49,'WW Spending Total'!$B28,'WW Spending Actual'!U$10:U$49)+SUMIF('WW Spending Projected'!$B$14:$B$53,'WW Spending Total'!$B28,'WW Spending Projected'!U$14:U$53)</f>
        <v>0</v>
      </c>
      <c r="V28" s="422">
        <f>SUMIF('WW Spending Actual'!$B$10:$B$49,'WW Spending Total'!$B28,'WW Spending Actual'!V$10:V$49)+SUMIF('WW Spending Projected'!$B$14:$B$53,'WW Spending Total'!$B28,'WW Spending Projected'!V$14:V$53)</f>
        <v>0</v>
      </c>
      <c r="W28" s="93">
        <f>SUMIF('WW Spending Actual'!$B$10:$B$49,'WW Spending Total'!$B28,'WW Spending Actual'!W$10:W$49)+SUMIF('WW Spending Projected'!$B$14:$B$53,'WW Spending Total'!$B28,'WW Spending Projected'!W$14:W$53)</f>
        <v>0</v>
      </c>
      <c r="X28" s="92">
        <f>SUMIF('WW Spending Actual'!$B$10:$B$49,'WW Spending Total'!$B28,'WW Spending Actual'!X$10:X$49)+SUMIF('WW Spending Projected'!$B$14:$B$53,'WW Spending Total'!$B28,'WW Spending Projected'!X$14:X$53)</f>
        <v>0</v>
      </c>
      <c r="Y28" s="92">
        <f>SUMIF('WW Spending Actual'!$B$10:$B$49,'WW Spending Total'!$B28,'WW Spending Actual'!Y$10:Y$49)+SUMIF('WW Spending Projected'!$B$14:$B$53,'WW Spending Total'!$B28,'WW Spending Projected'!Y$14:Y$53)</f>
        <v>0</v>
      </c>
      <c r="Z28" s="92">
        <f>SUMIF('WW Spending Actual'!$B$10:$B$49,'WW Spending Total'!$B28,'WW Spending Actual'!Z$10:Z$49)+SUMIF('WW Spending Projected'!$B$14:$B$53,'WW Spending Total'!$B28,'WW Spending Projected'!Z$14:Z$53)</f>
        <v>0</v>
      </c>
      <c r="AA28" s="92">
        <f>SUMIF('WW Spending Actual'!$B$10:$B$49,'WW Spending Total'!$B28,'WW Spending Actual'!AA$10:AA$49)+SUMIF('WW Spending Projected'!$B$14:$B$53,'WW Spending Total'!$B28,'WW Spending Projected'!AA$14:AA$53)</f>
        <v>0</v>
      </c>
      <c r="AB28" s="92">
        <f>SUMIF('WW Spending Actual'!$B$10:$B$49,'WW Spending Total'!$B28,'WW Spending Actual'!AB$10:AB$49)+SUMIF('WW Spending Projected'!$B$14:$B$53,'WW Spending Total'!$B28,'WW Spending Projected'!AB$14:AB$53)</f>
        <v>0</v>
      </c>
      <c r="AC28" s="92">
        <f>SUMIF('WW Spending Actual'!$B$10:$B$49,'WW Spending Total'!$B28,'WW Spending Actual'!AC$10:AC$49)+SUMIF('WW Spending Projected'!$B$14:$B$53,'WW Spending Total'!$B28,'WW Spending Projected'!AC$14:AC$53)</f>
        <v>0</v>
      </c>
      <c r="AD28" s="92">
        <f>SUMIF('WW Spending Actual'!$B$10:$B$49,'WW Spending Total'!$B28,'WW Spending Actual'!AD$10:AD$49)+SUMIF('WW Spending Projected'!$B$14:$B$53,'WW Spending Total'!$B28,'WW Spending Projected'!AD$14:AD$53)</f>
        <v>0</v>
      </c>
      <c r="AE28" s="92">
        <f>SUMIF('WW Spending Actual'!$B$10:$B$49,'WW Spending Total'!$B28,'WW Spending Actual'!AE$10:AE$49)+SUMIF('WW Spending Projected'!$B$14:$B$53,'WW Spending Total'!$B28,'WW Spending Projected'!AE$14:AE$53)</f>
        <v>0</v>
      </c>
      <c r="AF28" s="92">
        <f>SUMIF('WW Spending Actual'!$B$10:$B$49,'WW Spending Total'!$B28,'WW Spending Actual'!AF$10:AF$49)+SUMIF('WW Spending Projected'!$B$14:$B$53,'WW Spending Total'!$B28,'WW Spending Projected'!AF$14:AF$53)</f>
        <v>0</v>
      </c>
      <c r="AG28" s="93">
        <f>SUMIF('WW Spending Actual'!$B$10:$B$49,'WW Spending Total'!$B28,'WW Spending Actual'!AG$10:AG$49)+SUMIF('WW Spending Projected'!$B$14:$B$53,'WW Spending Total'!$B28,'WW Spending Projected'!AG$14:AG$53)</f>
        <v>0</v>
      </c>
    </row>
    <row r="29" spans="2:33" hidden="1" x14ac:dyDescent="0.2">
      <c r="B29" s="24"/>
      <c r="C29" s="50"/>
      <c r="D29" s="91">
        <f>SUMIF('WW Spending Actual'!$B$10:$B$49,'WW Spending Total'!$B29,'WW Spending Actual'!D$10:D$49)+SUMIF('WW Spending Projected'!$B$14:$B$53,'WW Spending Total'!$B29,'WW Spending Projected'!D$14:D$53)</f>
        <v>0</v>
      </c>
      <c r="E29" s="422">
        <f>SUMIF('WW Spending Actual'!$B$10:$B$49,'WW Spending Total'!$B29,'WW Spending Actual'!E$10:E$49)+SUMIF('WW Spending Projected'!$B$14:$B$53,'WW Spending Total'!$B29,'WW Spending Projected'!E$14:E$53)</f>
        <v>0</v>
      </c>
      <c r="F29" s="422">
        <f>SUMIF('WW Spending Actual'!$B$10:$B$49,'WW Spending Total'!$B29,'WW Spending Actual'!F$10:F$49)+SUMIF('WW Spending Projected'!$B$14:$B$53,'WW Spending Total'!$B29,'WW Spending Projected'!F$14:F$53)</f>
        <v>0</v>
      </c>
      <c r="G29" s="422">
        <f>SUMIF('WW Spending Actual'!$B$10:$B$49,'WW Spending Total'!$B29,'WW Spending Actual'!G$10:G$49)+SUMIF('WW Spending Projected'!$B$14:$B$53,'WW Spending Total'!$B29,'WW Spending Projected'!G$14:G$53)</f>
        <v>0</v>
      </c>
      <c r="H29" s="422">
        <f>SUMIF('WW Spending Actual'!$B$10:$B$49,'WW Spending Total'!$B29,'WW Spending Actual'!H$10:H$49)+SUMIF('WW Spending Projected'!$B$14:$B$53,'WW Spending Total'!$B29,'WW Spending Projected'!H$14:H$53)</f>
        <v>0</v>
      </c>
      <c r="I29" s="422">
        <f>SUMIF('WW Spending Actual'!$B$10:$B$49,'WW Spending Total'!$B29,'WW Spending Actual'!I$10:I$49)+SUMIF('WW Spending Projected'!$B$14:$B$53,'WW Spending Total'!$B29,'WW Spending Projected'!I$14:I$53)</f>
        <v>0</v>
      </c>
      <c r="J29" s="422">
        <f>SUMIF('WW Spending Actual'!$B$10:$B$49,'WW Spending Total'!$B29,'WW Spending Actual'!J$10:J$49)+SUMIF('WW Spending Projected'!$B$14:$B$53,'WW Spending Total'!$B29,'WW Spending Projected'!J$14:J$53)</f>
        <v>0</v>
      </c>
      <c r="K29" s="422">
        <f>SUMIF('WW Spending Actual'!$B$10:$B$49,'WW Spending Total'!$B29,'WW Spending Actual'!K$10:K$49)+SUMIF('WW Spending Projected'!$B$14:$B$53,'WW Spending Total'!$B29,'WW Spending Projected'!K$14:K$53)</f>
        <v>0</v>
      </c>
      <c r="L29" s="422">
        <f>SUMIF('WW Spending Actual'!$B$10:$B$49,'WW Spending Total'!$B29,'WW Spending Actual'!L$10:L$49)+SUMIF('WW Spending Projected'!$B$14:$B$53,'WW Spending Total'!$B29,'WW Spending Projected'!L$14:L$53)</f>
        <v>0</v>
      </c>
      <c r="M29" s="422">
        <f>SUMIF('WW Spending Actual'!$B$10:$B$49,'WW Spending Total'!$B29,'WW Spending Actual'!M$10:M$49)+SUMIF('WW Spending Projected'!$B$14:$B$53,'WW Spending Total'!$B29,'WW Spending Projected'!M$14:M$53)</f>
        <v>0</v>
      </c>
      <c r="N29" s="422">
        <f>SUMIF('WW Spending Actual'!$B$10:$B$49,'WW Spending Total'!$B29,'WW Spending Actual'!N$10:N$49)+SUMIF('WW Spending Projected'!$B$14:$B$53,'WW Spending Total'!$B29,'WW Spending Projected'!N$14:N$53)</f>
        <v>0</v>
      </c>
      <c r="O29" s="422">
        <f>SUMIF('WW Spending Actual'!$B$10:$B$49,'WW Spending Total'!$B29,'WW Spending Actual'!O$10:O$49)+SUMIF('WW Spending Projected'!$B$14:$B$53,'WW Spending Total'!$B29,'WW Spending Projected'!O$14:O$53)</f>
        <v>0</v>
      </c>
      <c r="P29" s="422">
        <f>SUMIF('WW Spending Actual'!$B$10:$B$49,'WW Spending Total'!$B29,'WW Spending Actual'!P$10:P$49)+SUMIF('WW Spending Projected'!$B$14:$B$53,'WW Spending Total'!$B29,'WW Spending Projected'!P$14:P$53)</f>
        <v>0</v>
      </c>
      <c r="Q29" s="422">
        <f>SUMIF('WW Spending Actual'!$B$10:$B$49,'WW Spending Total'!$B29,'WW Spending Actual'!Q$10:Q$49)+SUMIF('WW Spending Projected'!$B$14:$B$53,'WW Spending Total'!$B29,'WW Spending Projected'!Q$14:Q$53)</f>
        <v>0</v>
      </c>
      <c r="R29" s="422">
        <f>SUMIF('WW Spending Actual'!$B$10:$B$49,'WW Spending Total'!$B29,'WW Spending Actual'!R$10:R$49)+SUMIF('WW Spending Projected'!$B$14:$B$53,'WW Spending Total'!$B29,'WW Spending Projected'!R$14:R$53)</f>
        <v>0</v>
      </c>
      <c r="S29" s="91">
        <f>SUMIF('WW Spending Actual'!$B$10:$B$49,'WW Spending Total'!$B29,'WW Spending Actual'!S$10:S$49)+SUMIF('WW Spending Projected'!$B$14:$B$53,'WW Spending Total'!$B29,'WW Spending Projected'!S$14:S$53)</f>
        <v>0</v>
      </c>
      <c r="T29" s="422">
        <f>SUMIF('WW Spending Actual'!$B$10:$B$49,'WW Spending Total'!$B29,'WW Spending Actual'!T$10:T$49)+SUMIF('WW Spending Projected'!$B$14:$B$53,'WW Spending Total'!$B29,'WW Spending Projected'!T$14:T$53)</f>
        <v>0</v>
      </c>
      <c r="U29" s="422">
        <f>SUMIF('WW Spending Actual'!$B$10:$B$49,'WW Spending Total'!$B29,'WW Spending Actual'!U$10:U$49)+SUMIF('WW Spending Projected'!$B$14:$B$53,'WW Spending Total'!$B29,'WW Spending Projected'!U$14:U$53)</f>
        <v>0</v>
      </c>
      <c r="V29" s="422">
        <f>SUMIF('WW Spending Actual'!$B$10:$B$49,'WW Spending Total'!$B29,'WW Spending Actual'!V$10:V$49)+SUMIF('WW Spending Projected'!$B$14:$B$53,'WW Spending Total'!$B29,'WW Spending Projected'!V$14:V$53)</f>
        <v>0</v>
      </c>
      <c r="W29" s="93">
        <f>SUMIF('WW Spending Actual'!$B$10:$B$49,'WW Spending Total'!$B29,'WW Spending Actual'!W$10:W$49)+SUMIF('WW Spending Projected'!$B$14:$B$53,'WW Spending Total'!$B29,'WW Spending Projected'!W$14:W$53)</f>
        <v>0</v>
      </c>
      <c r="X29" s="92">
        <f>SUMIF('WW Spending Actual'!$B$10:$B$49,'WW Spending Total'!$B29,'WW Spending Actual'!X$10:X$49)+SUMIF('WW Spending Projected'!$B$14:$B$53,'WW Spending Total'!$B29,'WW Spending Projected'!X$14:X$53)</f>
        <v>0</v>
      </c>
      <c r="Y29" s="92">
        <f>SUMIF('WW Spending Actual'!$B$10:$B$49,'WW Spending Total'!$B29,'WW Spending Actual'!Y$10:Y$49)+SUMIF('WW Spending Projected'!$B$14:$B$53,'WW Spending Total'!$B29,'WW Spending Projected'!Y$14:Y$53)</f>
        <v>0</v>
      </c>
      <c r="Z29" s="92">
        <f>SUMIF('WW Spending Actual'!$B$10:$B$49,'WW Spending Total'!$B29,'WW Spending Actual'!Z$10:Z$49)+SUMIF('WW Spending Projected'!$B$14:$B$53,'WW Spending Total'!$B29,'WW Spending Projected'!Z$14:Z$53)</f>
        <v>0</v>
      </c>
      <c r="AA29" s="92">
        <f>SUMIF('WW Spending Actual'!$B$10:$B$49,'WW Spending Total'!$B29,'WW Spending Actual'!AA$10:AA$49)+SUMIF('WW Spending Projected'!$B$14:$B$53,'WW Spending Total'!$B29,'WW Spending Projected'!AA$14:AA$53)</f>
        <v>0</v>
      </c>
      <c r="AB29" s="92">
        <f>SUMIF('WW Spending Actual'!$B$10:$B$49,'WW Spending Total'!$B29,'WW Spending Actual'!AB$10:AB$49)+SUMIF('WW Spending Projected'!$B$14:$B$53,'WW Spending Total'!$B29,'WW Spending Projected'!AB$14:AB$53)</f>
        <v>0</v>
      </c>
      <c r="AC29" s="92">
        <f>SUMIF('WW Spending Actual'!$B$10:$B$49,'WW Spending Total'!$B29,'WW Spending Actual'!AC$10:AC$49)+SUMIF('WW Spending Projected'!$B$14:$B$53,'WW Spending Total'!$B29,'WW Spending Projected'!AC$14:AC$53)</f>
        <v>0</v>
      </c>
      <c r="AD29" s="92">
        <f>SUMIF('WW Spending Actual'!$B$10:$B$49,'WW Spending Total'!$B29,'WW Spending Actual'!AD$10:AD$49)+SUMIF('WW Spending Projected'!$B$14:$B$53,'WW Spending Total'!$B29,'WW Spending Projected'!AD$14:AD$53)</f>
        <v>0</v>
      </c>
      <c r="AE29" s="92">
        <f>SUMIF('WW Spending Actual'!$B$10:$B$49,'WW Spending Total'!$B29,'WW Spending Actual'!AE$10:AE$49)+SUMIF('WW Spending Projected'!$B$14:$B$53,'WW Spending Total'!$B29,'WW Spending Projected'!AE$14:AE$53)</f>
        <v>0</v>
      </c>
      <c r="AF29" s="92">
        <f>SUMIF('WW Spending Actual'!$B$10:$B$49,'WW Spending Total'!$B29,'WW Spending Actual'!AF$10:AF$49)+SUMIF('WW Spending Projected'!$B$14:$B$53,'WW Spending Total'!$B29,'WW Spending Projected'!AF$14:AF$53)</f>
        <v>0</v>
      </c>
      <c r="AG29" s="93">
        <f>SUMIF('WW Spending Actual'!$B$10:$B$49,'WW Spending Total'!$B29,'WW Spending Actual'!AG$10:AG$49)+SUMIF('WW Spending Projected'!$B$14:$B$53,'WW Spending Total'!$B29,'WW Spending Projected'!AG$14:AG$53)</f>
        <v>0</v>
      </c>
    </row>
    <row r="30" spans="2:33" hidden="1" x14ac:dyDescent="0.2">
      <c r="B30" s="6" t="s">
        <v>43</v>
      </c>
      <c r="C30" s="50"/>
      <c r="D30" s="91">
        <f>SUMIF('WW Spending Actual'!$B$10:$B$49,'WW Spending Total'!$B30,'WW Spending Actual'!D$10:D$49)+SUMIF('WW Spending Projected'!$B$14:$B$53,'WW Spending Total'!$B30,'WW Spending Projected'!D$14:D$53)</f>
        <v>0</v>
      </c>
      <c r="E30" s="422">
        <f>SUMIF('WW Spending Actual'!$B$10:$B$49,'WW Spending Total'!$B30,'WW Spending Actual'!E$10:E$49)+SUMIF('WW Spending Projected'!$B$14:$B$53,'WW Spending Total'!$B30,'WW Spending Projected'!E$14:E$53)</f>
        <v>0</v>
      </c>
      <c r="F30" s="422">
        <f>SUMIF('WW Spending Actual'!$B$10:$B$49,'WW Spending Total'!$B30,'WW Spending Actual'!F$10:F$49)+SUMIF('WW Spending Projected'!$B$14:$B$53,'WW Spending Total'!$B30,'WW Spending Projected'!F$14:F$53)</f>
        <v>0</v>
      </c>
      <c r="G30" s="422">
        <f>SUMIF('WW Spending Actual'!$B$10:$B$49,'WW Spending Total'!$B30,'WW Spending Actual'!G$10:G$49)+SUMIF('WW Spending Projected'!$B$14:$B$53,'WW Spending Total'!$B30,'WW Spending Projected'!G$14:G$53)</f>
        <v>0</v>
      </c>
      <c r="H30" s="422">
        <f>SUMIF('WW Spending Actual'!$B$10:$B$49,'WW Spending Total'!$B30,'WW Spending Actual'!H$10:H$49)+SUMIF('WW Spending Projected'!$B$14:$B$53,'WW Spending Total'!$B30,'WW Spending Projected'!H$14:H$53)</f>
        <v>0</v>
      </c>
      <c r="I30" s="422">
        <f>SUMIF('WW Spending Actual'!$B$10:$B$49,'WW Spending Total'!$B30,'WW Spending Actual'!I$10:I$49)+SUMIF('WW Spending Projected'!$B$14:$B$53,'WW Spending Total'!$B30,'WW Spending Projected'!I$14:I$53)</f>
        <v>0</v>
      </c>
      <c r="J30" s="422">
        <f>SUMIF('WW Spending Actual'!$B$10:$B$49,'WW Spending Total'!$B30,'WW Spending Actual'!J$10:J$49)+SUMIF('WW Spending Projected'!$B$14:$B$53,'WW Spending Total'!$B30,'WW Spending Projected'!J$14:J$53)</f>
        <v>0</v>
      </c>
      <c r="K30" s="422">
        <f>SUMIF('WW Spending Actual'!$B$10:$B$49,'WW Spending Total'!$B30,'WW Spending Actual'!K$10:K$49)+SUMIF('WW Spending Projected'!$B$14:$B$53,'WW Spending Total'!$B30,'WW Spending Projected'!K$14:K$53)</f>
        <v>0</v>
      </c>
      <c r="L30" s="422">
        <f>SUMIF('WW Spending Actual'!$B$10:$B$49,'WW Spending Total'!$B30,'WW Spending Actual'!L$10:L$49)+SUMIF('WW Spending Projected'!$B$14:$B$53,'WW Spending Total'!$B30,'WW Spending Projected'!L$14:L$53)</f>
        <v>0</v>
      </c>
      <c r="M30" s="422">
        <f>SUMIF('WW Spending Actual'!$B$10:$B$49,'WW Spending Total'!$B30,'WW Spending Actual'!M$10:M$49)+SUMIF('WW Spending Projected'!$B$14:$B$53,'WW Spending Total'!$B30,'WW Spending Projected'!M$14:M$53)</f>
        <v>0</v>
      </c>
      <c r="N30" s="422">
        <f>SUMIF('WW Spending Actual'!$B$10:$B$49,'WW Spending Total'!$B30,'WW Spending Actual'!N$10:N$49)+SUMIF('WW Spending Projected'!$B$14:$B$53,'WW Spending Total'!$B30,'WW Spending Projected'!N$14:N$53)</f>
        <v>0</v>
      </c>
      <c r="O30" s="422">
        <f>SUMIF('WW Spending Actual'!$B$10:$B$49,'WW Spending Total'!$B30,'WW Spending Actual'!O$10:O$49)+SUMIF('WW Spending Projected'!$B$14:$B$53,'WW Spending Total'!$B30,'WW Spending Projected'!O$14:O$53)</f>
        <v>0</v>
      </c>
      <c r="P30" s="422">
        <f>SUMIF('WW Spending Actual'!$B$10:$B$49,'WW Spending Total'!$B30,'WW Spending Actual'!P$10:P$49)+SUMIF('WW Spending Projected'!$B$14:$B$53,'WW Spending Total'!$B30,'WW Spending Projected'!P$14:P$53)</f>
        <v>0</v>
      </c>
      <c r="Q30" s="422">
        <f>SUMIF('WW Spending Actual'!$B$10:$B$49,'WW Spending Total'!$B30,'WW Spending Actual'!Q$10:Q$49)+SUMIF('WW Spending Projected'!$B$14:$B$53,'WW Spending Total'!$B30,'WW Spending Projected'!Q$14:Q$53)</f>
        <v>0</v>
      </c>
      <c r="R30" s="422">
        <f>SUMIF('WW Spending Actual'!$B$10:$B$49,'WW Spending Total'!$B30,'WW Spending Actual'!R$10:R$49)+SUMIF('WW Spending Projected'!$B$14:$B$53,'WW Spending Total'!$B30,'WW Spending Projected'!R$14:R$53)</f>
        <v>0</v>
      </c>
      <c r="S30" s="91">
        <f>SUMIF('WW Spending Actual'!$B$10:$B$49,'WW Spending Total'!$B30,'WW Spending Actual'!S$10:S$49)+SUMIF('WW Spending Projected'!$B$14:$B$53,'WW Spending Total'!$B30,'WW Spending Projected'!S$14:S$53)</f>
        <v>0</v>
      </c>
      <c r="T30" s="422">
        <f>SUMIF('WW Spending Actual'!$B$10:$B$49,'WW Spending Total'!$B30,'WW Spending Actual'!T$10:T$49)+SUMIF('WW Spending Projected'!$B$14:$B$53,'WW Spending Total'!$B30,'WW Spending Projected'!T$14:T$53)</f>
        <v>0</v>
      </c>
      <c r="U30" s="422">
        <f>SUMIF('WW Spending Actual'!$B$10:$B$49,'WW Spending Total'!$B30,'WW Spending Actual'!U$10:U$49)+SUMIF('WW Spending Projected'!$B$14:$B$53,'WW Spending Total'!$B30,'WW Spending Projected'!U$14:U$53)</f>
        <v>0</v>
      </c>
      <c r="V30" s="422">
        <f>SUMIF('WW Spending Actual'!$B$10:$B$49,'WW Spending Total'!$B30,'WW Spending Actual'!V$10:V$49)+SUMIF('WW Spending Projected'!$B$14:$B$53,'WW Spending Total'!$B30,'WW Spending Projected'!V$14:V$53)</f>
        <v>0</v>
      </c>
      <c r="W30" s="93">
        <f>SUMIF('WW Spending Actual'!$B$10:$B$49,'WW Spending Total'!$B30,'WW Spending Actual'!W$10:W$49)+SUMIF('WW Spending Projected'!$B$14:$B$53,'WW Spending Total'!$B30,'WW Spending Projected'!W$14:W$53)</f>
        <v>0</v>
      </c>
      <c r="X30" s="92">
        <f>SUMIF('WW Spending Actual'!$B$10:$B$49,'WW Spending Total'!$B30,'WW Spending Actual'!X$10:X$49)+SUMIF('WW Spending Projected'!$B$14:$B$53,'WW Spending Total'!$B30,'WW Spending Projected'!X$14:X$53)</f>
        <v>0</v>
      </c>
      <c r="Y30" s="92">
        <f>SUMIF('WW Spending Actual'!$B$10:$B$49,'WW Spending Total'!$B30,'WW Spending Actual'!Y$10:Y$49)+SUMIF('WW Spending Projected'!$B$14:$B$53,'WW Spending Total'!$B30,'WW Spending Projected'!Y$14:Y$53)</f>
        <v>0</v>
      </c>
      <c r="Z30" s="92">
        <f>SUMIF('WW Spending Actual'!$B$10:$B$49,'WW Spending Total'!$B30,'WW Spending Actual'!Z$10:Z$49)+SUMIF('WW Spending Projected'!$B$14:$B$53,'WW Spending Total'!$B30,'WW Spending Projected'!Z$14:Z$53)</f>
        <v>0</v>
      </c>
      <c r="AA30" s="92">
        <f>SUMIF('WW Spending Actual'!$B$10:$B$49,'WW Spending Total'!$B30,'WW Spending Actual'!AA$10:AA$49)+SUMIF('WW Spending Projected'!$B$14:$B$53,'WW Spending Total'!$B30,'WW Spending Projected'!AA$14:AA$53)</f>
        <v>0</v>
      </c>
      <c r="AB30" s="92">
        <f>SUMIF('WW Spending Actual'!$B$10:$B$49,'WW Spending Total'!$B30,'WW Spending Actual'!AB$10:AB$49)+SUMIF('WW Spending Projected'!$B$14:$B$53,'WW Spending Total'!$B30,'WW Spending Projected'!AB$14:AB$53)</f>
        <v>0</v>
      </c>
      <c r="AC30" s="92">
        <f>SUMIF('WW Spending Actual'!$B$10:$B$49,'WW Spending Total'!$B30,'WW Spending Actual'!AC$10:AC$49)+SUMIF('WW Spending Projected'!$B$14:$B$53,'WW Spending Total'!$B30,'WW Spending Projected'!AC$14:AC$53)</f>
        <v>0</v>
      </c>
      <c r="AD30" s="92">
        <f>SUMIF('WW Spending Actual'!$B$10:$B$49,'WW Spending Total'!$B30,'WW Spending Actual'!AD$10:AD$49)+SUMIF('WW Spending Projected'!$B$14:$B$53,'WW Spending Total'!$B30,'WW Spending Projected'!AD$14:AD$53)</f>
        <v>0</v>
      </c>
      <c r="AE30" s="92">
        <f>SUMIF('WW Spending Actual'!$B$10:$B$49,'WW Spending Total'!$B30,'WW Spending Actual'!AE$10:AE$49)+SUMIF('WW Spending Projected'!$B$14:$B$53,'WW Spending Total'!$B30,'WW Spending Projected'!AE$14:AE$53)</f>
        <v>0</v>
      </c>
      <c r="AF30" s="92">
        <f>SUMIF('WW Spending Actual'!$B$10:$B$49,'WW Spending Total'!$B30,'WW Spending Actual'!AF$10:AF$49)+SUMIF('WW Spending Projected'!$B$14:$B$53,'WW Spending Total'!$B30,'WW Spending Projected'!AF$14:AF$53)</f>
        <v>0</v>
      </c>
      <c r="AG30" s="93">
        <f>SUMIF('WW Spending Actual'!$B$10:$B$49,'WW Spending Total'!$B30,'WW Spending Actual'!AG$10:AG$49)+SUMIF('WW Spending Projected'!$B$14:$B$53,'WW Spending Total'!$B30,'WW Spending Projected'!AG$14:AG$53)</f>
        <v>0</v>
      </c>
    </row>
    <row r="31" spans="2:33" hidden="1" x14ac:dyDescent="0.2">
      <c r="B31" s="24" t="str">
        <f>IFERROR(VLOOKUP(C31,'MEG Def'!$A$45:$B$48,2),"")</f>
        <v/>
      </c>
      <c r="C31" s="50"/>
      <c r="D31" s="91">
        <f>SUMIF('WW Spending Actual'!$B$10:$B$49,'WW Spending Total'!$B31,'WW Spending Actual'!D$10:D$49)+SUMIF('WW Spending Projected'!$B$14:$B$53,'WW Spending Total'!$B31,'WW Spending Projected'!D$14:D$53)</f>
        <v>0</v>
      </c>
      <c r="E31" s="422">
        <f>SUMIF('WW Spending Actual'!$B$10:$B$49,'WW Spending Total'!$B31,'WW Spending Actual'!E$10:E$49)+SUMIF('WW Spending Projected'!$B$14:$B$53,'WW Spending Total'!$B31,'WW Spending Projected'!E$14:E$53)</f>
        <v>0</v>
      </c>
      <c r="F31" s="422">
        <f>SUMIF('WW Spending Actual'!$B$10:$B$49,'WW Spending Total'!$B31,'WW Spending Actual'!F$10:F$49)+SUMIF('WW Spending Projected'!$B$14:$B$53,'WW Spending Total'!$B31,'WW Spending Projected'!F$14:F$53)</f>
        <v>0</v>
      </c>
      <c r="G31" s="422">
        <f>SUMIF('WW Spending Actual'!$B$10:$B$49,'WW Spending Total'!$B31,'WW Spending Actual'!G$10:G$49)+SUMIF('WW Spending Projected'!$B$14:$B$53,'WW Spending Total'!$B31,'WW Spending Projected'!G$14:G$53)</f>
        <v>0</v>
      </c>
      <c r="H31" s="422">
        <f>SUMIF('WW Spending Actual'!$B$10:$B$49,'WW Spending Total'!$B31,'WW Spending Actual'!H$10:H$49)+SUMIF('WW Spending Projected'!$B$14:$B$53,'WW Spending Total'!$B31,'WW Spending Projected'!H$14:H$53)</f>
        <v>0</v>
      </c>
      <c r="I31" s="422">
        <f>SUMIF('WW Spending Actual'!$B$10:$B$49,'WW Spending Total'!$B31,'WW Spending Actual'!I$10:I$49)+SUMIF('WW Spending Projected'!$B$14:$B$53,'WW Spending Total'!$B31,'WW Spending Projected'!I$14:I$53)</f>
        <v>0</v>
      </c>
      <c r="J31" s="422">
        <f>SUMIF('WW Spending Actual'!$B$10:$B$49,'WW Spending Total'!$B31,'WW Spending Actual'!J$10:J$49)+SUMIF('WW Spending Projected'!$B$14:$B$53,'WW Spending Total'!$B31,'WW Spending Projected'!J$14:J$53)</f>
        <v>0</v>
      </c>
      <c r="K31" s="422">
        <f>SUMIF('WW Spending Actual'!$B$10:$B$49,'WW Spending Total'!$B31,'WW Spending Actual'!K$10:K$49)+SUMIF('WW Spending Projected'!$B$14:$B$53,'WW Spending Total'!$B31,'WW Spending Projected'!K$14:K$53)</f>
        <v>0</v>
      </c>
      <c r="L31" s="422">
        <f>SUMIF('WW Spending Actual'!$B$10:$B$49,'WW Spending Total'!$B31,'WW Spending Actual'!L$10:L$49)+SUMIF('WW Spending Projected'!$B$14:$B$53,'WW Spending Total'!$B31,'WW Spending Projected'!L$14:L$53)</f>
        <v>0</v>
      </c>
      <c r="M31" s="422">
        <f>SUMIF('WW Spending Actual'!$B$10:$B$49,'WW Spending Total'!$B31,'WW Spending Actual'!M$10:M$49)+SUMIF('WW Spending Projected'!$B$14:$B$53,'WW Spending Total'!$B31,'WW Spending Projected'!M$14:M$53)</f>
        <v>0</v>
      </c>
      <c r="N31" s="422">
        <f>SUMIF('WW Spending Actual'!$B$10:$B$49,'WW Spending Total'!$B31,'WW Spending Actual'!N$10:N$49)+SUMIF('WW Spending Projected'!$B$14:$B$53,'WW Spending Total'!$B31,'WW Spending Projected'!N$14:N$53)</f>
        <v>0</v>
      </c>
      <c r="O31" s="422">
        <f>SUMIF('WW Spending Actual'!$B$10:$B$49,'WW Spending Total'!$B31,'WW Spending Actual'!O$10:O$49)+SUMIF('WW Spending Projected'!$B$14:$B$53,'WW Spending Total'!$B31,'WW Spending Projected'!O$14:O$53)</f>
        <v>0</v>
      </c>
      <c r="P31" s="422">
        <f>SUMIF('WW Spending Actual'!$B$10:$B$49,'WW Spending Total'!$B31,'WW Spending Actual'!P$10:P$49)+SUMIF('WW Spending Projected'!$B$14:$B$53,'WW Spending Total'!$B31,'WW Spending Projected'!P$14:P$53)</f>
        <v>0</v>
      </c>
      <c r="Q31" s="422">
        <f>SUMIF('WW Spending Actual'!$B$10:$B$49,'WW Spending Total'!$B31,'WW Spending Actual'!Q$10:Q$49)+SUMIF('WW Spending Projected'!$B$14:$B$53,'WW Spending Total'!$B31,'WW Spending Projected'!Q$14:Q$53)</f>
        <v>0</v>
      </c>
      <c r="R31" s="422">
        <f>SUMIF('WW Spending Actual'!$B$10:$B$49,'WW Spending Total'!$B31,'WW Spending Actual'!R$10:R$49)+SUMIF('WW Spending Projected'!$B$14:$B$53,'WW Spending Total'!$B31,'WW Spending Projected'!R$14:R$53)</f>
        <v>0</v>
      </c>
      <c r="S31" s="91">
        <f>SUMIF('WW Spending Actual'!$B$10:$B$49,'WW Spending Total'!$B31,'WW Spending Actual'!S$10:S$49)+SUMIF('WW Spending Projected'!$B$14:$B$53,'WW Spending Total'!$B31,'WW Spending Projected'!S$14:S$53)</f>
        <v>0</v>
      </c>
      <c r="T31" s="422">
        <f>SUMIF('WW Spending Actual'!$B$10:$B$49,'WW Spending Total'!$B31,'WW Spending Actual'!T$10:T$49)+SUMIF('WW Spending Projected'!$B$14:$B$53,'WW Spending Total'!$B31,'WW Spending Projected'!T$14:T$53)</f>
        <v>0</v>
      </c>
      <c r="U31" s="422">
        <f>SUMIF('WW Spending Actual'!$B$10:$B$49,'WW Spending Total'!$B31,'WW Spending Actual'!U$10:U$49)+SUMIF('WW Spending Projected'!$B$14:$B$53,'WW Spending Total'!$B31,'WW Spending Projected'!U$14:U$53)</f>
        <v>0</v>
      </c>
      <c r="V31" s="422">
        <f>SUMIF('WW Spending Actual'!$B$10:$B$49,'WW Spending Total'!$B31,'WW Spending Actual'!V$10:V$49)+SUMIF('WW Spending Projected'!$B$14:$B$53,'WW Spending Total'!$B31,'WW Spending Projected'!V$14:V$53)</f>
        <v>0</v>
      </c>
      <c r="W31" s="93">
        <f>SUMIF('WW Spending Actual'!$B$10:$B$49,'WW Spending Total'!$B31,'WW Spending Actual'!W$10:W$49)+SUMIF('WW Spending Projected'!$B$14:$B$53,'WW Spending Total'!$B31,'WW Spending Projected'!W$14:W$53)</f>
        <v>0</v>
      </c>
      <c r="X31" s="92">
        <f>SUMIF('WW Spending Actual'!$B$10:$B$49,'WW Spending Total'!$B31,'WW Spending Actual'!X$10:X$49)+SUMIF('WW Spending Projected'!$B$14:$B$53,'WW Spending Total'!$B31,'WW Spending Projected'!X$14:X$53)</f>
        <v>0</v>
      </c>
      <c r="Y31" s="92">
        <f>SUMIF('WW Spending Actual'!$B$10:$B$49,'WW Spending Total'!$B31,'WW Spending Actual'!Y$10:Y$49)+SUMIF('WW Spending Projected'!$B$14:$B$53,'WW Spending Total'!$B31,'WW Spending Projected'!Y$14:Y$53)</f>
        <v>0</v>
      </c>
      <c r="Z31" s="92">
        <f>SUMIF('WW Spending Actual'!$B$10:$B$49,'WW Spending Total'!$B31,'WW Spending Actual'!Z$10:Z$49)+SUMIF('WW Spending Projected'!$B$14:$B$53,'WW Spending Total'!$B31,'WW Spending Projected'!Z$14:Z$53)</f>
        <v>0</v>
      </c>
      <c r="AA31" s="92">
        <f>SUMIF('WW Spending Actual'!$B$10:$B$49,'WW Spending Total'!$B31,'WW Spending Actual'!AA$10:AA$49)+SUMIF('WW Spending Projected'!$B$14:$B$53,'WW Spending Total'!$B31,'WW Spending Projected'!AA$14:AA$53)</f>
        <v>0</v>
      </c>
      <c r="AB31" s="92">
        <f>SUMIF('WW Spending Actual'!$B$10:$B$49,'WW Spending Total'!$B31,'WW Spending Actual'!AB$10:AB$49)+SUMIF('WW Spending Projected'!$B$14:$B$53,'WW Spending Total'!$B31,'WW Spending Projected'!AB$14:AB$53)</f>
        <v>0</v>
      </c>
      <c r="AC31" s="92">
        <f>SUMIF('WW Spending Actual'!$B$10:$B$49,'WW Spending Total'!$B31,'WW Spending Actual'!AC$10:AC$49)+SUMIF('WW Spending Projected'!$B$14:$B$53,'WW Spending Total'!$B31,'WW Spending Projected'!AC$14:AC$53)</f>
        <v>0</v>
      </c>
      <c r="AD31" s="92">
        <f>SUMIF('WW Spending Actual'!$B$10:$B$49,'WW Spending Total'!$B31,'WW Spending Actual'!AD$10:AD$49)+SUMIF('WW Spending Projected'!$B$14:$B$53,'WW Spending Total'!$B31,'WW Spending Projected'!AD$14:AD$53)</f>
        <v>0</v>
      </c>
      <c r="AE31" s="92">
        <f>SUMIF('WW Spending Actual'!$B$10:$B$49,'WW Spending Total'!$B31,'WW Spending Actual'!AE$10:AE$49)+SUMIF('WW Spending Projected'!$B$14:$B$53,'WW Spending Total'!$B31,'WW Spending Projected'!AE$14:AE$53)</f>
        <v>0</v>
      </c>
      <c r="AF31" s="92">
        <f>SUMIF('WW Spending Actual'!$B$10:$B$49,'WW Spending Total'!$B31,'WW Spending Actual'!AF$10:AF$49)+SUMIF('WW Spending Projected'!$B$14:$B$53,'WW Spending Total'!$B31,'WW Spending Projected'!AF$14:AF$53)</f>
        <v>0</v>
      </c>
      <c r="AG31" s="93">
        <f>SUMIF('WW Spending Actual'!$B$10:$B$49,'WW Spending Total'!$B31,'WW Spending Actual'!AG$10:AG$49)+SUMIF('WW Spending Projected'!$B$14:$B$53,'WW Spending Total'!$B31,'WW Spending Projected'!AG$14:AG$53)</f>
        <v>0</v>
      </c>
    </row>
    <row r="32" spans="2:33" hidden="1" x14ac:dyDescent="0.2">
      <c r="B32" s="24" t="str">
        <f>IFERROR(VLOOKUP(C32,'MEG Def'!$A$45:$B$48,2),"")</f>
        <v/>
      </c>
      <c r="C32" s="50"/>
      <c r="D32" s="91">
        <f>SUMIF('WW Spending Actual'!$B$10:$B$49,'WW Spending Total'!$B32,'WW Spending Actual'!D$10:D$49)+SUMIF('WW Spending Projected'!$B$14:$B$53,'WW Spending Total'!$B32,'WW Spending Projected'!D$14:D$53)</f>
        <v>0</v>
      </c>
      <c r="E32" s="422">
        <f>SUMIF('WW Spending Actual'!$B$10:$B$49,'WW Spending Total'!$B32,'WW Spending Actual'!E$10:E$49)+SUMIF('WW Spending Projected'!$B$14:$B$53,'WW Spending Total'!$B32,'WW Spending Projected'!E$14:E$53)</f>
        <v>0</v>
      </c>
      <c r="F32" s="422">
        <f>SUMIF('WW Spending Actual'!$B$10:$B$49,'WW Spending Total'!$B32,'WW Spending Actual'!F$10:F$49)+SUMIF('WW Spending Projected'!$B$14:$B$53,'WW Spending Total'!$B32,'WW Spending Projected'!F$14:F$53)</f>
        <v>0</v>
      </c>
      <c r="G32" s="422">
        <f>SUMIF('WW Spending Actual'!$B$10:$B$49,'WW Spending Total'!$B32,'WW Spending Actual'!G$10:G$49)+SUMIF('WW Spending Projected'!$B$14:$B$53,'WW Spending Total'!$B32,'WW Spending Projected'!G$14:G$53)</f>
        <v>0</v>
      </c>
      <c r="H32" s="422">
        <f>SUMIF('WW Spending Actual'!$B$10:$B$49,'WW Spending Total'!$B32,'WW Spending Actual'!H$10:H$49)+SUMIF('WW Spending Projected'!$B$14:$B$53,'WW Spending Total'!$B32,'WW Spending Projected'!H$14:H$53)</f>
        <v>0</v>
      </c>
      <c r="I32" s="422">
        <f>SUMIF('WW Spending Actual'!$B$10:$B$49,'WW Spending Total'!$B32,'WW Spending Actual'!I$10:I$49)+SUMIF('WW Spending Projected'!$B$14:$B$53,'WW Spending Total'!$B32,'WW Spending Projected'!I$14:I$53)</f>
        <v>0</v>
      </c>
      <c r="J32" s="422">
        <f>SUMIF('WW Spending Actual'!$B$10:$B$49,'WW Spending Total'!$B32,'WW Spending Actual'!J$10:J$49)+SUMIF('WW Spending Projected'!$B$14:$B$53,'WW Spending Total'!$B32,'WW Spending Projected'!J$14:J$53)</f>
        <v>0</v>
      </c>
      <c r="K32" s="422">
        <f>SUMIF('WW Spending Actual'!$B$10:$B$49,'WW Spending Total'!$B32,'WW Spending Actual'!K$10:K$49)+SUMIF('WW Spending Projected'!$B$14:$B$53,'WW Spending Total'!$B32,'WW Spending Projected'!K$14:K$53)</f>
        <v>0</v>
      </c>
      <c r="L32" s="422">
        <f>SUMIF('WW Spending Actual'!$B$10:$B$49,'WW Spending Total'!$B32,'WW Spending Actual'!L$10:L$49)+SUMIF('WW Spending Projected'!$B$14:$B$53,'WW Spending Total'!$B32,'WW Spending Projected'!L$14:L$53)</f>
        <v>0</v>
      </c>
      <c r="M32" s="422">
        <f>SUMIF('WW Spending Actual'!$B$10:$B$49,'WW Spending Total'!$B32,'WW Spending Actual'!M$10:M$49)+SUMIF('WW Spending Projected'!$B$14:$B$53,'WW Spending Total'!$B32,'WW Spending Projected'!M$14:M$53)</f>
        <v>0</v>
      </c>
      <c r="N32" s="422">
        <f>SUMIF('WW Spending Actual'!$B$10:$B$49,'WW Spending Total'!$B32,'WW Spending Actual'!N$10:N$49)+SUMIF('WW Spending Projected'!$B$14:$B$53,'WW Spending Total'!$B32,'WW Spending Projected'!N$14:N$53)</f>
        <v>0</v>
      </c>
      <c r="O32" s="422">
        <f>SUMIF('WW Spending Actual'!$B$10:$B$49,'WW Spending Total'!$B32,'WW Spending Actual'!O$10:O$49)+SUMIF('WW Spending Projected'!$B$14:$B$53,'WW Spending Total'!$B32,'WW Spending Projected'!O$14:O$53)</f>
        <v>0</v>
      </c>
      <c r="P32" s="422">
        <f>SUMIF('WW Spending Actual'!$B$10:$B$49,'WW Spending Total'!$B32,'WW Spending Actual'!P$10:P$49)+SUMIF('WW Spending Projected'!$B$14:$B$53,'WW Spending Total'!$B32,'WW Spending Projected'!P$14:P$53)</f>
        <v>0</v>
      </c>
      <c r="Q32" s="422">
        <f>SUMIF('WW Spending Actual'!$B$10:$B$49,'WW Spending Total'!$B32,'WW Spending Actual'!Q$10:Q$49)+SUMIF('WW Spending Projected'!$B$14:$B$53,'WW Spending Total'!$B32,'WW Spending Projected'!Q$14:Q$53)</f>
        <v>0</v>
      </c>
      <c r="R32" s="422">
        <f>SUMIF('WW Spending Actual'!$B$10:$B$49,'WW Spending Total'!$B32,'WW Spending Actual'!R$10:R$49)+SUMIF('WW Spending Projected'!$B$14:$B$53,'WW Spending Total'!$B32,'WW Spending Projected'!R$14:R$53)</f>
        <v>0</v>
      </c>
      <c r="S32" s="91">
        <f>SUMIF('WW Spending Actual'!$B$10:$B$49,'WW Spending Total'!$B32,'WW Spending Actual'!S$10:S$49)+SUMIF('WW Spending Projected'!$B$14:$B$53,'WW Spending Total'!$B32,'WW Spending Projected'!S$14:S$53)</f>
        <v>0</v>
      </c>
      <c r="T32" s="422">
        <f>SUMIF('WW Spending Actual'!$B$10:$B$49,'WW Spending Total'!$B32,'WW Spending Actual'!T$10:T$49)+SUMIF('WW Spending Projected'!$B$14:$B$53,'WW Spending Total'!$B32,'WW Spending Projected'!T$14:T$53)</f>
        <v>0</v>
      </c>
      <c r="U32" s="422">
        <f>SUMIF('WW Spending Actual'!$B$10:$B$49,'WW Spending Total'!$B32,'WW Spending Actual'!U$10:U$49)+SUMIF('WW Spending Projected'!$B$14:$B$53,'WW Spending Total'!$B32,'WW Spending Projected'!U$14:U$53)</f>
        <v>0</v>
      </c>
      <c r="V32" s="422">
        <f>SUMIF('WW Spending Actual'!$B$10:$B$49,'WW Spending Total'!$B32,'WW Spending Actual'!V$10:V$49)+SUMIF('WW Spending Projected'!$B$14:$B$53,'WW Spending Total'!$B32,'WW Spending Projected'!V$14:V$53)</f>
        <v>0</v>
      </c>
      <c r="W32" s="93">
        <f>SUMIF('WW Spending Actual'!$B$10:$B$49,'WW Spending Total'!$B32,'WW Spending Actual'!W$10:W$49)+SUMIF('WW Spending Projected'!$B$14:$B$53,'WW Spending Total'!$B32,'WW Spending Projected'!W$14:W$53)</f>
        <v>0</v>
      </c>
      <c r="X32" s="92">
        <f>SUMIF('WW Spending Actual'!$B$10:$B$49,'WW Spending Total'!$B32,'WW Spending Actual'!X$10:X$49)+SUMIF('WW Spending Projected'!$B$14:$B$53,'WW Spending Total'!$B32,'WW Spending Projected'!X$14:X$53)</f>
        <v>0</v>
      </c>
      <c r="Y32" s="92">
        <f>SUMIF('WW Spending Actual'!$B$10:$B$49,'WW Spending Total'!$B32,'WW Spending Actual'!Y$10:Y$49)+SUMIF('WW Spending Projected'!$B$14:$B$53,'WW Spending Total'!$B32,'WW Spending Projected'!Y$14:Y$53)</f>
        <v>0</v>
      </c>
      <c r="Z32" s="92">
        <f>SUMIF('WW Spending Actual'!$B$10:$B$49,'WW Spending Total'!$B32,'WW Spending Actual'!Z$10:Z$49)+SUMIF('WW Spending Projected'!$B$14:$B$53,'WW Spending Total'!$B32,'WW Spending Projected'!Z$14:Z$53)</f>
        <v>0</v>
      </c>
      <c r="AA32" s="92">
        <f>SUMIF('WW Spending Actual'!$B$10:$B$49,'WW Spending Total'!$B32,'WW Spending Actual'!AA$10:AA$49)+SUMIF('WW Spending Projected'!$B$14:$B$53,'WW Spending Total'!$B32,'WW Spending Projected'!AA$14:AA$53)</f>
        <v>0</v>
      </c>
      <c r="AB32" s="92">
        <f>SUMIF('WW Spending Actual'!$B$10:$B$49,'WW Spending Total'!$B32,'WW Spending Actual'!AB$10:AB$49)+SUMIF('WW Spending Projected'!$B$14:$B$53,'WW Spending Total'!$B32,'WW Spending Projected'!AB$14:AB$53)</f>
        <v>0</v>
      </c>
      <c r="AC32" s="92">
        <f>SUMIF('WW Spending Actual'!$B$10:$B$49,'WW Spending Total'!$B32,'WW Spending Actual'!AC$10:AC$49)+SUMIF('WW Spending Projected'!$B$14:$B$53,'WW Spending Total'!$B32,'WW Spending Projected'!AC$14:AC$53)</f>
        <v>0</v>
      </c>
      <c r="AD32" s="92">
        <f>SUMIF('WW Spending Actual'!$B$10:$B$49,'WW Spending Total'!$B32,'WW Spending Actual'!AD$10:AD$49)+SUMIF('WW Spending Projected'!$B$14:$B$53,'WW Spending Total'!$B32,'WW Spending Projected'!AD$14:AD$53)</f>
        <v>0</v>
      </c>
      <c r="AE32" s="92">
        <f>SUMIF('WW Spending Actual'!$B$10:$B$49,'WW Spending Total'!$B32,'WW Spending Actual'!AE$10:AE$49)+SUMIF('WW Spending Projected'!$B$14:$B$53,'WW Spending Total'!$B32,'WW Spending Projected'!AE$14:AE$53)</f>
        <v>0</v>
      </c>
      <c r="AF32" s="92">
        <f>SUMIF('WW Spending Actual'!$B$10:$B$49,'WW Spending Total'!$B32,'WW Spending Actual'!AF$10:AF$49)+SUMIF('WW Spending Projected'!$B$14:$B$53,'WW Spending Total'!$B32,'WW Spending Projected'!AF$14:AF$53)</f>
        <v>0</v>
      </c>
      <c r="AG32" s="93">
        <f>SUMIF('WW Spending Actual'!$B$10:$B$49,'WW Spending Total'!$B32,'WW Spending Actual'!AG$10:AG$49)+SUMIF('WW Spending Projected'!$B$14:$B$53,'WW Spending Total'!$B32,'WW Spending Projected'!AG$14:AG$53)</f>
        <v>0</v>
      </c>
    </row>
    <row r="33" spans="2:33" hidden="1" x14ac:dyDescent="0.2">
      <c r="B33" s="24" t="str">
        <f>IFERROR(VLOOKUP(C33,'MEG Def'!$A$45:$B$48,2),"")</f>
        <v/>
      </c>
      <c r="C33" s="50"/>
      <c r="D33" s="91">
        <f>SUMIF('WW Spending Actual'!$B$10:$B$49,'WW Spending Total'!$B33,'WW Spending Actual'!D$10:D$49)+SUMIF('WW Spending Projected'!$B$14:$B$53,'WW Spending Total'!$B33,'WW Spending Projected'!D$14:D$53)</f>
        <v>0</v>
      </c>
      <c r="E33" s="422">
        <f>SUMIF('WW Spending Actual'!$B$10:$B$49,'WW Spending Total'!$B33,'WW Spending Actual'!E$10:E$49)+SUMIF('WW Spending Projected'!$B$14:$B$53,'WW Spending Total'!$B33,'WW Spending Projected'!E$14:E$53)</f>
        <v>0</v>
      </c>
      <c r="F33" s="422">
        <f>SUMIF('WW Spending Actual'!$B$10:$B$49,'WW Spending Total'!$B33,'WW Spending Actual'!F$10:F$49)+SUMIF('WW Spending Projected'!$B$14:$B$53,'WW Spending Total'!$B33,'WW Spending Projected'!F$14:F$53)</f>
        <v>0</v>
      </c>
      <c r="G33" s="422">
        <f>SUMIF('WW Spending Actual'!$B$10:$B$49,'WW Spending Total'!$B33,'WW Spending Actual'!G$10:G$49)+SUMIF('WW Spending Projected'!$B$14:$B$53,'WW Spending Total'!$B33,'WW Spending Projected'!G$14:G$53)</f>
        <v>0</v>
      </c>
      <c r="H33" s="422">
        <f>SUMIF('WW Spending Actual'!$B$10:$B$49,'WW Spending Total'!$B33,'WW Spending Actual'!H$10:H$49)+SUMIF('WW Spending Projected'!$B$14:$B$53,'WW Spending Total'!$B33,'WW Spending Projected'!H$14:H$53)</f>
        <v>0</v>
      </c>
      <c r="I33" s="422">
        <f>SUMIF('WW Spending Actual'!$B$10:$B$49,'WW Spending Total'!$B33,'WW Spending Actual'!I$10:I$49)+SUMIF('WW Spending Projected'!$B$14:$B$53,'WW Spending Total'!$B33,'WW Spending Projected'!I$14:I$53)</f>
        <v>0</v>
      </c>
      <c r="J33" s="422">
        <f>SUMIF('WW Spending Actual'!$B$10:$B$49,'WW Spending Total'!$B33,'WW Spending Actual'!J$10:J$49)+SUMIF('WW Spending Projected'!$B$14:$B$53,'WW Spending Total'!$B33,'WW Spending Projected'!J$14:J$53)</f>
        <v>0</v>
      </c>
      <c r="K33" s="422">
        <f>SUMIF('WW Spending Actual'!$B$10:$B$49,'WW Spending Total'!$B33,'WW Spending Actual'!K$10:K$49)+SUMIF('WW Spending Projected'!$B$14:$B$53,'WW Spending Total'!$B33,'WW Spending Projected'!K$14:K$53)</f>
        <v>0</v>
      </c>
      <c r="L33" s="422">
        <f>SUMIF('WW Spending Actual'!$B$10:$B$49,'WW Spending Total'!$B33,'WW Spending Actual'!L$10:L$49)+SUMIF('WW Spending Projected'!$B$14:$B$53,'WW Spending Total'!$B33,'WW Spending Projected'!L$14:L$53)</f>
        <v>0</v>
      </c>
      <c r="M33" s="422">
        <f>SUMIF('WW Spending Actual'!$B$10:$B$49,'WW Spending Total'!$B33,'WW Spending Actual'!M$10:M$49)+SUMIF('WW Spending Projected'!$B$14:$B$53,'WW Spending Total'!$B33,'WW Spending Projected'!M$14:M$53)</f>
        <v>0</v>
      </c>
      <c r="N33" s="422">
        <f>SUMIF('WW Spending Actual'!$B$10:$B$49,'WW Spending Total'!$B33,'WW Spending Actual'!N$10:N$49)+SUMIF('WW Spending Projected'!$B$14:$B$53,'WW Spending Total'!$B33,'WW Spending Projected'!N$14:N$53)</f>
        <v>0</v>
      </c>
      <c r="O33" s="422">
        <f>SUMIF('WW Spending Actual'!$B$10:$B$49,'WW Spending Total'!$B33,'WW Spending Actual'!O$10:O$49)+SUMIF('WW Spending Projected'!$B$14:$B$53,'WW Spending Total'!$B33,'WW Spending Projected'!O$14:O$53)</f>
        <v>0</v>
      </c>
      <c r="P33" s="422">
        <f>SUMIF('WW Spending Actual'!$B$10:$B$49,'WW Spending Total'!$B33,'WW Spending Actual'!P$10:P$49)+SUMIF('WW Spending Projected'!$B$14:$B$53,'WW Spending Total'!$B33,'WW Spending Projected'!P$14:P$53)</f>
        <v>0</v>
      </c>
      <c r="Q33" s="422">
        <f>SUMIF('WW Spending Actual'!$B$10:$B$49,'WW Spending Total'!$B33,'WW Spending Actual'!Q$10:Q$49)+SUMIF('WW Spending Projected'!$B$14:$B$53,'WW Spending Total'!$B33,'WW Spending Projected'!Q$14:Q$53)</f>
        <v>0</v>
      </c>
      <c r="R33" s="422">
        <f>SUMIF('WW Spending Actual'!$B$10:$B$49,'WW Spending Total'!$B33,'WW Spending Actual'!R$10:R$49)+SUMIF('WW Spending Projected'!$B$14:$B$53,'WW Spending Total'!$B33,'WW Spending Projected'!R$14:R$53)</f>
        <v>0</v>
      </c>
      <c r="S33" s="91">
        <f>SUMIF('WW Spending Actual'!$B$10:$B$49,'WW Spending Total'!$B33,'WW Spending Actual'!S$10:S$49)+SUMIF('WW Spending Projected'!$B$14:$B$53,'WW Spending Total'!$B33,'WW Spending Projected'!S$14:S$53)</f>
        <v>0</v>
      </c>
      <c r="T33" s="422">
        <f>SUMIF('WW Spending Actual'!$B$10:$B$49,'WW Spending Total'!$B33,'WW Spending Actual'!T$10:T$49)+SUMIF('WW Spending Projected'!$B$14:$B$53,'WW Spending Total'!$B33,'WW Spending Projected'!T$14:T$53)</f>
        <v>0</v>
      </c>
      <c r="U33" s="422">
        <f>SUMIF('WW Spending Actual'!$B$10:$B$49,'WW Spending Total'!$B33,'WW Spending Actual'!U$10:U$49)+SUMIF('WW Spending Projected'!$B$14:$B$53,'WW Spending Total'!$B33,'WW Spending Projected'!U$14:U$53)</f>
        <v>0</v>
      </c>
      <c r="V33" s="422">
        <f>SUMIF('WW Spending Actual'!$B$10:$B$49,'WW Spending Total'!$B33,'WW Spending Actual'!V$10:V$49)+SUMIF('WW Spending Projected'!$B$14:$B$53,'WW Spending Total'!$B33,'WW Spending Projected'!V$14:V$53)</f>
        <v>0</v>
      </c>
      <c r="W33" s="93">
        <f>SUMIF('WW Spending Actual'!$B$10:$B$49,'WW Spending Total'!$B33,'WW Spending Actual'!W$10:W$49)+SUMIF('WW Spending Projected'!$B$14:$B$53,'WW Spending Total'!$B33,'WW Spending Projected'!W$14:W$53)</f>
        <v>0</v>
      </c>
      <c r="X33" s="92">
        <f>SUMIF('WW Spending Actual'!$B$10:$B$49,'WW Spending Total'!$B33,'WW Spending Actual'!X$10:X$49)+SUMIF('WW Spending Projected'!$B$14:$B$53,'WW Spending Total'!$B33,'WW Spending Projected'!X$14:X$53)</f>
        <v>0</v>
      </c>
      <c r="Y33" s="92">
        <f>SUMIF('WW Spending Actual'!$B$10:$B$49,'WW Spending Total'!$B33,'WW Spending Actual'!Y$10:Y$49)+SUMIF('WW Spending Projected'!$B$14:$B$53,'WW Spending Total'!$B33,'WW Spending Projected'!Y$14:Y$53)</f>
        <v>0</v>
      </c>
      <c r="Z33" s="92">
        <f>SUMIF('WW Spending Actual'!$B$10:$B$49,'WW Spending Total'!$B33,'WW Spending Actual'!Z$10:Z$49)+SUMIF('WW Spending Projected'!$B$14:$B$53,'WW Spending Total'!$B33,'WW Spending Projected'!Z$14:Z$53)</f>
        <v>0</v>
      </c>
      <c r="AA33" s="92">
        <f>SUMIF('WW Spending Actual'!$B$10:$B$49,'WW Spending Total'!$B33,'WW Spending Actual'!AA$10:AA$49)+SUMIF('WW Spending Projected'!$B$14:$B$53,'WW Spending Total'!$B33,'WW Spending Projected'!AA$14:AA$53)</f>
        <v>0</v>
      </c>
      <c r="AB33" s="92">
        <f>SUMIF('WW Spending Actual'!$B$10:$B$49,'WW Spending Total'!$B33,'WW Spending Actual'!AB$10:AB$49)+SUMIF('WW Spending Projected'!$B$14:$B$53,'WW Spending Total'!$B33,'WW Spending Projected'!AB$14:AB$53)</f>
        <v>0</v>
      </c>
      <c r="AC33" s="92">
        <f>SUMIF('WW Spending Actual'!$B$10:$B$49,'WW Spending Total'!$B33,'WW Spending Actual'!AC$10:AC$49)+SUMIF('WW Spending Projected'!$B$14:$B$53,'WW Spending Total'!$B33,'WW Spending Projected'!AC$14:AC$53)</f>
        <v>0</v>
      </c>
      <c r="AD33" s="92">
        <f>SUMIF('WW Spending Actual'!$B$10:$B$49,'WW Spending Total'!$B33,'WW Spending Actual'!AD$10:AD$49)+SUMIF('WW Spending Projected'!$B$14:$B$53,'WW Spending Total'!$B33,'WW Spending Projected'!AD$14:AD$53)</f>
        <v>0</v>
      </c>
      <c r="AE33" s="92">
        <f>SUMIF('WW Spending Actual'!$B$10:$B$49,'WW Spending Total'!$B33,'WW Spending Actual'!AE$10:AE$49)+SUMIF('WW Spending Projected'!$B$14:$B$53,'WW Spending Total'!$B33,'WW Spending Projected'!AE$14:AE$53)</f>
        <v>0</v>
      </c>
      <c r="AF33" s="92">
        <f>SUMIF('WW Spending Actual'!$B$10:$B$49,'WW Spending Total'!$B33,'WW Spending Actual'!AF$10:AF$49)+SUMIF('WW Spending Projected'!$B$14:$B$53,'WW Spending Total'!$B33,'WW Spending Projected'!AF$14:AF$53)</f>
        <v>0</v>
      </c>
      <c r="AG33" s="93">
        <f>SUMIF('WW Spending Actual'!$B$10:$B$49,'WW Spending Total'!$B33,'WW Spending Actual'!AG$10:AG$49)+SUMIF('WW Spending Projected'!$B$14:$B$53,'WW Spending Total'!$B33,'WW Spending Projected'!AG$14:AG$53)</f>
        <v>0</v>
      </c>
    </row>
    <row r="34" spans="2:33" hidden="1" x14ac:dyDescent="0.2">
      <c r="B34" s="23"/>
      <c r="C34" s="50"/>
      <c r="D34" s="91">
        <f>SUMIF('WW Spending Actual'!$B$10:$B$49,'WW Spending Total'!$B34,'WW Spending Actual'!D$10:D$49)+SUMIF('WW Spending Projected'!$B$14:$B$53,'WW Spending Total'!$B34,'WW Spending Projected'!D$14:D$53)</f>
        <v>0</v>
      </c>
      <c r="E34" s="422">
        <f>SUMIF('WW Spending Actual'!$B$10:$B$49,'WW Spending Total'!$B34,'WW Spending Actual'!E$10:E$49)+SUMIF('WW Spending Projected'!$B$14:$B$53,'WW Spending Total'!$B34,'WW Spending Projected'!E$14:E$53)</f>
        <v>0</v>
      </c>
      <c r="F34" s="422">
        <f>SUMIF('WW Spending Actual'!$B$10:$B$49,'WW Spending Total'!$B34,'WW Spending Actual'!F$10:F$49)+SUMIF('WW Spending Projected'!$B$14:$B$53,'WW Spending Total'!$B34,'WW Spending Projected'!F$14:F$53)</f>
        <v>0</v>
      </c>
      <c r="G34" s="422">
        <f>SUMIF('WW Spending Actual'!$B$10:$B$49,'WW Spending Total'!$B34,'WW Spending Actual'!G$10:G$49)+SUMIF('WW Spending Projected'!$B$14:$B$53,'WW Spending Total'!$B34,'WW Spending Projected'!G$14:G$53)</f>
        <v>0</v>
      </c>
      <c r="H34" s="422">
        <f>SUMIF('WW Spending Actual'!$B$10:$B$49,'WW Spending Total'!$B34,'WW Spending Actual'!H$10:H$49)+SUMIF('WW Spending Projected'!$B$14:$B$53,'WW Spending Total'!$B34,'WW Spending Projected'!H$14:H$53)</f>
        <v>0</v>
      </c>
      <c r="I34" s="422">
        <f>SUMIF('WW Spending Actual'!$B$10:$B$49,'WW Spending Total'!$B34,'WW Spending Actual'!I$10:I$49)+SUMIF('WW Spending Projected'!$B$14:$B$53,'WW Spending Total'!$B34,'WW Spending Projected'!I$14:I$53)</f>
        <v>0</v>
      </c>
      <c r="J34" s="422">
        <f>SUMIF('WW Spending Actual'!$B$10:$B$49,'WW Spending Total'!$B34,'WW Spending Actual'!J$10:J$49)+SUMIF('WW Spending Projected'!$B$14:$B$53,'WW Spending Total'!$B34,'WW Spending Projected'!J$14:J$53)</f>
        <v>0</v>
      </c>
      <c r="K34" s="422">
        <f>SUMIF('WW Spending Actual'!$B$10:$B$49,'WW Spending Total'!$B34,'WW Spending Actual'!K$10:K$49)+SUMIF('WW Spending Projected'!$B$14:$B$53,'WW Spending Total'!$B34,'WW Spending Projected'!K$14:K$53)</f>
        <v>0</v>
      </c>
      <c r="L34" s="422">
        <f>SUMIF('WW Spending Actual'!$B$10:$B$49,'WW Spending Total'!$B34,'WW Spending Actual'!L$10:L$49)+SUMIF('WW Spending Projected'!$B$14:$B$53,'WW Spending Total'!$B34,'WW Spending Projected'!L$14:L$53)</f>
        <v>0</v>
      </c>
      <c r="M34" s="422">
        <f>SUMIF('WW Spending Actual'!$B$10:$B$49,'WW Spending Total'!$B34,'WW Spending Actual'!M$10:M$49)+SUMIF('WW Spending Projected'!$B$14:$B$53,'WW Spending Total'!$B34,'WW Spending Projected'!M$14:M$53)</f>
        <v>0</v>
      </c>
      <c r="N34" s="422">
        <f>SUMIF('WW Spending Actual'!$B$10:$B$49,'WW Spending Total'!$B34,'WW Spending Actual'!N$10:N$49)+SUMIF('WW Spending Projected'!$B$14:$B$53,'WW Spending Total'!$B34,'WW Spending Projected'!N$14:N$53)</f>
        <v>0</v>
      </c>
      <c r="O34" s="422">
        <f>SUMIF('WW Spending Actual'!$B$10:$B$49,'WW Spending Total'!$B34,'WW Spending Actual'!O$10:O$49)+SUMIF('WW Spending Projected'!$B$14:$B$53,'WW Spending Total'!$B34,'WW Spending Projected'!O$14:O$53)</f>
        <v>0</v>
      </c>
      <c r="P34" s="422">
        <f>SUMIF('WW Spending Actual'!$B$10:$B$49,'WW Spending Total'!$B34,'WW Spending Actual'!P$10:P$49)+SUMIF('WW Spending Projected'!$B$14:$B$53,'WW Spending Total'!$B34,'WW Spending Projected'!P$14:P$53)</f>
        <v>0</v>
      </c>
      <c r="Q34" s="422">
        <f>SUMIF('WW Spending Actual'!$B$10:$B$49,'WW Spending Total'!$B34,'WW Spending Actual'!Q$10:Q$49)+SUMIF('WW Spending Projected'!$B$14:$B$53,'WW Spending Total'!$B34,'WW Spending Projected'!Q$14:Q$53)</f>
        <v>0</v>
      </c>
      <c r="R34" s="422">
        <f>SUMIF('WW Spending Actual'!$B$10:$B$49,'WW Spending Total'!$B34,'WW Spending Actual'!R$10:R$49)+SUMIF('WW Spending Projected'!$B$14:$B$53,'WW Spending Total'!$B34,'WW Spending Projected'!R$14:R$53)</f>
        <v>0</v>
      </c>
      <c r="S34" s="91">
        <f>SUMIF('WW Spending Actual'!$B$10:$B$49,'WW Spending Total'!$B34,'WW Spending Actual'!S$10:S$49)+SUMIF('WW Spending Projected'!$B$14:$B$53,'WW Spending Total'!$B34,'WW Spending Projected'!S$14:S$53)</f>
        <v>0</v>
      </c>
      <c r="T34" s="422">
        <f>SUMIF('WW Spending Actual'!$B$10:$B$49,'WW Spending Total'!$B34,'WW Spending Actual'!T$10:T$49)+SUMIF('WW Spending Projected'!$B$14:$B$53,'WW Spending Total'!$B34,'WW Spending Projected'!T$14:T$53)</f>
        <v>0</v>
      </c>
      <c r="U34" s="422">
        <f>SUMIF('WW Spending Actual'!$B$10:$B$49,'WW Spending Total'!$B34,'WW Spending Actual'!U$10:U$49)+SUMIF('WW Spending Projected'!$B$14:$B$53,'WW Spending Total'!$B34,'WW Spending Projected'!U$14:U$53)</f>
        <v>0</v>
      </c>
      <c r="V34" s="422">
        <f>SUMIF('WW Spending Actual'!$B$10:$B$49,'WW Spending Total'!$B34,'WW Spending Actual'!V$10:V$49)+SUMIF('WW Spending Projected'!$B$14:$B$53,'WW Spending Total'!$B34,'WW Spending Projected'!V$14:V$53)</f>
        <v>0</v>
      </c>
      <c r="W34" s="93">
        <f>SUMIF('WW Spending Actual'!$B$10:$B$49,'WW Spending Total'!$B34,'WW Spending Actual'!W$10:W$49)+SUMIF('WW Spending Projected'!$B$14:$B$53,'WW Spending Total'!$B34,'WW Spending Projected'!W$14:W$53)</f>
        <v>0</v>
      </c>
      <c r="X34" s="92">
        <f>SUMIF('WW Spending Actual'!$B$10:$B$49,'WW Spending Total'!$B34,'WW Spending Actual'!X$10:X$49)+SUMIF('WW Spending Projected'!$B$14:$B$53,'WW Spending Total'!$B34,'WW Spending Projected'!X$14:X$53)</f>
        <v>0</v>
      </c>
      <c r="Y34" s="92">
        <f>SUMIF('WW Spending Actual'!$B$10:$B$49,'WW Spending Total'!$B34,'WW Spending Actual'!Y$10:Y$49)+SUMIF('WW Spending Projected'!$B$14:$B$53,'WW Spending Total'!$B34,'WW Spending Projected'!Y$14:Y$53)</f>
        <v>0</v>
      </c>
      <c r="Z34" s="92">
        <f>SUMIF('WW Spending Actual'!$B$10:$B$49,'WW Spending Total'!$B34,'WW Spending Actual'!Z$10:Z$49)+SUMIF('WW Spending Projected'!$B$14:$B$53,'WW Spending Total'!$B34,'WW Spending Projected'!Z$14:Z$53)</f>
        <v>0</v>
      </c>
      <c r="AA34" s="92">
        <f>SUMIF('WW Spending Actual'!$B$10:$B$49,'WW Spending Total'!$B34,'WW Spending Actual'!AA$10:AA$49)+SUMIF('WW Spending Projected'!$B$14:$B$53,'WW Spending Total'!$B34,'WW Spending Projected'!AA$14:AA$53)</f>
        <v>0</v>
      </c>
      <c r="AB34" s="92">
        <f>SUMIF('WW Spending Actual'!$B$10:$B$49,'WW Spending Total'!$B34,'WW Spending Actual'!AB$10:AB$49)+SUMIF('WW Spending Projected'!$B$14:$B$53,'WW Spending Total'!$B34,'WW Spending Projected'!AB$14:AB$53)</f>
        <v>0</v>
      </c>
      <c r="AC34" s="92">
        <f>SUMIF('WW Spending Actual'!$B$10:$B$49,'WW Spending Total'!$B34,'WW Spending Actual'!AC$10:AC$49)+SUMIF('WW Spending Projected'!$B$14:$B$53,'WW Spending Total'!$B34,'WW Spending Projected'!AC$14:AC$53)</f>
        <v>0</v>
      </c>
      <c r="AD34" s="92">
        <f>SUMIF('WW Spending Actual'!$B$10:$B$49,'WW Spending Total'!$B34,'WW Spending Actual'!AD$10:AD$49)+SUMIF('WW Spending Projected'!$B$14:$B$53,'WW Spending Total'!$B34,'WW Spending Projected'!AD$14:AD$53)</f>
        <v>0</v>
      </c>
      <c r="AE34" s="92">
        <f>SUMIF('WW Spending Actual'!$B$10:$B$49,'WW Spending Total'!$B34,'WW Spending Actual'!AE$10:AE$49)+SUMIF('WW Spending Projected'!$B$14:$B$53,'WW Spending Total'!$B34,'WW Spending Projected'!AE$14:AE$53)</f>
        <v>0</v>
      </c>
      <c r="AF34" s="92">
        <f>SUMIF('WW Spending Actual'!$B$10:$B$49,'WW Spending Total'!$B34,'WW Spending Actual'!AF$10:AF$49)+SUMIF('WW Spending Projected'!$B$14:$B$53,'WW Spending Total'!$B34,'WW Spending Projected'!AF$14:AF$53)</f>
        <v>0</v>
      </c>
      <c r="AG34" s="93">
        <f>SUMIF('WW Spending Actual'!$B$10:$B$49,'WW Spending Total'!$B34,'WW Spending Actual'!AG$10:AG$49)+SUMIF('WW Spending Projected'!$B$14:$B$53,'WW Spending Total'!$B34,'WW Spending Projected'!AG$14:AG$53)</f>
        <v>0</v>
      </c>
    </row>
    <row r="35" spans="2:33" hidden="1" x14ac:dyDescent="0.2">
      <c r="B35" s="6" t="s">
        <v>42</v>
      </c>
      <c r="C35" s="50"/>
      <c r="D35" s="91">
        <f>SUMIF('WW Spending Actual'!$B$10:$B$49,'WW Spending Total'!$B35,'WW Spending Actual'!D$10:D$49)+SUMIF('WW Spending Projected'!$B$14:$B$53,'WW Spending Total'!$B35,'WW Spending Projected'!D$14:D$53)</f>
        <v>0</v>
      </c>
      <c r="E35" s="422">
        <f>SUMIF('WW Spending Actual'!$B$10:$B$49,'WW Spending Total'!$B35,'WW Spending Actual'!E$10:E$49)+SUMIF('WW Spending Projected'!$B$14:$B$53,'WW Spending Total'!$B35,'WW Spending Projected'!E$14:E$53)</f>
        <v>0</v>
      </c>
      <c r="F35" s="422">
        <f>SUMIF('WW Spending Actual'!$B$10:$B$49,'WW Spending Total'!$B35,'WW Spending Actual'!F$10:F$49)+SUMIF('WW Spending Projected'!$B$14:$B$53,'WW Spending Total'!$B35,'WW Spending Projected'!F$14:F$53)</f>
        <v>0</v>
      </c>
      <c r="G35" s="422">
        <f>SUMIF('WW Spending Actual'!$B$10:$B$49,'WW Spending Total'!$B35,'WW Spending Actual'!G$10:G$49)+SUMIF('WW Spending Projected'!$B$14:$B$53,'WW Spending Total'!$B35,'WW Spending Projected'!G$14:G$53)</f>
        <v>0</v>
      </c>
      <c r="H35" s="422">
        <f>SUMIF('WW Spending Actual'!$B$10:$B$49,'WW Spending Total'!$B35,'WW Spending Actual'!H$10:H$49)+SUMIF('WW Spending Projected'!$B$14:$B$53,'WW Spending Total'!$B35,'WW Spending Projected'!H$14:H$53)</f>
        <v>0</v>
      </c>
      <c r="I35" s="422">
        <f>SUMIF('WW Spending Actual'!$B$10:$B$49,'WW Spending Total'!$B35,'WW Spending Actual'!I$10:I$49)+SUMIF('WW Spending Projected'!$B$14:$B$53,'WW Spending Total'!$B35,'WW Spending Projected'!I$14:I$53)</f>
        <v>0</v>
      </c>
      <c r="J35" s="422">
        <f>SUMIF('WW Spending Actual'!$B$10:$B$49,'WW Spending Total'!$B35,'WW Spending Actual'!J$10:J$49)+SUMIF('WW Spending Projected'!$B$14:$B$53,'WW Spending Total'!$B35,'WW Spending Projected'!J$14:J$53)</f>
        <v>0</v>
      </c>
      <c r="K35" s="422">
        <f>SUMIF('WW Spending Actual'!$B$10:$B$49,'WW Spending Total'!$B35,'WW Spending Actual'!K$10:K$49)+SUMIF('WW Spending Projected'!$B$14:$B$53,'WW Spending Total'!$B35,'WW Spending Projected'!K$14:K$53)</f>
        <v>0</v>
      </c>
      <c r="L35" s="422">
        <f>SUMIF('WW Spending Actual'!$B$10:$B$49,'WW Spending Total'!$B35,'WW Spending Actual'!L$10:L$49)+SUMIF('WW Spending Projected'!$B$14:$B$53,'WW Spending Total'!$B35,'WW Spending Projected'!L$14:L$53)</f>
        <v>0</v>
      </c>
      <c r="M35" s="422">
        <f>SUMIF('WW Spending Actual'!$B$10:$B$49,'WW Spending Total'!$B35,'WW Spending Actual'!M$10:M$49)+SUMIF('WW Spending Projected'!$B$14:$B$53,'WW Spending Total'!$B35,'WW Spending Projected'!M$14:M$53)</f>
        <v>0</v>
      </c>
      <c r="N35" s="422">
        <f>SUMIF('WW Spending Actual'!$B$10:$B$49,'WW Spending Total'!$B35,'WW Spending Actual'!N$10:N$49)+SUMIF('WW Spending Projected'!$B$14:$B$53,'WW Spending Total'!$B35,'WW Spending Projected'!N$14:N$53)</f>
        <v>0</v>
      </c>
      <c r="O35" s="422">
        <f>SUMIF('WW Spending Actual'!$B$10:$B$49,'WW Spending Total'!$B35,'WW Spending Actual'!O$10:O$49)+SUMIF('WW Spending Projected'!$B$14:$B$53,'WW Spending Total'!$B35,'WW Spending Projected'!O$14:O$53)</f>
        <v>0</v>
      </c>
      <c r="P35" s="422">
        <f>SUMIF('WW Spending Actual'!$B$10:$B$49,'WW Spending Total'!$B35,'WW Spending Actual'!P$10:P$49)+SUMIF('WW Spending Projected'!$B$14:$B$53,'WW Spending Total'!$B35,'WW Spending Projected'!P$14:P$53)</f>
        <v>0</v>
      </c>
      <c r="Q35" s="422">
        <f>SUMIF('WW Spending Actual'!$B$10:$B$49,'WW Spending Total'!$B35,'WW Spending Actual'!Q$10:Q$49)+SUMIF('WW Spending Projected'!$B$14:$B$53,'WW Spending Total'!$B35,'WW Spending Projected'!Q$14:Q$53)</f>
        <v>0</v>
      </c>
      <c r="R35" s="422">
        <f>SUMIF('WW Spending Actual'!$B$10:$B$49,'WW Spending Total'!$B35,'WW Spending Actual'!R$10:R$49)+SUMIF('WW Spending Projected'!$B$14:$B$53,'WW Spending Total'!$B35,'WW Spending Projected'!R$14:R$53)</f>
        <v>0</v>
      </c>
      <c r="S35" s="91">
        <f>SUMIF('WW Spending Actual'!$B$10:$B$49,'WW Spending Total'!$B35,'WW Spending Actual'!S$10:S$49)+SUMIF('WW Spending Projected'!$B$14:$B$53,'WW Spending Total'!$B35,'WW Spending Projected'!S$14:S$53)</f>
        <v>0</v>
      </c>
      <c r="T35" s="422">
        <f>SUMIF('WW Spending Actual'!$B$10:$B$49,'WW Spending Total'!$B35,'WW Spending Actual'!T$10:T$49)+SUMIF('WW Spending Projected'!$B$14:$B$53,'WW Spending Total'!$B35,'WW Spending Projected'!T$14:T$53)</f>
        <v>0</v>
      </c>
      <c r="U35" s="422">
        <f>SUMIF('WW Spending Actual'!$B$10:$B$49,'WW Spending Total'!$B35,'WW Spending Actual'!U$10:U$49)+SUMIF('WW Spending Projected'!$B$14:$B$53,'WW Spending Total'!$B35,'WW Spending Projected'!U$14:U$53)</f>
        <v>0</v>
      </c>
      <c r="V35" s="422">
        <f>SUMIF('WW Spending Actual'!$B$10:$B$49,'WW Spending Total'!$B35,'WW Spending Actual'!V$10:V$49)+SUMIF('WW Spending Projected'!$B$14:$B$53,'WW Spending Total'!$B35,'WW Spending Projected'!V$14:V$53)</f>
        <v>0</v>
      </c>
      <c r="W35" s="93">
        <f>SUMIF('WW Spending Actual'!$B$10:$B$49,'WW Spending Total'!$B35,'WW Spending Actual'!W$10:W$49)+SUMIF('WW Spending Projected'!$B$14:$B$53,'WW Spending Total'!$B35,'WW Spending Projected'!W$14:W$53)</f>
        <v>0</v>
      </c>
      <c r="X35" s="92">
        <f>SUMIF('WW Spending Actual'!$B$10:$B$49,'WW Spending Total'!$B35,'WW Spending Actual'!X$10:X$49)+SUMIF('WW Spending Projected'!$B$14:$B$53,'WW Spending Total'!$B35,'WW Spending Projected'!X$14:X$53)</f>
        <v>0</v>
      </c>
      <c r="Y35" s="92">
        <f>SUMIF('WW Spending Actual'!$B$10:$B$49,'WW Spending Total'!$B35,'WW Spending Actual'!Y$10:Y$49)+SUMIF('WW Spending Projected'!$B$14:$B$53,'WW Spending Total'!$B35,'WW Spending Projected'!Y$14:Y$53)</f>
        <v>0</v>
      </c>
      <c r="Z35" s="92">
        <f>SUMIF('WW Spending Actual'!$B$10:$B$49,'WW Spending Total'!$B35,'WW Spending Actual'!Z$10:Z$49)+SUMIF('WW Spending Projected'!$B$14:$B$53,'WW Spending Total'!$B35,'WW Spending Projected'!Z$14:Z$53)</f>
        <v>0</v>
      </c>
      <c r="AA35" s="92">
        <f>SUMIF('WW Spending Actual'!$B$10:$B$49,'WW Spending Total'!$B35,'WW Spending Actual'!AA$10:AA$49)+SUMIF('WW Spending Projected'!$B$14:$B$53,'WW Spending Total'!$B35,'WW Spending Projected'!AA$14:AA$53)</f>
        <v>0</v>
      </c>
      <c r="AB35" s="92">
        <f>SUMIF('WW Spending Actual'!$B$10:$B$49,'WW Spending Total'!$B35,'WW Spending Actual'!AB$10:AB$49)+SUMIF('WW Spending Projected'!$B$14:$B$53,'WW Spending Total'!$B35,'WW Spending Projected'!AB$14:AB$53)</f>
        <v>0</v>
      </c>
      <c r="AC35" s="92">
        <f>SUMIF('WW Spending Actual'!$B$10:$B$49,'WW Spending Total'!$B35,'WW Spending Actual'!AC$10:AC$49)+SUMIF('WW Spending Projected'!$B$14:$B$53,'WW Spending Total'!$B35,'WW Spending Projected'!AC$14:AC$53)</f>
        <v>0</v>
      </c>
      <c r="AD35" s="92">
        <f>SUMIF('WW Spending Actual'!$B$10:$B$49,'WW Spending Total'!$B35,'WW Spending Actual'!AD$10:AD$49)+SUMIF('WW Spending Projected'!$B$14:$B$53,'WW Spending Total'!$B35,'WW Spending Projected'!AD$14:AD$53)</f>
        <v>0</v>
      </c>
      <c r="AE35" s="92">
        <f>SUMIF('WW Spending Actual'!$B$10:$B$49,'WW Spending Total'!$B35,'WW Spending Actual'!AE$10:AE$49)+SUMIF('WW Spending Projected'!$B$14:$B$53,'WW Spending Total'!$B35,'WW Spending Projected'!AE$14:AE$53)</f>
        <v>0</v>
      </c>
      <c r="AF35" s="92">
        <f>SUMIF('WW Spending Actual'!$B$10:$B$49,'WW Spending Total'!$B35,'WW Spending Actual'!AF$10:AF$49)+SUMIF('WW Spending Projected'!$B$14:$B$53,'WW Spending Total'!$B35,'WW Spending Projected'!AF$14:AF$53)</f>
        <v>0</v>
      </c>
      <c r="AG35" s="93">
        <f>SUMIF('WW Spending Actual'!$B$10:$B$49,'WW Spending Total'!$B35,'WW Spending Actual'!AG$10:AG$49)+SUMIF('WW Spending Projected'!$B$14:$B$53,'WW Spending Total'!$B35,'WW Spending Projected'!AG$14:AG$53)</f>
        <v>0</v>
      </c>
    </row>
    <row r="36" spans="2:33" hidden="1" x14ac:dyDescent="0.2">
      <c r="B36" s="21" t="str">
        <f>IFERROR(VLOOKUP(C36,'MEG Def'!$A$50:$B$53,2),"")</f>
        <v/>
      </c>
      <c r="C36" s="50"/>
      <c r="D36" s="91">
        <f>SUMIF('WW Spending Actual'!$B$10:$B$49,'WW Spending Total'!$B36,'WW Spending Actual'!D$10:D$49)+SUMIF('WW Spending Projected'!$B$14:$B$53,'WW Spending Total'!$B36,'WW Spending Projected'!D$14:D$53)</f>
        <v>0</v>
      </c>
      <c r="E36" s="422">
        <f>SUMIF('WW Spending Actual'!$B$10:$B$49,'WW Spending Total'!$B36,'WW Spending Actual'!E$10:E$49)+SUMIF('WW Spending Projected'!$B$14:$B$53,'WW Spending Total'!$B36,'WW Spending Projected'!E$14:E$53)</f>
        <v>0</v>
      </c>
      <c r="F36" s="422">
        <f>SUMIF('WW Spending Actual'!$B$10:$B$49,'WW Spending Total'!$B36,'WW Spending Actual'!F$10:F$49)+SUMIF('WW Spending Projected'!$B$14:$B$53,'WW Spending Total'!$B36,'WW Spending Projected'!F$14:F$53)</f>
        <v>0</v>
      </c>
      <c r="G36" s="422">
        <f>SUMIF('WW Spending Actual'!$B$10:$B$49,'WW Spending Total'!$B36,'WW Spending Actual'!G$10:G$49)+SUMIF('WW Spending Projected'!$B$14:$B$53,'WW Spending Total'!$B36,'WW Spending Projected'!G$14:G$53)</f>
        <v>0</v>
      </c>
      <c r="H36" s="422">
        <f>SUMIF('WW Spending Actual'!$B$10:$B$49,'WW Spending Total'!$B36,'WW Spending Actual'!H$10:H$49)+SUMIF('WW Spending Projected'!$B$14:$B$53,'WW Spending Total'!$B36,'WW Spending Projected'!H$14:H$53)</f>
        <v>0</v>
      </c>
      <c r="I36" s="422">
        <f>SUMIF('WW Spending Actual'!$B$10:$B$49,'WW Spending Total'!$B36,'WW Spending Actual'!I$10:I$49)+SUMIF('WW Spending Projected'!$B$14:$B$53,'WW Spending Total'!$B36,'WW Spending Projected'!I$14:I$53)</f>
        <v>0</v>
      </c>
      <c r="J36" s="422">
        <f>SUMIF('WW Spending Actual'!$B$10:$B$49,'WW Spending Total'!$B36,'WW Spending Actual'!J$10:J$49)+SUMIF('WW Spending Projected'!$B$14:$B$53,'WW Spending Total'!$B36,'WW Spending Projected'!J$14:J$53)</f>
        <v>0</v>
      </c>
      <c r="K36" s="422">
        <f>SUMIF('WW Spending Actual'!$B$10:$B$49,'WW Spending Total'!$B36,'WW Spending Actual'!K$10:K$49)+SUMIF('WW Spending Projected'!$B$14:$B$53,'WW Spending Total'!$B36,'WW Spending Projected'!K$14:K$53)</f>
        <v>0</v>
      </c>
      <c r="L36" s="422">
        <f>SUMIF('WW Spending Actual'!$B$10:$B$49,'WW Spending Total'!$B36,'WW Spending Actual'!L$10:L$49)+SUMIF('WW Spending Projected'!$B$14:$B$53,'WW Spending Total'!$B36,'WW Spending Projected'!L$14:L$53)</f>
        <v>0</v>
      </c>
      <c r="M36" s="422">
        <f>SUMIF('WW Spending Actual'!$B$10:$B$49,'WW Spending Total'!$B36,'WW Spending Actual'!M$10:M$49)+SUMIF('WW Spending Projected'!$B$14:$B$53,'WW Spending Total'!$B36,'WW Spending Projected'!M$14:M$53)</f>
        <v>0</v>
      </c>
      <c r="N36" s="422">
        <f>SUMIF('WW Spending Actual'!$B$10:$B$49,'WW Spending Total'!$B36,'WW Spending Actual'!N$10:N$49)+SUMIF('WW Spending Projected'!$B$14:$B$53,'WW Spending Total'!$B36,'WW Spending Projected'!N$14:N$53)</f>
        <v>0</v>
      </c>
      <c r="O36" s="422">
        <f>SUMIF('WW Spending Actual'!$B$10:$B$49,'WW Spending Total'!$B36,'WW Spending Actual'!O$10:O$49)+SUMIF('WW Spending Projected'!$B$14:$B$53,'WW Spending Total'!$B36,'WW Spending Projected'!O$14:O$53)</f>
        <v>0</v>
      </c>
      <c r="P36" s="422">
        <f>SUMIF('WW Spending Actual'!$B$10:$B$49,'WW Spending Total'!$B36,'WW Spending Actual'!P$10:P$49)+SUMIF('WW Spending Projected'!$B$14:$B$53,'WW Spending Total'!$B36,'WW Spending Projected'!P$14:P$53)</f>
        <v>0</v>
      </c>
      <c r="Q36" s="422">
        <f>SUMIF('WW Spending Actual'!$B$10:$B$49,'WW Spending Total'!$B36,'WW Spending Actual'!Q$10:Q$49)+SUMIF('WW Spending Projected'!$B$14:$B$53,'WW Spending Total'!$B36,'WW Spending Projected'!Q$14:Q$53)</f>
        <v>0</v>
      </c>
      <c r="R36" s="422">
        <f>SUMIF('WW Spending Actual'!$B$10:$B$49,'WW Spending Total'!$B36,'WW Spending Actual'!R$10:R$49)+SUMIF('WW Spending Projected'!$B$14:$B$53,'WW Spending Total'!$B36,'WW Spending Projected'!R$14:R$53)</f>
        <v>0</v>
      </c>
      <c r="S36" s="91">
        <f>SUMIF('WW Spending Actual'!$B$10:$B$49,'WW Spending Total'!$B36,'WW Spending Actual'!S$10:S$49)+SUMIF('WW Spending Projected'!$B$14:$B$53,'WW Spending Total'!$B36,'WW Spending Projected'!S$14:S$53)</f>
        <v>0</v>
      </c>
      <c r="T36" s="422">
        <f>SUMIF('WW Spending Actual'!$B$10:$B$49,'WW Spending Total'!$B36,'WW Spending Actual'!T$10:T$49)+SUMIF('WW Spending Projected'!$B$14:$B$53,'WW Spending Total'!$B36,'WW Spending Projected'!T$14:T$53)</f>
        <v>0</v>
      </c>
      <c r="U36" s="422">
        <f>SUMIF('WW Spending Actual'!$B$10:$B$49,'WW Spending Total'!$B36,'WW Spending Actual'!U$10:U$49)+SUMIF('WW Spending Projected'!$B$14:$B$53,'WW Spending Total'!$B36,'WW Spending Projected'!U$14:U$53)</f>
        <v>0</v>
      </c>
      <c r="V36" s="422">
        <f>SUMIF('WW Spending Actual'!$B$10:$B$49,'WW Spending Total'!$B36,'WW Spending Actual'!V$10:V$49)+SUMIF('WW Spending Projected'!$B$14:$B$53,'WW Spending Total'!$B36,'WW Spending Projected'!V$14:V$53)</f>
        <v>0</v>
      </c>
      <c r="W36" s="93">
        <f>SUMIF('WW Spending Actual'!$B$10:$B$49,'WW Spending Total'!$B36,'WW Spending Actual'!W$10:W$49)+SUMIF('WW Spending Projected'!$B$14:$B$53,'WW Spending Total'!$B36,'WW Spending Projected'!W$14:W$53)</f>
        <v>0</v>
      </c>
      <c r="X36" s="92">
        <f>SUMIF('WW Spending Actual'!$B$10:$B$49,'WW Spending Total'!$B36,'WW Spending Actual'!X$10:X$49)+SUMIF('WW Spending Projected'!$B$14:$B$53,'WW Spending Total'!$B36,'WW Spending Projected'!X$14:X$53)</f>
        <v>0</v>
      </c>
      <c r="Y36" s="92">
        <f>SUMIF('WW Spending Actual'!$B$10:$B$49,'WW Spending Total'!$B36,'WW Spending Actual'!Y$10:Y$49)+SUMIF('WW Spending Projected'!$B$14:$B$53,'WW Spending Total'!$B36,'WW Spending Projected'!Y$14:Y$53)</f>
        <v>0</v>
      </c>
      <c r="Z36" s="92">
        <f>SUMIF('WW Spending Actual'!$B$10:$B$49,'WW Spending Total'!$B36,'WW Spending Actual'!Z$10:Z$49)+SUMIF('WW Spending Projected'!$B$14:$B$53,'WW Spending Total'!$B36,'WW Spending Projected'!Z$14:Z$53)</f>
        <v>0</v>
      </c>
      <c r="AA36" s="92">
        <f>SUMIF('WW Spending Actual'!$B$10:$B$49,'WW Spending Total'!$B36,'WW Spending Actual'!AA$10:AA$49)+SUMIF('WW Spending Projected'!$B$14:$B$53,'WW Spending Total'!$B36,'WW Spending Projected'!AA$14:AA$53)</f>
        <v>0</v>
      </c>
      <c r="AB36" s="92">
        <f>SUMIF('WW Spending Actual'!$B$10:$B$49,'WW Spending Total'!$B36,'WW Spending Actual'!AB$10:AB$49)+SUMIF('WW Spending Projected'!$B$14:$B$53,'WW Spending Total'!$B36,'WW Spending Projected'!AB$14:AB$53)</f>
        <v>0</v>
      </c>
      <c r="AC36" s="92">
        <f>SUMIF('WW Spending Actual'!$B$10:$B$49,'WW Spending Total'!$B36,'WW Spending Actual'!AC$10:AC$49)+SUMIF('WW Spending Projected'!$B$14:$B$53,'WW Spending Total'!$B36,'WW Spending Projected'!AC$14:AC$53)</f>
        <v>0</v>
      </c>
      <c r="AD36" s="92">
        <f>SUMIF('WW Spending Actual'!$B$10:$B$49,'WW Spending Total'!$B36,'WW Spending Actual'!AD$10:AD$49)+SUMIF('WW Spending Projected'!$B$14:$B$53,'WW Spending Total'!$B36,'WW Spending Projected'!AD$14:AD$53)</f>
        <v>0</v>
      </c>
      <c r="AE36" s="92">
        <f>SUMIF('WW Spending Actual'!$B$10:$B$49,'WW Spending Total'!$B36,'WW Spending Actual'!AE$10:AE$49)+SUMIF('WW Spending Projected'!$B$14:$B$53,'WW Spending Total'!$B36,'WW Spending Projected'!AE$14:AE$53)</f>
        <v>0</v>
      </c>
      <c r="AF36" s="92">
        <f>SUMIF('WW Spending Actual'!$B$10:$B$49,'WW Spending Total'!$B36,'WW Spending Actual'!AF$10:AF$49)+SUMIF('WW Spending Projected'!$B$14:$B$53,'WW Spending Total'!$B36,'WW Spending Projected'!AF$14:AF$53)</f>
        <v>0</v>
      </c>
      <c r="AG36" s="93">
        <f>SUMIF('WW Spending Actual'!$B$10:$B$49,'WW Spending Total'!$B36,'WW Spending Actual'!AG$10:AG$49)+SUMIF('WW Spending Projected'!$B$14:$B$53,'WW Spending Total'!$B36,'WW Spending Projected'!AG$14:AG$53)</f>
        <v>0</v>
      </c>
    </row>
    <row r="37" spans="2:33" hidden="1" x14ac:dyDescent="0.2">
      <c r="B37" s="21" t="str">
        <f>IFERROR(VLOOKUP(C37,'MEG Def'!$A$50:$B$53,2),"")</f>
        <v/>
      </c>
      <c r="C37" s="50"/>
      <c r="D37" s="91">
        <f>SUMIF('WW Spending Actual'!$B$10:$B$49,'WW Spending Total'!$B37,'WW Spending Actual'!D$10:D$49)+SUMIF('WW Spending Projected'!$B$14:$B$53,'WW Spending Total'!$B37,'WW Spending Projected'!D$14:D$53)</f>
        <v>0</v>
      </c>
      <c r="E37" s="422">
        <f>SUMIF('WW Spending Actual'!$B$10:$B$49,'WW Spending Total'!$B37,'WW Spending Actual'!E$10:E$49)+SUMIF('WW Spending Projected'!$B$14:$B$53,'WW Spending Total'!$B37,'WW Spending Projected'!E$14:E$53)</f>
        <v>0</v>
      </c>
      <c r="F37" s="422">
        <f>SUMIF('WW Spending Actual'!$B$10:$B$49,'WW Spending Total'!$B37,'WW Spending Actual'!F$10:F$49)+SUMIF('WW Spending Projected'!$B$14:$B$53,'WW Spending Total'!$B37,'WW Spending Projected'!F$14:F$53)</f>
        <v>0</v>
      </c>
      <c r="G37" s="422">
        <f>SUMIF('WW Spending Actual'!$B$10:$B$49,'WW Spending Total'!$B37,'WW Spending Actual'!G$10:G$49)+SUMIF('WW Spending Projected'!$B$14:$B$53,'WW Spending Total'!$B37,'WW Spending Projected'!G$14:G$53)</f>
        <v>0</v>
      </c>
      <c r="H37" s="422">
        <f>SUMIF('WW Spending Actual'!$B$10:$B$49,'WW Spending Total'!$B37,'WW Spending Actual'!H$10:H$49)+SUMIF('WW Spending Projected'!$B$14:$B$53,'WW Spending Total'!$B37,'WW Spending Projected'!H$14:H$53)</f>
        <v>0</v>
      </c>
      <c r="I37" s="422">
        <f>SUMIF('WW Spending Actual'!$B$10:$B$49,'WW Spending Total'!$B37,'WW Spending Actual'!I$10:I$49)+SUMIF('WW Spending Projected'!$B$14:$B$53,'WW Spending Total'!$B37,'WW Spending Projected'!I$14:I$53)</f>
        <v>0</v>
      </c>
      <c r="J37" s="422">
        <f>SUMIF('WW Spending Actual'!$B$10:$B$49,'WW Spending Total'!$B37,'WW Spending Actual'!J$10:J$49)+SUMIF('WW Spending Projected'!$B$14:$B$53,'WW Spending Total'!$B37,'WW Spending Projected'!J$14:J$53)</f>
        <v>0</v>
      </c>
      <c r="K37" s="422">
        <f>SUMIF('WW Spending Actual'!$B$10:$B$49,'WW Spending Total'!$B37,'WW Spending Actual'!K$10:K$49)+SUMIF('WW Spending Projected'!$B$14:$B$53,'WW Spending Total'!$B37,'WW Spending Projected'!K$14:K$53)</f>
        <v>0</v>
      </c>
      <c r="L37" s="422">
        <f>SUMIF('WW Spending Actual'!$B$10:$B$49,'WW Spending Total'!$B37,'WW Spending Actual'!L$10:L$49)+SUMIF('WW Spending Projected'!$B$14:$B$53,'WW Spending Total'!$B37,'WW Spending Projected'!L$14:L$53)</f>
        <v>0</v>
      </c>
      <c r="M37" s="422">
        <f>SUMIF('WW Spending Actual'!$B$10:$B$49,'WW Spending Total'!$B37,'WW Spending Actual'!M$10:M$49)+SUMIF('WW Spending Projected'!$B$14:$B$53,'WW Spending Total'!$B37,'WW Spending Projected'!M$14:M$53)</f>
        <v>0</v>
      </c>
      <c r="N37" s="422">
        <f>SUMIF('WW Spending Actual'!$B$10:$B$49,'WW Spending Total'!$B37,'WW Spending Actual'!N$10:N$49)+SUMIF('WW Spending Projected'!$B$14:$B$53,'WW Spending Total'!$B37,'WW Spending Projected'!N$14:N$53)</f>
        <v>0</v>
      </c>
      <c r="O37" s="422">
        <f>SUMIF('WW Spending Actual'!$B$10:$B$49,'WW Spending Total'!$B37,'WW Spending Actual'!O$10:O$49)+SUMIF('WW Spending Projected'!$B$14:$B$53,'WW Spending Total'!$B37,'WW Spending Projected'!O$14:O$53)</f>
        <v>0</v>
      </c>
      <c r="P37" s="422">
        <f>SUMIF('WW Spending Actual'!$B$10:$B$49,'WW Spending Total'!$B37,'WW Spending Actual'!P$10:P$49)+SUMIF('WW Spending Projected'!$B$14:$B$53,'WW Spending Total'!$B37,'WW Spending Projected'!P$14:P$53)</f>
        <v>0</v>
      </c>
      <c r="Q37" s="422">
        <f>SUMIF('WW Spending Actual'!$B$10:$B$49,'WW Spending Total'!$B37,'WW Spending Actual'!Q$10:Q$49)+SUMIF('WW Spending Projected'!$B$14:$B$53,'WW Spending Total'!$B37,'WW Spending Projected'!Q$14:Q$53)</f>
        <v>0</v>
      </c>
      <c r="R37" s="422">
        <f>SUMIF('WW Spending Actual'!$B$10:$B$49,'WW Spending Total'!$B37,'WW Spending Actual'!R$10:R$49)+SUMIF('WW Spending Projected'!$B$14:$B$53,'WW Spending Total'!$B37,'WW Spending Projected'!R$14:R$53)</f>
        <v>0</v>
      </c>
      <c r="S37" s="91">
        <f>SUMIF('WW Spending Actual'!$B$10:$B$49,'WW Spending Total'!$B37,'WW Spending Actual'!S$10:S$49)+SUMIF('WW Spending Projected'!$B$14:$B$53,'WW Spending Total'!$B37,'WW Spending Projected'!S$14:S$53)</f>
        <v>0</v>
      </c>
      <c r="T37" s="422">
        <f>SUMIF('WW Spending Actual'!$B$10:$B$49,'WW Spending Total'!$B37,'WW Spending Actual'!T$10:T$49)+SUMIF('WW Spending Projected'!$B$14:$B$53,'WW Spending Total'!$B37,'WW Spending Projected'!T$14:T$53)</f>
        <v>0</v>
      </c>
      <c r="U37" s="422">
        <f>SUMIF('WW Spending Actual'!$B$10:$B$49,'WW Spending Total'!$B37,'WW Spending Actual'!U$10:U$49)+SUMIF('WW Spending Projected'!$B$14:$B$53,'WW Spending Total'!$B37,'WW Spending Projected'!U$14:U$53)</f>
        <v>0</v>
      </c>
      <c r="V37" s="422">
        <f>SUMIF('WW Spending Actual'!$B$10:$B$49,'WW Spending Total'!$B37,'WW Spending Actual'!V$10:V$49)+SUMIF('WW Spending Projected'!$B$14:$B$53,'WW Spending Total'!$B37,'WW Spending Projected'!V$14:V$53)</f>
        <v>0</v>
      </c>
      <c r="W37" s="93">
        <f>SUMIF('WW Spending Actual'!$B$10:$B$49,'WW Spending Total'!$B37,'WW Spending Actual'!W$10:W$49)+SUMIF('WW Spending Projected'!$B$14:$B$53,'WW Spending Total'!$B37,'WW Spending Projected'!W$14:W$53)</f>
        <v>0</v>
      </c>
      <c r="X37" s="92">
        <f>SUMIF('WW Spending Actual'!$B$10:$B$49,'WW Spending Total'!$B37,'WW Spending Actual'!X$10:X$49)+SUMIF('WW Spending Projected'!$B$14:$B$53,'WW Spending Total'!$B37,'WW Spending Projected'!X$14:X$53)</f>
        <v>0</v>
      </c>
      <c r="Y37" s="92">
        <f>SUMIF('WW Spending Actual'!$B$10:$B$49,'WW Spending Total'!$B37,'WW Spending Actual'!Y$10:Y$49)+SUMIF('WW Spending Projected'!$B$14:$B$53,'WW Spending Total'!$B37,'WW Spending Projected'!Y$14:Y$53)</f>
        <v>0</v>
      </c>
      <c r="Z37" s="92">
        <f>SUMIF('WW Spending Actual'!$B$10:$B$49,'WW Spending Total'!$B37,'WW Spending Actual'!Z$10:Z$49)+SUMIF('WW Spending Projected'!$B$14:$B$53,'WW Spending Total'!$B37,'WW Spending Projected'!Z$14:Z$53)</f>
        <v>0</v>
      </c>
      <c r="AA37" s="92">
        <f>SUMIF('WW Spending Actual'!$B$10:$B$49,'WW Spending Total'!$B37,'WW Spending Actual'!AA$10:AA$49)+SUMIF('WW Spending Projected'!$B$14:$B$53,'WW Spending Total'!$B37,'WW Spending Projected'!AA$14:AA$53)</f>
        <v>0</v>
      </c>
      <c r="AB37" s="92">
        <f>SUMIF('WW Spending Actual'!$B$10:$B$49,'WW Spending Total'!$B37,'WW Spending Actual'!AB$10:AB$49)+SUMIF('WW Spending Projected'!$B$14:$B$53,'WW Spending Total'!$B37,'WW Spending Projected'!AB$14:AB$53)</f>
        <v>0</v>
      </c>
      <c r="AC37" s="92">
        <f>SUMIF('WW Spending Actual'!$B$10:$B$49,'WW Spending Total'!$B37,'WW Spending Actual'!AC$10:AC$49)+SUMIF('WW Spending Projected'!$B$14:$B$53,'WW Spending Total'!$B37,'WW Spending Projected'!AC$14:AC$53)</f>
        <v>0</v>
      </c>
      <c r="AD37" s="92">
        <f>SUMIF('WW Spending Actual'!$B$10:$B$49,'WW Spending Total'!$B37,'WW Spending Actual'!AD$10:AD$49)+SUMIF('WW Spending Projected'!$B$14:$B$53,'WW Spending Total'!$B37,'WW Spending Projected'!AD$14:AD$53)</f>
        <v>0</v>
      </c>
      <c r="AE37" s="92">
        <f>SUMIF('WW Spending Actual'!$B$10:$B$49,'WW Spending Total'!$B37,'WW Spending Actual'!AE$10:AE$49)+SUMIF('WW Spending Projected'!$B$14:$B$53,'WW Spending Total'!$B37,'WW Spending Projected'!AE$14:AE$53)</f>
        <v>0</v>
      </c>
      <c r="AF37" s="92">
        <f>SUMIF('WW Spending Actual'!$B$10:$B$49,'WW Spending Total'!$B37,'WW Spending Actual'!AF$10:AF$49)+SUMIF('WW Spending Projected'!$B$14:$B$53,'WW Spending Total'!$B37,'WW Spending Projected'!AF$14:AF$53)</f>
        <v>0</v>
      </c>
      <c r="AG37" s="93">
        <f>SUMIF('WW Spending Actual'!$B$10:$B$49,'WW Spending Total'!$B37,'WW Spending Actual'!AG$10:AG$49)+SUMIF('WW Spending Projected'!$B$14:$B$53,'WW Spending Total'!$B37,'WW Spending Projected'!AG$14:AG$53)</f>
        <v>0</v>
      </c>
    </row>
    <row r="38" spans="2:33" hidden="1" x14ac:dyDescent="0.2">
      <c r="B38" s="21" t="str">
        <f>IFERROR(VLOOKUP(C38,'MEG Def'!$A$50:$B$53,2),"")</f>
        <v/>
      </c>
      <c r="C38" s="50"/>
      <c r="D38" s="91">
        <f>SUMIF('WW Spending Actual'!$B$10:$B$49,'WW Spending Total'!$B38,'WW Spending Actual'!D$10:D$49)+SUMIF('WW Spending Projected'!$B$14:$B$53,'WW Spending Total'!$B38,'WW Spending Projected'!D$14:D$53)</f>
        <v>0</v>
      </c>
      <c r="E38" s="422">
        <f>SUMIF('WW Spending Actual'!$B$10:$B$49,'WW Spending Total'!$B38,'WW Spending Actual'!E$10:E$49)+SUMIF('WW Spending Projected'!$B$14:$B$53,'WW Spending Total'!$B38,'WW Spending Projected'!E$14:E$53)</f>
        <v>0</v>
      </c>
      <c r="F38" s="422">
        <f>SUMIF('WW Spending Actual'!$B$10:$B$49,'WW Spending Total'!$B38,'WW Spending Actual'!F$10:F$49)+SUMIF('WW Spending Projected'!$B$14:$B$53,'WW Spending Total'!$B38,'WW Spending Projected'!F$14:F$53)</f>
        <v>0</v>
      </c>
      <c r="G38" s="422">
        <f>SUMIF('WW Spending Actual'!$B$10:$B$49,'WW Spending Total'!$B38,'WW Spending Actual'!G$10:G$49)+SUMIF('WW Spending Projected'!$B$14:$B$53,'WW Spending Total'!$B38,'WW Spending Projected'!G$14:G$53)</f>
        <v>0</v>
      </c>
      <c r="H38" s="422">
        <f>SUMIF('WW Spending Actual'!$B$10:$B$49,'WW Spending Total'!$B38,'WW Spending Actual'!H$10:H$49)+SUMIF('WW Spending Projected'!$B$14:$B$53,'WW Spending Total'!$B38,'WW Spending Projected'!H$14:H$53)</f>
        <v>0</v>
      </c>
      <c r="I38" s="422">
        <f>SUMIF('WW Spending Actual'!$B$10:$B$49,'WW Spending Total'!$B38,'WW Spending Actual'!I$10:I$49)+SUMIF('WW Spending Projected'!$B$14:$B$53,'WW Spending Total'!$B38,'WW Spending Projected'!I$14:I$53)</f>
        <v>0</v>
      </c>
      <c r="J38" s="422">
        <f>SUMIF('WW Spending Actual'!$B$10:$B$49,'WW Spending Total'!$B38,'WW Spending Actual'!J$10:J$49)+SUMIF('WW Spending Projected'!$B$14:$B$53,'WW Spending Total'!$B38,'WW Spending Projected'!J$14:J$53)</f>
        <v>0</v>
      </c>
      <c r="K38" s="422">
        <f>SUMIF('WW Spending Actual'!$B$10:$B$49,'WW Spending Total'!$B38,'WW Spending Actual'!K$10:K$49)+SUMIF('WW Spending Projected'!$B$14:$B$53,'WW Spending Total'!$B38,'WW Spending Projected'!K$14:K$53)</f>
        <v>0</v>
      </c>
      <c r="L38" s="422">
        <f>SUMIF('WW Spending Actual'!$B$10:$B$49,'WW Spending Total'!$B38,'WW Spending Actual'!L$10:L$49)+SUMIF('WW Spending Projected'!$B$14:$B$53,'WW Spending Total'!$B38,'WW Spending Projected'!L$14:L$53)</f>
        <v>0</v>
      </c>
      <c r="M38" s="422">
        <f>SUMIF('WW Spending Actual'!$B$10:$B$49,'WW Spending Total'!$B38,'WW Spending Actual'!M$10:M$49)+SUMIF('WW Spending Projected'!$B$14:$B$53,'WW Spending Total'!$B38,'WW Spending Projected'!M$14:M$53)</f>
        <v>0</v>
      </c>
      <c r="N38" s="422">
        <f>SUMIF('WW Spending Actual'!$B$10:$B$49,'WW Spending Total'!$B38,'WW Spending Actual'!N$10:N$49)+SUMIF('WW Spending Projected'!$B$14:$B$53,'WW Spending Total'!$B38,'WW Spending Projected'!N$14:N$53)</f>
        <v>0</v>
      </c>
      <c r="O38" s="422">
        <f>SUMIF('WW Spending Actual'!$B$10:$B$49,'WW Spending Total'!$B38,'WW Spending Actual'!O$10:O$49)+SUMIF('WW Spending Projected'!$B$14:$B$53,'WW Spending Total'!$B38,'WW Spending Projected'!O$14:O$53)</f>
        <v>0</v>
      </c>
      <c r="P38" s="422">
        <f>SUMIF('WW Spending Actual'!$B$10:$B$49,'WW Spending Total'!$B38,'WW Spending Actual'!P$10:P$49)+SUMIF('WW Spending Projected'!$B$14:$B$53,'WW Spending Total'!$B38,'WW Spending Projected'!P$14:P$53)</f>
        <v>0</v>
      </c>
      <c r="Q38" s="422">
        <f>SUMIF('WW Spending Actual'!$B$10:$B$49,'WW Spending Total'!$B38,'WW Spending Actual'!Q$10:Q$49)+SUMIF('WW Spending Projected'!$B$14:$B$53,'WW Spending Total'!$B38,'WW Spending Projected'!Q$14:Q$53)</f>
        <v>0</v>
      </c>
      <c r="R38" s="422">
        <f>SUMIF('WW Spending Actual'!$B$10:$B$49,'WW Spending Total'!$B38,'WW Spending Actual'!R$10:R$49)+SUMIF('WW Spending Projected'!$B$14:$B$53,'WW Spending Total'!$B38,'WW Spending Projected'!R$14:R$53)</f>
        <v>0</v>
      </c>
      <c r="S38" s="91">
        <f>SUMIF('WW Spending Actual'!$B$10:$B$49,'WW Spending Total'!$B38,'WW Spending Actual'!S$10:S$49)+SUMIF('WW Spending Projected'!$B$14:$B$53,'WW Spending Total'!$B38,'WW Spending Projected'!S$14:S$53)</f>
        <v>0</v>
      </c>
      <c r="T38" s="422">
        <f>SUMIF('WW Spending Actual'!$B$10:$B$49,'WW Spending Total'!$B38,'WW Spending Actual'!T$10:T$49)+SUMIF('WW Spending Projected'!$B$14:$B$53,'WW Spending Total'!$B38,'WW Spending Projected'!T$14:T$53)</f>
        <v>0</v>
      </c>
      <c r="U38" s="422">
        <f>SUMIF('WW Spending Actual'!$B$10:$B$49,'WW Spending Total'!$B38,'WW Spending Actual'!U$10:U$49)+SUMIF('WW Spending Projected'!$B$14:$B$53,'WW Spending Total'!$B38,'WW Spending Projected'!U$14:U$53)</f>
        <v>0</v>
      </c>
      <c r="V38" s="422">
        <f>SUMIF('WW Spending Actual'!$B$10:$B$49,'WW Spending Total'!$B38,'WW Spending Actual'!V$10:V$49)+SUMIF('WW Spending Projected'!$B$14:$B$53,'WW Spending Total'!$B38,'WW Spending Projected'!V$14:V$53)</f>
        <v>0</v>
      </c>
      <c r="W38" s="93">
        <f>SUMIF('WW Spending Actual'!$B$10:$B$49,'WW Spending Total'!$B38,'WW Spending Actual'!W$10:W$49)+SUMIF('WW Spending Projected'!$B$14:$B$53,'WW Spending Total'!$B38,'WW Spending Projected'!W$14:W$53)</f>
        <v>0</v>
      </c>
      <c r="X38" s="92">
        <f>SUMIF('WW Spending Actual'!$B$10:$B$49,'WW Spending Total'!$B38,'WW Spending Actual'!X$10:X$49)+SUMIF('WW Spending Projected'!$B$14:$B$53,'WW Spending Total'!$B38,'WW Spending Projected'!X$14:X$53)</f>
        <v>0</v>
      </c>
      <c r="Y38" s="92">
        <f>SUMIF('WW Spending Actual'!$B$10:$B$49,'WW Spending Total'!$B38,'WW Spending Actual'!Y$10:Y$49)+SUMIF('WW Spending Projected'!$B$14:$B$53,'WW Spending Total'!$B38,'WW Spending Projected'!Y$14:Y$53)</f>
        <v>0</v>
      </c>
      <c r="Z38" s="92">
        <f>SUMIF('WW Spending Actual'!$B$10:$B$49,'WW Spending Total'!$B38,'WW Spending Actual'!Z$10:Z$49)+SUMIF('WW Spending Projected'!$B$14:$B$53,'WW Spending Total'!$B38,'WW Spending Projected'!Z$14:Z$53)</f>
        <v>0</v>
      </c>
      <c r="AA38" s="92">
        <f>SUMIF('WW Spending Actual'!$B$10:$B$49,'WW Spending Total'!$B38,'WW Spending Actual'!AA$10:AA$49)+SUMIF('WW Spending Projected'!$B$14:$B$53,'WW Spending Total'!$B38,'WW Spending Projected'!AA$14:AA$53)</f>
        <v>0</v>
      </c>
      <c r="AB38" s="92">
        <f>SUMIF('WW Spending Actual'!$B$10:$B$49,'WW Spending Total'!$B38,'WW Spending Actual'!AB$10:AB$49)+SUMIF('WW Spending Projected'!$B$14:$B$53,'WW Spending Total'!$B38,'WW Spending Projected'!AB$14:AB$53)</f>
        <v>0</v>
      </c>
      <c r="AC38" s="92">
        <f>SUMIF('WW Spending Actual'!$B$10:$B$49,'WW Spending Total'!$B38,'WW Spending Actual'!AC$10:AC$49)+SUMIF('WW Spending Projected'!$B$14:$B$53,'WW Spending Total'!$B38,'WW Spending Projected'!AC$14:AC$53)</f>
        <v>0</v>
      </c>
      <c r="AD38" s="92">
        <f>SUMIF('WW Spending Actual'!$B$10:$B$49,'WW Spending Total'!$B38,'WW Spending Actual'!AD$10:AD$49)+SUMIF('WW Spending Projected'!$B$14:$B$53,'WW Spending Total'!$B38,'WW Spending Projected'!AD$14:AD$53)</f>
        <v>0</v>
      </c>
      <c r="AE38" s="92">
        <f>SUMIF('WW Spending Actual'!$B$10:$B$49,'WW Spending Total'!$B38,'WW Spending Actual'!AE$10:AE$49)+SUMIF('WW Spending Projected'!$B$14:$B$53,'WW Spending Total'!$B38,'WW Spending Projected'!AE$14:AE$53)</f>
        <v>0</v>
      </c>
      <c r="AF38" s="92">
        <f>SUMIF('WW Spending Actual'!$B$10:$B$49,'WW Spending Total'!$B38,'WW Spending Actual'!AF$10:AF$49)+SUMIF('WW Spending Projected'!$B$14:$B$53,'WW Spending Total'!$B38,'WW Spending Projected'!AF$14:AF$53)</f>
        <v>0</v>
      </c>
      <c r="AG38" s="93">
        <f>SUMIF('WW Spending Actual'!$B$10:$B$49,'WW Spending Total'!$B38,'WW Spending Actual'!AG$10:AG$49)+SUMIF('WW Spending Projected'!$B$14:$B$53,'WW Spending Total'!$B38,'WW Spending Projected'!AG$14:AG$53)</f>
        <v>0</v>
      </c>
    </row>
    <row r="39" spans="2:33" hidden="1" x14ac:dyDescent="0.2">
      <c r="B39" s="21"/>
      <c r="C39" s="50"/>
      <c r="D39" s="91">
        <f>SUMIF('WW Spending Actual'!$B$10:$B$49,'WW Spending Total'!$B39,'WW Spending Actual'!D$10:D$49)+SUMIF('WW Spending Projected'!$B$14:$B$53,'WW Spending Total'!$B39,'WW Spending Projected'!D$14:D$53)</f>
        <v>0</v>
      </c>
      <c r="E39" s="422">
        <f>SUMIF('WW Spending Actual'!$B$10:$B$49,'WW Spending Total'!$B39,'WW Spending Actual'!E$10:E$49)+SUMIF('WW Spending Projected'!$B$14:$B$53,'WW Spending Total'!$B39,'WW Spending Projected'!E$14:E$53)</f>
        <v>0</v>
      </c>
      <c r="F39" s="422">
        <f>SUMIF('WW Spending Actual'!$B$10:$B$49,'WW Spending Total'!$B39,'WW Spending Actual'!F$10:F$49)+SUMIF('WW Spending Projected'!$B$14:$B$53,'WW Spending Total'!$B39,'WW Spending Projected'!F$14:F$53)</f>
        <v>0</v>
      </c>
      <c r="G39" s="422">
        <f>SUMIF('WW Spending Actual'!$B$10:$B$49,'WW Spending Total'!$B39,'WW Spending Actual'!G$10:G$49)+SUMIF('WW Spending Projected'!$B$14:$B$53,'WW Spending Total'!$B39,'WW Spending Projected'!G$14:G$53)</f>
        <v>0</v>
      </c>
      <c r="H39" s="422">
        <f>SUMIF('WW Spending Actual'!$B$10:$B$49,'WW Spending Total'!$B39,'WW Spending Actual'!H$10:H$49)+SUMIF('WW Spending Projected'!$B$14:$B$53,'WW Spending Total'!$B39,'WW Spending Projected'!H$14:H$53)</f>
        <v>0</v>
      </c>
      <c r="I39" s="422">
        <f>SUMIF('WW Spending Actual'!$B$10:$B$49,'WW Spending Total'!$B39,'WW Spending Actual'!I$10:I$49)+SUMIF('WW Spending Projected'!$B$14:$B$53,'WW Spending Total'!$B39,'WW Spending Projected'!I$14:I$53)</f>
        <v>0</v>
      </c>
      <c r="J39" s="422">
        <f>SUMIF('WW Spending Actual'!$B$10:$B$49,'WW Spending Total'!$B39,'WW Spending Actual'!J$10:J$49)+SUMIF('WW Spending Projected'!$B$14:$B$53,'WW Spending Total'!$B39,'WW Spending Projected'!J$14:J$53)</f>
        <v>0</v>
      </c>
      <c r="K39" s="422">
        <f>SUMIF('WW Spending Actual'!$B$10:$B$49,'WW Spending Total'!$B39,'WW Spending Actual'!K$10:K$49)+SUMIF('WW Spending Projected'!$B$14:$B$53,'WW Spending Total'!$B39,'WW Spending Projected'!K$14:K$53)</f>
        <v>0</v>
      </c>
      <c r="L39" s="422">
        <f>SUMIF('WW Spending Actual'!$B$10:$B$49,'WW Spending Total'!$B39,'WW Spending Actual'!L$10:L$49)+SUMIF('WW Spending Projected'!$B$14:$B$53,'WW Spending Total'!$B39,'WW Spending Projected'!L$14:L$53)</f>
        <v>0</v>
      </c>
      <c r="M39" s="422">
        <f>SUMIF('WW Spending Actual'!$B$10:$B$49,'WW Spending Total'!$B39,'WW Spending Actual'!M$10:M$49)+SUMIF('WW Spending Projected'!$B$14:$B$53,'WW Spending Total'!$B39,'WW Spending Projected'!M$14:M$53)</f>
        <v>0</v>
      </c>
      <c r="N39" s="422">
        <f>SUMIF('WW Spending Actual'!$B$10:$B$49,'WW Spending Total'!$B39,'WW Spending Actual'!N$10:N$49)+SUMIF('WW Spending Projected'!$B$14:$B$53,'WW Spending Total'!$B39,'WW Spending Projected'!N$14:N$53)</f>
        <v>0</v>
      </c>
      <c r="O39" s="422">
        <f>SUMIF('WW Spending Actual'!$B$10:$B$49,'WW Spending Total'!$B39,'WW Spending Actual'!O$10:O$49)+SUMIF('WW Spending Projected'!$B$14:$B$53,'WW Spending Total'!$B39,'WW Spending Projected'!O$14:O$53)</f>
        <v>0</v>
      </c>
      <c r="P39" s="422">
        <f>SUMIF('WW Spending Actual'!$B$10:$B$49,'WW Spending Total'!$B39,'WW Spending Actual'!P$10:P$49)+SUMIF('WW Spending Projected'!$B$14:$B$53,'WW Spending Total'!$B39,'WW Spending Projected'!P$14:P$53)</f>
        <v>0</v>
      </c>
      <c r="Q39" s="422">
        <f>SUMIF('WW Spending Actual'!$B$10:$B$49,'WW Spending Total'!$B39,'WW Spending Actual'!Q$10:Q$49)+SUMIF('WW Spending Projected'!$B$14:$B$53,'WW Spending Total'!$B39,'WW Spending Projected'!Q$14:Q$53)</f>
        <v>0</v>
      </c>
      <c r="R39" s="422">
        <f>SUMIF('WW Spending Actual'!$B$10:$B$49,'WW Spending Total'!$B39,'WW Spending Actual'!R$10:R$49)+SUMIF('WW Spending Projected'!$B$14:$B$53,'WW Spending Total'!$B39,'WW Spending Projected'!R$14:R$53)</f>
        <v>0</v>
      </c>
      <c r="S39" s="91">
        <f>SUMIF('WW Spending Actual'!$B$10:$B$49,'WW Spending Total'!$B39,'WW Spending Actual'!S$10:S$49)+SUMIF('WW Spending Projected'!$B$14:$B$53,'WW Spending Total'!$B39,'WW Spending Projected'!S$14:S$53)</f>
        <v>0</v>
      </c>
      <c r="T39" s="422">
        <f>SUMIF('WW Spending Actual'!$B$10:$B$49,'WW Spending Total'!$B39,'WW Spending Actual'!T$10:T$49)+SUMIF('WW Spending Projected'!$B$14:$B$53,'WW Spending Total'!$B39,'WW Spending Projected'!T$14:T$53)</f>
        <v>0</v>
      </c>
      <c r="U39" s="422">
        <f>SUMIF('WW Spending Actual'!$B$10:$B$49,'WW Spending Total'!$B39,'WW Spending Actual'!U$10:U$49)+SUMIF('WW Spending Projected'!$B$14:$B$53,'WW Spending Total'!$B39,'WW Spending Projected'!U$14:U$53)</f>
        <v>0</v>
      </c>
      <c r="V39" s="422">
        <f>SUMIF('WW Spending Actual'!$B$10:$B$49,'WW Spending Total'!$B39,'WW Spending Actual'!V$10:V$49)+SUMIF('WW Spending Projected'!$B$14:$B$53,'WW Spending Total'!$B39,'WW Spending Projected'!V$14:V$53)</f>
        <v>0</v>
      </c>
      <c r="W39" s="93">
        <f>SUMIF('WW Spending Actual'!$B$10:$B$49,'WW Spending Total'!$B39,'WW Spending Actual'!W$10:W$49)+SUMIF('WW Spending Projected'!$B$14:$B$53,'WW Spending Total'!$B39,'WW Spending Projected'!W$14:W$53)</f>
        <v>0</v>
      </c>
      <c r="X39" s="92">
        <f>SUMIF('WW Spending Actual'!$B$10:$B$49,'WW Spending Total'!$B39,'WW Spending Actual'!X$10:X$49)+SUMIF('WW Spending Projected'!$B$14:$B$53,'WW Spending Total'!$B39,'WW Spending Projected'!X$14:X$53)</f>
        <v>0</v>
      </c>
      <c r="Y39" s="92">
        <f>SUMIF('WW Spending Actual'!$B$10:$B$49,'WW Spending Total'!$B39,'WW Spending Actual'!Y$10:Y$49)+SUMIF('WW Spending Projected'!$B$14:$B$53,'WW Spending Total'!$B39,'WW Spending Projected'!Y$14:Y$53)</f>
        <v>0</v>
      </c>
      <c r="Z39" s="92">
        <f>SUMIF('WW Spending Actual'!$B$10:$B$49,'WW Spending Total'!$B39,'WW Spending Actual'!Z$10:Z$49)+SUMIF('WW Spending Projected'!$B$14:$B$53,'WW Spending Total'!$B39,'WW Spending Projected'!Z$14:Z$53)</f>
        <v>0</v>
      </c>
      <c r="AA39" s="92">
        <f>SUMIF('WW Spending Actual'!$B$10:$B$49,'WW Spending Total'!$B39,'WW Spending Actual'!AA$10:AA$49)+SUMIF('WW Spending Projected'!$B$14:$B$53,'WW Spending Total'!$B39,'WW Spending Projected'!AA$14:AA$53)</f>
        <v>0</v>
      </c>
      <c r="AB39" s="92">
        <f>SUMIF('WW Spending Actual'!$B$10:$B$49,'WW Spending Total'!$B39,'WW Spending Actual'!AB$10:AB$49)+SUMIF('WW Spending Projected'!$B$14:$B$53,'WW Spending Total'!$B39,'WW Spending Projected'!AB$14:AB$53)</f>
        <v>0</v>
      </c>
      <c r="AC39" s="92">
        <f>SUMIF('WW Spending Actual'!$B$10:$B$49,'WW Spending Total'!$B39,'WW Spending Actual'!AC$10:AC$49)+SUMIF('WW Spending Projected'!$B$14:$B$53,'WW Spending Total'!$B39,'WW Spending Projected'!AC$14:AC$53)</f>
        <v>0</v>
      </c>
      <c r="AD39" s="92">
        <f>SUMIF('WW Spending Actual'!$B$10:$B$49,'WW Spending Total'!$B39,'WW Spending Actual'!AD$10:AD$49)+SUMIF('WW Spending Projected'!$B$14:$B$53,'WW Spending Total'!$B39,'WW Spending Projected'!AD$14:AD$53)</f>
        <v>0</v>
      </c>
      <c r="AE39" s="92">
        <f>SUMIF('WW Spending Actual'!$B$10:$B$49,'WW Spending Total'!$B39,'WW Spending Actual'!AE$10:AE$49)+SUMIF('WW Spending Projected'!$B$14:$B$53,'WW Spending Total'!$B39,'WW Spending Projected'!AE$14:AE$53)</f>
        <v>0</v>
      </c>
      <c r="AF39" s="92">
        <f>SUMIF('WW Spending Actual'!$B$10:$B$49,'WW Spending Total'!$B39,'WW Spending Actual'!AF$10:AF$49)+SUMIF('WW Spending Projected'!$B$14:$B$53,'WW Spending Total'!$B39,'WW Spending Projected'!AF$14:AF$53)</f>
        <v>0</v>
      </c>
      <c r="AG39" s="93">
        <f>SUMIF('WW Spending Actual'!$B$10:$B$49,'WW Spending Total'!$B39,'WW Spending Actual'!AG$10:AG$49)+SUMIF('WW Spending Projected'!$B$14:$B$53,'WW Spending Total'!$B39,'WW Spending Projected'!AG$14:AG$53)</f>
        <v>0</v>
      </c>
    </row>
    <row r="40" spans="2:33" hidden="1" x14ac:dyDescent="0.2">
      <c r="B40" s="6" t="s">
        <v>80</v>
      </c>
      <c r="C40" s="50"/>
      <c r="D40" s="91">
        <f>SUMIF('WW Spending Actual'!$B$10:$B$49,'WW Spending Total'!$B40,'WW Spending Actual'!D$10:D$49)+SUMIF('WW Spending Projected'!$B$14:$B$53,'WW Spending Total'!$B40,'WW Spending Projected'!D$14:D$53)</f>
        <v>0</v>
      </c>
      <c r="E40" s="422">
        <f>SUMIF('WW Spending Actual'!$B$10:$B$49,'WW Spending Total'!$B40,'WW Spending Actual'!E$10:E$49)+SUMIF('WW Spending Projected'!$B$14:$B$53,'WW Spending Total'!$B40,'WW Spending Projected'!E$14:E$53)</f>
        <v>0</v>
      </c>
      <c r="F40" s="422">
        <f>SUMIF('WW Spending Actual'!$B$10:$B$49,'WW Spending Total'!$B40,'WW Spending Actual'!F$10:F$49)+SUMIF('WW Spending Projected'!$B$14:$B$53,'WW Spending Total'!$B40,'WW Spending Projected'!F$14:F$53)</f>
        <v>0</v>
      </c>
      <c r="G40" s="422">
        <f>SUMIF('WW Spending Actual'!$B$10:$B$49,'WW Spending Total'!$B40,'WW Spending Actual'!G$10:G$49)+SUMIF('WW Spending Projected'!$B$14:$B$53,'WW Spending Total'!$B40,'WW Spending Projected'!G$14:G$53)</f>
        <v>0</v>
      </c>
      <c r="H40" s="422">
        <f>SUMIF('WW Spending Actual'!$B$10:$B$49,'WW Spending Total'!$B40,'WW Spending Actual'!H$10:H$49)+SUMIF('WW Spending Projected'!$B$14:$B$53,'WW Spending Total'!$B40,'WW Spending Projected'!H$14:H$53)</f>
        <v>0</v>
      </c>
      <c r="I40" s="422">
        <f>SUMIF('WW Spending Actual'!$B$10:$B$49,'WW Spending Total'!$B40,'WW Spending Actual'!I$10:I$49)+SUMIF('WW Spending Projected'!$B$14:$B$53,'WW Spending Total'!$B40,'WW Spending Projected'!I$14:I$53)</f>
        <v>0</v>
      </c>
      <c r="J40" s="422">
        <f>SUMIF('WW Spending Actual'!$B$10:$B$49,'WW Spending Total'!$B40,'WW Spending Actual'!J$10:J$49)+SUMIF('WW Spending Projected'!$B$14:$B$53,'WW Spending Total'!$B40,'WW Spending Projected'!J$14:J$53)</f>
        <v>0</v>
      </c>
      <c r="K40" s="422">
        <f>SUMIF('WW Spending Actual'!$B$10:$B$49,'WW Spending Total'!$B40,'WW Spending Actual'!K$10:K$49)+SUMIF('WW Spending Projected'!$B$14:$B$53,'WW Spending Total'!$B40,'WW Spending Projected'!K$14:K$53)</f>
        <v>0</v>
      </c>
      <c r="L40" s="422">
        <f>SUMIF('WW Spending Actual'!$B$10:$B$49,'WW Spending Total'!$B40,'WW Spending Actual'!L$10:L$49)+SUMIF('WW Spending Projected'!$B$14:$B$53,'WW Spending Total'!$B40,'WW Spending Projected'!L$14:L$53)</f>
        <v>0</v>
      </c>
      <c r="M40" s="422">
        <f>SUMIF('WW Spending Actual'!$B$10:$B$49,'WW Spending Total'!$B40,'WW Spending Actual'!M$10:M$49)+SUMIF('WW Spending Projected'!$B$14:$B$53,'WW Spending Total'!$B40,'WW Spending Projected'!M$14:M$53)</f>
        <v>0</v>
      </c>
      <c r="N40" s="422">
        <f>SUMIF('WW Spending Actual'!$B$10:$B$49,'WW Spending Total'!$B40,'WW Spending Actual'!N$10:N$49)+SUMIF('WW Spending Projected'!$B$14:$B$53,'WW Spending Total'!$B40,'WW Spending Projected'!N$14:N$53)</f>
        <v>0</v>
      </c>
      <c r="O40" s="422">
        <f>SUMIF('WW Spending Actual'!$B$10:$B$49,'WW Spending Total'!$B40,'WW Spending Actual'!O$10:O$49)+SUMIF('WW Spending Projected'!$B$14:$B$53,'WW Spending Total'!$B40,'WW Spending Projected'!O$14:O$53)</f>
        <v>0</v>
      </c>
      <c r="P40" s="422">
        <f>SUMIF('WW Spending Actual'!$B$10:$B$49,'WW Spending Total'!$B40,'WW Spending Actual'!P$10:P$49)+SUMIF('WW Spending Projected'!$B$14:$B$53,'WW Spending Total'!$B40,'WW Spending Projected'!P$14:P$53)</f>
        <v>0</v>
      </c>
      <c r="Q40" s="422">
        <f>SUMIF('WW Spending Actual'!$B$10:$B$49,'WW Spending Total'!$B40,'WW Spending Actual'!Q$10:Q$49)+SUMIF('WW Spending Projected'!$B$14:$B$53,'WW Spending Total'!$B40,'WW Spending Projected'!Q$14:Q$53)</f>
        <v>0</v>
      </c>
      <c r="R40" s="422">
        <f>SUMIF('WW Spending Actual'!$B$10:$B$49,'WW Spending Total'!$B40,'WW Spending Actual'!R$10:R$49)+SUMIF('WW Spending Projected'!$B$14:$B$53,'WW Spending Total'!$B40,'WW Spending Projected'!R$14:R$53)</f>
        <v>0</v>
      </c>
      <c r="S40" s="91">
        <f>SUMIF('WW Spending Actual'!$B$10:$B$49,'WW Spending Total'!$B40,'WW Spending Actual'!S$10:S$49)+SUMIF('WW Spending Projected'!$B$14:$B$53,'WW Spending Total'!$B40,'WW Spending Projected'!S$14:S$53)</f>
        <v>0</v>
      </c>
      <c r="T40" s="422">
        <f>SUMIF('WW Spending Actual'!$B$10:$B$49,'WW Spending Total'!$B40,'WW Spending Actual'!T$10:T$49)+SUMIF('WW Spending Projected'!$B$14:$B$53,'WW Spending Total'!$B40,'WW Spending Projected'!T$14:T$53)</f>
        <v>0</v>
      </c>
      <c r="U40" s="422">
        <f>SUMIF('WW Spending Actual'!$B$10:$B$49,'WW Spending Total'!$B40,'WW Spending Actual'!U$10:U$49)+SUMIF('WW Spending Projected'!$B$14:$B$53,'WW Spending Total'!$B40,'WW Spending Projected'!U$14:U$53)</f>
        <v>0</v>
      </c>
      <c r="V40" s="422">
        <f>SUMIF('WW Spending Actual'!$B$10:$B$49,'WW Spending Total'!$B40,'WW Spending Actual'!V$10:V$49)+SUMIF('WW Spending Projected'!$B$14:$B$53,'WW Spending Total'!$B40,'WW Spending Projected'!V$14:V$53)</f>
        <v>0</v>
      </c>
      <c r="W40" s="93">
        <f>SUMIF('WW Spending Actual'!$B$10:$B$49,'WW Spending Total'!$B40,'WW Spending Actual'!W$10:W$49)+SUMIF('WW Spending Projected'!$B$14:$B$53,'WW Spending Total'!$B40,'WW Spending Projected'!W$14:W$53)</f>
        <v>0</v>
      </c>
      <c r="X40" s="92">
        <f>SUMIF('WW Spending Actual'!$B$10:$B$49,'WW Spending Total'!$B40,'WW Spending Actual'!X$10:X$49)+SUMIF('WW Spending Projected'!$B$14:$B$53,'WW Spending Total'!$B40,'WW Spending Projected'!X$14:X$53)</f>
        <v>0</v>
      </c>
      <c r="Y40" s="92">
        <f>SUMIF('WW Spending Actual'!$B$10:$B$49,'WW Spending Total'!$B40,'WW Spending Actual'!Y$10:Y$49)+SUMIF('WW Spending Projected'!$B$14:$B$53,'WW Spending Total'!$B40,'WW Spending Projected'!Y$14:Y$53)</f>
        <v>0</v>
      </c>
      <c r="Z40" s="92">
        <f>SUMIF('WW Spending Actual'!$B$10:$B$49,'WW Spending Total'!$B40,'WW Spending Actual'!Z$10:Z$49)+SUMIF('WW Spending Projected'!$B$14:$B$53,'WW Spending Total'!$B40,'WW Spending Projected'!Z$14:Z$53)</f>
        <v>0</v>
      </c>
      <c r="AA40" s="92">
        <f>SUMIF('WW Spending Actual'!$B$10:$B$49,'WW Spending Total'!$B40,'WW Spending Actual'!AA$10:AA$49)+SUMIF('WW Spending Projected'!$B$14:$B$53,'WW Spending Total'!$B40,'WW Spending Projected'!AA$14:AA$53)</f>
        <v>0</v>
      </c>
      <c r="AB40" s="92">
        <f>SUMIF('WW Spending Actual'!$B$10:$B$49,'WW Spending Total'!$B40,'WW Spending Actual'!AB$10:AB$49)+SUMIF('WW Spending Projected'!$B$14:$B$53,'WW Spending Total'!$B40,'WW Spending Projected'!AB$14:AB$53)</f>
        <v>0</v>
      </c>
      <c r="AC40" s="92">
        <f>SUMIF('WW Spending Actual'!$B$10:$B$49,'WW Spending Total'!$B40,'WW Spending Actual'!AC$10:AC$49)+SUMIF('WW Spending Projected'!$B$14:$B$53,'WW Spending Total'!$B40,'WW Spending Projected'!AC$14:AC$53)</f>
        <v>0</v>
      </c>
      <c r="AD40" s="92">
        <f>SUMIF('WW Spending Actual'!$B$10:$B$49,'WW Spending Total'!$B40,'WW Spending Actual'!AD$10:AD$49)+SUMIF('WW Spending Projected'!$B$14:$B$53,'WW Spending Total'!$B40,'WW Spending Projected'!AD$14:AD$53)</f>
        <v>0</v>
      </c>
      <c r="AE40" s="92">
        <f>SUMIF('WW Spending Actual'!$B$10:$B$49,'WW Spending Total'!$B40,'WW Spending Actual'!AE$10:AE$49)+SUMIF('WW Spending Projected'!$B$14:$B$53,'WW Spending Total'!$B40,'WW Spending Projected'!AE$14:AE$53)</f>
        <v>0</v>
      </c>
      <c r="AF40" s="92">
        <f>SUMIF('WW Spending Actual'!$B$10:$B$49,'WW Spending Total'!$B40,'WW Spending Actual'!AF$10:AF$49)+SUMIF('WW Spending Projected'!$B$14:$B$53,'WW Spending Total'!$B40,'WW Spending Projected'!AF$14:AF$53)</f>
        <v>0</v>
      </c>
      <c r="AG40" s="93">
        <f>SUMIF('WW Spending Actual'!$B$10:$B$49,'WW Spending Total'!$B40,'WW Spending Actual'!AG$10:AG$49)+SUMIF('WW Spending Projected'!$B$14:$B$53,'WW Spending Total'!$B40,'WW Spending Projected'!AG$14:AG$53)</f>
        <v>0</v>
      </c>
    </row>
    <row r="41" spans="2:33" hidden="1" x14ac:dyDescent="0.2">
      <c r="B41" s="21" t="str">
        <f>IFERROR(VLOOKUP(C41,'MEG Def'!$A$55:$B$58,2),"")</f>
        <v/>
      </c>
      <c r="C41" s="50"/>
      <c r="D41" s="91">
        <f>SUMIF('WW Spending Actual'!$B$10:$B$49,'WW Spending Total'!$B41,'WW Spending Actual'!D$10:D$49)+SUMIF('WW Spending Projected'!$B$14:$B$53,'WW Spending Total'!$B41,'WW Spending Projected'!D$14:D$53)</f>
        <v>0</v>
      </c>
      <c r="E41" s="422">
        <f>SUMIF('WW Spending Actual'!$B$10:$B$49,'WW Spending Total'!$B41,'WW Spending Actual'!E$10:E$49)+SUMIF('WW Spending Projected'!$B$14:$B$53,'WW Spending Total'!$B41,'WW Spending Projected'!E$14:E$53)</f>
        <v>0</v>
      </c>
      <c r="F41" s="422">
        <f>SUMIF('WW Spending Actual'!$B$10:$B$49,'WW Spending Total'!$B41,'WW Spending Actual'!F$10:F$49)+SUMIF('WW Spending Projected'!$B$14:$B$53,'WW Spending Total'!$B41,'WW Spending Projected'!F$14:F$53)</f>
        <v>0</v>
      </c>
      <c r="G41" s="422">
        <f>SUMIF('WW Spending Actual'!$B$10:$B$49,'WW Spending Total'!$B41,'WW Spending Actual'!G$10:G$49)+SUMIF('WW Spending Projected'!$B$14:$B$53,'WW Spending Total'!$B41,'WW Spending Projected'!G$14:G$53)</f>
        <v>0</v>
      </c>
      <c r="H41" s="422">
        <f>SUMIF('WW Spending Actual'!$B$10:$B$49,'WW Spending Total'!$B41,'WW Spending Actual'!H$10:H$49)+SUMIF('WW Spending Projected'!$B$14:$B$53,'WW Spending Total'!$B41,'WW Spending Projected'!H$14:H$53)</f>
        <v>0</v>
      </c>
      <c r="I41" s="422">
        <f>SUMIF('WW Spending Actual'!$B$10:$B$49,'WW Spending Total'!$B41,'WW Spending Actual'!I$10:I$49)+SUMIF('WW Spending Projected'!$B$14:$B$53,'WW Spending Total'!$B41,'WW Spending Projected'!I$14:I$53)</f>
        <v>0</v>
      </c>
      <c r="J41" s="422">
        <f>SUMIF('WW Spending Actual'!$B$10:$B$49,'WW Spending Total'!$B41,'WW Spending Actual'!J$10:J$49)+SUMIF('WW Spending Projected'!$B$14:$B$53,'WW Spending Total'!$B41,'WW Spending Projected'!J$14:J$53)</f>
        <v>0</v>
      </c>
      <c r="K41" s="422">
        <f>SUMIF('WW Spending Actual'!$B$10:$B$49,'WW Spending Total'!$B41,'WW Spending Actual'!K$10:K$49)+SUMIF('WW Spending Projected'!$B$14:$B$53,'WW Spending Total'!$B41,'WW Spending Projected'!K$14:K$53)</f>
        <v>0</v>
      </c>
      <c r="L41" s="422">
        <f>SUMIF('WW Spending Actual'!$B$10:$B$49,'WW Spending Total'!$B41,'WW Spending Actual'!L$10:L$49)+SUMIF('WW Spending Projected'!$B$14:$B$53,'WW Spending Total'!$B41,'WW Spending Projected'!L$14:L$53)</f>
        <v>0</v>
      </c>
      <c r="M41" s="422">
        <f>SUMIF('WW Spending Actual'!$B$10:$B$49,'WW Spending Total'!$B41,'WW Spending Actual'!M$10:M$49)+SUMIF('WW Spending Projected'!$B$14:$B$53,'WW Spending Total'!$B41,'WW Spending Projected'!M$14:M$53)</f>
        <v>0</v>
      </c>
      <c r="N41" s="422">
        <f>SUMIF('WW Spending Actual'!$B$10:$B$49,'WW Spending Total'!$B41,'WW Spending Actual'!N$10:N$49)+SUMIF('WW Spending Projected'!$B$14:$B$53,'WW Spending Total'!$B41,'WW Spending Projected'!N$14:N$53)</f>
        <v>0</v>
      </c>
      <c r="O41" s="422">
        <f>SUMIF('WW Spending Actual'!$B$10:$B$49,'WW Spending Total'!$B41,'WW Spending Actual'!O$10:O$49)+SUMIF('WW Spending Projected'!$B$14:$B$53,'WW Spending Total'!$B41,'WW Spending Projected'!O$14:O$53)</f>
        <v>0</v>
      </c>
      <c r="P41" s="422">
        <f>SUMIF('WW Spending Actual'!$B$10:$B$49,'WW Spending Total'!$B41,'WW Spending Actual'!P$10:P$49)+SUMIF('WW Spending Projected'!$B$14:$B$53,'WW Spending Total'!$B41,'WW Spending Projected'!P$14:P$53)</f>
        <v>0</v>
      </c>
      <c r="Q41" s="422">
        <f>SUMIF('WW Spending Actual'!$B$10:$B$49,'WW Spending Total'!$B41,'WW Spending Actual'!Q$10:Q$49)+SUMIF('WW Spending Projected'!$B$14:$B$53,'WW Spending Total'!$B41,'WW Spending Projected'!Q$14:Q$53)</f>
        <v>0</v>
      </c>
      <c r="R41" s="422">
        <f>SUMIF('WW Spending Actual'!$B$10:$B$49,'WW Spending Total'!$B41,'WW Spending Actual'!R$10:R$49)+SUMIF('WW Spending Projected'!$B$14:$B$53,'WW Spending Total'!$B41,'WW Spending Projected'!R$14:R$53)</f>
        <v>0</v>
      </c>
      <c r="S41" s="91">
        <f>SUMIF('WW Spending Actual'!$B$10:$B$49,'WW Spending Total'!$B41,'WW Spending Actual'!S$10:S$49)+SUMIF('WW Spending Projected'!$B$14:$B$53,'WW Spending Total'!$B41,'WW Spending Projected'!S$14:S$53)</f>
        <v>0</v>
      </c>
      <c r="T41" s="422">
        <f>SUMIF('WW Spending Actual'!$B$10:$B$49,'WW Spending Total'!$B41,'WW Spending Actual'!T$10:T$49)+SUMIF('WW Spending Projected'!$B$14:$B$53,'WW Spending Total'!$B41,'WW Spending Projected'!T$14:T$53)</f>
        <v>0</v>
      </c>
      <c r="U41" s="422">
        <f>SUMIF('WW Spending Actual'!$B$10:$B$49,'WW Spending Total'!$B41,'WW Spending Actual'!U$10:U$49)+SUMIF('WW Spending Projected'!$B$14:$B$53,'WW Spending Total'!$B41,'WW Spending Projected'!U$14:U$53)</f>
        <v>0</v>
      </c>
      <c r="V41" s="422">
        <f>SUMIF('WW Spending Actual'!$B$10:$B$49,'WW Spending Total'!$B41,'WW Spending Actual'!V$10:V$49)+SUMIF('WW Spending Projected'!$B$14:$B$53,'WW Spending Total'!$B41,'WW Spending Projected'!V$14:V$53)</f>
        <v>0</v>
      </c>
      <c r="W41" s="93">
        <f>SUMIF('WW Spending Actual'!$B$10:$B$49,'WW Spending Total'!$B41,'WW Spending Actual'!W$10:W$49)+SUMIF('WW Spending Projected'!$B$14:$B$53,'WW Spending Total'!$B41,'WW Spending Projected'!W$14:W$53)</f>
        <v>0</v>
      </c>
      <c r="X41" s="92">
        <f>SUMIF('WW Spending Actual'!$B$10:$B$49,'WW Spending Total'!$B41,'WW Spending Actual'!X$10:X$49)+SUMIF('WW Spending Projected'!$B$14:$B$53,'WW Spending Total'!$B41,'WW Spending Projected'!X$14:X$53)</f>
        <v>0</v>
      </c>
      <c r="Y41" s="92">
        <f>SUMIF('WW Spending Actual'!$B$10:$B$49,'WW Spending Total'!$B41,'WW Spending Actual'!Y$10:Y$49)+SUMIF('WW Spending Projected'!$B$14:$B$53,'WW Spending Total'!$B41,'WW Spending Projected'!Y$14:Y$53)</f>
        <v>0</v>
      </c>
      <c r="Z41" s="92">
        <f>SUMIF('WW Spending Actual'!$B$10:$B$49,'WW Spending Total'!$B41,'WW Spending Actual'!Z$10:Z$49)+SUMIF('WW Spending Projected'!$B$14:$B$53,'WW Spending Total'!$B41,'WW Spending Projected'!Z$14:Z$53)</f>
        <v>0</v>
      </c>
      <c r="AA41" s="92">
        <f>SUMIF('WW Spending Actual'!$B$10:$B$49,'WW Spending Total'!$B41,'WW Spending Actual'!AA$10:AA$49)+SUMIF('WW Spending Projected'!$B$14:$B$53,'WW Spending Total'!$B41,'WW Spending Projected'!AA$14:AA$53)</f>
        <v>0</v>
      </c>
      <c r="AB41" s="92">
        <f>SUMIF('WW Spending Actual'!$B$10:$B$49,'WW Spending Total'!$B41,'WW Spending Actual'!AB$10:AB$49)+SUMIF('WW Spending Projected'!$B$14:$B$53,'WW Spending Total'!$B41,'WW Spending Projected'!AB$14:AB$53)</f>
        <v>0</v>
      </c>
      <c r="AC41" s="92">
        <f>SUMIF('WW Spending Actual'!$B$10:$B$49,'WW Spending Total'!$B41,'WW Spending Actual'!AC$10:AC$49)+SUMIF('WW Spending Projected'!$B$14:$B$53,'WW Spending Total'!$B41,'WW Spending Projected'!AC$14:AC$53)</f>
        <v>0</v>
      </c>
      <c r="AD41" s="92">
        <f>SUMIF('WW Spending Actual'!$B$10:$B$49,'WW Spending Total'!$B41,'WW Spending Actual'!AD$10:AD$49)+SUMIF('WW Spending Projected'!$B$14:$B$53,'WW Spending Total'!$B41,'WW Spending Projected'!AD$14:AD$53)</f>
        <v>0</v>
      </c>
      <c r="AE41" s="92">
        <f>SUMIF('WW Spending Actual'!$B$10:$B$49,'WW Spending Total'!$B41,'WW Spending Actual'!AE$10:AE$49)+SUMIF('WW Spending Projected'!$B$14:$B$53,'WW Spending Total'!$B41,'WW Spending Projected'!AE$14:AE$53)</f>
        <v>0</v>
      </c>
      <c r="AF41" s="92">
        <f>SUMIF('WW Spending Actual'!$B$10:$B$49,'WW Spending Total'!$B41,'WW Spending Actual'!AF$10:AF$49)+SUMIF('WW Spending Projected'!$B$14:$B$53,'WW Spending Total'!$B41,'WW Spending Projected'!AF$14:AF$53)</f>
        <v>0</v>
      </c>
      <c r="AG41" s="93">
        <f>SUMIF('WW Spending Actual'!$B$10:$B$49,'WW Spending Total'!$B41,'WW Spending Actual'!AG$10:AG$49)+SUMIF('WW Spending Projected'!$B$14:$B$53,'WW Spending Total'!$B41,'WW Spending Projected'!AG$14:AG$53)</f>
        <v>0</v>
      </c>
    </row>
    <row r="42" spans="2:33" hidden="1" x14ac:dyDescent="0.2">
      <c r="B42" s="21" t="str">
        <f>IFERROR(VLOOKUP(C42,'MEG Def'!$A$55:$B$58,2),"")</f>
        <v/>
      </c>
      <c r="C42" s="50"/>
      <c r="D42" s="91">
        <f>SUMIF('WW Spending Actual'!$B$10:$B$49,'WW Spending Total'!$B42,'WW Spending Actual'!D$10:D$49)+SUMIF('WW Spending Projected'!$B$14:$B$53,'WW Spending Total'!$B42,'WW Spending Projected'!D$14:D$53)</f>
        <v>0</v>
      </c>
      <c r="E42" s="422">
        <f>SUMIF('WW Spending Actual'!$B$10:$B$49,'WW Spending Total'!$B42,'WW Spending Actual'!E$10:E$49)+SUMIF('WW Spending Projected'!$B$14:$B$53,'WW Spending Total'!$B42,'WW Spending Projected'!E$14:E$53)</f>
        <v>0</v>
      </c>
      <c r="F42" s="422">
        <f>SUMIF('WW Spending Actual'!$B$10:$B$49,'WW Spending Total'!$B42,'WW Spending Actual'!F$10:F$49)+SUMIF('WW Spending Projected'!$B$14:$B$53,'WW Spending Total'!$B42,'WW Spending Projected'!F$14:F$53)</f>
        <v>0</v>
      </c>
      <c r="G42" s="422">
        <f>SUMIF('WW Spending Actual'!$B$10:$B$49,'WW Spending Total'!$B42,'WW Spending Actual'!G$10:G$49)+SUMIF('WW Spending Projected'!$B$14:$B$53,'WW Spending Total'!$B42,'WW Spending Projected'!G$14:G$53)</f>
        <v>0</v>
      </c>
      <c r="H42" s="422">
        <f>SUMIF('WW Spending Actual'!$B$10:$B$49,'WW Spending Total'!$B42,'WW Spending Actual'!H$10:H$49)+SUMIF('WW Spending Projected'!$B$14:$B$53,'WW Spending Total'!$B42,'WW Spending Projected'!H$14:H$53)</f>
        <v>0</v>
      </c>
      <c r="I42" s="422">
        <f>SUMIF('WW Spending Actual'!$B$10:$B$49,'WW Spending Total'!$B42,'WW Spending Actual'!I$10:I$49)+SUMIF('WW Spending Projected'!$B$14:$B$53,'WW Spending Total'!$B42,'WW Spending Projected'!I$14:I$53)</f>
        <v>0</v>
      </c>
      <c r="J42" s="422">
        <f>SUMIF('WW Spending Actual'!$B$10:$B$49,'WW Spending Total'!$B42,'WW Spending Actual'!J$10:J$49)+SUMIF('WW Spending Projected'!$B$14:$B$53,'WW Spending Total'!$B42,'WW Spending Projected'!J$14:J$53)</f>
        <v>0</v>
      </c>
      <c r="K42" s="422">
        <f>SUMIF('WW Spending Actual'!$B$10:$B$49,'WW Spending Total'!$B42,'WW Spending Actual'!K$10:K$49)+SUMIF('WW Spending Projected'!$B$14:$B$53,'WW Spending Total'!$B42,'WW Spending Projected'!K$14:K$53)</f>
        <v>0</v>
      </c>
      <c r="L42" s="422">
        <f>SUMIF('WW Spending Actual'!$B$10:$B$49,'WW Spending Total'!$B42,'WW Spending Actual'!L$10:L$49)+SUMIF('WW Spending Projected'!$B$14:$B$53,'WW Spending Total'!$B42,'WW Spending Projected'!L$14:L$53)</f>
        <v>0</v>
      </c>
      <c r="M42" s="422">
        <f>SUMIF('WW Spending Actual'!$B$10:$B$49,'WW Spending Total'!$B42,'WW Spending Actual'!M$10:M$49)+SUMIF('WW Spending Projected'!$B$14:$B$53,'WW Spending Total'!$B42,'WW Spending Projected'!M$14:M$53)</f>
        <v>0</v>
      </c>
      <c r="N42" s="422">
        <f>SUMIF('WW Spending Actual'!$B$10:$B$49,'WW Spending Total'!$B42,'WW Spending Actual'!N$10:N$49)+SUMIF('WW Spending Projected'!$B$14:$B$53,'WW Spending Total'!$B42,'WW Spending Projected'!N$14:N$53)</f>
        <v>0</v>
      </c>
      <c r="O42" s="422">
        <f>SUMIF('WW Spending Actual'!$B$10:$B$49,'WW Spending Total'!$B42,'WW Spending Actual'!O$10:O$49)+SUMIF('WW Spending Projected'!$B$14:$B$53,'WW Spending Total'!$B42,'WW Spending Projected'!O$14:O$53)</f>
        <v>0</v>
      </c>
      <c r="P42" s="422">
        <f>SUMIF('WW Spending Actual'!$B$10:$B$49,'WW Spending Total'!$B42,'WW Spending Actual'!P$10:P$49)+SUMIF('WW Spending Projected'!$B$14:$B$53,'WW Spending Total'!$B42,'WW Spending Projected'!P$14:P$53)</f>
        <v>0</v>
      </c>
      <c r="Q42" s="422">
        <f>SUMIF('WW Spending Actual'!$B$10:$B$49,'WW Spending Total'!$B42,'WW Spending Actual'!Q$10:Q$49)+SUMIF('WW Spending Projected'!$B$14:$B$53,'WW Spending Total'!$B42,'WW Spending Projected'!Q$14:Q$53)</f>
        <v>0</v>
      </c>
      <c r="R42" s="422">
        <f>SUMIF('WW Spending Actual'!$B$10:$B$49,'WW Spending Total'!$B42,'WW Spending Actual'!R$10:R$49)+SUMIF('WW Spending Projected'!$B$14:$B$53,'WW Spending Total'!$B42,'WW Spending Projected'!R$14:R$53)</f>
        <v>0</v>
      </c>
      <c r="S42" s="91">
        <f>SUMIF('WW Spending Actual'!$B$10:$B$49,'WW Spending Total'!$B42,'WW Spending Actual'!S$10:S$49)+SUMIF('WW Spending Projected'!$B$14:$B$53,'WW Spending Total'!$B42,'WW Spending Projected'!S$14:S$53)</f>
        <v>0</v>
      </c>
      <c r="T42" s="422">
        <f>SUMIF('WW Spending Actual'!$B$10:$B$49,'WW Spending Total'!$B42,'WW Spending Actual'!T$10:T$49)+SUMIF('WW Spending Projected'!$B$14:$B$53,'WW Spending Total'!$B42,'WW Spending Projected'!T$14:T$53)</f>
        <v>0</v>
      </c>
      <c r="U42" s="422">
        <f>SUMIF('WW Spending Actual'!$B$10:$B$49,'WW Spending Total'!$B42,'WW Spending Actual'!U$10:U$49)+SUMIF('WW Spending Projected'!$B$14:$B$53,'WW Spending Total'!$B42,'WW Spending Projected'!U$14:U$53)</f>
        <v>0</v>
      </c>
      <c r="V42" s="422">
        <f>SUMIF('WW Spending Actual'!$B$10:$B$49,'WW Spending Total'!$B42,'WW Spending Actual'!V$10:V$49)+SUMIF('WW Spending Projected'!$B$14:$B$53,'WW Spending Total'!$B42,'WW Spending Projected'!V$14:V$53)</f>
        <v>0</v>
      </c>
      <c r="W42" s="93">
        <f>SUMIF('WW Spending Actual'!$B$10:$B$49,'WW Spending Total'!$B42,'WW Spending Actual'!W$10:W$49)+SUMIF('WW Spending Projected'!$B$14:$B$53,'WW Spending Total'!$B42,'WW Spending Projected'!W$14:W$53)</f>
        <v>0</v>
      </c>
      <c r="X42" s="92">
        <f>SUMIF('WW Spending Actual'!$B$10:$B$49,'WW Spending Total'!$B42,'WW Spending Actual'!X$10:X$49)+SUMIF('WW Spending Projected'!$B$14:$B$53,'WW Spending Total'!$B42,'WW Spending Projected'!X$14:X$53)</f>
        <v>0</v>
      </c>
      <c r="Y42" s="92">
        <f>SUMIF('WW Spending Actual'!$B$10:$B$49,'WW Spending Total'!$B42,'WW Spending Actual'!Y$10:Y$49)+SUMIF('WW Spending Projected'!$B$14:$B$53,'WW Spending Total'!$B42,'WW Spending Projected'!Y$14:Y$53)</f>
        <v>0</v>
      </c>
      <c r="Z42" s="92">
        <f>SUMIF('WW Spending Actual'!$B$10:$B$49,'WW Spending Total'!$B42,'WW Spending Actual'!Z$10:Z$49)+SUMIF('WW Spending Projected'!$B$14:$B$53,'WW Spending Total'!$B42,'WW Spending Projected'!Z$14:Z$53)</f>
        <v>0</v>
      </c>
      <c r="AA42" s="92">
        <f>SUMIF('WW Spending Actual'!$B$10:$B$49,'WW Spending Total'!$B42,'WW Spending Actual'!AA$10:AA$49)+SUMIF('WW Spending Projected'!$B$14:$B$53,'WW Spending Total'!$B42,'WW Spending Projected'!AA$14:AA$53)</f>
        <v>0</v>
      </c>
      <c r="AB42" s="92">
        <f>SUMIF('WW Spending Actual'!$B$10:$B$49,'WW Spending Total'!$B42,'WW Spending Actual'!AB$10:AB$49)+SUMIF('WW Spending Projected'!$B$14:$B$53,'WW Spending Total'!$B42,'WW Spending Projected'!AB$14:AB$53)</f>
        <v>0</v>
      </c>
      <c r="AC42" s="92">
        <f>SUMIF('WW Spending Actual'!$B$10:$B$49,'WW Spending Total'!$B42,'WW Spending Actual'!AC$10:AC$49)+SUMIF('WW Spending Projected'!$B$14:$B$53,'WW Spending Total'!$B42,'WW Spending Projected'!AC$14:AC$53)</f>
        <v>0</v>
      </c>
      <c r="AD42" s="92">
        <f>SUMIF('WW Spending Actual'!$B$10:$B$49,'WW Spending Total'!$B42,'WW Spending Actual'!AD$10:AD$49)+SUMIF('WW Spending Projected'!$B$14:$B$53,'WW Spending Total'!$B42,'WW Spending Projected'!AD$14:AD$53)</f>
        <v>0</v>
      </c>
      <c r="AE42" s="92">
        <f>SUMIF('WW Spending Actual'!$B$10:$B$49,'WW Spending Total'!$B42,'WW Spending Actual'!AE$10:AE$49)+SUMIF('WW Spending Projected'!$B$14:$B$53,'WW Spending Total'!$B42,'WW Spending Projected'!AE$14:AE$53)</f>
        <v>0</v>
      </c>
      <c r="AF42" s="92">
        <f>SUMIF('WW Spending Actual'!$B$10:$B$49,'WW Spending Total'!$B42,'WW Spending Actual'!AF$10:AF$49)+SUMIF('WW Spending Projected'!$B$14:$B$53,'WW Spending Total'!$B42,'WW Spending Projected'!AF$14:AF$53)</f>
        <v>0</v>
      </c>
      <c r="AG42" s="93">
        <f>SUMIF('WW Spending Actual'!$B$10:$B$49,'WW Spending Total'!$B42,'WW Spending Actual'!AG$10:AG$49)+SUMIF('WW Spending Projected'!$B$14:$B$53,'WW Spending Total'!$B42,'WW Spending Projected'!AG$14:AG$53)</f>
        <v>0</v>
      </c>
    </row>
    <row r="43" spans="2:33" hidden="1" x14ac:dyDescent="0.2">
      <c r="B43" s="21" t="str">
        <f>IFERROR(VLOOKUP(C43,'MEG Def'!$A$55:$B$58,2),"")</f>
        <v/>
      </c>
      <c r="C43" s="50"/>
      <c r="D43" s="91">
        <f>SUMIF('WW Spending Actual'!$B$10:$B$49,'WW Spending Total'!$B43,'WW Spending Actual'!D$10:D$49)+SUMIF('WW Spending Projected'!$B$14:$B$53,'WW Spending Total'!$B43,'WW Spending Projected'!D$14:D$53)</f>
        <v>0</v>
      </c>
      <c r="E43" s="422">
        <f>SUMIF('WW Spending Actual'!$B$10:$B$49,'WW Spending Total'!$B43,'WW Spending Actual'!E$10:E$49)+SUMIF('WW Spending Projected'!$B$14:$B$53,'WW Spending Total'!$B43,'WW Spending Projected'!E$14:E$53)</f>
        <v>0</v>
      </c>
      <c r="F43" s="422">
        <f>SUMIF('WW Spending Actual'!$B$10:$B$49,'WW Spending Total'!$B43,'WW Spending Actual'!F$10:F$49)+SUMIF('WW Spending Projected'!$B$14:$B$53,'WW Spending Total'!$B43,'WW Spending Projected'!F$14:F$53)</f>
        <v>0</v>
      </c>
      <c r="G43" s="422">
        <f>SUMIF('WW Spending Actual'!$B$10:$B$49,'WW Spending Total'!$B43,'WW Spending Actual'!G$10:G$49)+SUMIF('WW Spending Projected'!$B$14:$B$53,'WW Spending Total'!$B43,'WW Spending Projected'!G$14:G$53)</f>
        <v>0</v>
      </c>
      <c r="H43" s="422">
        <f>SUMIF('WW Spending Actual'!$B$10:$B$49,'WW Spending Total'!$B43,'WW Spending Actual'!H$10:H$49)+SUMIF('WW Spending Projected'!$B$14:$B$53,'WW Spending Total'!$B43,'WW Spending Projected'!H$14:H$53)</f>
        <v>0</v>
      </c>
      <c r="I43" s="422">
        <f>SUMIF('WW Spending Actual'!$B$10:$B$49,'WW Spending Total'!$B43,'WW Spending Actual'!I$10:I$49)+SUMIF('WW Spending Projected'!$B$14:$B$53,'WW Spending Total'!$B43,'WW Spending Projected'!I$14:I$53)</f>
        <v>0</v>
      </c>
      <c r="J43" s="422">
        <f>SUMIF('WW Spending Actual'!$B$10:$B$49,'WW Spending Total'!$B43,'WW Spending Actual'!J$10:J$49)+SUMIF('WW Spending Projected'!$B$14:$B$53,'WW Spending Total'!$B43,'WW Spending Projected'!J$14:J$53)</f>
        <v>0</v>
      </c>
      <c r="K43" s="422">
        <f>SUMIF('WW Spending Actual'!$B$10:$B$49,'WW Spending Total'!$B43,'WW Spending Actual'!K$10:K$49)+SUMIF('WW Spending Projected'!$B$14:$B$53,'WW Spending Total'!$B43,'WW Spending Projected'!K$14:K$53)</f>
        <v>0</v>
      </c>
      <c r="L43" s="422">
        <f>SUMIF('WW Spending Actual'!$B$10:$B$49,'WW Spending Total'!$B43,'WW Spending Actual'!L$10:L$49)+SUMIF('WW Spending Projected'!$B$14:$B$53,'WW Spending Total'!$B43,'WW Spending Projected'!L$14:L$53)</f>
        <v>0</v>
      </c>
      <c r="M43" s="422">
        <f>SUMIF('WW Spending Actual'!$B$10:$B$49,'WW Spending Total'!$B43,'WW Spending Actual'!M$10:M$49)+SUMIF('WW Spending Projected'!$B$14:$B$53,'WW Spending Total'!$B43,'WW Spending Projected'!M$14:M$53)</f>
        <v>0</v>
      </c>
      <c r="N43" s="422">
        <f>SUMIF('WW Spending Actual'!$B$10:$B$49,'WW Spending Total'!$B43,'WW Spending Actual'!N$10:N$49)+SUMIF('WW Spending Projected'!$B$14:$B$53,'WW Spending Total'!$B43,'WW Spending Projected'!N$14:N$53)</f>
        <v>0</v>
      </c>
      <c r="O43" s="422">
        <f>SUMIF('WW Spending Actual'!$B$10:$B$49,'WW Spending Total'!$B43,'WW Spending Actual'!O$10:O$49)+SUMIF('WW Spending Projected'!$B$14:$B$53,'WW Spending Total'!$B43,'WW Spending Projected'!O$14:O$53)</f>
        <v>0</v>
      </c>
      <c r="P43" s="422">
        <f>SUMIF('WW Spending Actual'!$B$10:$B$49,'WW Spending Total'!$B43,'WW Spending Actual'!P$10:P$49)+SUMIF('WW Spending Projected'!$B$14:$B$53,'WW Spending Total'!$B43,'WW Spending Projected'!P$14:P$53)</f>
        <v>0</v>
      </c>
      <c r="Q43" s="422">
        <f>SUMIF('WW Spending Actual'!$B$10:$B$49,'WW Spending Total'!$B43,'WW Spending Actual'!Q$10:Q$49)+SUMIF('WW Spending Projected'!$B$14:$B$53,'WW Spending Total'!$B43,'WW Spending Projected'!Q$14:Q$53)</f>
        <v>0</v>
      </c>
      <c r="R43" s="422">
        <f>SUMIF('WW Spending Actual'!$B$10:$B$49,'WW Spending Total'!$B43,'WW Spending Actual'!R$10:R$49)+SUMIF('WW Spending Projected'!$B$14:$B$53,'WW Spending Total'!$B43,'WW Spending Projected'!R$14:R$53)</f>
        <v>0</v>
      </c>
      <c r="S43" s="91">
        <f>SUMIF('WW Spending Actual'!$B$10:$B$49,'WW Spending Total'!$B43,'WW Spending Actual'!S$10:S$49)+SUMIF('WW Spending Projected'!$B$14:$B$53,'WW Spending Total'!$B43,'WW Spending Projected'!S$14:S$53)</f>
        <v>0</v>
      </c>
      <c r="T43" s="422">
        <f>SUMIF('WW Spending Actual'!$B$10:$B$49,'WW Spending Total'!$B43,'WW Spending Actual'!T$10:T$49)+SUMIF('WW Spending Projected'!$B$14:$B$53,'WW Spending Total'!$B43,'WW Spending Projected'!T$14:T$53)</f>
        <v>0</v>
      </c>
      <c r="U43" s="422">
        <f>SUMIF('WW Spending Actual'!$B$10:$B$49,'WW Spending Total'!$B43,'WW Spending Actual'!U$10:U$49)+SUMIF('WW Spending Projected'!$B$14:$B$53,'WW Spending Total'!$B43,'WW Spending Projected'!U$14:U$53)</f>
        <v>0</v>
      </c>
      <c r="V43" s="422">
        <f>SUMIF('WW Spending Actual'!$B$10:$B$49,'WW Spending Total'!$B43,'WW Spending Actual'!V$10:V$49)+SUMIF('WW Spending Projected'!$B$14:$B$53,'WW Spending Total'!$B43,'WW Spending Projected'!V$14:V$53)</f>
        <v>0</v>
      </c>
      <c r="W43" s="93">
        <f>SUMIF('WW Spending Actual'!$B$10:$B$49,'WW Spending Total'!$B43,'WW Spending Actual'!W$10:W$49)+SUMIF('WW Spending Projected'!$B$14:$B$53,'WW Spending Total'!$B43,'WW Spending Projected'!W$14:W$53)</f>
        <v>0</v>
      </c>
      <c r="X43" s="92">
        <f>SUMIF('WW Spending Actual'!$B$10:$B$49,'WW Spending Total'!$B43,'WW Spending Actual'!X$10:X$49)+SUMIF('WW Spending Projected'!$B$14:$B$53,'WW Spending Total'!$B43,'WW Spending Projected'!X$14:X$53)</f>
        <v>0</v>
      </c>
      <c r="Y43" s="92">
        <f>SUMIF('WW Spending Actual'!$B$10:$B$49,'WW Spending Total'!$B43,'WW Spending Actual'!Y$10:Y$49)+SUMIF('WW Spending Projected'!$B$14:$B$53,'WW Spending Total'!$B43,'WW Spending Projected'!Y$14:Y$53)</f>
        <v>0</v>
      </c>
      <c r="Z43" s="92">
        <f>SUMIF('WW Spending Actual'!$B$10:$B$49,'WW Spending Total'!$B43,'WW Spending Actual'!Z$10:Z$49)+SUMIF('WW Spending Projected'!$B$14:$B$53,'WW Spending Total'!$B43,'WW Spending Projected'!Z$14:Z$53)</f>
        <v>0</v>
      </c>
      <c r="AA43" s="92">
        <f>SUMIF('WW Spending Actual'!$B$10:$B$49,'WW Spending Total'!$B43,'WW Spending Actual'!AA$10:AA$49)+SUMIF('WW Spending Projected'!$B$14:$B$53,'WW Spending Total'!$B43,'WW Spending Projected'!AA$14:AA$53)</f>
        <v>0</v>
      </c>
      <c r="AB43" s="92">
        <f>SUMIF('WW Spending Actual'!$B$10:$B$49,'WW Spending Total'!$B43,'WW Spending Actual'!AB$10:AB$49)+SUMIF('WW Spending Projected'!$B$14:$B$53,'WW Spending Total'!$B43,'WW Spending Projected'!AB$14:AB$53)</f>
        <v>0</v>
      </c>
      <c r="AC43" s="92">
        <f>SUMIF('WW Spending Actual'!$B$10:$B$49,'WW Spending Total'!$B43,'WW Spending Actual'!AC$10:AC$49)+SUMIF('WW Spending Projected'!$B$14:$B$53,'WW Spending Total'!$B43,'WW Spending Projected'!AC$14:AC$53)</f>
        <v>0</v>
      </c>
      <c r="AD43" s="92">
        <f>SUMIF('WW Spending Actual'!$B$10:$B$49,'WW Spending Total'!$B43,'WW Spending Actual'!AD$10:AD$49)+SUMIF('WW Spending Projected'!$B$14:$B$53,'WW Spending Total'!$B43,'WW Spending Projected'!AD$14:AD$53)</f>
        <v>0</v>
      </c>
      <c r="AE43" s="92">
        <f>SUMIF('WW Spending Actual'!$B$10:$B$49,'WW Spending Total'!$B43,'WW Spending Actual'!AE$10:AE$49)+SUMIF('WW Spending Projected'!$B$14:$B$53,'WW Spending Total'!$B43,'WW Spending Projected'!AE$14:AE$53)</f>
        <v>0</v>
      </c>
      <c r="AF43" s="92">
        <f>SUMIF('WW Spending Actual'!$B$10:$B$49,'WW Spending Total'!$B43,'WW Spending Actual'!AF$10:AF$49)+SUMIF('WW Spending Projected'!$B$14:$B$53,'WW Spending Total'!$B43,'WW Spending Projected'!AF$14:AF$53)</f>
        <v>0</v>
      </c>
      <c r="AG43" s="93">
        <f>SUMIF('WW Spending Actual'!$B$10:$B$49,'WW Spending Total'!$B43,'WW Spending Actual'!AG$10:AG$49)+SUMIF('WW Spending Projected'!$B$14:$B$53,'WW Spending Total'!$B43,'WW Spending Projected'!AG$14:AG$53)</f>
        <v>0</v>
      </c>
    </row>
    <row r="44" spans="2:33" hidden="1" x14ac:dyDescent="0.2">
      <c r="B44" s="21"/>
      <c r="C44" s="50"/>
      <c r="D44" s="91">
        <f>SUMIF('WW Spending Actual'!$B$10:$B$49,'WW Spending Total'!$B44,'WW Spending Actual'!D$10:D$49)+SUMIF('WW Spending Projected'!$B$14:$B$53,'WW Spending Total'!$B44,'WW Spending Projected'!D$14:D$53)</f>
        <v>0</v>
      </c>
      <c r="E44" s="422">
        <f>SUMIF('WW Spending Actual'!$B$10:$B$49,'WW Spending Total'!$B44,'WW Spending Actual'!E$10:E$49)+SUMIF('WW Spending Projected'!$B$14:$B$53,'WW Spending Total'!$B44,'WW Spending Projected'!E$14:E$53)</f>
        <v>0</v>
      </c>
      <c r="F44" s="422">
        <f>SUMIF('WW Spending Actual'!$B$10:$B$49,'WW Spending Total'!$B44,'WW Spending Actual'!F$10:F$49)+SUMIF('WW Spending Projected'!$B$14:$B$53,'WW Spending Total'!$B44,'WW Spending Projected'!F$14:F$53)</f>
        <v>0</v>
      </c>
      <c r="G44" s="422">
        <f>SUMIF('WW Spending Actual'!$B$10:$B$49,'WW Spending Total'!$B44,'WW Spending Actual'!G$10:G$49)+SUMIF('WW Spending Projected'!$B$14:$B$53,'WW Spending Total'!$B44,'WW Spending Projected'!G$14:G$53)</f>
        <v>0</v>
      </c>
      <c r="H44" s="422">
        <f>SUMIF('WW Spending Actual'!$B$10:$B$49,'WW Spending Total'!$B44,'WW Spending Actual'!H$10:H$49)+SUMIF('WW Spending Projected'!$B$14:$B$53,'WW Spending Total'!$B44,'WW Spending Projected'!H$14:H$53)</f>
        <v>0</v>
      </c>
      <c r="I44" s="422">
        <f>SUMIF('WW Spending Actual'!$B$10:$B$49,'WW Spending Total'!$B44,'WW Spending Actual'!I$10:I$49)+SUMIF('WW Spending Projected'!$B$14:$B$53,'WW Spending Total'!$B44,'WW Spending Projected'!I$14:I$53)</f>
        <v>0</v>
      </c>
      <c r="J44" s="422">
        <f>SUMIF('WW Spending Actual'!$B$10:$B$49,'WW Spending Total'!$B44,'WW Spending Actual'!J$10:J$49)+SUMIF('WW Spending Projected'!$B$14:$B$53,'WW Spending Total'!$B44,'WW Spending Projected'!J$14:J$53)</f>
        <v>0</v>
      </c>
      <c r="K44" s="422">
        <f>SUMIF('WW Spending Actual'!$B$10:$B$49,'WW Spending Total'!$B44,'WW Spending Actual'!K$10:K$49)+SUMIF('WW Spending Projected'!$B$14:$B$53,'WW Spending Total'!$B44,'WW Spending Projected'!K$14:K$53)</f>
        <v>0</v>
      </c>
      <c r="L44" s="422">
        <f>SUMIF('WW Spending Actual'!$B$10:$B$49,'WW Spending Total'!$B44,'WW Spending Actual'!L$10:L$49)+SUMIF('WW Spending Projected'!$B$14:$B$53,'WW Spending Total'!$B44,'WW Spending Projected'!L$14:L$53)</f>
        <v>0</v>
      </c>
      <c r="M44" s="422">
        <f>SUMIF('WW Spending Actual'!$B$10:$B$49,'WW Spending Total'!$B44,'WW Spending Actual'!M$10:M$49)+SUMIF('WW Spending Projected'!$B$14:$B$53,'WW Spending Total'!$B44,'WW Spending Projected'!M$14:M$53)</f>
        <v>0</v>
      </c>
      <c r="N44" s="422">
        <f>SUMIF('WW Spending Actual'!$B$10:$B$49,'WW Spending Total'!$B44,'WW Spending Actual'!N$10:N$49)+SUMIF('WW Spending Projected'!$B$14:$B$53,'WW Spending Total'!$B44,'WW Spending Projected'!N$14:N$53)</f>
        <v>0</v>
      </c>
      <c r="O44" s="422">
        <f>SUMIF('WW Spending Actual'!$B$10:$B$49,'WW Spending Total'!$B44,'WW Spending Actual'!O$10:O$49)+SUMIF('WW Spending Projected'!$B$14:$B$53,'WW Spending Total'!$B44,'WW Spending Projected'!O$14:O$53)</f>
        <v>0</v>
      </c>
      <c r="P44" s="422">
        <f>SUMIF('WW Spending Actual'!$B$10:$B$49,'WW Spending Total'!$B44,'WW Spending Actual'!P$10:P$49)+SUMIF('WW Spending Projected'!$B$14:$B$53,'WW Spending Total'!$B44,'WW Spending Projected'!P$14:P$53)</f>
        <v>0</v>
      </c>
      <c r="Q44" s="422">
        <f>SUMIF('WW Spending Actual'!$B$10:$B$49,'WW Spending Total'!$B44,'WW Spending Actual'!Q$10:Q$49)+SUMIF('WW Spending Projected'!$B$14:$B$53,'WW Spending Total'!$B44,'WW Spending Projected'!Q$14:Q$53)</f>
        <v>0</v>
      </c>
      <c r="R44" s="422">
        <f>SUMIF('WW Spending Actual'!$B$10:$B$49,'WW Spending Total'!$B44,'WW Spending Actual'!R$10:R$49)+SUMIF('WW Spending Projected'!$B$14:$B$53,'WW Spending Total'!$B44,'WW Spending Projected'!R$14:R$53)</f>
        <v>0</v>
      </c>
      <c r="S44" s="91">
        <f>SUMIF('WW Spending Actual'!$B$10:$B$49,'WW Spending Total'!$B44,'WW Spending Actual'!S$10:S$49)+SUMIF('WW Spending Projected'!$B$14:$B$53,'WW Spending Total'!$B44,'WW Spending Projected'!S$14:S$53)</f>
        <v>0</v>
      </c>
      <c r="T44" s="422">
        <f>SUMIF('WW Spending Actual'!$B$10:$B$49,'WW Spending Total'!$B44,'WW Spending Actual'!T$10:T$49)+SUMIF('WW Spending Projected'!$B$14:$B$53,'WW Spending Total'!$B44,'WW Spending Projected'!T$14:T$53)</f>
        <v>0</v>
      </c>
      <c r="U44" s="422">
        <f>SUMIF('WW Spending Actual'!$B$10:$B$49,'WW Spending Total'!$B44,'WW Spending Actual'!U$10:U$49)+SUMIF('WW Spending Projected'!$B$14:$B$53,'WW Spending Total'!$B44,'WW Spending Projected'!U$14:U$53)</f>
        <v>0</v>
      </c>
      <c r="V44" s="422">
        <f>SUMIF('WW Spending Actual'!$B$10:$B$49,'WW Spending Total'!$B44,'WW Spending Actual'!V$10:V$49)+SUMIF('WW Spending Projected'!$B$14:$B$53,'WW Spending Total'!$B44,'WW Spending Projected'!V$14:V$53)</f>
        <v>0</v>
      </c>
      <c r="W44" s="93">
        <f>SUMIF('WW Spending Actual'!$B$10:$B$49,'WW Spending Total'!$B44,'WW Spending Actual'!W$10:W$49)+SUMIF('WW Spending Projected'!$B$14:$B$53,'WW Spending Total'!$B44,'WW Spending Projected'!W$14:W$53)</f>
        <v>0</v>
      </c>
      <c r="X44" s="92">
        <f>SUMIF('WW Spending Actual'!$B$10:$B$49,'WW Spending Total'!$B44,'WW Spending Actual'!X$10:X$49)+SUMIF('WW Spending Projected'!$B$14:$B$53,'WW Spending Total'!$B44,'WW Spending Projected'!X$14:X$53)</f>
        <v>0</v>
      </c>
      <c r="Y44" s="92">
        <f>SUMIF('WW Spending Actual'!$B$10:$B$49,'WW Spending Total'!$B44,'WW Spending Actual'!Y$10:Y$49)+SUMIF('WW Spending Projected'!$B$14:$B$53,'WW Spending Total'!$B44,'WW Spending Projected'!Y$14:Y$53)</f>
        <v>0</v>
      </c>
      <c r="Z44" s="92">
        <f>SUMIF('WW Spending Actual'!$B$10:$B$49,'WW Spending Total'!$B44,'WW Spending Actual'!Z$10:Z$49)+SUMIF('WW Spending Projected'!$B$14:$B$53,'WW Spending Total'!$B44,'WW Spending Projected'!Z$14:Z$53)</f>
        <v>0</v>
      </c>
      <c r="AA44" s="92">
        <f>SUMIF('WW Spending Actual'!$B$10:$B$49,'WW Spending Total'!$B44,'WW Spending Actual'!AA$10:AA$49)+SUMIF('WW Spending Projected'!$B$14:$B$53,'WW Spending Total'!$B44,'WW Spending Projected'!AA$14:AA$53)</f>
        <v>0</v>
      </c>
      <c r="AB44" s="92">
        <f>SUMIF('WW Spending Actual'!$B$10:$B$49,'WW Spending Total'!$B44,'WW Spending Actual'!AB$10:AB$49)+SUMIF('WW Spending Projected'!$B$14:$B$53,'WW Spending Total'!$B44,'WW Spending Projected'!AB$14:AB$53)</f>
        <v>0</v>
      </c>
      <c r="AC44" s="92">
        <f>SUMIF('WW Spending Actual'!$B$10:$B$49,'WW Spending Total'!$B44,'WW Spending Actual'!AC$10:AC$49)+SUMIF('WW Spending Projected'!$B$14:$B$53,'WW Spending Total'!$B44,'WW Spending Projected'!AC$14:AC$53)</f>
        <v>0</v>
      </c>
      <c r="AD44" s="92">
        <f>SUMIF('WW Spending Actual'!$B$10:$B$49,'WW Spending Total'!$B44,'WW Spending Actual'!AD$10:AD$49)+SUMIF('WW Spending Projected'!$B$14:$B$53,'WW Spending Total'!$B44,'WW Spending Projected'!AD$14:AD$53)</f>
        <v>0</v>
      </c>
      <c r="AE44" s="92">
        <f>SUMIF('WW Spending Actual'!$B$10:$B$49,'WW Spending Total'!$B44,'WW Spending Actual'!AE$10:AE$49)+SUMIF('WW Spending Projected'!$B$14:$B$53,'WW Spending Total'!$B44,'WW Spending Projected'!AE$14:AE$53)</f>
        <v>0</v>
      </c>
      <c r="AF44" s="92">
        <f>SUMIF('WW Spending Actual'!$B$10:$B$49,'WW Spending Total'!$B44,'WW Spending Actual'!AF$10:AF$49)+SUMIF('WW Spending Projected'!$B$14:$B$53,'WW Spending Total'!$B44,'WW Spending Projected'!AF$14:AF$53)</f>
        <v>0</v>
      </c>
      <c r="AG44" s="93">
        <f>SUMIF('WW Spending Actual'!$B$10:$B$49,'WW Spending Total'!$B44,'WW Spending Actual'!AG$10:AG$49)+SUMIF('WW Spending Projected'!$B$14:$B$53,'WW Spending Total'!$B44,'WW Spending Projected'!AG$14:AG$53)</f>
        <v>0</v>
      </c>
    </row>
    <row r="45" spans="2:33" hidden="1" x14ac:dyDescent="0.2">
      <c r="B45" s="6" t="s">
        <v>81</v>
      </c>
      <c r="C45" s="50"/>
      <c r="D45" s="91">
        <f>SUMIF('WW Spending Actual'!$B$10:$B$49,'WW Spending Total'!$B45,'WW Spending Actual'!D$10:D$49)+SUMIF('WW Spending Projected'!$B$14:$B$53,'WW Spending Total'!$B45,'WW Spending Projected'!D$14:D$53)</f>
        <v>0</v>
      </c>
      <c r="E45" s="422">
        <f>SUMIF('WW Spending Actual'!$B$10:$B$49,'WW Spending Total'!$B45,'WW Spending Actual'!E$10:E$49)+SUMIF('WW Spending Projected'!$B$14:$B$53,'WW Spending Total'!$B45,'WW Spending Projected'!E$14:E$53)</f>
        <v>0</v>
      </c>
      <c r="F45" s="422">
        <f>SUMIF('WW Spending Actual'!$B$10:$B$49,'WW Spending Total'!$B45,'WW Spending Actual'!F$10:F$49)+SUMIF('WW Spending Projected'!$B$14:$B$53,'WW Spending Total'!$B45,'WW Spending Projected'!F$14:F$53)</f>
        <v>0</v>
      </c>
      <c r="G45" s="422">
        <f>SUMIF('WW Spending Actual'!$B$10:$B$49,'WW Spending Total'!$B45,'WW Spending Actual'!G$10:G$49)+SUMIF('WW Spending Projected'!$B$14:$B$53,'WW Spending Total'!$B45,'WW Spending Projected'!G$14:G$53)</f>
        <v>0</v>
      </c>
      <c r="H45" s="422">
        <f>SUMIF('WW Spending Actual'!$B$10:$B$49,'WW Spending Total'!$B45,'WW Spending Actual'!H$10:H$49)+SUMIF('WW Spending Projected'!$B$14:$B$53,'WW Spending Total'!$B45,'WW Spending Projected'!H$14:H$53)</f>
        <v>0</v>
      </c>
      <c r="I45" s="422">
        <f>SUMIF('WW Spending Actual'!$B$10:$B$49,'WW Spending Total'!$B45,'WW Spending Actual'!I$10:I$49)+SUMIF('WW Spending Projected'!$B$14:$B$53,'WW Spending Total'!$B45,'WW Spending Projected'!I$14:I$53)</f>
        <v>0</v>
      </c>
      <c r="J45" s="422">
        <f>SUMIF('WW Spending Actual'!$B$10:$B$49,'WW Spending Total'!$B45,'WW Spending Actual'!J$10:J$49)+SUMIF('WW Spending Projected'!$B$14:$B$53,'WW Spending Total'!$B45,'WW Spending Projected'!J$14:J$53)</f>
        <v>0</v>
      </c>
      <c r="K45" s="422">
        <f>SUMIF('WW Spending Actual'!$B$10:$B$49,'WW Spending Total'!$B45,'WW Spending Actual'!K$10:K$49)+SUMIF('WW Spending Projected'!$B$14:$B$53,'WW Spending Total'!$B45,'WW Spending Projected'!K$14:K$53)</f>
        <v>0</v>
      </c>
      <c r="L45" s="422">
        <f>SUMIF('WW Spending Actual'!$B$10:$B$49,'WW Spending Total'!$B45,'WW Spending Actual'!L$10:L$49)+SUMIF('WW Spending Projected'!$B$14:$B$53,'WW Spending Total'!$B45,'WW Spending Projected'!L$14:L$53)</f>
        <v>0</v>
      </c>
      <c r="M45" s="422">
        <f>SUMIF('WW Spending Actual'!$B$10:$B$49,'WW Spending Total'!$B45,'WW Spending Actual'!M$10:M$49)+SUMIF('WW Spending Projected'!$B$14:$B$53,'WW Spending Total'!$B45,'WW Spending Projected'!M$14:M$53)</f>
        <v>0</v>
      </c>
      <c r="N45" s="422">
        <f>SUMIF('WW Spending Actual'!$B$10:$B$49,'WW Spending Total'!$B45,'WW Spending Actual'!N$10:N$49)+SUMIF('WW Spending Projected'!$B$14:$B$53,'WW Spending Total'!$B45,'WW Spending Projected'!N$14:N$53)</f>
        <v>0</v>
      </c>
      <c r="O45" s="422">
        <f>SUMIF('WW Spending Actual'!$B$10:$B$49,'WW Spending Total'!$B45,'WW Spending Actual'!O$10:O$49)+SUMIF('WW Spending Projected'!$B$14:$B$53,'WW Spending Total'!$B45,'WW Spending Projected'!O$14:O$53)</f>
        <v>0</v>
      </c>
      <c r="P45" s="422">
        <f>SUMIF('WW Spending Actual'!$B$10:$B$49,'WW Spending Total'!$B45,'WW Spending Actual'!P$10:P$49)+SUMIF('WW Spending Projected'!$B$14:$B$53,'WW Spending Total'!$B45,'WW Spending Projected'!P$14:P$53)</f>
        <v>0</v>
      </c>
      <c r="Q45" s="422">
        <f>SUMIF('WW Spending Actual'!$B$10:$B$49,'WW Spending Total'!$B45,'WW Spending Actual'!Q$10:Q$49)+SUMIF('WW Spending Projected'!$B$14:$B$53,'WW Spending Total'!$B45,'WW Spending Projected'!Q$14:Q$53)</f>
        <v>0</v>
      </c>
      <c r="R45" s="422">
        <f>SUMIF('WW Spending Actual'!$B$10:$B$49,'WW Spending Total'!$B45,'WW Spending Actual'!R$10:R$49)+SUMIF('WW Spending Projected'!$B$14:$B$53,'WW Spending Total'!$B45,'WW Spending Projected'!R$14:R$53)</f>
        <v>0</v>
      </c>
      <c r="S45" s="91">
        <f>SUMIF('WW Spending Actual'!$B$10:$B$49,'WW Spending Total'!$B45,'WW Spending Actual'!S$10:S$49)+SUMIF('WW Spending Projected'!$B$14:$B$53,'WW Spending Total'!$B45,'WW Spending Projected'!S$14:S$53)</f>
        <v>0</v>
      </c>
      <c r="T45" s="422">
        <f>SUMIF('WW Spending Actual'!$B$10:$B$49,'WW Spending Total'!$B45,'WW Spending Actual'!T$10:T$49)+SUMIF('WW Spending Projected'!$B$14:$B$53,'WW Spending Total'!$B45,'WW Spending Projected'!T$14:T$53)</f>
        <v>0</v>
      </c>
      <c r="U45" s="422">
        <f>SUMIF('WW Spending Actual'!$B$10:$B$49,'WW Spending Total'!$B45,'WW Spending Actual'!U$10:U$49)+SUMIF('WW Spending Projected'!$B$14:$B$53,'WW Spending Total'!$B45,'WW Spending Projected'!U$14:U$53)</f>
        <v>0</v>
      </c>
      <c r="V45" s="422">
        <f>SUMIF('WW Spending Actual'!$B$10:$B$49,'WW Spending Total'!$B45,'WW Spending Actual'!V$10:V$49)+SUMIF('WW Spending Projected'!$B$14:$B$53,'WW Spending Total'!$B45,'WW Spending Projected'!V$14:V$53)</f>
        <v>0</v>
      </c>
      <c r="W45" s="93">
        <f>SUMIF('WW Spending Actual'!$B$10:$B$49,'WW Spending Total'!$B45,'WW Spending Actual'!W$10:W$49)+SUMIF('WW Spending Projected'!$B$14:$B$53,'WW Spending Total'!$B45,'WW Spending Projected'!W$14:W$53)</f>
        <v>0</v>
      </c>
      <c r="X45" s="92">
        <f>SUMIF('WW Spending Actual'!$B$10:$B$49,'WW Spending Total'!$B45,'WW Spending Actual'!X$10:X$49)+SUMIF('WW Spending Projected'!$B$14:$B$53,'WW Spending Total'!$B45,'WW Spending Projected'!X$14:X$53)</f>
        <v>0</v>
      </c>
      <c r="Y45" s="92">
        <f>SUMIF('WW Spending Actual'!$B$10:$B$49,'WW Spending Total'!$B45,'WW Spending Actual'!Y$10:Y$49)+SUMIF('WW Spending Projected'!$B$14:$B$53,'WW Spending Total'!$B45,'WW Spending Projected'!Y$14:Y$53)</f>
        <v>0</v>
      </c>
      <c r="Z45" s="92">
        <f>SUMIF('WW Spending Actual'!$B$10:$B$49,'WW Spending Total'!$B45,'WW Spending Actual'!Z$10:Z$49)+SUMIF('WW Spending Projected'!$B$14:$B$53,'WW Spending Total'!$B45,'WW Spending Projected'!Z$14:Z$53)</f>
        <v>0</v>
      </c>
      <c r="AA45" s="92">
        <f>SUMIF('WW Spending Actual'!$B$10:$B$49,'WW Spending Total'!$B45,'WW Spending Actual'!AA$10:AA$49)+SUMIF('WW Spending Projected'!$B$14:$B$53,'WW Spending Total'!$B45,'WW Spending Projected'!AA$14:AA$53)</f>
        <v>0</v>
      </c>
      <c r="AB45" s="92">
        <f>SUMIF('WW Spending Actual'!$B$10:$B$49,'WW Spending Total'!$B45,'WW Spending Actual'!AB$10:AB$49)+SUMIF('WW Spending Projected'!$B$14:$B$53,'WW Spending Total'!$B45,'WW Spending Projected'!AB$14:AB$53)</f>
        <v>0</v>
      </c>
      <c r="AC45" s="92">
        <f>SUMIF('WW Spending Actual'!$B$10:$B$49,'WW Spending Total'!$B45,'WW Spending Actual'!AC$10:AC$49)+SUMIF('WW Spending Projected'!$B$14:$B$53,'WW Spending Total'!$B45,'WW Spending Projected'!AC$14:AC$53)</f>
        <v>0</v>
      </c>
      <c r="AD45" s="92">
        <f>SUMIF('WW Spending Actual'!$B$10:$B$49,'WW Spending Total'!$B45,'WW Spending Actual'!AD$10:AD$49)+SUMIF('WW Spending Projected'!$B$14:$B$53,'WW Spending Total'!$B45,'WW Spending Projected'!AD$14:AD$53)</f>
        <v>0</v>
      </c>
      <c r="AE45" s="92">
        <f>SUMIF('WW Spending Actual'!$B$10:$B$49,'WW Spending Total'!$B45,'WW Spending Actual'!AE$10:AE$49)+SUMIF('WW Spending Projected'!$B$14:$B$53,'WW Spending Total'!$B45,'WW Spending Projected'!AE$14:AE$53)</f>
        <v>0</v>
      </c>
      <c r="AF45" s="92">
        <f>SUMIF('WW Spending Actual'!$B$10:$B$49,'WW Spending Total'!$B45,'WW Spending Actual'!AF$10:AF$49)+SUMIF('WW Spending Projected'!$B$14:$B$53,'WW Spending Total'!$B45,'WW Spending Projected'!AF$14:AF$53)</f>
        <v>0</v>
      </c>
      <c r="AG45" s="93">
        <f>SUMIF('WW Spending Actual'!$B$10:$B$49,'WW Spending Total'!$B45,'WW Spending Actual'!AG$10:AG$49)+SUMIF('WW Spending Projected'!$B$14:$B$53,'WW Spending Total'!$B45,'WW Spending Projected'!AG$14:AG$53)</f>
        <v>0</v>
      </c>
    </row>
    <row r="46" spans="2:33" hidden="1" x14ac:dyDescent="0.2">
      <c r="B46" s="21" t="str">
        <f>IFERROR(VLOOKUP(C46,'MEG Def'!$A$60:$B$63,2),"")</f>
        <v/>
      </c>
      <c r="C46" s="50"/>
      <c r="D46" s="91">
        <f>SUMIF('WW Spending Actual'!$B$10:$B$49,'WW Spending Total'!$B46,'WW Spending Actual'!D$10:D$49)+SUMIF('WW Spending Projected'!$B$14:$B$53,'WW Spending Total'!$B46,'WW Spending Projected'!D$14:D$53)</f>
        <v>0</v>
      </c>
      <c r="E46" s="422">
        <f>SUMIF('WW Spending Actual'!$B$10:$B$49,'WW Spending Total'!$B46,'WW Spending Actual'!E$10:E$49)+SUMIF('WW Spending Projected'!$B$14:$B$53,'WW Spending Total'!$B46,'WW Spending Projected'!E$14:E$53)</f>
        <v>0</v>
      </c>
      <c r="F46" s="422">
        <f>SUMIF('WW Spending Actual'!$B$10:$B$49,'WW Spending Total'!$B46,'WW Spending Actual'!F$10:F$49)+SUMIF('WW Spending Projected'!$B$14:$B$53,'WW Spending Total'!$B46,'WW Spending Projected'!F$14:F$53)</f>
        <v>0</v>
      </c>
      <c r="G46" s="422">
        <f>SUMIF('WW Spending Actual'!$B$10:$B$49,'WW Spending Total'!$B46,'WW Spending Actual'!G$10:G$49)+SUMIF('WW Spending Projected'!$B$14:$B$53,'WW Spending Total'!$B46,'WW Spending Projected'!G$14:G$53)</f>
        <v>0</v>
      </c>
      <c r="H46" s="422">
        <f>SUMIF('WW Spending Actual'!$B$10:$B$49,'WW Spending Total'!$B46,'WW Spending Actual'!H$10:H$49)+SUMIF('WW Spending Projected'!$B$14:$B$53,'WW Spending Total'!$B46,'WW Spending Projected'!H$14:H$53)</f>
        <v>0</v>
      </c>
      <c r="I46" s="422">
        <f>SUMIF('WW Spending Actual'!$B$10:$B$49,'WW Spending Total'!$B46,'WW Spending Actual'!I$10:I$49)+SUMIF('WW Spending Projected'!$B$14:$B$53,'WW Spending Total'!$B46,'WW Spending Projected'!I$14:I$53)</f>
        <v>0</v>
      </c>
      <c r="J46" s="422">
        <f>SUMIF('WW Spending Actual'!$B$10:$B$49,'WW Spending Total'!$B46,'WW Spending Actual'!J$10:J$49)+SUMIF('WW Spending Projected'!$B$14:$B$53,'WW Spending Total'!$B46,'WW Spending Projected'!J$14:J$53)</f>
        <v>0</v>
      </c>
      <c r="K46" s="422">
        <f>SUMIF('WW Spending Actual'!$B$10:$B$49,'WW Spending Total'!$B46,'WW Spending Actual'!K$10:K$49)+SUMIF('WW Spending Projected'!$B$14:$B$53,'WW Spending Total'!$B46,'WW Spending Projected'!K$14:K$53)</f>
        <v>0</v>
      </c>
      <c r="L46" s="422">
        <f>SUMIF('WW Spending Actual'!$B$10:$B$49,'WW Spending Total'!$B46,'WW Spending Actual'!L$10:L$49)+SUMIF('WW Spending Projected'!$B$14:$B$53,'WW Spending Total'!$B46,'WW Spending Projected'!L$14:L$53)</f>
        <v>0</v>
      </c>
      <c r="M46" s="422">
        <f>SUMIF('WW Spending Actual'!$B$10:$B$49,'WW Spending Total'!$B46,'WW Spending Actual'!M$10:M$49)+SUMIF('WW Spending Projected'!$B$14:$B$53,'WW Spending Total'!$B46,'WW Spending Projected'!M$14:M$53)</f>
        <v>0</v>
      </c>
      <c r="N46" s="422">
        <f>SUMIF('WW Spending Actual'!$B$10:$B$49,'WW Spending Total'!$B46,'WW Spending Actual'!N$10:N$49)+SUMIF('WW Spending Projected'!$B$14:$B$53,'WW Spending Total'!$B46,'WW Spending Projected'!N$14:N$53)</f>
        <v>0</v>
      </c>
      <c r="O46" s="422">
        <f>SUMIF('WW Spending Actual'!$B$10:$B$49,'WW Spending Total'!$B46,'WW Spending Actual'!O$10:O$49)+SUMIF('WW Spending Projected'!$B$14:$B$53,'WW Spending Total'!$B46,'WW Spending Projected'!O$14:O$53)</f>
        <v>0</v>
      </c>
      <c r="P46" s="422">
        <f>SUMIF('WW Spending Actual'!$B$10:$B$49,'WW Spending Total'!$B46,'WW Spending Actual'!P$10:P$49)+SUMIF('WW Spending Projected'!$B$14:$B$53,'WW Spending Total'!$B46,'WW Spending Projected'!P$14:P$53)</f>
        <v>0</v>
      </c>
      <c r="Q46" s="422">
        <f>SUMIF('WW Spending Actual'!$B$10:$B$49,'WW Spending Total'!$B46,'WW Spending Actual'!Q$10:Q$49)+SUMIF('WW Spending Projected'!$B$14:$B$53,'WW Spending Total'!$B46,'WW Spending Projected'!Q$14:Q$53)</f>
        <v>0</v>
      </c>
      <c r="R46" s="422">
        <f>SUMIF('WW Spending Actual'!$B$10:$B$49,'WW Spending Total'!$B46,'WW Spending Actual'!R$10:R$49)+SUMIF('WW Spending Projected'!$B$14:$B$53,'WW Spending Total'!$B46,'WW Spending Projected'!R$14:R$53)</f>
        <v>0</v>
      </c>
      <c r="S46" s="91">
        <f>SUMIF('WW Spending Actual'!$B$10:$B$49,'WW Spending Total'!$B46,'WW Spending Actual'!S$10:S$49)+SUMIF('WW Spending Projected'!$B$14:$B$53,'WW Spending Total'!$B46,'WW Spending Projected'!S$14:S$53)</f>
        <v>0</v>
      </c>
      <c r="T46" s="422">
        <f>SUMIF('WW Spending Actual'!$B$10:$B$49,'WW Spending Total'!$B46,'WW Spending Actual'!T$10:T$49)+SUMIF('WW Spending Projected'!$B$14:$B$53,'WW Spending Total'!$B46,'WW Spending Projected'!T$14:T$53)</f>
        <v>0</v>
      </c>
      <c r="U46" s="422">
        <f>SUMIF('WW Spending Actual'!$B$10:$B$49,'WW Spending Total'!$B46,'WW Spending Actual'!U$10:U$49)+SUMIF('WW Spending Projected'!$B$14:$B$53,'WW Spending Total'!$B46,'WW Spending Projected'!U$14:U$53)</f>
        <v>0</v>
      </c>
      <c r="V46" s="422">
        <f>SUMIF('WW Spending Actual'!$B$10:$B$49,'WW Spending Total'!$B46,'WW Spending Actual'!V$10:V$49)+SUMIF('WW Spending Projected'!$B$14:$B$53,'WW Spending Total'!$B46,'WW Spending Projected'!V$14:V$53)</f>
        <v>0</v>
      </c>
      <c r="W46" s="93">
        <f>SUMIF('WW Spending Actual'!$B$10:$B$49,'WW Spending Total'!$B46,'WW Spending Actual'!W$10:W$49)+SUMIF('WW Spending Projected'!$B$14:$B$53,'WW Spending Total'!$B46,'WW Spending Projected'!W$14:W$53)</f>
        <v>0</v>
      </c>
      <c r="X46" s="92">
        <f>SUMIF('WW Spending Actual'!$B$10:$B$49,'WW Spending Total'!$B46,'WW Spending Actual'!X$10:X$49)+SUMIF('WW Spending Projected'!$B$14:$B$53,'WW Spending Total'!$B46,'WW Spending Projected'!X$14:X$53)</f>
        <v>0</v>
      </c>
      <c r="Y46" s="92">
        <f>SUMIF('WW Spending Actual'!$B$10:$B$49,'WW Spending Total'!$B46,'WW Spending Actual'!Y$10:Y$49)+SUMIF('WW Spending Projected'!$B$14:$B$53,'WW Spending Total'!$B46,'WW Spending Projected'!Y$14:Y$53)</f>
        <v>0</v>
      </c>
      <c r="Z46" s="92">
        <f>SUMIF('WW Spending Actual'!$B$10:$B$49,'WW Spending Total'!$B46,'WW Spending Actual'!Z$10:Z$49)+SUMIF('WW Spending Projected'!$B$14:$B$53,'WW Spending Total'!$B46,'WW Spending Projected'!Z$14:Z$53)</f>
        <v>0</v>
      </c>
      <c r="AA46" s="92">
        <f>SUMIF('WW Spending Actual'!$B$10:$B$49,'WW Spending Total'!$B46,'WW Spending Actual'!AA$10:AA$49)+SUMIF('WW Spending Projected'!$B$14:$B$53,'WW Spending Total'!$B46,'WW Spending Projected'!AA$14:AA$53)</f>
        <v>0</v>
      </c>
      <c r="AB46" s="92">
        <f>SUMIF('WW Spending Actual'!$B$10:$B$49,'WW Spending Total'!$B46,'WW Spending Actual'!AB$10:AB$49)+SUMIF('WW Spending Projected'!$B$14:$B$53,'WW Spending Total'!$B46,'WW Spending Projected'!AB$14:AB$53)</f>
        <v>0</v>
      </c>
      <c r="AC46" s="92">
        <f>SUMIF('WW Spending Actual'!$B$10:$B$49,'WW Spending Total'!$B46,'WW Spending Actual'!AC$10:AC$49)+SUMIF('WW Spending Projected'!$B$14:$B$53,'WW Spending Total'!$B46,'WW Spending Projected'!AC$14:AC$53)</f>
        <v>0</v>
      </c>
      <c r="AD46" s="92">
        <f>SUMIF('WW Spending Actual'!$B$10:$B$49,'WW Spending Total'!$B46,'WW Spending Actual'!AD$10:AD$49)+SUMIF('WW Spending Projected'!$B$14:$B$53,'WW Spending Total'!$B46,'WW Spending Projected'!AD$14:AD$53)</f>
        <v>0</v>
      </c>
      <c r="AE46" s="92">
        <f>SUMIF('WW Spending Actual'!$B$10:$B$49,'WW Spending Total'!$B46,'WW Spending Actual'!AE$10:AE$49)+SUMIF('WW Spending Projected'!$B$14:$B$53,'WW Spending Total'!$B46,'WW Spending Projected'!AE$14:AE$53)</f>
        <v>0</v>
      </c>
      <c r="AF46" s="92">
        <f>SUMIF('WW Spending Actual'!$B$10:$B$49,'WW Spending Total'!$B46,'WW Spending Actual'!AF$10:AF$49)+SUMIF('WW Spending Projected'!$B$14:$B$53,'WW Spending Total'!$B46,'WW Spending Projected'!AF$14:AF$53)</f>
        <v>0</v>
      </c>
      <c r="AG46" s="93">
        <f>SUMIF('WW Spending Actual'!$B$10:$B$49,'WW Spending Total'!$B46,'WW Spending Actual'!AG$10:AG$49)+SUMIF('WW Spending Projected'!$B$14:$B$53,'WW Spending Total'!$B46,'WW Spending Projected'!AG$14:AG$53)</f>
        <v>0</v>
      </c>
    </row>
    <row r="47" spans="2:33" hidden="1" x14ac:dyDescent="0.2">
      <c r="B47" s="21" t="str">
        <f>IFERROR(VLOOKUP(C47,'MEG Def'!$A$60:$B$63,2),"")</f>
        <v/>
      </c>
      <c r="C47" s="50"/>
      <c r="D47" s="91">
        <f>SUMIF('WW Spending Actual'!$B$10:$B$49,'WW Spending Total'!$B47,'WW Spending Actual'!D$10:D$49)+SUMIF('WW Spending Projected'!$B$14:$B$53,'WW Spending Total'!$B47,'WW Spending Projected'!D$14:D$53)</f>
        <v>0</v>
      </c>
      <c r="E47" s="422">
        <f>SUMIF('WW Spending Actual'!$B$10:$B$49,'WW Spending Total'!$B47,'WW Spending Actual'!E$10:E$49)+SUMIF('WW Spending Projected'!$B$14:$B$53,'WW Spending Total'!$B47,'WW Spending Projected'!E$14:E$53)</f>
        <v>0</v>
      </c>
      <c r="F47" s="422">
        <f>SUMIF('WW Spending Actual'!$B$10:$B$49,'WW Spending Total'!$B47,'WW Spending Actual'!F$10:F$49)+SUMIF('WW Spending Projected'!$B$14:$B$53,'WW Spending Total'!$B47,'WW Spending Projected'!F$14:F$53)</f>
        <v>0</v>
      </c>
      <c r="G47" s="422">
        <f>SUMIF('WW Spending Actual'!$B$10:$B$49,'WW Spending Total'!$B47,'WW Spending Actual'!G$10:G$49)+SUMIF('WW Spending Projected'!$B$14:$B$53,'WW Spending Total'!$B47,'WW Spending Projected'!G$14:G$53)</f>
        <v>0</v>
      </c>
      <c r="H47" s="422">
        <f>SUMIF('WW Spending Actual'!$B$10:$B$49,'WW Spending Total'!$B47,'WW Spending Actual'!H$10:H$49)+SUMIF('WW Spending Projected'!$B$14:$B$53,'WW Spending Total'!$B47,'WW Spending Projected'!H$14:H$53)</f>
        <v>0</v>
      </c>
      <c r="I47" s="422">
        <f>SUMIF('WW Spending Actual'!$B$10:$B$49,'WW Spending Total'!$B47,'WW Spending Actual'!I$10:I$49)+SUMIF('WW Spending Projected'!$B$14:$B$53,'WW Spending Total'!$B47,'WW Spending Projected'!I$14:I$53)</f>
        <v>0</v>
      </c>
      <c r="J47" s="422">
        <f>SUMIF('WW Spending Actual'!$B$10:$B$49,'WW Spending Total'!$B47,'WW Spending Actual'!J$10:J$49)+SUMIF('WW Spending Projected'!$B$14:$B$53,'WW Spending Total'!$B47,'WW Spending Projected'!J$14:J$53)</f>
        <v>0</v>
      </c>
      <c r="K47" s="422">
        <f>SUMIF('WW Spending Actual'!$B$10:$B$49,'WW Spending Total'!$B47,'WW Spending Actual'!K$10:K$49)+SUMIF('WW Spending Projected'!$B$14:$B$53,'WW Spending Total'!$B47,'WW Spending Projected'!K$14:K$53)</f>
        <v>0</v>
      </c>
      <c r="L47" s="422">
        <f>SUMIF('WW Spending Actual'!$B$10:$B$49,'WW Spending Total'!$B47,'WW Spending Actual'!L$10:L$49)+SUMIF('WW Spending Projected'!$B$14:$B$53,'WW Spending Total'!$B47,'WW Spending Projected'!L$14:L$53)</f>
        <v>0</v>
      </c>
      <c r="M47" s="422">
        <f>SUMIF('WW Spending Actual'!$B$10:$B$49,'WW Spending Total'!$B47,'WW Spending Actual'!M$10:M$49)+SUMIF('WW Spending Projected'!$B$14:$B$53,'WW Spending Total'!$B47,'WW Spending Projected'!M$14:M$53)</f>
        <v>0</v>
      </c>
      <c r="N47" s="422">
        <f>SUMIF('WW Spending Actual'!$B$10:$B$49,'WW Spending Total'!$B47,'WW Spending Actual'!N$10:N$49)+SUMIF('WW Spending Projected'!$B$14:$B$53,'WW Spending Total'!$B47,'WW Spending Projected'!N$14:N$53)</f>
        <v>0</v>
      </c>
      <c r="O47" s="422">
        <f>SUMIF('WW Spending Actual'!$B$10:$B$49,'WW Spending Total'!$B47,'WW Spending Actual'!O$10:O$49)+SUMIF('WW Spending Projected'!$B$14:$B$53,'WW Spending Total'!$B47,'WW Spending Projected'!O$14:O$53)</f>
        <v>0</v>
      </c>
      <c r="P47" s="422">
        <f>SUMIF('WW Spending Actual'!$B$10:$B$49,'WW Spending Total'!$B47,'WW Spending Actual'!P$10:P$49)+SUMIF('WW Spending Projected'!$B$14:$B$53,'WW Spending Total'!$B47,'WW Spending Projected'!P$14:P$53)</f>
        <v>0</v>
      </c>
      <c r="Q47" s="422">
        <f>SUMIF('WW Spending Actual'!$B$10:$B$49,'WW Spending Total'!$B47,'WW Spending Actual'!Q$10:Q$49)+SUMIF('WW Spending Projected'!$B$14:$B$53,'WW Spending Total'!$B47,'WW Spending Projected'!Q$14:Q$53)</f>
        <v>0</v>
      </c>
      <c r="R47" s="422">
        <f>SUMIF('WW Spending Actual'!$B$10:$B$49,'WW Spending Total'!$B47,'WW Spending Actual'!R$10:R$49)+SUMIF('WW Spending Projected'!$B$14:$B$53,'WW Spending Total'!$B47,'WW Spending Projected'!R$14:R$53)</f>
        <v>0</v>
      </c>
      <c r="S47" s="91">
        <f>SUMIF('WW Spending Actual'!$B$10:$B$49,'WW Spending Total'!$B47,'WW Spending Actual'!S$10:S$49)+SUMIF('WW Spending Projected'!$B$14:$B$53,'WW Spending Total'!$B47,'WW Spending Projected'!S$14:S$53)</f>
        <v>0</v>
      </c>
      <c r="T47" s="422">
        <f>SUMIF('WW Spending Actual'!$B$10:$B$49,'WW Spending Total'!$B47,'WW Spending Actual'!T$10:T$49)+SUMIF('WW Spending Projected'!$B$14:$B$53,'WW Spending Total'!$B47,'WW Spending Projected'!T$14:T$53)</f>
        <v>0</v>
      </c>
      <c r="U47" s="422">
        <f>SUMIF('WW Spending Actual'!$B$10:$B$49,'WW Spending Total'!$B47,'WW Spending Actual'!U$10:U$49)+SUMIF('WW Spending Projected'!$B$14:$B$53,'WW Spending Total'!$B47,'WW Spending Projected'!U$14:U$53)</f>
        <v>0</v>
      </c>
      <c r="V47" s="422">
        <f>SUMIF('WW Spending Actual'!$B$10:$B$49,'WW Spending Total'!$B47,'WW Spending Actual'!V$10:V$49)+SUMIF('WW Spending Projected'!$B$14:$B$53,'WW Spending Total'!$B47,'WW Spending Projected'!V$14:V$53)</f>
        <v>0</v>
      </c>
      <c r="W47" s="93">
        <f>SUMIF('WW Spending Actual'!$B$10:$B$49,'WW Spending Total'!$B47,'WW Spending Actual'!W$10:W$49)+SUMIF('WW Spending Projected'!$B$14:$B$53,'WW Spending Total'!$B47,'WW Spending Projected'!W$14:W$53)</f>
        <v>0</v>
      </c>
      <c r="X47" s="92">
        <f>SUMIF('WW Spending Actual'!$B$10:$B$49,'WW Spending Total'!$B47,'WW Spending Actual'!X$10:X$49)+SUMIF('WW Spending Projected'!$B$14:$B$53,'WW Spending Total'!$B47,'WW Spending Projected'!X$14:X$53)</f>
        <v>0</v>
      </c>
      <c r="Y47" s="92">
        <f>SUMIF('WW Spending Actual'!$B$10:$B$49,'WW Spending Total'!$B47,'WW Spending Actual'!Y$10:Y$49)+SUMIF('WW Spending Projected'!$B$14:$B$53,'WW Spending Total'!$B47,'WW Spending Projected'!Y$14:Y$53)</f>
        <v>0</v>
      </c>
      <c r="Z47" s="92">
        <f>SUMIF('WW Spending Actual'!$B$10:$B$49,'WW Spending Total'!$B47,'WW Spending Actual'!Z$10:Z$49)+SUMIF('WW Spending Projected'!$B$14:$B$53,'WW Spending Total'!$B47,'WW Spending Projected'!Z$14:Z$53)</f>
        <v>0</v>
      </c>
      <c r="AA47" s="92">
        <f>SUMIF('WW Spending Actual'!$B$10:$B$49,'WW Spending Total'!$B47,'WW Spending Actual'!AA$10:AA$49)+SUMIF('WW Spending Projected'!$B$14:$B$53,'WW Spending Total'!$B47,'WW Spending Projected'!AA$14:AA$53)</f>
        <v>0</v>
      </c>
      <c r="AB47" s="92">
        <f>SUMIF('WW Spending Actual'!$B$10:$B$49,'WW Spending Total'!$B47,'WW Spending Actual'!AB$10:AB$49)+SUMIF('WW Spending Projected'!$B$14:$B$53,'WW Spending Total'!$B47,'WW Spending Projected'!AB$14:AB$53)</f>
        <v>0</v>
      </c>
      <c r="AC47" s="92">
        <f>SUMIF('WW Spending Actual'!$B$10:$B$49,'WW Spending Total'!$B47,'WW Spending Actual'!AC$10:AC$49)+SUMIF('WW Spending Projected'!$B$14:$B$53,'WW Spending Total'!$B47,'WW Spending Projected'!AC$14:AC$53)</f>
        <v>0</v>
      </c>
      <c r="AD47" s="92">
        <f>SUMIF('WW Spending Actual'!$B$10:$B$49,'WW Spending Total'!$B47,'WW Spending Actual'!AD$10:AD$49)+SUMIF('WW Spending Projected'!$B$14:$B$53,'WW Spending Total'!$B47,'WW Spending Projected'!AD$14:AD$53)</f>
        <v>0</v>
      </c>
      <c r="AE47" s="92">
        <f>SUMIF('WW Spending Actual'!$B$10:$B$49,'WW Spending Total'!$B47,'WW Spending Actual'!AE$10:AE$49)+SUMIF('WW Spending Projected'!$B$14:$B$53,'WW Spending Total'!$B47,'WW Spending Projected'!AE$14:AE$53)</f>
        <v>0</v>
      </c>
      <c r="AF47" s="92">
        <f>SUMIF('WW Spending Actual'!$B$10:$B$49,'WW Spending Total'!$B47,'WW Spending Actual'!AF$10:AF$49)+SUMIF('WW Spending Projected'!$B$14:$B$53,'WW Spending Total'!$B47,'WW Spending Projected'!AF$14:AF$53)</f>
        <v>0</v>
      </c>
      <c r="AG47" s="93">
        <f>SUMIF('WW Spending Actual'!$B$10:$B$49,'WW Spending Total'!$B47,'WW Spending Actual'!AG$10:AG$49)+SUMIF('WW Spending Projected'!$B$14:$B$53,'WW Spending Total'!$B47,'WW Spending Projected'!AG$14:AG$53)</f>
        <v>0</v>
      </c>
    </row>
    <row r="48" spans="2:33" hidden="1" x14ac:dyDescent="0.2">
      <c r="B48" s="21" t="str">
        <f>IFERROR(VLOOKUP(C48,'MEG Def'!$A$60:$B$63,2),"")</f>
        <v/>
      </c>
      <c r="C48" s="50"/>
      <c r="D48" s="91">
        <f>SUMIF('WW Spending Actual'!$B$10:$B$49,'WW Spending Total'!$B48,'WW Spending Actual'!D$10:D$49)+SUMIF('WW Spending Projected'!$B$14:$B$53,'WW Spending Total'!$B48,'WW Spending Projected'!D$14:D$53)</f>
        <v>0</v>
      </c>
      <c r="E48" s="422">
        <f>SUMIF('WW Spending Actual'!$B$10:$B$49,'WW Spending Total'!$B48,'WW Spending Actual'!E$10:E$49)+SUMIF('WW Spending Projected'!$B$14:$B$53,'WW Spending Total'!$B48,'WW Spending Projected'!E$14:E$53)</f>
        <v>0</v>
      </c>
      <c r="F48" s="422">
        <f>SUMIF('WW Spending Actual'!$B$10:$B$49,'WW Spending Total'!$B48,'WW Spending Actual'!F$10:F$49)+SUMIF('WW Spending Projected'!$B$14:$B$53,'WW Spending Total'!$B48,'WW Spending Projected'!F$14:F$53)</f>
        <v>0</v>
      </c>
      <c r="G48" s="422">
        <f>SUMIF('WW Spending Actual'!$B$10:$B$49,'WW Spending Total'!$B48,'WW Spending Actual'!G$10:G$49)+SUMIF('WW Spending Projected'!$B$14:$B$53,'WW Spending Total'!$B48,'WW Spending Projected'!G$14:G$53)</f>
        <v>0</v>
      </c>
      <c r="H48" s="422">
        <f>SUMIF('WW Spending Actual'!$B$10:$B$49,'WW Spending Total'!$B48,'WW Spending Actual'!H$10:H$49)+SUMIF('WW Spending Projected'!$B$14:$B$53,'WW Spending Total'!$B48,'WW Spending Projected'!H$14:H$53)</f>
        <v>0</v>
      </c>
      <c r="I48" s="422">
        <f>SUMIF('WW Spending Actual'!$B$10:$B$49,'WW Spending Total'!$B48,'WW Spending Actual'!I$10:I$49)+SUMIF('WW Spending Projected'!$B$14:$B$53,'WW Spending Total'!$B48,'WW Spending Projected'!I$14:I$53)</f>
        <v>0</v>
      </c>
      <c r="J48" s="422">
        <f>SUMIF('WW Spending Actual'!$B$10:$B$49,'WW Spending Total'!$B48,'WW Spending Actual'!J$10:J$49)+SUMIF('WW Spending Projected'!$B$14:$B$53,'WW Spending Total'!$B48,'WW Spending Projected'!J$14:J$53)</f>
        <v>0</v>
      </c>
      <c r="K48" s="422">
        <f>SUMIF('WW Spending Actual'!$B$10:$B$49,'WW Spending Total'!$B48,'WW Spending Actual'!K$10:K$49)+SUMIF('WW Spending Projected'!$B$14:$B$53,'WW Spending Total'!$B48,'WW Spending Projected'!K$14:K$53)</f>
        <v>0</v>
      </c>
      <c r="L48" s="422">
        <f>SUMIF('WW Spending Actual'!$B$10:$B$49,'WW Spending Total'!$B48,'WW Spending Actual'!L$10:L$49)+SUMIF('WW Spending Projected'!$B$14:$B$53,'WW Spending Total'!$B48,'WW Spending Projected'!L$14:L$53)</f>
        <v>0</v>
      </c>
      <c r="M48" s="422">
        <f>SUMIF('WW Spending Actual'!$B$10:$B$49,'WW Spending Total'!$B48,'WW Spending Actual'!M$10:M$49)+SUMIF('WW Spending Projected'!$B$14:$B$53,'WW Spending Total'!$B48,'WW Spending Projected'!M$14:M$53)</f>
        <v>0</v>
      </c>
      <c r="N48" s="422">
        <f>SUMIF('WW Spending Actual'!$B$10:$B$49,'WW Spending Total'!$B48,'WW Spending Actual'!N$10:N$49)+SUMIF('WW Spending Projected'!$B$14:$B$53,'WW Spending Total'!$B48,'WW Spending Projected'!N$14:N$53)</f>
        <v>0</v>
      </c>
      <c r="O48" s="422">
        <f>SUMIF('WW Spending Actual'!$B$10:$B$49,'WW Spending Total'!$B48,'WW Spending Actual'!O$10:O$49)+SUMIF('WW Spending Projected'!$B$14:$B$53,'WW Spending Total'!$B48,'WW Spending Projected'!O$14:O$53)</f>
        <v>0</v>
      </c>
      <c r="P48" s="422">
        <f>SUMIF('WW Spending Actual'!$B$10:$B$49,'WW Spending Total'!$B48,'WW Spending Actual'!P$10:P$49)+SUMIF('WW Spending Projected'!$B$14:$B$53,'WW Spending Total'!$B48,'WW Spending Projected'!P$14:P$53)</f>
        <v>0</v>
      </c>
      <c r="Q48" s="422">
        <f>SUMIF('WW Spending Actual'!$B$10:$B$49,'WW Spending Total'!$B48,'WW Spending Actual'!Q$10:Q$49)+SUMIF('WW Spending Projected'!$B$14:$B$53,'WW Spending Total'!$B48,'WW Spending Projected'!Q$14:Q$53)</f>
        <v>0</v>
      </c>
      <c r="R48" s="422">
        <f>SUMIF('WW Spending Actual'!$B$10:$B$49,'WW Spending Total'!$B48,'WW Spending Actual'!R$10:R$49)+SUMIF('WW Spending Projected'!$B$14:$B$53,'WW Spending Total'!$B48,'WW Spending Projected'!R$14:R$53)</f>
        <v>0</v>
      </c>
      <c r="S48" s="91">
        <f>SUMIF('WW Spending Actual'!$B$10:$B$49,'WW Spending Total'!$B48,'WW Spending Actual'!S$10:S$49)+SUMIF('WW Spending Projected'!$B$14:$B$53,'WW Spending Total'!$B48,'WW Spending Projected'!S$14:S$53)</f>
        <v>0</v>
      </c>
      <c r="T48" s="422">
        <f>SUMIF('WW Spending Actual'!$B$10:$B$49,'WW Spending Total'!$B48,'WW Spending Actual'!T$10:T$49)+SUMIF('WW Spending Projected'!$B$14:$B$53,'WW Spending Total'!$B48,'WW Spending Projected'!T$14:T$53)</f>
        <v>0</v>
      </c>
      <c r="U48" s="422">
        <f>SUMIF('WW Spending Actual'!$B$10:$B$49,'WW Spending Total'!$B48,'WW Spending Actual'!U$10:U$49)+SUMIF('WW Spending Projected'!$B$14:$B$53,'WW Spending Total'!$B48,'WW Spending Projected'!U$14:U$53)</f>
        <v>0</v>
      </c>
      <c r="V48" s="422">
        <f>SUMIF('WW Spending Actual'!$B$10:$B$49,'WW Spending Total'!$B48,'WW Spending Actual'!V$10:V$49)+SUMIF('WW Spending Projected'!$B$14:$B$53,'WW Spending Total'!$B48,'WW Spending Projected'!V$14:V$53)</f>
        <v>0</v>
      </c>
      <c r="W48" s="93">
        <f>SUMIF('WW Spending Actual'!$B$10:$B$49,'WW Spending Total'!$B48,'WW Spending Actual'!W$10:W$49)+SUMIF('WW Spending Projected'!$B$14:$B$53,'WW Spending Total'!$B48,'WW Spending Projected'!W$14:W$53)</f>
        <v>0</v>
      </c>
      <c r="X48" s="92">
        <f>SUMIF('WW Spending Actual'!$B$10:$B$49,'WW Spending Total'!$B48,'WW Spending Actual'!X$10:X$49)+SUMIF('WW Spending Projected'!$B$14:$B$53,'WW Spending Total'!$B48,'WW Spending Projected'!X$14:X$53)</f>
        <v>0</v>
      </c>
      <c r="Y48" s="92">
        <f>SUMIF('WW Spending Actual'!$B$10:$B$49,'WW Spending Total'!$B48,'WW Spending Actual'!Y$10:Y$49)+SUMIF('WW Spending Projected'!$B$14:$B$53,'WW Spending Total'!$B48,'WW Spending Projected'!Y$14:Y$53)</f>
        <v>0</v>
      </c>
      <c r="Z48" s="92">
        <f>SUMIF('WW Spending Actual'!$B$10:$B$49,'WW Spending Total'!$B48,'WW Spending Actual'!Z$10:Z$49)+SUMIF('WW Spending Projected'!$B$14:$B$53,'WW Spending Total'!$B48,'WW Spending Projected'!Z$14:Z$53)</f>
        <v>0</v>
      </c>
      <c r="AA48" s="92">
        <f>SUMIF('WW Spending Actual'!$B$10:$B$49,'WW Spending Total'!$B48,'WW Spending Actual'!AA$10:AA$49)+SUMIF('WW Spending Projected'!$B$14:$B$53,'WW Spending Total'!$B48,'WW Spending Projected'!AA$14:AA$53)</f>
        <v>0</v>
      </c>
      <c r="AB48" s="92">
        <f>SUMIF('WW Spending Actual'!$B$10:$B$49,'WW Spending Total'!$B48,'WW Spending Actual'!AB$10:AB$49)+SUMIF('WW Spending Projected'!$B$14:$B$53,'WW Spending Total'!$B48,'WW Spending Projected'!AB$14:AB$53)</f>
        <v>0</v>
      </c>
      <c r="AC48" s="92">
        <f>SUMIF('WW Spending Actual'!$B$10:$B$49,'WW Spending Total'!$B48,'WW Spending Actual'!AC$10:AC$49)+SUMIF('WW Spending Projected'!$B$14:$B$53,'WW Spending Total'!$B48,'WW Spending Projected'!AC$14:AC$53)</f>
        <v>0</v>
      </c>
      <c r="AD48" s="92">
        <f>SUMIF('WW Spending Actual'!$B$10:$B$49,'WW Spending Total'!$B48,'WW Spending Actual'!AD$10:AD$49)+SUMIF('WW Spending Projected'!$B$14:$B$53,'WW Spending Total'!$B48,'WW Spending Projected'!AD$14:AD$53)</f>
        <v>0</v>
      </c>
      <c r="AE48" s="92">
        <f>SUMIF('WW Spending Actual'!$B$10:$B$49,'WW Spending Total'!$B48,'WW Spending Actual'!AE$10:AE$49)+SUMIF('WW Spending Projected'!$B$14:$B$53,'WW Spending Total'!$B48,'WW Spending Projected'!AE$14:AE$53)</f>
        <v>0</v>
      </c>
      <c r="AF48" s="92">
        <f>SUMIF('WW Spending Actual'!$B$10:$B$49,'WW Spending Total'!$B48,'WW Spending Actual'!AF$10:AF$49)+SUMIF('WW Spending Projected'!$B$14:$B$53,'WW Spending Total'!$B48,'WW Spending Projected'!AF$14:AF$53)</f>
        <v>0</v>
      </c>
      <c r="AG48" s="93">
        <f>SUMIF('WW Spending Actual'!$B$10:$B$49,'WW Spending Total'!$B48,'WW Spending Actual'!AG$10:AG$49)+SUMIF('WW Spending Projected'!$B$14:$B$53,'WW Spending Total'!$B48,'WW Spending Projected'!AG$14:AG$53)</f>
        <v>0</v>
      </c>
    </row>
    <row r="49" spans="2:33" ht="13.5" thickBot="1" x14ac:dyDescent="0.25">
      <c r="B49" s="21"/>
      <c r="C49" s="52"/>
      <c r="D49" s="183"/>
      <c r="E49" s="184"/>
      <c r="F49" s="184"/>
      <c r="G49" s="184"/>
      <c r="H49" s="184"/>
      <c r="I49" s="184"/>
      <c r="J49" s="184"/>
      <c r="K49" s="184"/>
      <c r="L49" s="184"/>
      <c r="M49" s="184"/>
      <c r="N49" s="184"/>
      <c r="O49" s="184"/>
      <c r="P49" s="184"/>
      <c r="Q49" s="184"/>
      <c r="R49" s="184"/>
      <c r="S49" s="183"/>
      <c r="T49" s="184"/>
      <c r="U49" s="184"/>
      <c r="V49" s="184"/>
      <c r="W49" s="185"/>
      <c r="X49" s="184"/>
      <c r="Y49" s="184"/>
      <c r="Z49" s="184"/>
      <c r="AA49" s="184"/>
      <c r="AB49" s="184"/>
      <c r="AC49" s="184"/>
      <c r="AD49" s="184"/>
      <c r="AE49" s="184"/>
      <c r="AF49" s="184"/>
      <c r="AG49" s="185"/>
    </row>
    <row r="50" spans="2:33" ht="13.5" thickBot="1" x14ac:dyDescent="0.25">
      <c r="B50" s="37" t="s">
        <v>4</v>
      </c>
      <c r="C50" s="267"/>
      <c r="D50" s="317">
        <f t="shared" ref="D50:AG50" si="0">SUM(D8:D49)</f>
        <v>-8138</v>
      </c>
      <c r="E50" s="302">
        <f t="shared" si="0"/>
        <v>-35818</v>
      </c>
      <c r="F50" s="302">
        <f t="shared" si="0"/>
        <v>-170010</v>
      </c>
      <c r="G50" s="302">
        <f t="shared" si="0"/>
        <v>-40042</v>
      </c>
      <c r="H50" s="302">
        <f t="shared" si="0"/>
        <v>9579</v>
      </c>
      <c r="I50" s="302">
        <f t="shared" si="0"/>
        <v>1212</v>
      </c>
      <c r="J50" s="302">
        <f t="shared" si="0"/>
        <v>-371429</v>
      </c>
      <c r="K50" s="302">
        <f t="shared" si="0"/>
        <v>1198390</v>
      </c>
      <c r="L50" s="302">
        <f t="shared" si="0"/>
        <v>12666022</v>
      </c>
      <c r="M50" s="302">
        <f t="shared" si="0"/>
        <v>350560393</v>
      </c>
      <c r="N50" s="302">
        <f t="shared" si="0"/>
        <v>2907986717</v>
      </c>
      <c r="O50" s="302">
        <f t="shared" si="0"/>
        <v>5526264694</v>
      </c>
      <c r="P50" s="302">
        <f t="shared" si="0"/>
        <v>7888138190</v>
      </c>
      <c r="Q50" s="302">
        <f t="shared" si="0"/>
        <v>11062354609</v>
      </c>
      <c r="R50" s="302">
        <f t="shared" si="0"/>
        <v>10493224765</v>
      </c>
      <c r="S50" s="317">
        <f t="shared" si="0"/>
        <v>8847277693</v>
      </c>
      <c r="T50" s="302">
        <f t="shared" si="0"/>
        <v>9777184124</v>
      </c>
      <c r="U50" s="302">
        <f t="shared" si="0"/>
        <v>11649922538</v>
      </c>
      <c r="V50" s="302">
        <f t="shared" si="0"/>
        <v>10810661390</v>
      </c>
      <c r="W50" s="339">
        <f t="shared" si="0"/>
        <v>8983136861</v>
      </c>
      <c r="X50" s="302">
        <f t="shared" si="0"/>
        <v>0</v>
      </c>
      <c r="Y50" s="302">
        <f t="shared" si="0"/>
        <v>0</v>
      </c>
      <c r="Z50" s="302">
        <f t="shared" si="0"/>
        <v>0</v>
      </c>
      <c r="AA50" s="302">
        <f t="shared" si="0"/>
        <v>0</v>
      </c>
      <c r="AB50" s="302">
        <f t="shared" si="0"/>
        <v>0</v>
      </c>
      <c r="AC50" s="302">
        <f t="shared" si="0"/>
        <v>0</v>
      </c>
      <c r="AD50" s="302">
        <f t="shared" si="0"/>
        <v>0</v>
      </c>
      <c r="AE50" s="302">
        <f t="shared" si="0"/>
        <v>0</v>
      </c>
      <c r="AF50" s="302">
        <f t="shared" si="0"/>
        <v>0</v>
      </c>
      <c r="AG50" s="339">
        <f t="shared" si="0"/>
        <v>0</v>
      </c>
    </row>
    <row r="51" spans="2:33" x14ac:dyDescent="0.2">
      <c r="B51" s="18"/>
      <c r="C51" s="4"/>
      <c r="D51" s="66"/>
      <c r="E51" s="66"/>
      <c r="F51" s="66"/>
      <c r="G51" s="66"/>
      <c r="H51" s="66"/>
    </row>
    <row r="52" spans="2:33" ht="13.5" hidden="1" thickBot="1" x14ac:dyDescent="0.25">
      <c r="B52" s="2" t="s">
        <v>17</v>
      </c>
      <c r="D52" s="66"/>
      <c r="E52" s="66"/>
      <c r="F52" s="66"/>
      <c r="G52" s="66"/>
      <c r="H52" s="66"/>
    </row>
    <row r="53" spans="2:33" hidden="1" x14ac:dyDescent="0.2">
      <c r="B53" s="45"/>
      <c r="C53" s="31"/>
      <c r="D53" s="38" t="s">
        <v>0</v>
      </c>
      <c r="E53" s="35"/>
      <c r="F53" s="35"/>
      <c r="G53" s="35"/>
      <c r="H53" s="35"/>
      <c r="I53" s="35"/>
      <c r="J53" s="35"/>
      <c r="K53" s="35"/>
      <c r="L53" s="35"/>
      <c r="M53" s="35"/>
      <c r="N53" s="35"/>
      <c r="O53" s="35"/>
      <c r="P53" s="35"/>
      <c r="Q53" s="35"/>
      <c r="R53" s="35"/>
      <c r="S53" s="35"/>
      <c r="T53" s="35"/>
      <c r="U53" s="35"/>
      <c r="V53" s="35"/>
      <c r="W53" s="39"/>
      <c r="X53" s="35"/>
      <c r="Y53" s="35"/>
      <c r="Z53" s="35"/>
      <c r="AA53" s="35"/>
      <c r="AB53" s="35"/>
      <c r="AC53" s="35"/>
      <c r="AD53" s="35"/>
      <c r="AE53" s="35"/>
      <c r="AF53" s="35"/>
      <c r="AG53" s="39"/>
    </row>
    <row r="54" spans="2:33" ht="13.5" hidden="1" thickBot="1" x14ac:dyDescent="0.25">
      <c r="B54" s="30"/>
      <c r="C54" s="49"/>
      <c r="D54" s="105">
        <f>'DY Def'!B$5</f>
        <v>1</v>
      </c>
      <c r="E54" s="412">
        <f>'DY Def'!C$5</f>
        <v>2</v>
      </c>
      <c r="F54" s="412">
        <f>'DY Def'!D$5</f>
        <v>3</v>
      </c>
      <c r="G54" s="412">
        <f>'DY Def'!E$5</f>
        <v>4</v>
      </c>
      <c r="H54" s="412">
        <f>'DY Def'!F$5</f>
        <v>5</v>
      </c>
      <c r="I54" s="412">
        <f>'DY Def'!G$5</f>
        <v>6</v>
      </c>
      <c r="J54" s="412">
        <f>'DY Def'!H$5</f>
        <v>7</v>
      </c>
      <c r="K54" s="412">
        <f>'DY Def'!I$5</f>
        <v>8</v>
      </c>
      <c r="L54" s="412">
        <f>'DY Def'!J$5</f>
        <v>9</v>
      </c>
      <c r="M54" s="412">
        <f>'DY Def'!K$5</f>
        <v>10</v>
      </c>
      <c r="N54" s="412">
        <f>'DY Def'!L$5</f>
        <v>11</v>
      </c>
      <c r="O54" s="412">
        <f>'DY Def'!M$5</f>
        <v>12</v>
      </c>
      <c r="P54" s="412">
        <f>'DY Def'!N$5</f>
        <v>13</v>
      </c>
      <c r="Q54" s="412">
        <f>'DY Def'!O$5</f>
        <v>14</v>
      </c>
      <c r="R54" s="412">
        <f>'DY Def'!P$5</f>
        <v>15</v>
      </c>
      <c r="S54" s="412">
        <f>'DY Def'!Q$5</f>
        <v>16</v>
      </c>
      <c r="T54" s="412">
        <f>'DY Def'!R$5</f>
        <v>17</v>
      </c>
      <c r="U54" s="412">
        <f>'DY Def'!S$5</f>
        <v>18</v>
      </c>
      <c r="V54" s="412">
        <f>'DY Def'!T$5</f>
        <v>19</v>
      </c>
      <c r="W54" s="300">
        <f>'DY Def'!U$5</f>
        <v>20</v>
      </c>
      <c r="X54" s="106">
        <f>'DY Def'!V$5</f>
        <v>21</v>
      </c>
      <c r="Y54" s="106">
        <f>'DY Def'!W$5</f>
        <v>22</v>
      </c>
      <c r="Z54" s="106">
        <f>'DY Def'!X$5</f>
        <v>23</v>
      </c>
      <c r="AA54" s="106">
        <f>'DY Def'!Y$5</f>
        <v>24</v>
      </c>
      <c r="AB54" s="106">
        <f>'DY Def'!Z$5</f>
        <v>25</v>
      </c>
      <c r="AC54" s="106">
        <f>'DY Def'!AA$5</f>
        <v>26</v>
      </c>
      <c r="AD54" s="106">
        <f>'DY Def'!AB$5</f>
        <v>27</v>
      </c>
      <c r="AE54" s="106">
        <f>'DY Def'!AC$5</f>
        <v>28</v>
      </c>
      <c r="AF54" s="106">
        <f>'DY Def'!AD$5</f>
        <v>29</v>
      </c>
      <c r="AG54" s="300">
        <f>'DY Def'!AE$5</f>
        <v>30</v>
      </c>
    </row>
    <row r="55" spans="2:33" hidden="1" x14ac:dyDescent="0.2">
      <c r="B55" s="30"/>
      <c r="C55" s="50"/>
      <c r="D55" s="272"/>
      <c r="E55" s="179"/>
      <c r="F55" s="179"/>
      <c r="G55" s="179"/>
      <c r="H55" s="179"/>
      <c r="I55" s="179"/>
      <c r="J55" s="179"/>
      <c r="K55" s="179"/>
      <c r="L55" s="179"/>
      <c r="M55" s="179"/>
      <c r="N55" s="179"/>
      <c r="O55" s="179"/>
      <c r="P55" s="179"/>
      <c r="Q55" s="179"/>
      <c r="R55" s="179"/>
      <c r="S55" s="179"/>
      <c r="T55" s="179"/>
      <c r="U55" s="179"/>
      <c r="V55" s="179"/>
      <c r="W55" s="180"/>
      <c r="X55" s="179"/>
      <c r="Y55" s="179"/>
      <c r="Z55" s="179"/>
      <c r="AA55" s="179"/>
      <c r="AB55" s="179"/>
      <c r="AC55" s="179"/>
      <c r="AD55" s="179"/>
      <c r="AE55" s="179"/>
      <c r="AF55" s="179"/>
      <c r="AG55" s="180"/>
    </row>
    <row r="56" spans="2:33" hidden="1" x14ac:dyDescent="0.2">
      <c r="B56" s="59" t="s">
        <v>84</v>
      </c>
      <c r="C56" s="49"/>
      <c r="D56" s="273"/>
      <c r="E56" s="524"/>
      <c r="F56" s="524"/>
      <c r="G56" s="524"/>
      <c r="H56" s="524"/>
      <c r="I56" s="524"/>
      <c r="J56" s="524"/>
      <c r="K56" s="524"/>
      <c r="L56" s="524"/>
      <c r="M56" s="524"/>
      <c r="N56" s="524"/>
      <c r="O56" s="524"/>
      <c r="P56" s="524"/>
      <c r="Q56" s="524"/>
      <c r="R56" s="524"/>
      <c r="S56" s="524"/>
      <c r="T56" s="524"/>
      <c r="U56" s="524"/>
      <c r="V56" s="524"/>
      <c r="W56" s="182"/>
      <c r="X56" s="181"/>
      <c r="Y56" s="181"/>
      <c r="Z56" s="181"/>
      <c r="AA56" s="181"/>
      <c r="AB56" s="181"/>
      <c r="AC56" s="181"/>
      <c r="AD56" s="181"/>
      <c r="AE56" s="181"/>
      <c r="AF56" s="181"/>
      <c r="AG56" s="182"/>
    </row>
    <row r="57" spans="2:33" hidden="1" x14ac:dyDescent="0.2">
      <c r="B57" s="32" t="str">
        <f>IFERROR(VLOOKUP(C57,'MEG Def'!$A$7:$B$12,2),"")</f>
        <v/>
      </c>
      <c r="C57" s="50"/>
      <c r="D57" s="91">
        <f>SUMIF('WW Spending Actual'!$B$58:$B$97,'WW Spending Total'!$B57,'WW Spending Actual'!D$58:D$97)+SUMIF('WW Spending Projected'!$B$60:$B$99,'WW Spending Total'!$B57,'WW Spending Projected'!D$60:D$99)</f>
        <v>0</v>
      </c>
      <c r="E57" s="422">
        <f>SUMIF('WW Spending Actual'!$B$58:$B$97,'WW Spending Total'!$B57,'WW Spending Actual'!E$58:E$97)+SUMIF('WW Spending Projected'!$B$60:$B$99,'WW Spending Total'!$B57,'WW Spending Projected'!E$60:E$99)</f>
        <v>0</v>
      </c>
      <c r="F57" s="422">
        <f>SUMIF('WW Spending Actual'!$B$58:$B$97,'WW Spending Total'!$B57,'WW Spending Actual'!F$58:F$97)+SUMIF('WW Spending Projected'!$B$60:$B$99,'WW Spending Total'!$B57,'WW Spending Projected'!F$60:F$99)</f>
        <v>0</v>
      </c>
      <c r="G57" s="422">
        <f>SUMIF('WW Spending Actual'!$B$58:$B$97,'WW Spending Total'!$B57,'WW Spending Actual'!G$58:G$97)+SUMIF('WW Spending Projected'!$B$60:$B$99,'WW Spending Total'!$B57,'WW Spending Projected'!G$60:G$99)</f>
        <v>0</v>
      </c>
      <c r="H57" s="422">
        <f>SUMIF('WW Spending Actual'!$B$58:$B$97,'WW Spending Total'!$B57,'WW Spending Actual'!H$58:H$97)+SUMIF('WW Spending Projected'!$B$60:$B$99,'WW Spending Total'!$B57,'WW Spending Projected'!H$60:H$99)</f>
        <v>0</v>
      </c>
      <c r="I57" s="422">
        <f>SUMIF('WW Spending Actual'!$B$58:$B$97,'WW Spending Total'!$B57,'WW Spending Actual'!I$58:I$97)+SUMIF('WW Spending Projected'!$B$60:$B$99,'WW Spending Total'!$B57,'WW Spending Projected'!I$60:I$99)</f>
        <v>0</v>
      </c>
      <c r="J57" s="422">
        <f>SUMIF('WW Spending Actual'!$B$58:$B$97,'WW Spending Total'!$B57,'WW Spending Actual'!J$58:J$97)+SUMIF('WW Spending Projected'!$B$60:$B$99,'WW Spending Total'!$B57,'WW Spending Projected'!J$60:J$99)</f>
        <v>0</v>
      </c>
      <c r="K57" s="422">
        <f>SUMIF('WW Spending Actual'!$B$58:$B$97,'WW Spending Total'!$B57,'WW Spending Actual'!K$58:K$97)+SUMIF('WW Spending Projected'!$B$60:$B$99,'WW Spending Total'!$B57,'WW Spending Projected'!K$60:K$99)</f>
        <v>0</v>
      </c>
      <c r="L57" s="422">
        <f>SUMIF('WW Spending Actual'!$B$58:$B$97,'WW Spending Total'!$B57,'WW Spending Actual'!L$58:L$97)+SUMIF('WW Spending Projected'!$B$60:$B$99,'WW Spending Total'!$B57,'WW Spending Projected'!L$60:L$99)</f>
        <v>0</v>
      </c>
      <c r="M57" s="422">
        <f>SUMIF('WW Spending Actual'!$B$58:$B$97,'WW Spending Total'!$B57,'WW Spending Actual'!M$58:M$97)+SUMIF('WW Spending Projected'!$B$60:$B$99,'WW Spending Total'!$B57,'WW Spending Projected'!M$60:M$99)</f>
        <v>0</v>
      </c>
      <c r="N57" s="422">
        <f>SUMIF('WW Spending Actual'!$B$58:$B$97,'WW Spending Total'!$B57,'WW Spending Actual'!N$58:N$97)+SUMIF('WW Spending Projected'!$B$60:$B$99,'WW Spending Total'!$B57,'WW Spending Projected'!N$60:N$99)</f>
        <v>0</v>
      </c>
      <c r="O57" s="422">
        <f>SUMIF('WW Spending Actual'!$B$58:$B$97,'WW Spending Total'!$B57,'WW Spending Actual'!O$58:O$97)+SUMIF('WW Spending Projected'!$B$60:$B$99,'WW Spending Total'!$B57,'WW Spending Projected'!O$60:O$99)</f>
        <v>0</v>
      </c>
      <c r="P57" s="422">
        <f>SUMIF('WW Spending Actual'!$B$58:$B$97,'WW Spending Total'!$B57,'WW Spending Actual'!P$58:P$97)+SUMIF('WW Spending Projected'!$B$60:$B$99,'WW Spending Total'!$B57,'WW Spending Projected'!P$60:P$99)</f>
        <v>0</v>
      </c>
      <c r="Q57" s="422">
        <f>SUMIF('WW Spending Actual'!$B$58:$B$97,'WW Spending Total'!$B57,'WW Spending Actual'!Q$58:Q$97)+SUMIF('WW Spending Projected'!$B$60:$B$99,'WW Spending Total'!$B57,'WW Spending Projected'!Q$60:Q$99)</f>
        <v>0</v>
      </c>
      <c r="R57" s="422">
        <f>SUMIF('WW Spending Actual'!$B$58:$B$97,'WW Spending Total'!$B57,'WW Spending Actual'!R$58:R$97)+SUMIF('WW Spending Projected'!$B$60:$B$99,'WW Spending Total'!$B57,'WW Spending Projected'!R$60:R$99)</f>
        <v>0</v>
      </c>
      <c r="S57" s="422">
        <f>SUMIF('WW Spending Actual'!$B$58:$B$97,'WW Spending Total'!$B57,'WW Spending Actual'!S$58:S$97)+SUMIF('WW Spending Projected'!$B$60:$B$99,'WW Spending Total'!$B57,'WW Spending Projected'!S$60:S$99)</f>
        <v>0</v>
      </c>
      <c r="T57" s="422">
        <f>SUMIF('WW Spending Actual'!$B$58:$B$97,'WW Spending Total'!$B57,'WW Spending Actual'!T$58:T$97)+SUMIF('WW Spending Projected'!$B$60:$B$99,'WW Spending Total'!$B57,'WW Spending Projected'!T$60:T$99)</f>
        <v>0</v>
      </c>
      <c r="U57" s="422">
        <f>SUMIF('WW Spending Actual'!$B$58:$B$97,'WW Spending Total'!$B57,'WW Spending Actual'!U$58:U$97)+SUMIF('WW Spending Projected'!$B$60:$B$99,'WW Spending Total'!$B57,'WW Spending Projected'!U$60:U$99)</f>
        <v>0</v>
      </c>
      <c r="V57" s="422">
        <f>SUMIF('WW Spending Actual'!$B$58:$B$97,'WW Spending Total'!$B57,'WW Spending Actual'!V$58:V$97)+SUMIF('WW Spending Projected'!$B$60:$B$99,'WW Spending Total'!$B57,'WW Spending Projected'!V$60:V$99)</f>
        <v>0</v>
      </c>
      <c r="W57" s="93">
        <f>SUMIF('WW Spending Actual'!$B$58:$B$97,'WW Spending Total'!$B57,'WW Spending Actual'!W$58:W$97)+SUMIF('WW Spending Projected'!$B$60:$B$99,'WW Spending Total'!$B57,'WW Spending Projected'!W$60:W$99)</f>
        <v>0</v>
      </c>
      <c r="X57" s="92">
        <f>SUMIF('WW Spending Actual'!$B$58:$B$97,'WW Spending Total'!$B57,'WW Spending Actual'!X$58:X$97)+SUMIF('WW Spending Projected'!$B$60:$B$99,'WW Spending Total'!$B57,'WW Spending Projected'!X$60:X$99)</f>
        <v>0</v>
      </c>
      <c r="Y57" s="92">
        <f>SUMIF('WW Spending Actual'!$B$58:$B$97,'WW Spending Total'!$B57,'WW Spending Actual'!Y$58:Y$97)+SUMIF('WW Spending Projected'!$B$60:$B$99,'WW Spending Total'!$B57,'WW Spending Projected'!Y$60:Y$99)</f>
        <v>0</v>
      </c>
      <c r="Z57" s="92">
        <f>SUMIF('WW Spending Actual'!$B$58:$B$97,'WW Spending Total'!$B57,'WW Spending Actual'!Z$58:Z$97)+SUMIF('WW Spending Projected'!$B$60:$B$99,'WW Spending Total'!$B57,'WW Spending Projected'!Z$60:Z$99)</f>
        <v>0</v>
      </c>
      <c r="AA57" s="92">
        <f>SUMIF('WW Spending Actual'!$B$58:$B$97,'WW Spending Total'!$B57,'WW Spending Actual'!AA$58:AA$97)+SUMIF('WW Spending Projected'!$B$60:$B$99,'WW Spending Total'!$B57,'WW Spending Projected'!AA$60:AA$99)</f>
        <v>0</v>
      </c>
      <c r="AB57" s="92">
        <f>SUMIF('WW Spending Actual'!$B$58:$B$97,'WW Spending Total'!$B57,'WW Spending Actual'!AB$58:AB$97)+SUMIF('WW Spending Projected'!$B$60:$B$99,'WW Spending Total'!$B57,'WW Spending Projected'!AB$60:AB$99)</f>
        <v>0</v>
      </c>
      <c r="AC57" s="92">
        <f>SUMIF('WW Spending Actual'!$B$58:$B$97,'WW Spending Total'!$B57,'WW Spending Actual'!AC$58:AC$97)+SUMIF('WW Spending Projected'!$B$60:$B$99,'WW Spending Total'!$B57,'WW Spending Projected'!AC$60:AC$99)</f>
        <v>0</v>
      </c>
      <c r="AD57" s="92">
        <f>SUMIF('WW Spending Actual'!$B$58:$B$97,'WW Spending Total'!$B57,'WW Spending Actual'!AD$58:AD$97)+SUMIF('WW Spending Projected'!$B$60:$B$99,'WW Spending Total'!$B57,'WW Spending Projected'!AD$60:AD$99)</f>
        <v>0</v>
      </c>
      <c r="AE57" s="92">
        <f>SUMIF('WW Spending Actual'!$B$58:$B$97,'WW Spending Total'!$B57,'WW Spending Actual'!AE$58:AE$97)+SUMIF('WW Spending Projected'!$B$60:$B$99,'WW Spending Total'!$B57,'WW Spending Projected'!AE$60:AE$99)</f>
        <v>0</v>
      </c>
      <c r="AF57" s="92">
        <f>SUMIF('WW Spending Actual'!$B$58:$B$97,'WW Spending Total'!$B57,'WW Spending Actual'!AF$58:AF$97)+SUMIF('WW Spending Projected'!$B$60:$B$99,'WW Spending Total'!$B57,'WW Spending Projected'!AF$60:AF$99)</f>
        <v>0</v>
      </c>
      <c r="AG57" s="93">
        <f>SUMIF('WW Spending Actual'!$B$58:$B$97,'WW Spending Total'!$B57,'WW Spending Actual'!AG$58:AG$97)+SUMIF('WW Spending Projected'!$B$60:$B$99,'WW Spending Total'!$B57,'WW Spending Projected'!AG$60:AG$99)</f>
        <v>0</v>
      </c>
    </row>
    <row r="58" spans="2:33" hidden="1" x14ac:dyDescent="0.2">
      <c r="B58" s="32" t="str">
        <f>IFERROR(VLOOKUP(C58,'MEG Def'!$A$7:$B$12,2),"")</f>
        <v/>
      </c>
      <c r="C58" s="50"/>
      <c r="D58" s="91">
        <f>SUMIF('WW Spending Actual'!$B$58:$B$97,'WW Spending Total'!$B58,'WW Spending Actual'!D$58:D$97)+SUMIF('WW Spending Projected'!$B$60:$B$99,'WW Spending Total'!$B58,'WW Spending Projected'!D$60:D$99)</f>
        <v>0</v>
      </c>
      <c r="E58" s="422">
        <f>SUMIF('WW Spending Actual'!$B$58:$B$97,'WW Spending Total'!$B58,'WW Spending Actual'!E$58:E$97)+SUMIF('WW Spending Projected'!$B$60:$B$99,'WW Spending Total'!$B58,'WW Spending Projected'!E$60:E$99)</f>
        <v>0</v>
      </c>
      <c r="F58" s="422">
        <f>SUMIF('WW Spending Actual'!$B$58:$B$97,'WW Spending Total'!$B58,'WW Spending Actual'!F$58:F$97)+SUMIF('WW Spending Projected'!$B$60:$B$99,'WW Spending Total'!$B58,'WW Spending Projected'!F$60:F$99)</f>
        <v>0</v>
      </c>
      <c r="G58" s="422">
        <f>SUMIF('WW Spending Actual'!$B$58:$B$97,'WW Spending Total'!$B58,'WW Spending Actual'!G$58:G$97)+SUMIF('WW Spending Projected'!$B$60:$B$99,'WW Spending Total'!$B58,'WW Spending Projected'!G$60:G$99)</f>
        <v>0</v>
      </c>
      <c r="H58" s="422">
        <f>SUMIF('WW Spending Actual'!$B$58:$B$97,'WW Spending Total'!$B58,'WW Spending Actual'!H$58:H$97)+SUMIF('WW Spending Projected'!$B$60:$B$99,'WW Spending Total'!$B58,'WW Spending Projected'!H$60:H$99)</f>
        <v>0</v>
      </c>
      <c r="I58" s="422">
        <f>SUMIF('WW Spending Actual'!$B$58:$B$97,'WW Spending Total'!$B58,'WW Spending Actual'!I$58:I$97)+SUMIF('WW Spending Projected'!$B$60:$B$99,'WW Spending Total'!$B58,'WW Spending Projected'!I$60:I$99)</f>
        <v>0</v>
      </c>
      <c r="J58" s="422">
        <f>SUMIF('WW Spending Actual'!$B$58:$B$97,'WW Spending Total'!$B58,'WW Spending Actual'!J$58:J$97)+SUMIF('WW Spending Projected'!$B$60:$B$99,'WW Spending Total'!$B58,'WW Spending Projected'!J$60:J$99)</f>
        <v>0</v>
      </c>
      <c r="K58" s="422">
        <f>SUMIF('WW Spending Actual'!$B$58:$B$97,'WW Spending Total'!$B58,'WW Spending Actual'!K$58:K$97)+SUMIF('WW Spending Projected'!$B$60:$B$99,'WW Spending Total'!$B58,'WW Spending Projected'!K$60:K$99)</f>
        <v>0</v>
      </c>
      <c r="L58" s="422">
        <f>SUMIF('WW Spending Actual'!$B$58:$B$97,'WW Spending Total'!$B58,'WW Spending Actual'!L$58:L$97)+SUMIF('WW Spending Projected'!$B$60:$B$99,'WW Spending Total'!$B58,'WW Spending Projected'!L$60:L$99)</f>
        <v>0</v>
      </c>
      <c r="M58" s="422">
        <f>SUMIF('WW Spending Actual'!$B$58:$B$97,'WW Spending Total'!$B58,'WW Spending Actual'!M$58:M$97)+SUMIF('WW Spending Projected'!$B$60:$B$99,'WW Spending Total'!$B58,'WW Spending Projected'!M$60:M$99)</f>
        <v>0</v>
      </c>
      <c r="N58" s="422">
        <f>SUMIF('WW Spending Actual'!$B$58:$B$97,'WW Spending Total'!$B58,'WW Spending Actual'!N$58:N$97)+SUMIF('WW Spending Projected'!$B$60:$B$99,'WW Spending Total'!$B58,'WW Spending Projected'!N$60:N$99)</f>
        <v>0</v>
      </c>
      <c r="O58" s="422">
        <f>SUMIF('WW Spending Actual'!$B$58:$B$97,'WW Spending Total'!$B58,'WW Spending Actual'!O$58:O$97)+SUMIF('WW Spending Projected'!$B$60:$B$99,'WW Spending Total'!$B58,'WW Spending Projected'!O$60:O$99)</f>
        <v>0</v>
      </c>
      <c r="P58" s="422">
        <f>SUMIF('WW Spending Actual'!$B$58:$B$97,'WW Spending Total'!$B58,'WW Spending Actual'!P$58:P$97)+SUMIF('WW Spending Projected'!$B$60:$B$99,'WW Spending Total'!$B58,'WW Spending Projected'!P$60:P$99)</f>
        <v>0</v>
      </c>
      <c r="Q58" s="422">
        <f>SUMIF('WW Spending Actual'!$B$58:$B$97,'WW Spending Total'!$B58,'WW Spending Actual'!Q$58:Q$97)+SUMIF('WW Spending Projected'!$B$60:$B$99,'WW Spending Total'!$B58,'WW Spending Projected'!Q$60:Q$99)</f>
        <v>0</v>
      </c>
      <c r="R58" s="422">
        <f>SUMIF('WW Spending Actual'!$B$58:$B$97,'WW Spending Total'!$B58,'WW Spending Actual'!R$58:R$97)+SUMIF('WW Spending Projected'!$B$60:$B$99,'WW Spending Total'!$B58,'WW Spending Projected'!R$60:R$99)</f>
        <v>0</v>
      </c>
      <c r="S58" s="422">
        <f>SUMIF('WW Spending Actual'!$B$58:$B$97,'WW Spending Total'!$B58,'WW Spending Actual'!S$58:S$97)+SUMIF('WW Spending Projected'!$B$60:$B$99,'WW Spending Total'!$B58,'WW Spending Projected'!S$60:S$99)</f>
        <v>0</v>
      </c>
      <c r="T58" s="422">
        <f>SUMIF('WW Spending Actual'!$B$58:$B$97,'WW Spending Total'!$B58,'WW Spending Actual'!T$58:T$97)+SUMIF('WW Spending Projected'!$B$60:$B$99,'WW Spending Total'!$B58,'WW Spending Projected'!T$60:T$99)</f>
        <v>0</v>
      </c>
      <c r="U58" s="422">
        <f>SUMIF('WW Spending Actual'!$B$58:$B$97,'WW Spending Total'!$B58,'WW Spending Actual'!U$58:U$97)+SUMIF('WW Spending Projected'!$B$60:$B$99,'WW Spending Total'!$B58,'WW Spending Projected'!U$60:U$99)</f>
        <v>0</v>
      </c>
      <c r="V58" s="422">
        <f>SUMIF('WW Spending Actual'!$B$58:$B$97,'WW Spending Total'!$B58,'WW Spending Actual'!V$58:V$97)+SUMIF('WW Spending Projected'!$B$60:$B$99,'WW Spending Total'!$B58,'WW Spending Projected'!V$60:V$99)</f>
        <v>0</v>
      </c>
      <c r="W58" s="93">
        <f>SUMIF('WW Spending Actual'!$B$58:$B$97,'WW Spending Total'!$B58,'WW Spending Actual'!W$58:W$97)+SUMIF('WW Spending Projected'!$B$60:$B$99,'WW Spending Total'!$B58,'WW Spending Projected'!W$60:W$99)</f>
        <v>0</v>
      </c>
      <c r="X58" s="92">
        <f>SUMIF('WW Spending Actual'!$B$58:$B$97,'WW Spending Total'!$B58,'WW Spending Actual'!X$58:X$97)+SUMIF('WW Spending Projected'!$B$60:$B$99,'WW Spending Total'!$B58,'WW Spending Projected'!X$60:X$99)</f>
        <v>0</v>
      </c>
      <c r="Y58" s="92">
        <f>SUMIF('WW Spending Actual'!$B$58:$B$97,'WW Spending Total'!$B58,'WW Spending Actual'!Y$58:Y$97)+SUMIF('WW Spending Projected'!$B$60:$B$99,'WW Spending Total'!$B58,'WW Spending Projected'!Y$60:Y$99)</f>
        <v>0</v>
      </c>
      <c r="Z58" s="92">
        <f>SUMIF('WW Spending Actual'!$B$58:$B$97,'WW Spending Total'!$B58,'WW Spending Actual'!Z$58:Z$97)+SUMIF('WW Spending Projected'!$B$60:$B$99,'WW Spending Total'!$B58,'WW Spending Projected'!Z$60:Z$99)</f>
        <v>0</v>
      </c>
      <c r="AA58" s="92">
        <f>SUMIF('WW Spending Actual'!$B$58:$B$97,'WW Spending Total'!$B58,'WW Spending Actual'!AA$58:AA$97)+SUMIF('WW Spending Projected'!$B$60:$B$99,'WW Spending Total'!$B58,'WW Spending Projected'!AA$60:AA$99)</f>
        <v>0</v>
      </c>
      <c r="AB58" s="92">
        <f>SUMIF('WW Spending Actual'!$B$58:$B$97,'WW Spending Total'!$B58,'WW Spending Actual'!AB$58:AB$97)+SUMIF('WW Spending Projected'!$B$60:$B$99,'WW Spending Total'!$B58,'WW Spending Projected'!AB$60:AB$99)</f>
        <v>0</v>
      </c>
      <c r="AC58" s="92">
        <f>SUMIF('WW Spending Actual'!$B$58:$B$97,'WW Spending Total'!$B58,'WW Spending Actual'!AC$58:AC$97)+SUMIF('WW Spending Projected'!$B$60:$B$99,'WW Spending Total'!$B58,'WW Spending Projected'!AC$60:AC$99)</f>
        <v>0</v>
      </c>
      <c r="AD58" s="92">
        <f>SUMIF('WW Spending Actual'!$B$58:$B$97,'WW Spending Total'!$B58,'WW Spending Actual'!AD$58:AD$97)+SUMIF('WW Spending Projected'!$B$60:$B$99,'WW Spending Total'!$B58,'WW Spending Projected'!AD$60:AD$99)</f>
        <v>0</v>
      </c>
      <c r="AE58" s="92">
        <f>SUMIF('WW Spending Actual'!$B$58:$B$97,'WW Spending Total'!$B58,'WW Spending Actual'!AE$58:AE$97)+SUMIF('WW Spending Projected'!$B$60:$B$99,'WW Spending Total'!$B58,'WW Spending Projected'!AE$60:AE$99)</f>
        <v>0</v>
      </c>
      <c r="AF58" s="92">
        <f>SUMIF('WW Spending Actual'!$B$58:$B$97,'WW Spending Total'!$B58,'WW Spending Actual'!AF$58:AF$97)+SUMIF('WW Spending Projected'!$B$60:$B$99,'WW Spending Total'!$B58,'WW Spending Projected'!AF$60:AF$99)</f>
        <v>0</v>
      </c>
      <c r="AG58" s="93">
        <f>SUMIF('WW Spending Actual'!$B$58:$B$97,'WW Spending Total'!$B58,'WW Spending Actual'!AG$58:AG$97)+SUMIF('WW Spending Projected'!$B$60:$B$99,'WW Spending Total'!$B58,'WW Spending Projected'!AG$60:AG$99)</f>
        <v>0</v>
      </c>
    </row>
    <row r="59" spans="2:33" hidden="1" x14ac:dyDescent="0.2">
      <c r="B59" s="32" t="str">
        <f>IFERROR(VLOOKUP(C59,'MEG Def'!$A$7:$B$12,2),"")</f>
        <v/>
      </c>
      <c r="C59" s="50"/>
      <c r="D59" s="91">
        <f>SUMIF('WW Spending Actual'!$B$58:$B$97,'WW Spending Total'!$B59,'WW Spending Actual'!D$58:D$97)+SUMIF('WW Spending Projected'!$B$60:$B$99,'WW Spending Total'!$B59,'WW Spending Projected'!D$60:D$99)</f>
        <v>0</v>
      </c>
      <c r="E59" s="422">
        <f>SUMIF('WW Spending Actual'!$B$58:$B$97,'WW Spending Total'!$B59,'WW Spending Actual'!E$58:E$97)+SUMIF('WW Spending Projected'!$B$60:$B$99,'WW Spending Total'!$B59,'WW Spending Projected'!E$60:E$99)</f>
        <v>0</v>
      </c>
      <c r="F59" s="422">
        <f>SUMIF('WW Spending Actual'!$B$58:$B$97,'WW Spending Total'!$B59,'WW Spending Actual'!F$58:F$97)+SUMIF('WW Spending Projected'!$B$60:$B$99,'WW Spending Total'!$B59,'WW Spending Projected'!F$60:F$99)</f>
        <v>0</v>
      </c>
      <c r="G59" s="422">
        <f>SUMIF('WW Spending Actual'!$B$58:$B$97,'WW Spending Total'!$B59,'WW Spending Actual'!G$58:G$97)+SUMIF('WW Spending Projected'!$B$60:$B$99,'WW Spending Total'!$B59,'WW Spending Projected'!G$60:G$99)</f>
        <v>0</v>
      </c>
      <c r="H59" s="422">
        <f>SUMIF('WW Spending Actual'!$B$58:$B$97,'WW Spending Total'!$B59,'WW Spending Actual'!H$58:H$97)+SUMIF('WW Spending Projected'!$B$60:$B$99,'WW Spending Total'!$B59,'WW Spending Projected'!H$60:H$99)</f>
        <v>0</v>
      </c>
      <c r="I59" s="422">
        <f>SUMIF('WW Spending Actual'!$B$58:$B$97,'WW Spending Total'!$B59,'WW Spending Actual'!I$58:I$97)+SUMIF('WW Spending Projected'!$B$60:$B$99,'WW Spending Total'!$B59,'WW Spending Projected'!I$60:I$99)</f>
        <v>0</v>
      </c>
      <c r="J59" s="422">
        <f>SUMIF('WW Spending Actual'!$B$58:$B$97,'WW Spending Total'!$B59,'WW Spending Actual'!J$58:J$97)+SUMIF('WW Spending Projected'!$B$60:$B$99,'WW Spending Total'!$B59,'WW Spending Projected'!J$60:J$99)</f>
        <v>0</v>
      </c>
      <c r="K59" s="422">
        <f>SUMIF('WW Spending Actual'!$B$58:$B$97,'WW Spending Total'!$B59,'WW Spending Actual'!K$58:K$97)+SUMIF('WW Spending Projected'!$B$60:$B$99,'WW Spending Total'!$B59,'WW Spending Projected'!K$60:K$99)</f>
        <v>0</v>
      </c>
      <c r="L59" s="422">
        <f>SUMIF('WW Spending Actual'!$B$58:$B$97,'WW Spending Total'!$B59,'WW Spending Actual'!L$58:L$97)+SUMIF('WW Spending Projected'!$B$60:$B$99,'WW Spending Total'!$B59,'WW Spending Projected'!L$60:L$99)</f>
        <v>0</v>
      </c>
      <c r="M59" s="422">
        <f>SUMIF('WW Spending Actual'!$B$58:$B$97,'WW Spending Total'!$B59,'WW Spending Actual'!M$58:M$97)+SUMIF('WW Spending Projected'!$B$60:$B$99,'WW Spending Total'!$B59,'WW Spending Projected'!M$60:M$99)</f>
        <v>0</v>
      </c>
      <c r="N59" s="422">
        <f>SUMIF('WW Spending Actual'!$B$58:$B$97,'WW Spending Total'!$B59,'WW Spending Actual'!N$58:N$97)+SUMIF('WW Spending Projected'!$B$60:$B$99,'WW Spending Total'!$B59,'WW Spending Projected'!N$60:N$99)</f>
        <v>0</v>
      </c>
      <c r="O59" s="422">
        <f>SUMIF('WW Spending Actual'!$B$58:$B$97,'WW Spending Total'!$B59,'WW Spending Actual'!O$58:O$97)+SUMIF('WW Spending Projected'!$B$60:$B$99,'WW Spending Total'!$B59,'WW Spending Projected'!O$60:O$99)</f>
        <v>0</v>
      </c>
      <c r="P59" s="422">
        <f>SUMIF('WW Spending Actual'!$B$58:$B$97,'WW Spending Total'!$B59,'WW Spending Actual'!P$58:P$97)+SUMIF('WW Spending Projected'!$B$60:$B$99,'WW Spending Total'!$B59,'WW Spending Projected'!P$60:P$99)</f>
        <v>0</v>
      </c>
      <c r="Q59" s="422">
        <f>SUMIF('WW Spending Actual'!$B$58:$B$97,'WW Spending Total'!$B59,'WW Spending Actual'!Q$58:Q$97)+SUMIF('WW Spending Projected'!$B$60:$B$99,'WW Spending Total'!$B59,'WW Spending Projected'!Q$60:Q$99)</f>
        <v>0</v>
      </c>
      <c r="R59" s="422">
        <f>SUMIF('WW Spending Actual'!$B$58:$B$97,'WW Spending Total'!$B59,'WW Spending Actual'!R$58:R$97)+SUMIF('WW Spending Projected'!$B$60:$B$99,'WW Spending Total'!$B59,'WW Spending Projected'!R$60:R$99)</f>
        <v>0</v>
      </c>
      <c r="S59" s="422">
        <f>SUMIF('WW Spending Actual'!$B$58:$B$97,'WW Spending Total'!$B59,'WW Spending Actual'!S$58:S$97)+SUMIF('WW Spending Projected'!$B$60:$B$99,'WW Spending Total'!$B59,'WW Spending Projected'!S$60:S$99)</f>
        <v>0</v>
      </c>
      <c r="T59" s="422">
        <f>SUMIF('WW Spending Actual'!$B$58:$B$97,'WW Spending Total'!$B59,'WW Spending Actual'!T$58:T$97)+SUMIF('WW Spending Projected'!$B$60:$B$99,'WW Spending Total'!$B59,'WW Spending Projected'!T$60:T$99)</f>
        <v>0</v>
      </c>
      <c r="U59" s="422">
        <f>SUMIF('WW Spending Actual'!$B$58:$B$97,'WW Spending Total'!$B59,'WW Spending Actual'!U$58:U$97)+SUMIF('WW Spending Projected'!$B$60:$B$99,'WW Spending Total'!$B59,'WW Spending Projected'!U$60:U$99)</f>
        <v>0</v>
      </c>
      <c r="V59" s="422">
        <f>SUMIF('WW Spending Actual'!$B$58:$B$97,'WW Spending Total'!$B59,'WW Spending Actual'!V$58:V$97)+SUMIF('WW Spending Projected'!$B$60:$B$99,'WW Spending Total'!$B59,'WW Spending Projected'!V$60:V$99)</f>
        <v>0</v>
      </c>
      <c r="W59" s="93">
        <f>SUMIF('WW Spending Actual'!$B$58:$B$97,'WW Spending Total'!$B59,'WW Spending Actual'!W$58:W$97)+SUMIF('WW Spending Projected'!$B$60:$B$99,'WW Spending Total'!$B59,'WW Spending Projected'!W$60:W$99)</f>
        <v>0</v>
      </c>
      <c r="X59" s="92">
        <f>SUMIF('WW Spending Actual'!$B$58:$B$97,'WW Spending Total'!$B59,'WW Spending Actual'!X$58:X$97)+SUMIF('WW Spending Projected'!$B$60:$B$99,'WW Spending Total'!$B59,'WW Spending Projected'!X$60:X$99)</f>
        <v>0</v>
      </c>
      <c r="Y59" s="92">
        <f>SUMIF('WW Spending Actual'!$B$58:$B$97,'WW Spending Total'!$B59,'WW Spending Actual'!Y$58:Y$97)+SUMIF('WW Spending Projected'!$B$60:$B$99,'WW Spending Total'!$B59,'WW Spending Projected'!Y$60:Y$99)</f>
        <v>0</v>
      </c>
      <c r="Z59" s="92">
        <f>SUMIF('WW Spending Actual'!$B$58:$B$97,'WW Spending Total'!$B59,'WW Spending Actual'!Z$58:Z$97)+SUMIF('WW Spending Projected'!$B$60:$B$99,'WW Spending Total'!$B59,'WW Spending Projected'!Z$60:Z$99)</f>
        <v>0</v>
      </c>
      <c r="AA59" s="92">
        <f>SUMIF('WW Spending Actual'!$B$58:$B$97,'WW Spending Total'!$B59,'WW Spending Actual'!AA$58:AA$97)+SUMIF('WW Spending Projected'!$B$60:$B$99,'WW Spending Total'!$B59,'WW Spending Projected'!AA$60:AA$99)</f>
        <v>0</v>
      </c>
      <c r="AB59" s="92">
        <f>SUMIF('WW Spending Actual'!$B$58:$B$97,'WW Spending Total'!$B59,'WW Spending Actual'!AB$58:AB$97)+SUMIF('WW Spending Projected'!$B$60:$B$99,'WW Spending Total'!$B59,'WW Spending Projected'!AB$60:AB$99)</f>
        <v>0</v>
      </c>
      <c r="AC59" s="92">
        <f>SUMIF('WW Spending Actual'!$B$58:$B$97,'WW Spending Total'!$B59,'WW Spending Actual'!AC$58:AC$97)+SUMIF('WW Spending Projected'!$B$60:$B$99,'WW Spending Total'!$B59,'WW Spending Projected'!AC$60:AC$99)</f>
        <v>0</v>
      </c>
      <c r="AD59" s="92">
        <f>SUMIF('WW Spending Actual'!$B$58:$B$97,'WW Spending Total'!$B59,'WW Spending Actual'!AD$58:AD$97)+SUMIF('WW Spending Projected'!$B$60:$B$99,'WW Spending Total'!$B59,'WW Spending Projected'!AD$60:AD$99)</f>
        <v>0</v>
      </c>
      <c r="AE59" s="92">
        <f>SUMIF('WW Spending Actual'!$B$58:$B$97,'WW Spending Total'!$B59,'WW Spending Actual'!AE$58:AE$97)+SUMIF('WW Spending Projected'!$B$60:$B$99,'WW Spending Total'!$B59,'WW Spending Projected'!AE$60:AE$99)</f>
        <v>0</v>
      </c>
      <c r="AF59" s="92">
        <f>SUMIF('WW Spending Actual'!$B$58:$B$97,'WW Spending Total'!$B59,'WW Spending Actual'!AF$58:AF$97)+SUMIF('WW Spending Projected'!$B$60:$B$99,'WW Spending Total'!$B59,'WW Spending Projected'!AF$60:AF$99)</f>
        <v>0</v>
      </c>
      <c r="AG59" s="93">
        <f>SUMIF('WW Spending Actual'!$B$58:$B$97,'WW Spending Total'!$B59,'WW Spending Actual'!AG$58:AG$97)+SUMIF('WW Spending Projected'!$B$60:$B$99,'WW Spending Total'!$B59,'WW Spending Projected'!AG$60:AG$99)</f>
        <v>0</v>
      </c>
    </row>
    <row r="60" spans="2:33" hidden="1" x14ac:dyDescent="0.2">
      <c r="B60" s="32" t="str">
        <f>IFERROR(VLOOKUP(C60,'MEG Def'!$A$7:$B$12,2),"")</f>
        <v/>
      </c>
      <c r="C60" s="50"/>
      <c r="D60" s="91">
        <f>SUMIF('WW Spending Actual'!$B$58:$B$97,'WW Spending Total'!$B60,'WW Spending Actual'!D$58:D$97)+SUMIF('WW Spending Projected'!$B$60:$B$99,'WW Spending Total'!$B60,'WW Spending Projected'!D$60:D$99)</f>
        <v>0</v>
      </c>
      <c r="E60" s="422">
        <f>SUMIF('WW Spending Actual'!$B$58:$B$97,'WW Spending Total'!$B60,'WW Spending Actual'!E$58:E$97)+SUMIF('WW Spending Projected'!$B$60:$B$99,'WW Spending Total'!$B60,'WW Spending Projected'!E$60:E$99)</f>
        <v>0</v>
      </c>
      <c r="F60" s="422">
        <f>SUMIF('WW Spending Actual'!$B$58:$B$97,'WW Spending Total'!$B60,'WW Spending Actual'!F$58:F$97)+SUMIF('WW Spending Projected'!$B$60:$B$99,'WW Spending Total'!$B60,'WW Spending Projected'!F$60:F$99)</f>
        <v>0</v>
      </c>
      <c r="G60" s="422">
        <f>SUMIF('WW Spending Actual'!$B$58:$B$97,'WW Spending Total'!$B60,'WW Spending Actual'!G$58:G$97)+SUMIF('WW Spending Projected'!$B$60:$B$99,'WW Spending Total'!$B60,'WW Spending Projected'!G$60:G$99)</f>
        <v>0</v>
      </c>
      <c r="H60" s="422">
        <f>SUMIF('WW Spending Actual'!$B$58:$B$97,'WW Spending Total'!$B60,'WW Spending Actual'!H$58:H$97)+SUMIF('WW Spending Projected'!$B$60:$B$99,'WW Spending Total'!$B60,'WW Spending Projected'!H$60:H$99)</f>
        <v>0</v>
      </c>
      <c r="I60" s="422">
        <f>SUMIF('WW Spending Actual'!$B$58:$B$97,'WW Spending Total'!$B60,'WW Spending Actual'!I$58:I$97)+SUMIF('WW Spending Projected'!$B$60:$B$99,'WW Spending Total'!$B60,'WW Spending Projected'!I$60:I$99)</f>
        <v>0</v>
      </c>
      <c r="J60" s="422">
        <f>SUMIF('WW Spending Actual'!$B$58:$B$97,'WW Spending Total'!$B60,'WW Spending Actual'!J$58:J$97)+SUMIF('WW Spending Projected'!$B$60:$B$99,'WW Spending Total'!$B60,'WW Spending Projected'!J$60:J$99)</f>
        <v>0</v>
      </c>
      <c r="K60" s="422">
        <f>SUMIF('WW Spending Actual'!$B$58:$B$97,'WW Spending Total'!$B60,'WW Spending Actual'!K$58:K$97)+SUMIF('WW Spending Projected'!$B$60:$B$99,'WW Spending Total'!$B60,'WW Spending Projected'!K$60:K$99)</f>
        <v>0</v>
      </c>
      <c r="L60" s="422">
        <f>SUMIF('WW Spending Actual'!$B$58:$B$97,'WW Spending Total'!$B60,'WW Spending Actual'!L$58:L$97)+SUMIF('WW Spending Projected'!$B$60:$B$99,'WW Spending Total'!$B60,'WW Spending Projected'!L$60:L$99)</f>
        <v>0</v>
      </c>
      <c r="M60" s="422">
        <f>SUMIF('WW Spending Actual'!$B$58:$B$97,'WW Spending Total'!$B60,'WW Spending Actual'!M$58:M$97)+SUMIF('WW Spending Projected'!$B$60:$B$99,'WW Spending Total'!$B60,'WW Spending Projected'!M$60:M$99)</f>
        <v>0</v>
      </c>
      <c r="N60" s="422">
        <f>SUMIF('WW Spending Actual'!$B$58:$B$97,'WW Spending Total'!$B60,'WW Spending Actual'!N$58:N$97)+SUMIF('WW Spending Projected'!$B$60:$B$99,'WW Spending Total'!$B60,'WW Spending Projected'!N$60:N$99)</f>
        <v>0</v>
      </c>
      <c r="O60" s="422">
        <f>SUMIF('WW Spending Actual'!$B$58:$B$97,'WW Spending Total'!$B60,'WW Spending Actual'!O$58:O$97)+SUMIF('WW Spending Projected'!$B$60:$B$99,'WW Spending Total'!$B60,'WW Spending Projected'!O$60:O$99)</f>
        <v>0</v>
      </c>
      <c r="P60" s="422">
        <f>SUMIF('WW Spending Actual'!$B$58:$B$97,'WW Spending Total'!$B60,'WW Spending Actual'!P$58:P$97)+SUMIF('WW Spending Projected'!$B$60:$B$99,'WW Spending Total'!$B60,'WW Spending Projected'!P$60:P$99)</f>
        <v>0</v>
      </c>
      <c r="Q60" s="422">
        <f>SUMIF('WW Spending Actual'!$B$58:$B$97,'WW Spending Total'!$B60,'WW Spending Actual'!Q$58:Q$97)+SUMIF('WW Spending Projected'!$B$60:$B$99,'WW Spending Total'!$B60,'WW Spending Projected'!Q$60:Q$99)</f>
        <v>0</v>
      </c>
      <c r="R60" s="422">
        <f>SUMIF('WW Spending Actual'!$B$58:$B$97,'WW Spending Total'!$B60,'WW Spending Actual'!R$58:R$97)+SUMIF('WW Spending Projected'!$B$60:$B$99,'WW Spending Total'!$B60,'WW Spending Projected'!R$60:R$99)</f>
        <v>0</v>
      </c>
      <c r="S60" s="422">
        <f>SUMIF('WW Spending Actual'!$B$58:$B$97,'WW Spending Total'!$B60,'WW Spending Actual'!S$58:S$97)+SUMIF('WW Spending Projected'!$B$60:$B$99,'WW Spending Total'!$B60,'WW Spending Projected'!S$60:S$99)</f>
        <v>0</v>
      </c>
      <c r="T60" s="422">
        <f>SUMIF('WW Spending Actual'!$B$58:$B$97,'WW Spending Total'!$B60,'WW Spending Actual'!T$58:T$97)+SUMIF('WW Spending Projected'!$B$60:$B$99,'WW Spending Total'!$B60,'WW Spending Projected'!T$60:T$99)</f>
        <v>0</v>
      </c>
      <c r="U60" s="422">
        <f>SUMIF('WW Spending Actual'!$B$58:$B$97,'WW Spending Total'!$B60,'WW Spending Actual'!U$58:U$97)+SUMIF('WW Spending Projected'!$B$60:$B$99,'WW Spending Total'!$B60,'WW Spending Projected'!U$60:U$99)</f>
        <v>0</v>
      </c>
      <c r="V60" s="422">
        <f>SUMIF('WW Spending Actual'!$B$58:$B$97,'WW Spending Total'!$B60,'WW Spending Actual'!V$58:V$97)+SUMIF('WW Spending Projected'!$B$60:$B$99,'WW Spending Total'!$B60,'WW Spending Projected'!V$60:V$99)</f>
        <v>0</v>
      </c>
      <c r="W60" s="93">
        <f>SUMIF('WW Spending Actual'!$B$58:$B$97,'WW Spending Total'!$B60,'WW Spending Actual'!W$58:W$97)+SUMIF('WW Spending Projected'!$B$60:$B$99,'WW Spending Total'!$B60,'WW Spending Projected'!W$60:W$99)</f>
        <v>0</v>
      </c>
      <c r="X60" s="92">
        <f>SUMIF('WW Spending Actual'!$B$58:$B$97,'WW Spending Total'!$B60,'WW Spending Actual'!X$58:X$97)+SUMIF('WW Spending Projected'!$B$60:$B$99,'WW Spending Total'!$B60,'WW Spending Projected'!X$60:X$99)</f>
        <v>0</v>
      </c>
      <c r="Y60" s="92">
        <f>SUMIF('WW Spending Actual'!$B$58:$B$97,'WW Spending Total'!$B60,'WW Spending Actual'!Y$58:Y$97)+SUMIF('WW Spending Projected'!$B$60:$B$99,'WW Spending Total'!$B60,'WW Spending Projected'!Y$60:Y$99)</f>
        <v>0</v>
      </c>
      <c r="Z60" s="92">
        <f>SUMIF('WW Spending Actual'!$B$58:$B$97,'WW Spending Total'!$B60,'WW Spending Actual'!Z$58:Z$97)+SUMIF('WW Spending Projected'!$B$60:$B$99,'WW Spending Total'!$B60,'WW Spending Projected'!Z$60:Z$99)</f>
        <v>0</v>
      </c>
      <c r="AA60" s="92">
        <f>SUMIF('WW Spending Actual'!$B$58:$B$97,'WW Spending Total'!$B60,'WW Spending Actual'!AA$58:AA$97)+SUMIF('WW Spending Projected'!$B$60:$B$99,'WW Spending Total'!$B60,'WW Spending Projected'!AA$60:AA$99)</f>
        <v>0</v>
      </c>
      <c r="AB60" s="92">
        <f>SUMIF('WW Spending Actual'!$B$58:$B$97,'WW Spending Total'!$B60,'WW Spending Actual'!AB$58:AB$97)+SUMIF('WW Spending Projected'!$B$60:$B$99,'WW Spending Total'!$B60,'WW Spending Projected'!AB$60:AB$99)</f>
        <v>0</v>
      </c>
      <c r="AC60" s="92">
        <f>SUMIF('WW Spending Actual'!$B$58:$B$97,'WW Spending Total'!$B60,'WW Spending Actual'!AC$58:AC$97)+SUMIF('WW Spending Projected'!$B$60:$B$99,'WW Spending Total'!$B60,'WW Spending Projected'!AC$60:AC$99)</f>
        <v>0</v>
      </c>
      <c r="AD60" s="92">
        <f>SUMIF('WW Spending Actual'!$B$58:$B$97,'WW Spending Total'!$B60,'WW Spending Actual'!AD$58:AD$97)+SUMIF('WW Spending Projected'!$B$60:$B$99,'WW Spending Total'!$B60,'WW Spending Projected'!AD$60:AD$99)</f>
        <v>0</v>
      </c>
      <c r="AE60" s="92">
        <f>SUMIF('WW Spending Actual'!$B$58:$B$97,'WW Spending Total'!$B60,'WW Spending Actual'!AE$58:AE$97)+SUMIF('WW Spending Projected'!$B$60:$B$99,'WW Spending Total'!$B60,'WW Spending Projected'!AE$60:AE$99)</f>
        <v>0</v>
      </c>
      <c r="AF60" s="92">
        <f>SUMIF('WW Spending Actual'!$B$58:$B$97,'WW Spending Total'!$B60,'WW Spending Actual'!AF$58:AF$97)+SUMIF('WW Spending Projected'!$B$60:$B$99,'WW Spending Total'!$B60,'WW Spending Projected'!AF$60:AF$99)</f>
        <v>0</v>
      </c>
      <c r="AG60" s="93">
        <f>SUMIF('WW Spending Actual'!$B$58:$B$97,'WW Spending Total'!$B60,'WW Spending Actual'!AG$58:AG$97)+SUMIF('WW Spending Projected'!$B$60:$B$99,'WW Spending Total'!$B60,'WW Spending Projected'!AG$60:AG$99)</f>
        <v>0</v>
      </c>
    </row>
    <row r="61" spans="2:33" hidden="1" x14ac:dyDescent="0.2">
      <c r="B61" s="32" t="str">
        <f>IFERROR(VLOOKUP(C61,'MEG Def'!$A$7:$B$12,2),"")</f>
        <v/>
      </c>
      <c r="C61" s="50"/>
      <c r="D61" s="91">
        <f>SUMIF('WW Spending Actual'!$B$58:$B$97,'WW Spending Total'!$B61,'WW Spending Actual'!D$58:D$97)+SUMIF('WW Spending Projected'!$B$60:$B$99,'WW Spending Total'!$B61,'WW Spending Projected'!D$60:D$99)</f>
        <v>0</v>
      </c>
      <c r="E61" s="422">
        <f>SUMIF('WW Spending Actual'!$B$58:$B$97,'WW Spending Total'!$B61,'WW Spending Actual'!E$58:E$97)+SUMIF('WW Spending Projected'!$B$60:$B$99,'WW Spending Total'!$B61,'WW Spending Projected'!E$60:E$99)</f>
        <v>0</v>
      </c>
      <c r="F61" s="422">
        <f>SUMIF('WW Spending Actual'!$B$58:$B$97,'WW Spending Total'!$B61,'WW Spending Actual'!F$58:F$97)+SUMIF('WW Spending Projected'!$B$60:$B$99,'WW Spending Total'!$B61,'WW Spending Projected'!F$60:F$99)</f>
        <v>0</v>
      </c>
      <c r="G61" s="422">
        <f>SUMIF('WW Spending Actual'!$B$58:$B$97,'WW Spending Total'!$B61,'WW Spending Actual'!G$58:G$97)+SUMIF('WW Spending Projected'!$B$60:$B$99,'WW Spending Total'!$B61,'WW Spending Projected'!G$60:G$99)</f>
        <v>0</v>
      </c>
      <c r="H61" s="422">
        <f>SUMIF('WW Spending Actual'!$B$58:$B$97,'WW Spending Total'!$B61,'WW Spending Actual'!H$58:H$97)+SUMIF('WW Spending Projected'!$B$60:$B$99,'WW Spending Total'!$B61,'WW Spending Projected'!H$60:H$99)</f>
        <v>0</v>
      </c>
      <c r="I61" s="422">
        <f>SUMIF('WW Spending Actual'!$B$58:$B$97,'WW Spending Total'!$B61,'WW Spending Actual'!I$58:I$97)+SUMIF('WW Spending Projected'!$B$60:$B$99,'WW Spending Total'!$B61,'WW Spending Projected'!I$60:I$99)</f>
        <v>0</v>
      </c>
      <c r="J61" s="422">
        <f>SUMIF('WW Spending Actual'!$B$58:$B$97,'WW Spending Total'!$B61,'WW Spending Actual'!J$58:J$97)+SUMIF('WW Spending Projected'!$B$60:$B$99,'WW Spending Total'!$B61,'WW Spending Projected'!J$60:J$99)</f>
        <v>0</v>
      </c>
      <c r="K61" s="422">
        <f>SUMIF('WW Spending Actual'!$B$58:$B$97,'WW Spending Total'!$B61,'WW Spending Actual'!K$58:K$97)+SUMIF('WW Spending Projected'!$B$60:$B$99,'WW Spending Total'!$B61,'WW Spending Projected'!K$60:K$99)</f>
        <v>0</v>
      </c>
      <c r="L61" s="422">
        <f>SUMIF('WW Spending Actual'!$B$58:$B$97,'WW Spending Total'!$B61,'WW Spending Actual'!L$58:L$97)+SUMIF('WW Spending Projected'!$B$60:$B$99,'WW Spending Total'!$B61,'WW Spending Projected'!L$60:L$99)</f>
        <v>0</v>
      </c>
      <c r="M61" s="422">
        <f>SUMIF('WW Spending Actual'!$B$58:$B$97,'WW Spending Total'!$B61,'WW Spending Actual'!M$58:M$97)+SUMIF('WW Spending Projected'!$B$60:$B$99,'WW Spending Total'!$B61,'WW Spending Projected'!M$60:M$99)</f>
        <v>0</v>
      </c>
      <c r="N61" s="422">
        <f>SUMIF('WW Spending Actual'!$B$58:$B$97,'WW Spending Total'!$B61,'WW Spending Actual'!N$58:N$97)+SUMIF('WW Spending Projected'!$B$60:$B$99,'WW Spending Total'!$B61,'WW Spending Projected'!N$60:N$99)</f>
        <v>0</v>
      </c>
      <c r="O61" s="422">
        <f>SUMIF('WW Spending Actual'!$B$58:$B$97,'WW Spending Total'!$B61,'WW Spending Actual'!O$58:O$97)+SUMIF('WW Spending Projected'!$B$60:$B$99,'WW Spending Total'!$B61,'WW Spending Projected'!O$60:O$99)</f>
        <v>0</v>
      </c>
      <c r="P61" s="422">
        <f>SUMIF('WW Spending Actual'!$B$58:$B$97,'WW Spending Total'!$B61,'WW Spending Actual'!P$58:P$97)+SUMIF('WW Spending Projected'!$B$60:$B$99,'WW Spending Total'!$B61,'WW Spending Projected'!P$60:P$99)</f>
        <v>0</v>
      </c>
      <c r="Q61" s="422">
        <f>SUMIF('WW Spending Actual'!$B$58:$B$97,'WW Spending Total'!$B61,'WW Spending Actual'!Q$58:Q$97)+SUMIF('WW Spending Projected'!$B$60:$B$99,'WW Spending Total'!$B61,'WW Spending Projected'!Q$60:Q$99)</f>
        <v>0</v>
      </c>
      <c r="R61" s="422">
        <f>SUMIF('WW Spending Actual'!$B$58:$B$97,'WW Spending Total'!$B61,'WW Spending Actual'!R$58:R$97)+SUMIF('WW Spending Projected'!$B$60:$B$99,'WW Spending Total'!$B61,'WW Spending Projected'!R$60:R$99)</f>
        <v>0</v>
      </c>
      <c r="S61" s="422">
        <f>SUMIF('WW Spending Actual'!$B$58:$B$97,'WW Spending Total'!$B61,'WW Spending Actual'!S$58:S$97)+SUMIF('WW Spending Projected'!$B$60:$B$99,'WW Spending Total'!$B61,'WW Spending Projected'!S$60:S$99)</f>
        <v>0</v>
      </c>
      <c r="T61" s="422">
        <f>SUMIF('WW Spending Actual'!$B$58:$B$97,'WW Spending Total'!$B61,'WW Spending Actual'!T$58:T$97)+SUMIF('WW Spending Projected'!$B$60:$B$99,'WW Spending Total'!$B61,'WW Spending Projected'!T$60:T$99)</f>
        <v>0</v>
      </c>
      <c r="U61" s="422">
        <f>SUMIF('WW Spending Actual'!$B$58:$B$97,'WW Spending Total'!$B61,'WW Spending Actual'!U$58:U$97)+SUMIF('WW Spending Projected'!$B$60:$B$99,'WW Spending Total'!$B61,'WW Spending Projected'!U$60:U$99)</f>
        <v>0</v>
      </c>
      <c r="V61" s="422">
        <f>SUMIF('WW Spending Actual'!$B$58:$B$97,'WW Spending Total'!$B61,'WW Spending Actual'!V$58:V$97)+SUMIF('WW Spending Projected'!$B$60:$B$99,'WW Spending Total'!$B61,'WW Spending Projected'!V$60:V$99)</f>
        <v>0</v>
      </c>
      <c r="W61" s="93">
        <f>SUMIF('WW Spending Actual'!$B$58:$B$97,'WW Spending Total'!$B61,'WW Spending Actual'!W$58:W$97)+SUMIF('WW Spending Projected'!$B$60:$B$99,'WW Spending Total'!$B61,'WW Spending Projected'!W$60:W$99)</f>
        <v>0</v>
      </c>
      <c r="X61" s="92">
        <f>SUMIF('WW Spending Actual'!$B$58:$B$97,'WW Spending Total'!$B61,'WW Spending Actual'!X$58:X$97)+SUMIF('WW Spending Projected'!$B$60:$B$99,'WW Spending Total'!$B61,'WW Spending Projected'!X$60:X$99)</f>
        <v>0</v>
      </c>
      <c r="Y61" s="92">
        <f>SUMIF('WW Spending Actual'!$B$58:$B$97,'WW Spending Total'!$B61,'WW Spending Actual'!Y$58:Y$97)+SUMIF('WW Spending Projected'!$B$60:$B$99,'WW Spending Total'!$B61,'WW Spending Projected'!Y$60:Y$99)</f>
        <v>0</v>
      </c>
      <c r="Z61" s="92">
        <f>SUMIF('WW Spending Actual'!$B$58:$B$97,'WW Spending Total'!$B61,'WW Spending Actual'!Z$58:Z$97)+SUMIF('WW Spending Projected'!$B$60:$B$99,'WW Spending Total'!$B61,'WW Spending Projected'!Z$60:Z$99)</f>
        <v>0</v>
      </c>
      <c r="AA61" s="92">
        <f>SUMIF('WW Spending Actual'!$B$58:$B$97,'WW Spending Total'!$B61,'WW Spending Actual'!AA$58:AA$97)+SUMIF('WW Spending Projected'!$B$60:$B$99,'WW Spending Total'!$B61,'WW Spending Projected'!AA$60:AA$99)</f>
        <v>0</v>
      </c>
      <c r="AB61" s="92">
        <f>SUMIF('WW Spending Actual'!$B$58:$B$97,'WW Spending Total'!$B61,'WW Spending Actual'!AB$58:AB$97)+SUMIF('WW Spending Projected'!$B$60:$B$99,'WW Spending Total'!$B61,'WW Spending Projected'!AB$60:AB$99)</f>
        <v>0</v>
      </c>
      <c r="AC61" s="92">
        <f>SUMIF('WW Spending Actual'!$B$58:$B$97,'WW Spending Total'!$B61,'WW Spending Actual'!AC$58:AC$97)+SUMIF('WW Spending Projected'!$B$60:$B$99,'WW Spending Total'!$B61,'WW Spending Projected'!AC$60:AC$99)</f>
        <v>0</v>
      </c>
      <c r="AD61" s="92">
        <f>SUMIF('WW Spending Actual'!$B$58:$B$97,'WW Spending Total'!$B61,'WW Spending Actual'!AD$58:AD$97)+SUMIF('WW Spending Projected'!$B$60:$B$99,'WW Spending Total'!$B61,'WW Spending Projected'!AD$60:AD$99)</f>
        <v>0</v>
      </c>
      <c r="AE61" s="92">
        <f>SUMIF('WW Spending Actual'!$B$58:$B$97,'WW Spending Total'!$B61,'WW Spending Actual'!AE$58:AE$97)+SUMIF('WW Spending Projected'!$B$60:$B$99,'WW Spending Total'!$B61,'WW Spending Projected'!AE$60:AE$99)</f>
        <v>0</v>
      </c>
      <c r="AF61" s="92">
        <f>SUMIF('WW Spending Actual'!$B$58:$B$97,'WW Spending Total'!$B61,'WW Spending Actual'!AF$58:AF$97)+SUMIF('WW Spending Projected'!$B$60:$B$99,'WW Spending Total'!$B61,'WW Spending Projected'!AF$60:AF$99)</f>
        <v>0</v>
      </c>
      <c r="AG61" s="93">
        <f>SUMIF('WW Spending Actual'!$B$58:$B$97,'WW Spending Total'!$B61,'WW Spending Actual'!AG$58:AG$97)+SUMIF('WW Spending Projected'!$B$60:$B$99,'WW Spending Total'!$B61,'WW Spending Projected'!AG$60:AG$99)</f>
        <v>0</v>
      </c>
    </row>
    <row r="62" spans="2:33" hidden="1" x14ac:dyDescent="0.2">
      <c r="B62" s="30"/>
      <c r="C62" s="49"/>
      <c r="D62" s="91"/>
      <c r="E62" s="422"/>
      <c r="F62" s="422"/>
      <c r="G62" s="422"/>
      <c r="H62" s="422"/>
      <c r="I62" s="422"/>
      <c r="J62" s="422"/>
      <c r="K62" s="422"/>
      <c r="L62" s="422"/>
      <c r="M62" s="422"/>
      <c r="N62" s="422"/>
      <c r="O62" s="422"/>
      <c r="P62" s="422"/>
      <c r="Q62" s="422"/>
      <c r="R62" s="422"/>
      <c r="S62" s="422"/>
      <c r="T62" s="422"/>
      <c r="U62" s="422"/>
      <c r="V62" s="422"/>
      <c r="W62" s="93"/>
      <c r="X62" s="92"/>
      <c r="Y62" s="92"/>
      <c r="Z62" s="92"/>
      <c r="AA62" s="92"/>
      <c r="AB62" s="92"/>
      <c r="AC62" s="92"/>
      <c r="AD62" s="92"/>
      <c r="AE62" s="92"/>
      <c r="AF62" s="92"/>
      <c r="AG62" s="93"/>
    </row>
    <row r="63" spans="2:33" hidden="1" x14ac:dyDescent="0.2">
      <c r="B63" s="58" t="s">
        <v>86</v>
      </c>
      <c r="C63" s="49"/>
      <c r="D63" s="91">
        <f>SUMIF('WW Spending Actual'!$B$58:$B$97,'WW Spending Total'!$B63,'WW Spending Actual'!D$58:D$97)+SUMIF('WW Spending Projected'!$B$60:$B$99,'WW Spending Total'!$B63,'WW Spending Projected'!D$60:D$99)</f>
        <v>0</v>
      </c>
      <c r="E63" s="422">
        <f>SUMIF('WW Spending Actual'!$B$58:$B$97,'WW Spending Total'!$B63,'WW Spending Actual'!E$58:E$97)+SUMIF('WW Spending Projected'!$B$60:$B$99,'WW Spending Total'!$B63,'WW Spending Projected'!E$60:E$99)</f>
        <v>0</v>
      </c>
      <c r="F63" s="422">
        <f>SUMIF('WW Spending Actual'!$B$58:$B$97,'WW Spending Total'!$B63,'WW Spending Actual'!F$58:F$97)+SUMIF('WW Spending Projected'!$B$60:$B$99,'WW Spending Total'!$B63,'WW Spending Projected'!F$60:F$99)</f>
        <v>0</v>
      </c>
      <c r="G63" s="422">
        <f>SUMIF('WW Spending Actual'!$B$58:$B$97,'WW Spending Total'!$B63,'WW Spending Actual'!G$58:G$97)+SUMIF('WW Spending Projected'!$B$60:$B$99,'WW Spending Total'!$B63,'WW Spending Projected'!G$60:G$99)</f>
        <v>0</v>
      </c>
      <c r="H63" s="422">
        <f>SUMIF('WW Spending Actual'!$B$58:$B$97,'WW Spending Total'!$B63,'WW Spending Actual'!H$58:H$97)+SUMIF('WW Spending Projected'!$B$60:$B$99,'WW Spending Total'!$B63,'WW Spending Projected'!H$60:H$99)</f>
        <v>0</v>
      </c>
      <c r="I63" s="422">
        <f>SUMIF('WW Spending Actual'!$B$58:$B$97,'WW Spending Total'!$B63,'WW Spending Actual'!I$58:I$97)+SUMIF('WW Spending Projected'!$B$60:$B$99,'WW Spending Total'!$B63,'WW Spending Projected'!I$60:I$99)</f>
        <v>0</v>
      </c>
      <c r="J63" s="422">
        <f>SUMIF('WW Spending Actual'!$B$58:$B$97,'WW Spending Total'!$B63,'WW Spending Actual'!J$58:J$97)+SUMIF('WW Spending Projected'!$B$60:$B$99,'WW Spending Total'!$B63,'WW Spending Projected'!J$60:J$99)</f>
        <v>0</v>
      </c>
      <c r="K63" s="422">
        <f>SUMIF('WW Spending Actual'!$B$58:$B$97,'WW Spending Total'!$B63,'WW Spending Actual'!K$58:K$97)+SUMIF('WW Spending Projected'!$B$60:$B$99,'WW Spending Total'!$B63,'WW Spending Projected'!K$60:K$99)</f>
        <v>0</v>
      </c>
      <c r="L63" s="422">
        <f>SUMIF('WW Spending Actual'!$B$58:$B$97,'WW Spending Total'!$B63,'WW Spending Actual'!L$58:L$97)+SUMIF('WW Spending Projected'!$B$60:$B$99,'WW Spending Total'!$B63,'WW Spending Projected'!L$60:L$99)</f>
        <v>0</v>
      </c>
      <c r="M63" s="422">
        <f>SUMIF('WW Spending Actual'!$B$58:$B$97,'WW Spending Total'!$B63,'WW Spending Actual'!M$58:M$97)+SUMIF('WW Spending Projected'!$B$60:$B$99,'WW Spending Total'!$B63,'WW Spending Projected'!M$60:M$99)</f>
        <v>0</v>
      </c>
      <c r="N63" s="422">
        <f>SUMIF('WW Spending Actual'!$B$58:$B$97,'WW Spending Total'!$B63,'WW Spending Actual'!N$58:N$97)+SUMIF('WW Spending Projected'!$B$60:$B$99,'WW Spending Total'!$B63,'WW Spending Projected'!N$60:N$99)</f>
        <v>0</v>
      </c>
      <c r="O63" s="422">
        <f>SUMIF('WW Spending Actual'!$B$58:$B$97,'WW Spending Total'!$B63,'WW Spending Actual'!O$58:O$97)+SUMIF('WW Spending Projected'!$B$60:$B$99,'WW Spending Total'!$B63,'WW Spending Projected'!O$60:O$99)</f>
        <v>0</v>
      </c>
      <c r="P63" s="422">
        <f>SUMIF('WW Spending Actual'!$B$58:$B$97,'WW Spending Total'!$B63,'WW Spending Actual'!P$58:P$97)+SUMIF('WW Spending Projected'!$B$60:$B$99,'WW Spending Total'!$B63,'WW Spending Projected'!P$60:P$99)</f>
        <v>0</v>
      </c>
      <c r="Q63" s="422">
        <f>SUMIF('WW Spending Actual'!$B$58:$B$97,'WW Spending Total'!$B63,'WW Spending Actual'!Q$58:Q$97)+SUMIF('WW Spending Projected'!$B$60:$B$99,'WW Spending Total'!$B63,'WW Spending Projected'!Q$60:Q$99)</f>
        <v>0</v>
      </c>
      <c r="R63" s="422">
        <f>SUMIF('WW Spending Actual'!$B$58:$B$97,'WW Spending Total'!$B63,'WW Spending Actual'!R$58:R$97)+SUMIF('WW Spending Projected'!$B$60:$B$99,'WW Spending Total'!$B63,'WW Spending Projected'!R$60:R$99)</f>
        <v>0</v>
      </c>
      <c r="S63" s="422">
        <f>SUMIF('WW Spending Actual'!$B$58:$B$97,'WW Spending Total'!$B63,'WW Spending Actual'!S$58:S$97)+SUMIF('WW Spending Projected'!$B$60:$B$99,'WW Spending Total'!$B63,'WW Spending Projected'!S$60:S$99)</f>
        <v>0</v>
      </c>
      <c r="T63" s="422">
        <f>SUMIF('WW Spending Actual'!$B$58:$B$97,'WW Spending Total'!$B63,'WW Spending Actual'!T$58:T$97)+SUMIF('WW Spending Projected'!$B$60:$B$99,'WW Spending Total'!$B63,'WW Spending Projected'!T$60:T$99)</f>
        <v>0</v>
      </c>
      <c r="U63" s="422">
        <f>SUMIF('WW Spending Actual'!$B$58:$B$97,'WW Spending Total'!$B63,'WW Spending Actual'!U$58:U$97)+SUMIF('WW Spending Projected'!$B$60:$B$99,'WW Spending Total'!$B63,'WW Spending Projected'!U$60:U$99)</f>
        <v>0</v>
      </c>
      <c r="V63" s="422">
        <f>SUMIF('WW Spending Actual'!$B$58:$B$97,'WW Spending Total'!$B63,'WW Spending Actual'!V$58:V$97)+SUMIF('WW Spending Projected'!$B$60:$B$99,'WW Spending Total'!$B63,'WW Spending Projected'!V$60:V$99)</f>
        <v>0</v>
      </c>
      <c r="W63" s="93">
        <f>SUMIF('WW Spending Actual'!$B$58:$B$97,'WW Spending Total'!$B63,'WW Spending Actual'!W$58:W$97)+SUMIF('WW Spending Projected'!$B$60:$B$99,'WW Spending Total'!$B63,'WW Spending Projected'!W$60:W$99)</f>
        <v>0</v>
      </c>
      <c r="X63" s="92">
        <f>SUMIF('WW Spending Actual'!$B$58:$B$97,'WW Spending Total'!$B63,'WW Spending Actual'!X$58:X$97)+SUMIF('WW Spending Projected'!$B$60:$B$99,'WW Spending Total'!$B63,'WW Spending Projected'!X$60:X$99)</f>
        <v>0</v>
      </c>
      <c r="Y63" s="92">
        <f>SUMIF('WW Spending Actual'!$B$58:$B$97,'WW Spending Total'!$B63,'WW Spending Actual'!Y$58:Y$97)+SUMIF('WW Spending Projected'!$B$60:$B$99,'WW Spending Total'!$B63,'WW Spending Projected'!Y$60:Y$99)</f>
        <v>0</v>
      </c>
      <c r="Z63" s="92">
        <f>SUMIF('WW Spending Actual'!$B$58:$B$97,'WW Spending Total'!$B63,'WW Spending Actual'!Z$58:Z$97)+SUMIF('WW Spending Projected'!$B$60:$B$99,'WW Spending Total'!$B63,'WW Spending Projected'!Z$60:Z$99)</f>
        <v>0</v>
      </c>
      <c r="AA63" s="92">
        <f>SUMIF('WW Spending Actual'!$B$58:$B$97,'WW Spending Total'!$B63,'WW Spending Actual'!AA$58:AA$97)+SUMIF('WW Spending Projected'!$B$60:$B$99,'WW Spending Total'!$B63,'WW Spending Projected'!AA$60:AA$99)</f>
        <v>0</v>
      </c>
      <c r="AB63" s="92">
        <f>SUMIF('WW Spending Actual'!$B$58:$B$97,'WW Spending Total'!$B63,'WW Spending Actual'!AB$58:AB$97)+SUMIF('WW Spending Projected'!$B$60:$B$99,'WW Spending Total'!$B63,'WW Spending Projected'!AB$60:AB$99)</f>
        <v>0</v>
      </c>
      <c r="AC63" s="92">
        <f>SUMIF('WW Spending Actual'!$B$58:$B$97,'WW Spending Total'!$B63,'WW Spending Actual'!AC$58:AC$97)+SUMIF('WW Spending Projected'!$B$60:$B$99,'WW Spending Total'!$B63,'WW Spending Projected'!AC$60:AC$99)</f>
        <v>0</v>
      </c>
      <c r="AD63" s="92">
        <f>SUMIF('WW Spending Actual'!$B$58:$B$97,'WW Spending Total'!$B63,'WW Spending Actual'!AD$58:AD$97)+SUMIF('WW Spending Projected'!$B$60:$B$99,'WW Spending Total'!$B63,'WW Spending Projected'!AD$60:AD$99)</f>
        <v>0</v>
      </c>
      <c r="AE63" s="92">
        <f>SUMIF('WW Spending Actual'!$B$58:$B$97,'WW Spending Total'!$B63,'WW Spending Actual'!AE$58:AE$97)+SUMIF('WW Spending Projected'!$B$60:$B$99,'WW Spending Total'!$B63,'WW Spending Projected'!AE$60:AE$99)</f>
        <v>0</v>
      </c>
      <c r="AF63" s="92">
        <f>SUMIF('WW Spending Actual'!$B$58:$B$97,'WW Spending Total'!$B63,'WW Spending Actual'!AF$58:AF$97)+SUMIF('WW Spending Projected'!$B$60:$B$99,'WW Spending Total'!$B63,'WW Spending Projected'!AF$60:AF$99)</f>
        <v>0</v>
      </c>
      <c r="AG63" s="93">
        <f>SUMIF('WW Spending Actual'!$B$58:$B$97,'WW Spending Total'!$B63,'WW Spending Actual'!AG$58:AG$97)+SUMIF('WW Spending Projected'!$B$60:$B$99,'WW Spending Total'!$B63,'WW Spending Projected'!AG$60:AG$99)</f>
        <v>0</v>
      </c>
    </row>
    <row r="64" spans="2:33" hidden="1" x14ac:dyDescent="0.2">
      <c r="B64" s="51" t="str">
        <f>IFERROR(VLOOKUP(C64,'MEG Def'!$A$24:$B$29,2),"")</f>
        <v/>
      </c>
      <c r="C64" s="50"/>
      <c r="D64" s="91">
        <f>SUMIF('WW Spending Actual'!$B$58:$B$97,'WW Spending Total'!$B64,'WW Spending Actual'!D$58:D$97)+SUMIF('WW Spending Projected'!$B$60:$B$99,'WW Spending Total'!$B64,'WW Spending Projected'!D$60:D$99)</f>
        <v>0</v>
      </c>
      <c r="E64" s="422">
        <f>SUMIF('WW Spending Actual'!$B$58:$B$97,'WW Spending Total'!$B64,'WW Spending Actual'!E$58:E$97)+SUMIF('WW Spending Projected'!$B$60:$B$99,'WW Spending Total'!$B64,'WW Spending Projected'!E$60:E$99)</f>
        <v>0</v>
      </c>
      <c r="F64" s="422">
        <f>SUMIF('WW Spending Actual'!$B$58:$B$97,'WW Spending Total'!$B64,'WW Spending Actual'!F$58:F$97)+SUMIF('WW Spending Projected'!$B$60:$B$99,'WW Spending Total'!$B64,'WW Spending Projected'!F$60:F$99)</f>
        <v>0</v>
      </c>
      <c r="G64" s="422">
        <f>SUMIF('WW Spending Actual'!$B$58:$B$97,'WW Spending Total'!$B64,'WW Spending Actual'!G$58:G$97)+SUMIF('WW Spending Projected'!$B$60:$B$99,'WW Spending Total'!$B64,'WW Spending Projected'!G$60:G$99)</f>
        <v>0</v>
      </c>
      <c r="H64" s="422">
        <f>SUMIF('WW Spending Actual'!$B$58:$B$97,'WW Spending Total'!$B64,'WW Spending Actual'!H$58:H$97)+SUMIF('WW Spending Projected'!$B$60:$B$99,'WW Spending Total'!$B64,'WW Spending Projected'!H$60:H$99)</f>
        <v>0</v>
      </c>
      <c r="I64" s="422">
        <f>SUMIF('WW Spending Actual'!$B$58:$B$97,'WW Spending Total'!$B64,'WW Spending Actual'!I$58:I$97)+SUMIF('WW Spending Projected'!$B$60:$B$99,'WW Spending Total'!$B64,'WW Spending Projected'!I$60:I$99)</f>
        <v>0</v>
      </c>
      <c r="J64" s="422">
        <f>SUMIF('WW Spending Actual'!$B$58:$B$97,'WW Spending Total'!$B64,'WW Spending Actual'!J$58:J$97)+SUMIF('WW Spending Projected'!$B$60:$B$99,'WW Spending Total'!$B64,'WW Spending Projected'!J$60:J$99)</f>
        <v>0</v>
      </c>
      <c r="K64" s="422">
        <f>SUMIF('WW Spending Actual'!$B$58:$B$97,'WW Spending Total'!$B64,'WW Spending Actual'!K$58:K$97)+SUMIF('WW Spending Projected'!$B$60:$B$99,'WW Spending Total'!$B64,'WW Spending Projected'!K$60:K$99)</f>
        <v>0</v>
      </c>
      <c r="L64" s="422">
        <f>SUMIF('WW Spending Actual'!$B$58:$B$97,'WW Spending Total'!$B64,'WW Spending Actual'!L$58:L$97)+SUMIF('WW Spending Projected'!$B$60:$B$99,'WW Spending Total'!$B64,'WW Spending Projected'!L$60:L$99)</f>
        <v>0</v>
      </c>
      <c r="M64" s="422">
        <f>SUMIF('WW Spending Actual'!$B$58:$B$97,'WW Spending Total'!$B64,'WW Spending Actual'!M$58:M$97)+SUMIF('WW Spending Projected'!$B$60:$B$99,'WW Spending Total'!$B64,'WW Spending Projected'!M$60:M$99)</f>
        <v>0</v>
      </c>
      <c r="N64" s="422">
        <f>SUMIF('WW Spending Actual'!$B$58:$B$97,'WW Spending Total'!$B64,'WW Spending Actual'!N$58:N$97)+SUMIF('WW Spending Projected'!$B$60:$B$99,'WW Spending Total'!$B64,'WW Spending Projected'!N$60:N$99)</f>
        <v>0</v>
      </c>
      <c r="O64" s="422">
        <f>SUMIF('WW Spending Actual'!$B$58:$B$97,'WW Spending Total'!$B64,'WW Spending Actual'!O$58:O$97)+SUMIF('WW Spending Projected'!$B$60:$B$99,'WW Spending Total'!$B64,'WW Spending Projected'!O$60:O$99)</f>
        <v>0</v>
      </c>
      <c r="P64" s="422">
        <f>SUMIF('WW Spending Actual'!$B$58:$B$97,'WW Spending Total'!$B64,'WW Spending Actual'!P$58:P$97)+SUMIF('WW Spending Projected'!$B$60:$B$99,'WW Spending Total'!$B64,'WW Spending Projected'!P$60:P$99)</f>
        <v>0</v>
      </c>
      <c r="Q64" s="422">
        <f>SUMIF('WW Spending Actual'!$B$58:$B$97,'WW Spending Total'!$B64,'WW Spending Actual'!Q$58:Q$97)+SUMIF('WW Spending Projected'!$B$60:$B$99,'WW Spending Total'!$B64,'WW Spending Projected'!Q$60:Q$99)</f>
        <v>0</v>
      </c>
      <c r="R64" s="422">
        <f>SUMIF('WW Spending Actual'!$B$58:$B$97,'WW Spending Total'!$B64,'WW Spending Actual'!R$58:R$97)+SUMIF('WW Spending Projected'!$B$60:$B$99,'WW Spending Total'!$B64,'WW Spending Projected'!R$60:R$99)</f>
        <v>0</v>
      </c>
      <c r="S64" s="422">
        <f>SUMIF('WW Spending Actual'!$B$58:$B$97,'WW Spending Total'!$B64,'WW Spending Actual'!S$58:S$97)+SUMIF('WW Spending Projected'!$B$60:$B$99,'WW Spending Total'!$B64,'WW Spending Projected'!S$60:S$99)</f>
        <v>0</v>
      </c>
      <c r="T64" s="422">
        <f>SUMIF('WW Spending Actual'!$B$58:$B$97,'WW Spending Total'!$B64,'WW Spending Actual'!T$58:T$97)+SUMIF('WW Spending Projected'!$B$60:$B$99,'WW Spending Total'!$B64,'WW Spending Projected'!T$60:T$99)</f>
        <v>0</v>
      </c>
      <c r="U64" s="422">
        <f>SUMIF('WW Spending Actual'!$B$58:$B$97,'WW Spending Total'!$B64,'WW Spending Actual'!U$58:U$97)+SUMIF('WW Spending Projected'!$B$60:$B$99,'WW Spending Total'!$B64,'WW Spending Projected'!U$60:U$99)</f>
        <v>0</v>
      </c>
      <c r="V64" s="422">
        <f>SUMIF('WW Spending Actual'!$B$58:$B$97,'WW Spending Total'!$B64,'WW Spending Actual'!V$58:V$97)+SUMIF('WW Spending Projected'!$B$60:$B$99,'WW Spending Total'!$B64,'WW Spending Projected'!V$60:V$99)</f>
        <v>0</v>
      </c>
      <c r="W64" s="93">
        <f>SUMIF('WW Spending Actual'!$B$58:$B$97,'WW Spending Total'!$B64,'WW Spending Actual'!W$58:W$97)+SUMIF('WW Spending Projected'!$B$60:$B$99,'WW Spending Total'!$B64,'WW Spending Projected'!W$60:W$99)</f>
        <v>0</v>
      </c>
      <c r="X64" s="92">
        <f>SUMIF('WW Spending Actual'!$B$58:$B$97,'WW Spending Total'!$B64,'WW Spending Actual'!X$58:X$97)+SUMIF('WW Spending Projected'!$B$60:$B$99,'WW Spending Total'!$B64,'WW Spending Projected'!X$60:X$99)</f>
        <v>0</v>
      </c>
      <c r="Y64" s="92">
        <f>SUMIF('WW Spending Actual'!$B$58:$B$97,'WW Spending Total'!$B64,'WW Spending Actual'!Y$58:Y$97)+SUMIF('WW Spending Projected'!$B$60:$B$99,'WW Spending Total'!$B64,'WW Spending Projected'!Y$60:Y$99)</f>
        <v>0</v>
      </c>
      <c r="Z64" s="92">
        <f>SUMIF('WW Spending Actual'!$B$58:$B$97,'WW Spending Total'!$B64,'WW Spending Actual'!Z$58:Z$97)+SUMIF('WW Spending Projected'!$B$60:$B$99,'WW Spending Total'!$B64,'WW Spending Projected'!Z$60:Z$99)</f>
        <v>0</v>
      </c>
      <c r="AA64" s="92">
        <f>SUMIF('WW Spending Actual'!$B$58:$B$97,'WW Spending Total'!$B64,'WW Spending Actual'!AA$58:AA$97)+SUMIF('WW Spending Projected'!$B$60:$B$99,'WW Spending Total'!$B64,'WW Spending Projected'!AA$60:AA$99)</f>
        <v>0</v>
      </c>
      <c r="AB64" s="92">
        <f>SUMIF('WW Spending Actual'!$B$58:$B$97,'WW Spending Total'!$B64,'WW Spending Actual'!AB$58:AB$97)+SUMIF('WW Spending Projected'!$B$60:$B$99,'WW Spending Total'!$B64,'WW Spending Projected'!AB$60:AB$99)</f>
        <v>0</v>
      </c>
      <c r="AC64" s="92">
        <f>SUMIF('WW Spending Actual'!$B$58:$B$97,'WW Spending Total'!$B64,'WW Spending Actual'!AC$58:AC$97)+SUMIF('WW Spending Projected'!$B$60:$B$99,'WW Spending Total'!$B64,'WW Spending Projected'!AC$60:AC$99)</f>
        <v>0</v>
      </c>
      <c r="AD64" s="92">
        <f>SUMIF('WW Spending Actual'!$B$58:$B$97,'WW Spending Total'!$B64,'WW Spending Actual'!AD$58:AD$97)+SUMIF('WW Spending Projected'!$B$60:$B$99,'WW Spending Total'!$B64,'WW Spending Projected'!AD$60:AD$99)</f>
        <v>0</v>
      </c>
      <c r="AE64" s="92">
        <f>SUMIF('WW Spending Actual'!$B$58:$B$97,'WW Spending Total'!$B64,'WW Spending Actual'!AE$58:AE$97)+SUMIF('WW Spending Projected'!$B$60:$B$99,'WW Spending Total'!$B64,'WW Spending Projected'!AE$60:AE$99)</f>
        <v>0</v>
      </c>
      <c r="AF64" s="92">
        <f>SUMIF('WW Spending Actual'!$B$58:$B$97,'WW Spending Total'!$B64,'WW Spending Actual'!AF$58:AF$97)+SUMIF('WW Spending Projected'!$B$60:$B$99,'WW Spending Total'!$B64,'WW Spending Projected'!AF$60:AF$99)</f>
        <v>0</v>
      </c>
      <c r="AG64" s="93">
        <f>SUMIF('WW Spending Actual'!$B$58:$B$97,'WW Spending Total'!$B64,'WW Spending Actual'!AG$58:AG$97)+SUMIF('WW Spending Projected'!$B$60:$B$99,'WW Spending Total'!$B64,'WW Spending Projected'!AG$60:AG$99)</f>
        <v>0</v>
      </c>
    </row>
    <row r="65" spans="2:33" hidden="1" x14ac:dyDescent="0.2">
      <c r="B65" s="51" t="str">
        <f>IFERROR(VLOOKUP(C65,'MEG Def'!$A$24:$B$29,2),"")</f>
        <v/>
      </c>
      <c r="C65" s="50"/>
      <c r="D65" s="91">
        <f>SUMIF('WW Spending Actual'!$B$58:$B$97,'WW Spending Total'!$B65,'WW Spending Actual'!D$58:D$97)+SUMIF('WW Spending Projected'!$B$60:$B$99,'WW Spending Total'!$B65,'WW Spending Projected'!D$60:D$99)</f>
        <v>0</v>
      </c>
      <c r="E65" s="422">
        <f>SUMIF('WW Spending Actual'!$B$58:$B$97,'WW Spending Total'!$B65,'WW Spending Actual'!E$58:E$97)+SUMIF('WW Spending Projected'!$B$60:$B$99,'WW Spending Total'!$B65,'WW Spending Projected'!E$60:E$99)</f>
        <v>0</v>
      </c>
      <c r="F65" s="422">
        <f>SUMIF('WW Spending Actual'!$B$58:$B$97,'WW Spending Total'!$B65,'WW Spending Actual'!F$58:F$97)+SUMIF('WW Spending Projected'!$B$60:$B$99,'WW Spending Total'!$B65,'WW Spending Projected'!F$60:F$99)</f>
        <v>0</v>
      </c>
      <c r="G65" s="422">
        <f>SUMIF('WW Spending Actual'!$B$58:$B$97,'WW Spending Total'!$B65,'WW Spending Actual'!G$58:G$97)+SUMIF('WW Spending Projected'!$B$60:$B$99,'WW Spending Total'!$B65,'WW Spending Projected'!G$60:G$99)</f>
        <v>0</v>
      </c>
      <c r="H65" s="422">
        <f>SUMIF('WW Spending Actual'!$B$58:$B$97,'WW Spending Total'!$B65,'WW Spending Actual'!H$58:H$97)+SUMIF('WW Spending Projected'!$B$60:$B$99,'WW Spending Total'!$B65,'WW Spending Projected'!H$60:H$99)</f>
        <v>0</v>
      </c>
      <c r="I65" s="422">
        <f>SUMIF('WW Spending Actual'!$B$58:$B$97,'WW Spending Total'!$B65,'WW Spending Actual'!I$58:I$97)+SUMIF('WW Spending Projected'!$B$60:$B$99,'WW Spending Total'!$B65,'WW Spending Projected'!I$60:I$99)</f>
        <v>0</v>
      </c>
      <c r="J65" s="422">
        <f>SUMIF('WW Spending Actual'!$B$58:$B$97,'WW Spending Total'!$B65,'WW Spending Actual'!J$58:J$97)+SUMIF('WW Spending Projected'!$B$60:$B$99,'WW Spending Total'!$B65,'WW Spending Projected'!J$60:J$99)</f>
        <v>0</v>
      </c>
      <c r="K65" s="422">
        <f>SUMIF('WW Spending Actual'!$B$58:$B$97,'WW Spending Total'!$B65,'WW Spending Actual'!K$58:K$97)+SUMIF('WW Spending Projected'!$B$60:$B$99,'WW Spending Total'!$B65,'WW Spending Projected'!K$60:K$99)</f>
        <v>0</v>
      </c>
      <c r="L65" s="422">
        <f>SUMIF('WW Spending Actual'!$B$58:$B$97,'WW Spending Total'!$B65,'WW Spending Actual'!L$58:L$97)+SUMIF('WW Spending Projected'!$B$60:$B$99,'WW Spending Total'!$B65,'WW Spending Projected'!L$60:L$99)</f>
        <v>0</v>
      </c>
      <c r="M65" s="422">
        <f>SUMIF('WW Spending Actual'!$B$58:$B$97,'WW Spending Total'!$B65,'WW Spending Actual'!M$58:M$97)+SUMIF('WW Spending Projected'!$B$60:$B$99,'WW Spending Total'!$B65,'WW Spending Projected'!M$60:M$99)</f>
        <v>0</v>
      </c>
      <c r="N65" s="422">
        <f>SUMIF('WW Spending Actual'!$B$58:$B$97,'WW Spending Total'!$B65,'WW Spending Actual'!N$58:N$97)+SUMIF('WW Spending Projected'!$B$60:$B$99,'WW Spending Total'!$B65,'WW Spending Projected'!N$60:N$99)</f>
        <v>0</v>
      </c>
      <c r="O65" s="422">
        <f>SUMIF('WW Spending Actual'!$B$58:$B$97,'WW Spending Total'!$B65,'WW Spending Actual'!O$58:O$97)+SUMIF('WW Spending Projected'!$B$60:$B$99,'WW Spending Total'!$B65,'WW Spending Projected'!O$60:O$99)</f>
        <v>0</v>
      </c>
      <c r="P65" s="422">
        <f>SUMIF('WW Spending Actual'!$B$58:$B$97,'WW Spending Total'!$B65,'WW Spending Actual'!P$58:P$97)+SUMIF('WW Spending Projected'!$B$60:$B$99,'WW Spending Total'!$B65,'WW Spending Projected'!P$60:P$99)</f>
        <v>0</v>
      </c>
      <c r="Q65" s="422">
        <f>SUMIF('WW Spending Actual'!$B$58:$B$97,'WW Spending Total'!$B65,'WW Spending Actual'!Q$58:Q$97)+SUMIF('WW Spending Projected'!$B$60:$B$99,'WW Spending Total'!$B65,'WW Spending Projected'!Q$60:Q$99)</f>
        <v>0</v>
      </c>
      <c r="R65" s="422">
        <f>SUMIF('WW Spending Actual'!$B$58:$B$97,'WW Spending Total'!$B65,'WW Spending Actual'!R$58:R$97)+SUMIF('WW Spending Projected'!$B$60:$B$99,'WW Spending Total'!$B65,'WW Spending Projected'!R$60:R$99)</f>
        <v>0</v>
      </c>
      <c r="S65" s="422">
        <f>SUMIF('WW Spending Actual'!$B$58:$B$97,'WW Spending Total'!$B65,'WW Spending Actual'!S$58:S$97)+SUMIF('WW Spending Projected'!$B$60:$B$99,'WW Spending Total'!$B65,'WW Spending Projected'!S$60:S$99)</f>
        <v>0</v>
      </c>
      <c r="T65" s="422">
        <f>SUMIF('WW Spending Actual'!$B$58:$B$97,'WW Spending Total'!$B65,'WW Spending Actual'!T$58:T$97)+SUMIF('WW Spending Projected'!$B$60:$B$99,'WW Spending Total'!$B65,'WW Spending Projected'!T$60:T$99)</f>
        <v>0</v>
      </c>
      <c r="U65" s="422">
        <f>SUMIF('WW Spending Actual'!$B$58:$B$97,'WW Spending Total'!$B65,'WW Spending Actual'!U$58:U$97)+SUMIF('WW Spending Projected'!$B$60:$B$99,'WW Spending Total'!$B65,'WW Spending Projected'!U$60:U$99)</f>
        <v>0</v>
      </c>
      <c r="V65" s="422">
        <f>SUMIF('WW Spending Actual'!$B$58:$B$97,'WW Spending Total'!$B65,'WW Spending Actual'!V$58:V$97)+SUMIF('WW Spending Projected'!$B$60:$B$99,'WW Spending Total'!$B65,'WW Spending Projected'!V$60:V$99)</f>
        <v>0</v>
      </c>
      <c r="W65" s="93">
        <f>SUMIF('WW Spending Actual'!$B$58:$B$97,'WW Spending Total'!$B65,'WW Spending Actual'!W$58:W$97)+SUMIF('WW Spending Projected'!$B$60:$B$99,'WW Spending Total'!$B65,'WW Spending Projected'!W$60:W$99)</f>
        <v>0</v>
      </c>
      <c r="X65" s="92">
        <f>SUMIF('WW Spending Actual'!$B$58:$B$97,'WW Spending Total'!$B65,'WW Spending Actual'!X$58:X$97)+SUMIF('WW Spending Projected'!$B$60:$B$99,'WW Spending Total'!$B65,'WW Spending Projected'!X$60:X$99)</f>
        <v>0</v>
      </c>
      <c r="Y65" s="92">
        <f>SUMIF('WW Spending Actual'!$B$58:$B$97,'WW Spending Total'!$B65,'WW Spending Actual'!Y$58:Y$97)+SUMIF('WW Spending Projected'!$B$60:$B$99,'WW Spending Total'!$B65,'WW Spending Projected'!Y$60:Y$99)</f>
        <v>0</v>
      </c>
      <c r="Z65" s="92">
        <f>SUMIF('WW Spending Actual'!$B$58:$B$97,'WW Spending Total'!$B65,'WW Spending Actual'!Z$58:Z$97)+SUMIF('WW Spending Projected'!$B$60:$B$99,'WW Spending Total'!$B65,'WW Spending Projected'!Z$60:Z$99)</f>
        <v>0</v>
      </c>
      <c r="AA65" s="92">
        <f>SUMIF('WW Spending Actual'!$B$58:$B$97,'WW Spending Total'!$B65,'WW Spending Actual'!AA$58:AA$97)+SUMIF('WW Spending Projected'!$B$60:$B$99,'WW Spending Total'!$B65,'WW Spending Projected'!AA$60:AA$99)</f>
        <v>0</v>
      </c>
      <c r="AB65" s="92">
        <f>SUMIF('WW Spending Actual'!$B$58:$B$97,'WW Spending Total'!$B65,'WW Spending Actual'!AB$58:AB$97)+SUMIF('WW Spending Projected'!$B$60:$B$99,'WW Spending Total'!$B65,'WW Spending Projected'!AB$60:AB$99)</f>
        <v>0</v>
      </c>
      <c r="AC65" s="92">
        <f>SUMIF('WW Spending Actual'!$B$58:$B$97,'WW Spending Total'!$B65,'WW Spending Actual'!AC$58:AC$97)+SUMIF('WW Spending Projected'!$B$60:$B$99,'WW Spending Total'!$B65,'WW Spending Projected'!AC$60:AC$99)</f>
        <v>0</v>
      </c>
      <c r="AD65" s="92">
        <f>SUMIF('WW Spending Actual'!$B$58:$B$97,'WW Spending Total'!$B65,'WW Spending Actual'!AD$58:AD$97)+SUMIF('WW Spending Projected'!$B$60:$B$99,'WW Spending Total'!$B65,'WW Spending Projected'!AD$60:AD$99)</f>
        <v>0</v>
      </c>
      <c r="AE65" s="92">
        <f>SUMIF('WW Spending Actual'!$B$58:$B$97,'WW Spending Total'!$B65,'WW Spending Actual'!AE$58:AE$97)+SUMIF('WW Spending Projected'!$B$60:$B$99,'WW Spending Total'!$B65,'WW Spending Projected'!AE$60:AE$99)</f>
        <v>0</v>
      </c>
      <c r="AF65" s="92">
        <f>SUMIF('WW Spending Actual'!$B$58:$B$97,'WW Spending Total'!$B65,'WW Spending Actual'!AF$58:AF$97)+SUMIF('WW Spending Projected'!$B$60:$B$99,'WW Spending Total'!$B65,'WW Spending Projected'!AF$60:AF$99)</f>
        <v>0</v>
      </c>
      <c r="AG65" s="93">
        <f>SUMIF('WW Spending Actual'!$B$58:$B$97,'WW Spending Total'!$B65,'WW Spending Actual'!AG$58:AG$97)+SUMIF('WW Spending Projected'!$B$60:$B$99,'WW Spending Total'!$B65,'WW Spending Projected'!AG$60:AG$99)</f>
        <v>0</v>
      </c>
    </row>
    <row r="66" spans="2:33" hidden="1" x14ac:dyDescent="0.2">
      <c r="B66" s="51" t="str">
        <f>IFERROR(VLOOKUP(C66,'MEG Def'!$A$24:$B$29,2),"")</f>
        <v/>
      </c>
      <c r="C66" s="50"/>
      <c r="D66" s="91">
        <f>SUMIF('WW Spending Actual'!$B$58:$B$97,'WW Spending Total'!$B66,'WW Spending Actual'!D$58:D$97)+SUMIF('WW Spending Projected'!$B$60:$B$99,'WW Spending Total'!$B66,'WW Spending Projected'!D$60:D$99)</f>
        <v>0</v>
      </c>
      <c r="E66" s="422">
        <f>SUMIF('WW Spending Actual'!$B$58:$B$97,'WW Spending Total'!$B66,'WW Spending Actual'!E$58:E$97)+SUMIF('WW Spending Projected'!$B$60:$B$99,'WW Spending Total'!$B66,'WW Spending Projected'!E$60:E$99)</f>
        <v>0</v>
      </c>
      <c r="F66" s="422">
        <f>SUMIF('WW Spending Actual'!$B$58:$B$97,'WW Spending Total'!$B66,'WW Spending Actual'!F$58:F$97)+SUMIF('WW Spending Projected'!$B$60:$B$99,'WW Spending Total'!$B66,'WW Spending Projected'!F$60:F$99)</f>
        <v>0</v>
      </c>
      <c r="G66" s="422">
        <f>SUMIF('WW Spending Actual'!$B$58:$B$97,'WW Spending Total'!$B66,'WW Spending Actual'!G$58:G$97)+SUMIF('WW Spending Projected'!$B$60:$B$99,'WW Spending Total'!$B66,'WW Spending Projected'!G$60:G$99)</f>
        <v>0</v>
      </c>
      <c r="H66" s="422">
        <f>SUMIF('WW Spending Actual'!$B$58:$B$97,'WW Spending Total'!$B66,'WW Spending Actual'!H$58:H$97)+SUMIF('WW Spending Projected'!$B$60:$B$99,'WW Spending Total'!$B66,'WW Spending Projected'!H$60:H$99)</f>
        <v>0</v>
      </c>
      <c r="I66" s="422">
        <f>SUMIF('WW Spending Actual'!$B$58:$B$97,'WW Spending Total'!$B66,'WW Spending Actual'!I$58:I$97)+SUMIF('WW Spending Projected'!$B$60:$B$99,'WW Spending Total'!$B66,'WW Spending Projected'!I$60:I$99)</f>
        <v>0</v>
      </c>
      <c r="J66" s="422">
        <f>SUMIF('WW Spending Actual'!$B$58:$B$97,'WW Spending Total'!$B66,'WW Spending Actual'!J$58:J$97)+SUMIF('WW Spending Projected'!$B$60:$B$99,'WW Spending Total'!$B66,'WW Spending Projected'!J$60:J$99)</f>
        <v>0</v>
      </c>
      <c r="K66" s="422">
        <f>SUMIF('WW Spending Actual'!$B$58:$B$97,'WW Spending Total'!$B66,'WW Spending Actual'!K$58:K$97)+SUMIF('WW Spending Projected'!$B$60:$B$99,'WW Spending Total'!$B66,'WW Spending Projected'!K$60:K$99)</f>
        <v>0</v>
      </c>
      <c r="L66" s="422">
        <f>SUMIF('WW Spending Actual'!$B$58:$B$97,'WW Spending Total'!$B66,'WW Spending Actual'!L$58:L$97)+SUMIF('WW Spending Projected'!$B$60:$B$99,'WW Spending Total'!$B66,'WW Spending Projected'!L$60:L$99)</f>
        <v>0</v>
      </c>
      <c r="M66" s="422">
        <f>SUMIF('WW Spending Actual'!$B$58:$B$97,'WW Spending Total'!$B66,'WW Spending Actual'!M$58:M$97)+SUMIF('WW Spending Projected'!$B$60:$B$99,'WW Spending Total'!$B66,'WW Spending Projected'!M$60:M$99)</f>
        <v>0</v>
      </c>
      <c r="N66" s="422">
        <f>SUMIF('WW Spending Actual'!$B$58:$B$97,'WW Spending Total'!$B66,'WW Spending Actual'!N$58:N$97)+SUMIF('WW Spending Projected'!$B$60:$B$99,'WW Spending Total'!$B66,'WW Spending Projected'!N$60:N$99)</f>
        <v>0</v>
      </c>
      <c r="O66" s="422">
        <f>SUMIF('WW Spending Actual'!$B$58:$B$97,'WW Spending Total'!$B66,'WW Spending Actual'!O$58:O$97)+SUMIF('WW Spending Projected'!$B$60:$B$99,'WW Spending Total'!$B66,'WW Spending Projected'!O$60:O$99)</f>
        <v>0</v>
      </c>
      <c r="P66" s="422">
        <f>SUMIF('WW Spending Actual'!$B$58:$B$97,'WW Spending Total'!$B66,'WW Spending Actual'!P$58:P$97)+SUMIF('WW Spending Projected'!$B$60:$B$99,'WW Spending Total'!$B66,'WW Spending Projected'!P$60:P$99)</f>
        <v>0</v>
      </c>
      <c r="Q66" s="422">
        <f>SUMIF('WW Spending Actual'!$B$58:$B$97,'WW Spending Total'!$B66,'WW Spending Actual'!Q$58:Q$97)+SUMIF('WW Spending Projected'!$B$60:$B$99,'WW Spending Total'!$B66,'WW Spending Projected'!Q$60:Q$99)</f>
        <v>0</v>
      </c>
      <c r="R66" s="422">
        <f>SUMIF('WW Spending Actual'!$B$58:$B$97,'WW Spending Total'!$B66,'WW Spending Actual'!R$58:R$97)+SUMIF('WW Spending Projected'!$B$60:$B$99,'WW Spending Total'!$B66,'WW Spending Projected'!R$60:R$99)</f>
        <v>0</v>
      </c>
      <c r="S66" s="422">
        <f>SUMIF('WW Spending Actual'!$B$58:$B$97,'WW Spending Total'!$B66,'WW Spending Actual'!S$58:S$97)+SUMIF('WW Spending Projected'!$B$60:$B$99,'WW Spending Total'!$B66,'WW Spending Projected'!S$60:S$99)</f>
        <v>0</v>
      </c>
      <c r="T66" s="422">
        <f>SUMIF('WW Spending Actual'!$B$58:$B$97,'WW Spending Total'!$B66,'WW Spending Actual'!T$58:T$97)+SUMIF('WW Spending Projected'!$B$60:$B$99,'WW Spending Total'!$B66,'WW Spending Projected'!T$60:T$99)</f>
        <v>0</v>
      </c>
      <c r="U66" s="422">
        <f>SUMIF('WW Spending Actual'!$B$58:$B$97,'WW Spending Total'!$B66,'WW Spending Actual'!U$58:U$97)+SUMIF('WW Spending Projected'!$B$60:$B$99,'WW Spending Total'!$B66,'WW Spending Projected'!U$60:U$99)</f>
        <v>0</v>
      </c>
      <c r="V66" s="422">
        <f>SUMIF('WW Spending Actual'!$B$58:$B$97,'WW Spending Total'!$B66,'WW Spending Actual'!V$58:V$97)+SUMIF('WW Spending Projected'!$B$60:$B$99,'WW Spending Total'!$B66,'WW Spending Projected'!V$60:V$99)</f>
        <v>0</v>
      </c>
      <c r="W66" s="93">
        <f>SUMIF('WW Spending Actual'!$B$58:$B$97,'WW Spending Total'!$B66,'WW Spending Actual'!W$58:W$97)+SUMIF('WW Spending Projected'!$B$60:$B$99,'WW Spending Total'!$B66,'WW Spending Projected'!W$60:W$99)</f>
        <v>0</v>
      </c>
      <c r="X66" s="92">
        <f>SUMIF('WW Spending Actual'!$B$58:$B$97,'WW Spending Total'!$B66,'WW Spending Actual'!X$58:X$97)+SUMIF('WW Spending Projected'!$B$60:$B$99,'WW Spending Total'!$B66,'WW Spending Projected'!X$60:X$99)</f>
        <v>0</v>
      </c>
      <c r="Y66" s="92">
        <f>SUMIF('WW Spending Actual'!$B$58:$B$97,'WW Spending Total'!$B66,'WW Spending Actual'!Y$58:Y$97)+SUMIF('WW Spending Projected'!$B$60:$B$99,'WW Spending Total'!$B66,'WW Spending Projected'!Y$60:Y$99)</f>
        <v>0</v>
      </c>
      <c r="Z66" s="92">
        <f>SUMIF('WW Spending Actual'!$B$58:$B$97,'WW Spending Total'!$B66,'WW Spending Actual'!Z$58:Z$97)+SUMIF('WW Spending Projected'!$B$60:$B$99,'WW Spending Total'!$B66,'WW Spending Projected'!Z$60:Z$99)</f>
        <v>0</v>
      </c>
      <c r="AA66" s="92">
        <f>SUMIF('WW Spending Actual'!$B$58:$B$97,'WW Spending Total'!$B66,'WW Spending Actual'!AA$58:AA$97)+SUMIF('WW Spending Projected'!$B$60:$B$99,'WW Spending Total'!$B66,'WW Spending Projected'!AA$60:AA$99)</f>
        <v>0</v>
      </c>
      <c r="AB66" s="92">
        <f>SUMIF('WW Spending Actual'!$B$58:$B$97,'WW Spending Total'!$B66,'WW Spending Actual'!AB$58:AB$97)+SUMIF('WW Spending Projected'!$B$60:$B$99,'WW Spending Total'!$B66,'WW Spending Projected'!AB$60:AB$99)</f>
        <v>0</v>
      </c>
      <c r="AC66" s="92">
        <f>SUMIF('WW Spending Actual'!$B$58:$B$97,'WW Spending Total'!$B66,'WW Spending Actual'!AC$58:AC$97)+SUMIF('WW Spending Projected'!$B$60:$B$99,'WW Spending Total'!$B66,'WW Spending Projected'!AC$60:AC$99)</f>
        <v>0</v>
      </c>
      <c r="AD66" s="92">
        <f>SUMIF('WW Spending Actual'!$B$58:$B$97,'WW Spending Total'!$B66,'WW Spending Actual'!AD$58:AD$97)+SUMIF('WW Spending Projected'!$B$60:$B$99,'WW Spending Total'!$B66,'WW Spending Projected'!AD$60:AD$99)</f>
        <v>0</v>
      </c>
      <c r="AE66" s="92">
        <f>SUMIF('WW Spending Actual'!$B$58:$B$97,'WW Spending Total'!$B66,'WW Spending Actual'!AE$58:AE$97)+SUMIF('WW Spending Projected'!$B$60:$B$99,'WW Spending Total'!$B66,'WW Spending Projected'!AE$60:AE$99)</f>
        <v>0</v>
      </c>
      <c r="AF66" s="92">
        <f>SUMIF('WW Spending Actual'!$B$58:$B$97,'WW Spending Total'!$B66,'WW Spending Actual'!AF$58:AF$97)+SUMIF('WW Spending Projected'!$B$60:$B$99,'WW Spending Total'!$B66,'WW Spending Projected'!AF$60:AF$99)</f>
        <v>0</v>
      </c>
      <c r="AG66" s="93">
        <f>SUMIF('WW Spending Actual'!$B$58:$B$97,'WW Spending Total'!$B66,'WW Spending Actual'!AG$58:AG$97)+SUMIF('WW Spending Projected'!$B$60:$B$99,'WW Spending Total'!$B66,'WW Spending Projected'!AG$60:AG$99)</f>
        <v>0</v>
      </c>
    </row>
    <row r="67" spans="2:33" hidden="1" x14ac:dyDescent="0.2">
      <c r="B67" s="51" t="str">
        <f>IFERROR(VLOOKUP(C67,'MEG Def'!$A$24:$B$29,2),"")</f>
        <v/>
      </c>
      <c r="C67" s="49"/>
      <c r="D67" s="91">
        <f>SUMIF('WW Spending Actual'!$B$58:$B$97,'WW Spending Total'!$B67,'WW Spending Actual'!D$58:D$97)+SUMIF('WW Spending Projected'!$B$60:$B$99,'WW Spending Total'!$B67,'WW Spending Projected'!D$60:D$99)</f>
        <v>0</v>
      </c>
      <c r="E67" s="422">
        <f>SUMIF('WW Spending Actual'!$B$58:$B$97,'WW Spending Total'!$B67,'WW Spending Actual'!E$58:E$97)+SUMIF('WW Spending Projected'!$B$60:$B$99,'WW Spending Total'!$B67,'WW Spending Projected'!E$60:E$99)</f>
        <v>0</v>
      </c>
      <c r="F67" s="422">
        <f>SUMIF('WW Spending Actual'!$B$58:$B$97,'WW Spending Total'!$B67,'WW Spending Actual'!F$58:F$97)+SUMIF('WW Spending Projected'!$B$60:$B$99,'WW Spending Total'!$B67,'WW Spending Projected'!F$60:F$99)</f>
        <v>0</v>
      </c>
      <c r="G67" s="422">
        <f>SUMIF('WW Spending Actual'!$B$58:$B$97,'WW Spending Total'!$B67,'WW Spending Actual'!G$58:G$97)+SUMIF('WW Spending Projected'!$B$60:$B$99,'WW Spending Total'!$B67,'WW Spending Projected'!G$60:G$99)</f>
        <v>0</v>
      </c>
      <c r="H67" s="422">
        <f>SUMIF('WW Spending Actual'!$B$58:$B$97,'WW Spending Total'!$B67,'WW Spending Actual'!H$58:H$97)+SUMIF('WW Spending Projected'!$B$60:$B$99,'WW Spending Total'!$B67,'WW Spending Projected'!H$60:H$99)</f>
        <v>0</v>
      </c>
      <c r="I67" s="422">
        <f>SUMIF('WW Spending Actual'!$B$58:$B$97,'WW Spending Total'!$B67,'WW Spending Actual'!I$58:I$97)+SUMIF('WW Spending Projected'!$B$60:$B$99,'WW Spending Total'!$B67,'WW Spending Projected'!I$60:I$99)</f>
        <v>0</v>
      </c>
      <c r="J67" s="422">
        <f>SUMIF('WW Spending Actual'!$B$58:$B$97,'WW Spending Total'!$B67,'WW Spending Actual'!J$58:J$97)+SUMIF('WW Spending Projected'!$B$60:$B$99,'WW Spending Total'!$B67,'WW Spending Projected'!J$60:J$99)</f>
        <v>0</v>
      </c>
      <c r="K67" s="422">
        <f>SUMIF('WW Spending Actual'!$B$58:$B$97,'WW Spending Total'!$B67,'WW Spending Actual'!K$58:K$97)+SUMIF('WW Spending Projected'!$B$60:$B$99,'WW Spending Total'!$B67,'WW Spending Projected'!K$60:K$99)</f>
        <v>0</v>
      </c>
      <c r="L67" s="422">
        <f>SUMIF('WW Spending Actual'!$B$58:$B$97,'WW Spending Total'!$B67,'WW Spending Actual'!L$58:L$97)+SUMIF('WW Spending Projected'!$B$60:$B$99,'WW Spending Total'!$B67,'WW Spending Projected'!L$60:L$99)</f>
        <v>0</v>
      </c>
      <c r="M67" s="422">
        <f>SUMIF('WW Spending Actual'!$B$58:$B$97,'WW Spending Total'!$B67,'WW Spending Actual'!M$58:M$97)+SUMIF('WW Spending Projected'!$B$60:$B$99,'WW Spending Total'!$B67,'WW Spending Projected'!M$60:M$99)</f>
        <v>0</v>
      </c>
      <c r="N67" s="422">
        <f>SUMIF('WW Spending Actual'!$B$58:$B$97,'WW Spending Total'!$B67,'WW Spending Actual'!N$58:N$97)+SUMIF('WW Spending Projected'!$B$60:$B$99,'WW Spending Total'!$B67,'WW Spending Projected'!N$60:N$99)</f>
        <v>0</v>
      </c>
      <c r="O67" s="422">
        <f>SUMIF('WW Spending Actual'!$B$58:$B$97,'WW Spending Total'!$B67,'WW Spending Actual'!O$58:O$97)+SUMIF('WW Spending Projected'!$B$60:$B$99,'WW Spending Total'!$B67,'WW Spending Projected'!O$60:O$99)</f>
        <v>0</v>
      </c>
      <c r="P67" s="422">
        <f>SUMIF('WW Spending Actual'!$B$58:$B$97,'WW Spending Total'!$B67,'WW Spending Actual'!P$58:P$97)+SUMIF('WW Spending Projected'!$B$60:$B$99,'WW Spending Total'!$B67,'WW Spending Projected'!P$60:P$99)</f>
        <v>0</v>
      </c>
      <c r="Q67" s="422">
        <f>SUMIF('WW Spending Actual'!$B$58:$B$97,'WW Spending Total'!$B67,'WW Spending Actual'!Q$58:Q$97)+SUMIF('WW Spending Projected'!$B$60:$B$99,'WW Spending Total'!$B67,'WW Spending Projected'!Q$60:Q$99)</f>
        <v>0</v>
      </c>
      <c r="R67" s="422">
        <f>SUMIF('WW Spending Actual'!$B$58:$B$97,'WW Spending Total'!$B67,'WW Spending Actual'!R$58:R$97)+SUMIF('WW Spending Projected'!$B$60:$B$99,'WW Spending Total'!$B67,'WW Spending Projected'!R$60:R$99)</f>
        <v>0</v>
      </c>
      <c r="S67" s="422">
        <f>SUMIF('WW Spending Actual'!$B$58:$B$97,'WW Spending Total'!$B67,'WW Spending Actual'!S$58:S$97)+SUMIF('WW Spending Projected'!$B$60:$B$99,'WW Spending Total'!$B67,'WW Spending Projected'!S$60:S$99)</f>
        <v>0</v>
      </c>
      <c r="T67" s="422">
        <f>SUMIF('WW Spending Actual'!$B$58:$B$97,'WW Spending Total'!$B67,'WW Spending Actual'!T$58:T$97)+SUMIF('WW Spending Projected'!$B$60:$B$99,'WW Spending Total'!$B67,'WW Spending Projected'!T$60:T$99)</f>
        <v>0</v>
      </c>
      <c r="U67" s="422">
        <f>SUMIF('WW Spending Actual'!$B$58:$B$97,'WW Spending Total'!$B67,'WW Spending Actual'!U$58:U$97)+SUMIF('WW Spending Projected'!$B$60:$B$99,'WW Spending Total'!$B67,'WW Spending Projected'!U$60:U$99)</f>
        <v>0</v>
      </c>
      <c r="V67" s="422">
        <f>SUMIF('WW Spending Actual'!$B$58:$B$97,'WW Spending Total'!$B67,'WW Spending Actual'!V$58:V$97)+SUMIF('WW Spending Projected'!$B$60:$B$99,'WW Spending Total'!$B67,'WW Spending Projected'!V$60:V$99)</f>
        <v>0</v>
      </c>
      <c r="W67" s="93">
        <f>SUMIF('WW Spending Actual'!$B$58:$B$97,'WW Spending Total'!$B67,'WW Spending Actual'!W$58:W$97)+SUMIF('WW Spending Projected'!$B$60:$B$99,'WW Spending Total'!$B67,'WW Spending Projected'!W$60:W$99)</f>
        <v>0</v>
      </c>
      <c r="X67" s="92">
        <f>SUMIF('WW Spending Actual'!$B$58:$B$97,'WW Spending Total'!$B67,'WW Spending Actual'!X$58:X$97)+SUMIF('WW Spending Projected'!$B$60:$B$99,'WW Spending Total'!$B67,'WW Spending Projected'!X$60:X$99)</f>
        <v>0</v>
      </c>
      <c r="Y67" s="92">
        <f>SUMIF('WW Spending Actual'!$B$58:$B$97,'WW Spending Total'!$B67,'WW Spending Actual'!Y$58:Y$97)+SUMIF('WW Spending Projected'!$B$60:$B$99,'WW Spending Total'!$B67,'WW Spending Projected'!Y$60:Y$99)</f>
        <v>0</v>
      </c>
      <c r="Z67" s="92">
        <f>SUMIF('WW Spending Actual'!$B$58:$B$97,'WW Spending Total'!$B67,'WW Spending Actual'!Z$58:Z$97)+SUMIF('WW Spending Projected'!$B$60:$B$99,'WW Spending Total'!$B67,'WW Spending Projected'!Z$60:Z$99)</f>
        <v>0</v>
      </c>
      <c r="AA67" s="92">
        <f>SUMIF('WW Spending Actual'!$B$58:$B$97,'WW Spending Total'!$B67,'WW Spending Actual'!AA$58:AA$97)+SUMIF('WW Spending Projected'!$B$60:$B$99,'WW Spending Total'!$B67,'WW Spending Projected'!AA$60:AA$99)</f>
        <v>0</v>
      </c>
      <c r="AB67" s="92">
        <f>SUMIF('WW Spending Actual'!$B$58:$B$97,'WW Spending Total'!$B67,'WW Spending Actual'!AB$58:AB$97)+SUMIF('WW Spending Projected'!$B$60:$B$99,'WW Spending Total'!$B67,'WW Spending Projected'!AB$60:AB$99)</f>
        <v>0</v>
      </c>
      <c r="AC67" s="92">
        <f>SUMIF('WW Spending Actual'!$B$58:$B$97,'WW Spending Total'!$B67,'WW Spending Actual'!AC$58:AC$97)+SUMIF('WW Spending Projected'!$B$60:$B$99,'WW Spending Total'!$B67,'WW Spending Projected'!AC$60:AC$99)</f>
        <v>0</v>
      </c>
      <c r="AD67" s="92">
        <f>SUMIF('WW Spending Actual'!$B$58:$B$97,'WW Spending Total'!$B67,'WW Spending Actual'!AD$58:AD$97)+SUMIF('WW Spending Projected'!$B$60:$B$99,'WW Spending Total'!$B67,'WW Spending Projected'!AD$60:AD$99)</f>
        <v>0</v>
      </c>
      <c r="AE67" s="92">
        <f>SUMIF('WW Spending Actual'!$B$58:$B$97,'WW Spending Total'!$B67,'WW Spending Actual'!AE$58:AE$97)+SUMIF('WW Spending Projected'!$B$60:$B$99,'WW Spending Total'!$B67,'WW Spending Projected'!AE$60:AE$99)</f>
        <v>0</v>
      </c>
      <c r="AF67" s="92">
        <f>SUMIF('WW Spending Actual'!$B$58:$B$97,'WW Spending Total'!$B67,'WW Spending Actual'!AF$58:AF$97)+SUMIF('WW Spending Projected'!$B$60:$B$99,'WW Spending Total'!$B67,'WW Spending Projected'!AF$60:AF$99)</f>
        <v>0</v>
      </c>
      <c r="AG67" s="93">
        <f>SUMIF('WW Spending Actual'!$B$58:$B$97,'WW Spending Total'!$B67,'WW Spending Actual'!AG$58:AG$97)+SUMIF('WW Spending Projected'!$B$60:$B$99,'WW Spending Total'!$B67,'WW Spending Projected'!AG$60:AG$99)</f>
        <v>0</v>
      </c>
    </row>
    <row r="68" spans="2:33" hidden="1" x14ac:dyDescent="0.2">
      <c r="B68" s="51" t="str">
        <f>IFERROR(VLOOKUP(C68,'MEG Def'!$A$24:$B$29,2),"")</f>
        <v/>
      </c>
      <c r="C68" s="49"/>
      <c r="D68" s="91">
        <f>SUMIF('WW Spending Actual'!$B$58:$B$97,'WW Spending Total'!$B68,'WW Spending Actual'!D$58:D$97)+SUMIF('WW Spending Projected'!$B$60:$B$99,'WW Spending Total'!$B68,'WW Spending Projected'!D$60:D$99)</f>
        <v>0</v>
      </c>
      <c r="E68" s="422">
        <f>SUMIF('WW Spending Actual'!$B$58:$B$97,'WW Spending Total'!$B68,'WW Spending Actual'!E$58:E$97)+SUMIF('WW Spending Projected'!$B$60:$B$99,'WW Spending Total'!$B68,'WW Spending Projected'!E$60:E$99)</f>
        <v>0</v>
      </c>
      <c r="F68" s="422">
        <f>SUMIF('WW Spending Actual'!$B$58:$B$97,'WW Spending Total'!$B68,'WW Spending Actual'!F$58:F$97)+SUMIF('WW Spending Projected'!$B$60:$B$99,'WW Spending Total'!$B68,'WW Spending Projected'!F$60:F$99)</f>
        <v>0</v>
      </c>
      <c r="G68" s="422">
        <f>SUMIF('WW Spending Actual'!$B$58:$B$97,'WW Spending Total'!$B68,'WW Spending Actual'!G$58:G$97)+SUMIF('WW Spending Projected'!$B$60:$B$99,'WW Spending Total'!$B68,'WW Spending Projected'!G$60:G$99)</f>
        <v>0</v>
      </c>
      <c r="H68" s="422">
        <f>SUMIF('WW Spending Actual'!$B$58:$B$97,'WW Spending Total'!$B68,'WW Spending Actual'!H$58:H$97)+SUMIF('WW Spending Projected'!$B$60:$B$99,'WW Spending Total'!$B68,'WW Spending Projected'!H$60:H$99)</f>
        <v>0</v>
      </c>
      <c r="I68" s="422">
        <f>SUMIF('WW Spending Actual'!$B$58:$B$97,'WW Spending Total'!$B68,'WW Spending Actual'!I$58:I$97)+SUMIF('WW Spending Projected'!$B$60:$B$99,'WW Spending Total'!$B68,'WW Spending Projected'!I$60:I$99)</f>
        <v>0</v>
      </c>
      <c r="J68" s="422">
        <f>SUMIF('WW Spending Actual'!$B$58:$B$97,'WW Spending Total'!$B68,'WW Spending Actual'!J$58:J$97)+SUMIF('WW Spending Projected'!$B$60:$B$99,'WW Spending Total'!$B68,'WW Spending Projected'!J$60:J$99)</f>
        <v>0</v>
      </c>
      <c r="K68" s="422">
        <f>SUMIF('WW Spending Actual'!$B$58:$B$97,'WW Spending Total'!$B68,'WW Spending Actual'!K$58:K$97)+SUMIF('WW Spending Projected'!$B$60:$B$99,'WW Spending Total'!$B68,'WW Spending Projected'!K$60:K$99)</f>
        <v>0</v>
      </c>
      <c r="L68" s="422">
        <f>SUMIF('WW Spending Actual'!$B$58:$B$97,'WW Spending Total'!$B68,'WW Spending Actual'!L$58:L$97)+SUMIF('WW Spending Projected'!$B$60:$B$99,'WW Spending Total'!$B68,'WW Spending Projected'!L$60:L$99)</f>
        <v>0</v>
      </c>
      <c r="M68" s="422">
        <f>SUMIF('WW Spending Actual'!$B$58:$B$97,'WW Spending Total'!$B68,'WW Spending Actual'!M$58:M$97)+SUMIF('WW Spending Projected'!$B$60:$B$99,'WW Spending Total'!$B68,'WW Spending Projected'!M$60:M$99)</f>
        <v>0</v>
      </c>
      <c r="N68" s="422">
        <f>SUMIF('WW Spending Actual'!$B$58:$B$97,'WW Spending Total'!$B68,'WW Spending Actual'!N$58:N$97)+SUMIF('WW Spending Projected'!$B$60:$B$99,'WW Spending Total'!$B68,'WW Spending Projected'!N$60:N$99)</f>
        <v>0</v>
      </c>
      <c r="O68" s="422">
        <f>SUMIF('WW Spending Actual'!$B$58:$B$97,'WW Spending Total'!$B68,'WW Spending Actual'!O$58:O$97)+SUMIF('WW Spending Projected'!$B$60:$B$99,'WW Spending Total'!$B68,'WW Spending Projected'!O$60:O$99)</f>
        <v>0</v>
      </c>
      <c r="P68" s="422">
        <f>SUMIF('WW Spending Actual'!$B$58:$B$97,'WW Spending Total'!$B68,'WW Spending Actual'!P$58:P$97)+SUMIF('WW Spending Projected'!$B$60:$B$99,'WW Spending Total'!$B68,'WW Spending Projected'!P$60:P$99)</f>
        <v>0</v>
      </c>
      <c r="Q68" s="422">
        <f>SUMIF('WW Spending Actual'!$B$58:$B$97,'WW Spending Total'!$B68,'WW Spending Actual'!Q$58:Q$97)+SUMIF('WW Spending Projected'!$B$60:$B$99,'WW Spending Total'!$B68,'WW Spending Projected'!Q$60:Q$99)</f>
        <v>0</v>
      </c>
      <c r="R68" s="422">
        <f>SUMIF('WW Spending Actual'!$B$58:$B$97,'WW Spending Total'!$B68,'WW Spending Actual'!R$58:R$97)+SUMIF('WW Spending Projected'!$B$60:$B$99,'WW Spending Total'!$B68,'WW Spending Projected'!R$60:R$99)</f>
        <v>0</v>
      </c>
      <c r="S68" s="422">
        <f>SUMIF('WW Spending Actual'!$B$58:$B$97,'WW Spending Total'!$B68,'WW Spending Actual'!S$58:S$97)+SUMIF('WW Spending Projected'!$B$60:$B$99,'WW Spending Total'!$B68,'WW Spending Projected'!S$60:S$99)</f>
        <v>0</v>
      </c>
      <c r="T68" s="422">
        <f>SUMIF('WW Spending Actual'!$B$58:$B$97,'WW Spending Total'!$B68,'WW Spending Actual'!T$58:T$97)+SUMIF('WW Spending Projected'!$B$60:$B$99,'WW Spending Total'!$B68,'WW Spending Projected'!T$60:T$99)</f>
        <v>0</v>
      </c>
      <c r="U68" s="422">
        <f>SUMIF('WW Spending Actual'!$B$58:$B$97,'WW Spending Total'!$B68,'WW Spending Actual'!U$58:U$97)+SUMIF('WW Spending Projected'!$B$60:$B$99,'WW Spending Total'!$B68,'WW Spending Projected'!U$60:U$99)</f>
        <v>0</v>
      </c>
      <c r="V68" s="422">
        <f>SUMIF('WW Spending Actual'!$B$58:$B$97,'WW Spending Total'!$B68,'WW Spending Actual'!V$58:V$97)+SUMIF('WW Spending Projected'!$B$60:$B$99,'WW Spending Total'!$B68,'WW Spending Projected'!V$60:V$99)</f>
        <v>0</v>
      </c>
      <c r="W68" s="93">
        <f>SUMIF('WW Spending Actual'!$B$58:$B$97,'WW Spending Total'!$B68,'WW Spending Actual'!W$58:W$97)+SUMIF('WW Spending Projected'!$B$60:$B$99,'WW Spending Total'!$B68,'WW Spending Projected'!W$60:W$99)</f>
        <v>0</v>
      </c>
      <c r="X68" s="92">
        <f>SUMIF('WW Spending Actual'!$B$58:$B$97,'WW Spending Total'!$B68,'WW Spending Actual'!X$58:X$97)+SUMIF('WW Spending Projected'!$B$60:$B$99,'WW Spending Total'!$B68,'WW Spending Projected'!X$60:X$99)</f>
        <v>0</v>
      </c>
      <c r="Y68" s="92">
        <f>SUMIF('WW Spending Actual'!$B$58:$B$97,'WW Spending Total'!$B68,'WW Spending Actual'!Y$58:Y$97)+SUMIF('WW Spending Projected'!$B$60:$B$99,'WW Spending Total'!$B68,'WW Spending Projected'!Y$60:Y$99)</f>
        <v>0</v>
      </c>
      <c r="Z68" s="92">
        <f>SUMIF('WW Spending Actual'!$B$58:$B$97,'WW Spending Total'!$B68,'WW Spending Actual'!Z$58:Z$97)+SUMIF('WW Spending Projected'!$B$60:$B$99,'WW Spending Total'!$B68,'WW Spending Projected'!Z$60:Z$99)</f>
        <v>0</v>
      </c>
      <c r="AA68" s="92">
        <f>SUMIF('WW Spending Actual'!$B$58:$B$97,'WW Spending Total'!$B68,'WW Spending Actual'!AA$58:AA$97)+SUMIF('WW Spending Projected'!$B$60:$B$99,'WW Spending Total'!$B68,'WW Spending Projected'!AA$60:AA$99)</f>
        <v>0</v>
      </c>
      <c r="AB68" s="92">
        <f>SUMIF('WW Spending Actual'!$B$58:$B$97,'WW Spending Total'!$B68,'WW Spending Actual'!AB$58:AB$97)+SUMIF('WW Spending Projected'!$B$60:$B$99,'WW Spending Total'!$B68,'WW Spending Projected'!AB$60:AB$99)</f>
        <v>0</v>
      </c>
      <c r="AC68" s="92">
        <f>SUMIF('WW Spending Actual'!$B$58:$B$97,'WW Spending Total'!$B68,'WW Spending Actual'!AC$58:AC$97)+SUMIF('WW Spending Projected'!$B$60:$B$99,'WW Spending Total'!$B68,'WW Spending Projected'!AC$60:AC$99)</f>
        <v>0</v>
      </c>
      <c r="AD68" s="92">
        <f>SUMIF('WW Spending Actual'!$B$58:$B$97,'WW Spending Total'!$B68,'WW Spending Actual'!AD$58:AD$97)+SUMIF('WW Spending Projected'!$B$60:$B$99,'WW Spending Total'!$B68,'WW Spending Projected'!AD$60:AD$99)</f>
        <v>0</v>
      </c>
      <c r="AE68" s="92">
        <f>SUMIF('WW Spending Actual'!$B$58:$B$97,'WW Spending Total'!$B68,'WW Spending Actual'!AE$58:AE$97)+SUMIF('WW Spending Projected'!$B$60:$B$99,'WW Spending Total'!$B68,'WW Spending Projected'!AE$60:AE$99)</f>
        <v>0</v>
      </c>
      <c r="AF68" s="92">
        <f>SUMIF('WW Spending Actual'!$B$58:$B$97,'WW Spending Total'!$B68,'WW Spending Actual'!AF$58:AF$97)+SUMIF('WW Spending Projected'!$B$60:$B$99,'WW Spending Total'!$B68,'WW Spending Projected'!AF$60:AF$99)</f>
        <v>0</v>
      </c>
      <c r="AG68" s="93">
        <f>SUMIF('WW Spending Actual'!$B$58:$B$97,'WW Spending Total'!$B68,'WW Spending Actual'!AG$58:AG$97)+SUMIF('WW Spending Projected'!$B$60:$B$99,'WW Spending Total'!$B68,'WW Spending Projected'!AG$60:AG$99)</f>
        <v>0</v>
      </c>
    </row>
    <row r="69" spans="2:33" hidden="1" x14ac:dyDescent="0.2">
      <c r="B69" s="51" t="str">
        <f>IFERROR(VLOOKUP(C69,'MEG Def'!$A$24:$A$24,2),"")</f>
        <v/>
      </c>
      <c r="C69" s="50"/>
      <c r="D69" s="91">
        <f>SUMIF('WW Spending Actual'!$B$58:$B$97,'WW Spending Total'!$B69,'WW Spending Actual'!D$58:D$97)+SUMIF('WW Spending Projected'!$B$60:$B$99,'WW Spending Total'!$B69,'WW Spending Projected'!D$60:D$99)</f>
        <v>0</v>
      </c>
      <c r="E69" s="422">
        <f>SUMIF('WW Spending Actual'!$B$58:$B$97,'WW Spending Total'!$B69,'WW Spending Actual'!E$58:E$97)+SUMIF('WW Spending Projected'!$B$60:$B$99,'WW Spending Total'!$B69,'WW Spending Projected'!E$60:E$99)</f>
        <v>0</v>
      </c>
      <c r="F69" s="422">
        <f>SUMIF('WW Spending Actual'!$B$58:$B$97,'WW Spending Total'!$B69,'WW Spending Actual'!F$58:F$97)+SUMIF('WW Spending Projected'!$B$60:$B$99,'WW Spending Total'!$B69,'WW Spending Projected'!F$60:F$99)</f>
        <v>0</v>
      </c>
      <c r="G69" s="422">
        <f>SUMIF('WW Spending Actual'!$B$58:$B$97,'WW Spending Total'!$B69,'WW Spending Actual'!G$58:G$97)+SUMIF('WW Spending Projected'!$B$60:$B$99,'WW Spending Total'!$B69,'WW Spending Projected'!G$60:G$99)</f>
        <v>0</v>
      </c>
      <c r="H69" s="422">
        <f>SUMIF('WW Spending Actual'!$B$58:$B$97,'WW Spending Total'!$B69,'WW Spending Actual'!H$58:H$97)+SUMIF('WW Spending Projected'!$B$60:$B$99,'WW Spending Total'!$B69,'WW Spending Projected'!H$60:H$99)</f>
        <v>0</v>
      </c>
      <c r="I69" s="422">
        <f>SUMIF('WW Spending Actual'!$B$58:$B$97,'WW Spending Total'!$B69,'WW Spending Actual'!I$58:I$97)+SUMIF('WW Spending Projected'!$B$60:$B$99,'WW Spending Total'!$B69,'WW Spending Projected'!I$60:I$99)</f>
        <v>0</v>
      </c>
      <c r="J69" s="422">
        <f>SUMIF('WW Spending Actual'!$B$58:$B$97,'WW Spending Total'!$B69,'WW Spending Actual'!J$58:J$97)+SUMIF('WW Spending Projected'!$B$60:$B$99,'WW Spending Total'!$B69,'WW Spending Projected'!J$60:J$99)</f>
        <v>0</v>
      </c>
      <c r="K69" s="422">
        <f>SUMIF('WW Spending Actual'!$B$58:$B$97,'WW Spending Total'!$B69,'WW Spending Actual'!K$58:K$97)+SUMIF('WW Spending Projected'!$B$60:$B$99,'WW Spending Total'!$B69,'WW Spending Projected'!K$60:K$99)</f>
        <v>0</v>
      </c>
      <c r="L69" s="422">
        <f>SUMIF('WW Spending Actual'!$B$58:$B$97,'WW Spending Total'!$B69,'WW Spending Actual'!L$58:L$97)+SUMIF('WW Spending Projected'!$B$60:$B$99,'WW Spending Total'!$B69,'WW Spending Projected'!L$60:L$99)</f>
        <v>0</v>
      </c>
      <c r="M69" s="422">
        <f>SUMIF('WW Spending Actual'!$B$58:$B$97,'WW Spending Total'!$B69,'WW Spending Actual'!M$58:M$97)+SUMIF('WW Spending Projected'!$B$60:$B$99,'WW Spending Total'!$B69,'WW Spending Projected'!M$60:M$99)</f>
        <v>0</v>
      </c>
      <c r="N69" s="422">
        <f>SUMIF('WW Spending Actual'!$B$58:$B$97,'WW Spending Total'!$B69,'WW Spending Actual'!N$58:N$97)+SUMIF('WW Spending Projected'!$B$60:$B$99,'WW Spending Total'!$B69,'WW Spending Projected'!N$60:N$99)</f>
        <v>0</v>
      </c>
      <c r="O69" s="422">
        <f>SUMIF('WW Spending Actual'!$B$58:$B$97,'WW Spending Total'!$B69,'WW Spending Actual'!O$58:O$97)+SUMIF('WW Spending Projected'!$B$60:$B$99,'WW Spending Total'!$B69,'WW Spending Projected'!O$60:O$99)</f>
        <v>0</v>
      </c>
      <c r="P69" s="422">
        <f>SUMIF('WW Spending Actual'!$B$58:$B$97,'WW Spending Total'!$B69,'WW Spending Actual'!P$58:P$97)+SUMIF('WW Spending Projected'!$B$60:$B$99,'WW Spending Total'!$B69,'WW Spending Projected'!P$60:P$99)</f>
        <v>0</v>
      </c>
      <c r="Q69" s="422">
        <f>SUMIF('WW Spending Actual'!$B$58:$B$97,'WW Spending Total'!$B69,'WW Spending Actual'!Q$58:Q$97)+SUMIF('WW Spending Projected'!$B$60:$B$99,'WW Spending Total'!$B69,'WW Spending Projected'!Q$60:Q$99)</f>
        <v>0</v>
      </c>
      <c r="R69" s="422">
        <f>SUMIF('WW Spending Actual'!$B$58:$B$97,'WW Spending Total'!$B69,'WW Spending Actual'!R$58:R$97)+SUMIF('WW Spending Projected'!$B$60:$B$99,'WW Spending Total'!$B69,'WW Spending Projected'!R$60:R$99)</f>
        <v>0</v>
      </c>
      <c r="S69" s="422">
        <f>SUMIF('WW Spending Actual'!$B$58:$B$97,'WW Spending Total'!$B69,'WW Spending Actual'!S$58:S$97)+SUMIF('WW Spending Projected'!$B$60:$B$99,'WW Spending Total'!$B69,'WW Spending Projected'!S$60:S$99)</f>
        <v>0</v>
      </c>
      <c r="T69" s="422">
        <f>SUMIF('WW Spending Actual'!$B$58:$B$97,'WW Spending Total'!$B69,'WW Spending Actual'!T$58:T$97)+SUMIF('WW Spending Projected'!$B$60:$B$99,'WW Spending Total'!$B69,'WW Spending Projected'!T$60:T$99)</f>
        <v>0</v>
      </c>
      <c r="U69" s="422">
        <f>SUMIF('WW Spending Actual'!$B$58:$B$97,'WW Spending Total'!$B69,'WW Spending Actual'!U$58:U$97)+SUMIF('WW Spending Projected'!$B$60:$B$99,'WW Spending Total'!$B69,'WW Spending Projected'!U$60:U$99)</f>
        <v>0</v>
      </c>
      <c r="V69" s="422">
        <f>SUMIF('WW Spending Actual'!$B$58:$B$97,'WW Spending Total'!$B69,'WW Spending Actual'!V$58:V$97)+SUMIF('WW Spending Projected'!$B$60:$B$99,'WW Spending Total'!$B69,'WW Spending Projected'!V$60:V$99)</f>
        <v>0</v>
      </c>
      <c r="W69" s="93">
        <f>SUMIF('WW Spending Actual'!$B$58:$B$97,'WW Spending Total'!$B69,'WW Spending Actual'!W$58:W$97)+SUMIF('WW Spending Projected'!$B$60:$B$99,'WW Spending Total'!$B69,'WW Spending Projected'!W$60:W$99)</f>
        <v>0</v>
      </c>
      <c r="X69" s="92">
        <f>SUMIF('WW Spending Actual'!$B$58:$B$97,'WW Spending Total'!$B69,'WW Spending Actual'!X$58:X$97)+SUMIF('WW Spending Projected'!$B$60:$B$99,'WW Spending Total'!$B69,'WW Spending Projected'!X$60:X$99)</f>
        <v>0</v>
      </c>
      <c r="Y69" s="92">
        <f>SUMIF('WW Spending Actual'!$B$58:$B$97,'WW Spending Total'!$B69,'WW Spending Actual'!Y$58:Y$97)+SUMIF('WW Spending Projected'!$B$60:$B$99,'WW Spending Total'!$B69,'WW Spending Projected'!Y$60:Y$99)</f>
        <v>0</v>
      </c>
      <c r="Z69" s="92">
        <f>SUMIF('WW Spending Actual'!$B$58:$B$97,'WW Spending Total'!$B69,'WW Spending Actual'!Z$58:Z$97)+SUMIF('WW Spending Projected'!$B$60:$B$99,'WW Spending Total'!$B69,'WW Spending Projected'!Z$60:Z$99)</f>
        <v>0</v>
      </c>
      <c r="AA69" s="92">
        <f>SUMIF('WW Spending Actual'!$B$58:$B$97,'WW Spending Total'!$B69,'WW Spending Actual'!AA$58:AA$97)+SUMIF('WW Spending Projected'!$B$60:$B$99,'WW Spending Total'!$B69,'WW Spending Projected'!AA$60:AA$99)</f>
        <v>0</v>
      </c>
      <c r="AB69" s="92">
        <f>SUMIF('WW Spending Actual'!$B$58:$B$97,'WW Spending Total'!$B69,'WW Spending Actual'!AB$58:AB$97)+SUMIF('WW Spending Projected'!$B$60:$B$99,'WW Spending Total'!$B69,'WW Spending Projected'!AB$60:AB$99)</f>
        <v>0</v>
      </c>
      <c r="AC69" s="92">
        <f>SUMIF('WW Spending Actual'!$B$58:$B$97,'WW Spending Total'!$B69,'WW Spending Actual'!AC$58:AC$97)+SUMIF('WW Spending Projected'!$B$60:$B$99,'WW Spending Total'!$B69,'WW Spending Projected'!AC$60:AC$99)</f>
        <v>0</v>
      </c>
      <c r="AD69" s="92">
        <f>SUMIF('WW Spending Actual'!$B$58:$B$97,'WW Spending Total'!$B69,'WW Spending Actual'!AD$58:AD$97)+SUMIF('WW Spending Projected'!$B$60:$B$99,'WW Spending Total'!$B69,'WW Spending Projected'!AD$60:AD$99)</f>
        <v>0</v>
      </c>
      <c r="AE69" s="92">
        <f>SUMIF('WW Spending Actual'!$B$58:$B$97,'WW Spending Total'!$B69,'WW Spending Actual'!AE$58:AE$97)+SUMIF('WW Spending Projected'!$B$60:$B$99,'WW Spending Total'!$B69,'WW Spending Projected'!AE$60:AE$99)</f>
        <v>0</v>
      </c>
      <c r="AF69" s="92">
        <f>SUMIF('WW Spending Actual'!$B$58:$B$97,'WW Spending Total'!$B69,'WW Spending Actual'!AF$58:AF$97)+SUMIF('WW Spending Projected'!$B$60:$B$99,'WW Spending Total'!$B69,'WW Spending Projected'!AF$60:AF$99)</f>
        <v>0</v>
      </c>
      <c r="AG69" s="93">
        <f>SUMIF('WW Spending Actual'!$B$58:$B$97,'WW Spending Total'!$B69,'WW Spending Actual'!AG$58:AG$97)+SUMIF('WW Spending Projected'!$B$60:$B$99,'WW Spending Total'!$B69,'WW Spending Projected'!AG$60:AG$99)</f>
        <v>0</v>
      </c>
    </row>
    <row r="70" spans="2:33" hidden="1" x14ac:dyDescent="0.2">
      <c r="B70" s="58" t="s">
        <v>44</v>
      </c>
      <c r="C70" s="49"/>
      <c r="D70" s="91">
        <f>SUMIF('WW Spending Actual'!$B$58:$B$97,'WW Spending Total'!$B70,'WW Spending Actual'!D$58:D$97)+SUMIF('WW Spending Projected'!$B$60:$B$99,'WW Spending Total'!$B70,'WW Spending Projected'!D$60:D$99)</f>
        <v>0</v>
      </c>
      <c r="E70" s="422">
        <f>SUMIF('WW Spending Actual'!$B$58:$B$97,'WW Spending Total'!$B70,'WW Spending Actual'!E$58:E$97)+SUMIF('WW Spending Projected'!$B$60:$B$99,'WW Spending Total'!$B70,'WW Spending Projected'!E$60:E$99)</f>
        <v>0</v>
      </c>
      <c r="F70" s="422">
        <f>SUMIF('WW Spending Actual'!$B$58:$B$97,'WW Spending Total'!$B70,'WW Spending Actual'!F$58:F$97)+SUMIF('WW Spending Projected'!$B$60:$B$99,'WW Spending Total'!$B70,'WW Spending Projected'!F$60:F$99)</f>
        <v>0</v>
      </c>
      <c r="G70" s="422">
        <f>SUMIF('WW Spending Actual'!$B$58:$B$97,'WW Spending Total'!$B70,'WW Spending Actual'!G$58:G$97)+SUMIF('WW Spending Projected'!$B$60:$B$99,'WW Spending Total'!$B70,'WW Spending Projected'!G$60:G$99)</f>
        <v>0</v>
      </c>
      <c r="H70" s="422">
        <f>SUMIF('WW Spending Actual'!$B$58:$B$97,'WW Spending Total'!$B70,'WW Spending Actual'!H$58:H$97)+SUMIF('WW Spending Projected'!$B$60:$B$99,'WW Spending Total'!$B70,'WW Spending Projected'!H$60:H$99)</f>
        <v>0</v>
      </c>
      <c r="I70" s="422">
        <f>SUMIF('WW Spending Actual'!$B$58:$B$97,'WW Spending Total'!$B70,'WW Spending Actual'!I$58:I$97)+SUMIF('WW Spending Projected'!$B$60:$B$99,'WW Spending Total'!$B70,'WW Spending Projected'!I$60:I$99)</f>
        <v>0</v>
      </c>
      <c r="J70" s="422">
        <f>SUMIF('WW Spending Actual'!$B$58:$B$97,'WW Spending Total'!$B70,'WW Spending Actual'!J$58:J$97)+SUMIF('WW Spending Projected'!$B$60:$B$99,'WW Spending Total'!$B70,'WW Spending Projected'!J$60:J$99)</f>
        <v>0</v>
      </c>
      <c r="K70" s="422">
        <f>SUMIF('WW Spending Actual'!$B$58:$B$97,'WW Spending Total'!$B70,'WW Spending Actual'!K$58:K$97)+SUMIF('WW Spending Projected'!$B$60:$B$99,'WW Spending Total'!$B70,'WW Spending Projected'!K$60:K$99)</f>
        <v>0</v>
      </c>
      <c r="L70" s="422">
        <f>SUMIF('WW Spending Actual'!$B$58:$B$97,'WW Spending Total'!$B70,'WW Spending Actual'!L$58:L$97)+SUMIF('WW Spending Projected'!$B$60:$B$99,'WW Spending Total'!$B70,'WW Spending Projected'!L$60:L$99)</f>
        <v>0</v>
      </c>
      <c r="M70" s="422">
        <f>SUMIF('WW Spending Actual'!$B$58:$B$97,'WW Spending Total'!$B70,'WW Spending Actual'!M$58:M$97)+SUMIF('WW Spending Projected'!$B$60:$B$99,'WW Spending Total'!$B70,'WW Spending Projected'!M$60:M$99)</f>
        <v>0</v>
      </c>
      <c r="N70" s="422">
        <f>SUMIF('WW Spending Actual'!$B$58:$B$97,'WW Spending Total'!$B70,'WW Spending Actual'!N$58:N$97)+SUMIF('WW Spending Projected'!$B$60:$B$99,'WW Spending Total'!$B70,'WW Spending Projected'!N$60:N$99)</f>
        <v>0</v>
      </c>
      <c r="O70" s="422">
        <f>SUMIF('WW Spending Actual'!$B$58:$B$97,'WW Spending Total'!$B70,'WW Spending Actual'!O$58:O$97)+SUMIF('WW Spending Projected'!$B$60:$B$99,'WW Spending Total'!$B70,'WW Spending Projected'!O$60:O$99)</f>
        <v>0</v>
      </c>
      <c r="P70" s="422">
        <f>SUMIF('WW Spending Actual'!$B$58:$B$97,'WW Spending Total'!$B70,'WW Spending Actual'!P$58:P$97)+SUMIF('WW Spending Projected'!$B$60:$B$99,'WW Spending Total'!$B70,'WW Spending Projected'!P$60:P$99)</f>
        <v>0</v>
      </c>
      <c r="Q70" s="422">
        <f>SUMIF('WW Spending Actual'!$B$58:$B$97,'WW Spending Total'!$B70,'WW Spending Actual'!Q$58:Q$97)+SUMIF('WW Spending Projected'!$B$60:$B$99,'WW Spending Total'!$B70,'WW Spending Projected'!Q$60:Q$99)</f>
        <v>0</v>
      </c>
      <c r="R70" s="422">
        <f>SUMIF('WW Spending Actual'!$B$58:$B$97,'WW Spending Total'!$B70,'WW Spending Actual'!R$58:R$97)+SUMIF('WW Spending Projected'!$B$60:$B$99,'WW Spending Total'!$B70,'WW Spending Projected'!R$60:R$99)</f>
        <v>0</v>
      </c>
      <c r="S70" s="422">
        <f>SUMIF('WW Spending Actual'!$B$58:$B$97,'WW Spending Total'!$B70,'WW Spending Actual'!S$58:S$97)+SUMIF('WW Spending Projected'!$B$60:$B$99,'WW Spending Total'!$B70,'WW Spending Projected'!S$60:S$99)</f>
        <v>0</v>
      </c>
      <c r="T70" s="422">
        <f>SUMIF('WW Spending Actual'!$B$58:$B$97,'WW Spending Total'!$B70,'WW Spending Actual'!T$58:T$97)+SUMIF('WW Spending Projected'!$B$60:$B$99,'WW Spending Total'!$B70,'WW Spending Projected'!T$60:T$99)</f>
        <v>0</v>
      </c>
      <c r="U70" s="422">
        <f>SUMIF('WW Spending Actual'!$B$58:$B$97,'WW Spending Total'!$B70,'WW Spending Actual'!U$58:U$97)+SUMIF('WW Spending Projected'!$B$60:$B$99,'WW Spending Total'!$B70,'WW Spending Projected'!U$60:U$99)</f>
        <v>0</v>
      </c>
      <c r="V70" s="422">
        <f>SUMIF('WW Spending Actual'!$B$58:$B$97,'WW Spending Total'!$B70,'WW Spending Actual'!V$58:V$97)+SUMIF('WW Spending Projected'!$B$60:$B$99,'WW Spending Total'!$B70,'WW Spending Projected'!V$60:V$99)</f>
        <v>0</v>
      </c>
      <c r="W70" s="93">
        <f>SUMIF('WW Spending Actual'!$B$58:$B$97,'WW Spending Total'!$B70,'WW Spending Actual'!W$58:W$97)+SUMIF('WW Spending Projected'!$B$60:$B$99,'WW Spending Total'!$B70,'WW Spending Projected'!W$60:W$99)</f>
        <v>0</v>
      </c>
      <c r="X70" s="92">
        <f>SUMIF('WW Spending Actual'!$B$58:$B$97,'WW Spending Total'!$B70,'WW Spending Actual'!X$58:X$97)+SUMIF('WW Spending Projected'!$B$60:$B$99,'WW Spending Total'!$B70,'WW Spending Projected'!X$60:X$99)</f>
        <v>0</v>
      </c>
      <c r="Y70" s="92">
        <f>SUMIF('WW Spending Actual'!$B$58:$B$97,'WW Spending Total'!$B70,'WW Spending Actual'!Y$58:Y$97)+SUMIF('WW Spending Projected'!$B$60:$B$99,'WW Spending Total'!$B70,'WW Spending Projected'!Y$60:Y$99)</f>
        <v>0</v>
      </c>
      <c r="Z70" s="92">
        <f>SUMIF('WW Spending Actual'!$B$58:$B$97,'WW Spending Total'!$B70,'WW Spending Actual'!Z$58:Z$97)+SUMIF('WW Spending Projected'!$B$60:$B$99,'WW Spending Total'!$B70,'WW Spending Projected'!Z$60:Z$99)</f>
        <v>0</v>
      </c>
      <c r="AA70" s="92">
        <f>SUMIF('WW Spending Actual'!$B$58:$B$97,'WW Spending Total'!$B70,'WW Spending Actual'!AA$58:AA$97)+SUMIF('WW Spending Projected'!$B$60:$B$99,'WW Spending Total'!$B70,'WW Spending Projected'!AA$60:AA$99)</f>
        <v>0</v>
      </c>
      <c r="AB70" s="92">
        <f>SUMIF('WW Spending Actual'!$B$58:$B$97,'WW Spending Total'!$B70,'WW Spending Actual'!AB$58:AB$97)+SUMIF('WW Spending Projected'!$B$60:$B$99,'WW Spending Total'!$B70,'WW Spending Projected'!AB$60:AB$99)</f>
        <v>0</v>
      </c>
      <c r="AC70" s="92">
        <f>SUMIF('WW Spending Actual'!$B$58:$B$97,'WW Spending Total'!$B70,'WW Spending Actual'!AC$58:AC$97)+SUMIF('WW Spending Projected'!$B$60:$B$99,'WW Spending Total'!$B70,'WW Spending Projected'!AC$60:AC$99)</f>
        <v>0</v>
      </c>
      <c r="AD70" s="92">
        <f>SUMIF('WW Spending Actual'!$B$58:$B$97,'WW Spending Total'!$B70,'WW Spending Actual'!AD$58:AD$97)+SUMIF('WW Spending Projected'!$B$60:$B$99,'WW Spending Total'!$B70,'WW Spending Projected'!AD$60:AD$99)</f>
        <v>0</v>
      </c>
      <c r="AE70" s="92">
        <f>SUMIF('WW Spending Actual'!$B$58:$B$97,'WW Spending Total'!$B70,'WW Spending Actual'!AE$58:AE$97)+SUMIF('WW Spending Projected'!$B$60:$B$99,'WW Spending Total'!$B70,'WW Spending Projected'!AE$60:AE$99)</f>
        <v>0</v>
      </c>
      <c r="AF70" s="92">
        <f>SUMIF('WW Spending Actual'!$B$58:$B$97,'WW Spending Total'!$B70,'WW Spending Actual'!AF$58:AF$97)+SUMIF('WW Spending Projected'!$B$60:$B$99,'WW Spending Total'!$B70,'WW Spending Projected'!AF$60:AF$99)</f>
        <v>0</v>
      </c>
      <c r="AG70" s="93">
        <f>SUMIF('WW Spending Actual'!$B$58:$B$97,'WW Spending Total'!$B70,'WW Spending Actual'!AG$58:AG$97)+SUMIF('WW Spending Projected'!$B$60:$B$99,'WW Spending Total'!$B70,'WW Spending Projected'!AG$60:AG$99)</f>
        <v>0</v>
      </c>
    </row>
    <row r="71" spans="2:33" hidden="1" x14ac:dyDescent="0.2">
      <c r="B71" s="51" t="str">
        <f>IFERROR(VLOOKUP(C71,'MEG Def'!$A$38:$B$43,2),"")</f>
        <v>CCO Expenditures</v>
      </c>
      <c r="C71" s="50">
        <v>1</v>
      </c>
      <c r="D71" s="91">
        <f>SUMIF('WW Spending Actual'!$B$58:$B$97,'WW Spending Total'!$B71,'WW Spending Actual'!D$58:D$97)+SUMIF('WW Spending Projected'!$B$60:$B$99,'WW Spending Total'!$B71,'WW Spending Projected'!D$60:D$99)</f>
        <v>-3026</v>
      </c>
      <c r="E71" s="422">
        <f>SUMIF('WW Spending Actual'!$B$58:$B$97,'WW Spending Total'!$B71,'WW Spending Actual'!E$58:E$97)+SUMIF('WW Spending Projected'!$B$60:$B$99,'WW Spending Total'!$B71,'WW Spending Projected'!E$60:E$99)</f>
        <v>-13565</v>
      </c>
      <c r="F71" s="422">
        <f>SUMIF('WW Spending Actual'!$B$58:$B$97,'WW Spending Total'!$B71,'WW Spending Actual'!F$58:F$97)+SUMIF('WW Spending Projected'!$B$60:$B$99,'WW Spending Total'!$B71,'WW Spending Projected'!F$60:F$99)</f>
        <v>-65589</v>
      </c>
      <c r="G71" s="422">
        <f>SUMIF('WW Spending Actual'!$B$58:$B$97,'WW Spending Total'!$B71,'WW Spending Actual'!G$58:G$97)+SUMIF('WW Spending Projected'!$B$60:$B$99,'WW Spending Total'!$B71,'WW Spending Projected'!G$60:G$99)</f>
        <v>-15165</v>
      </c>
      <c r="H71" s="422">
        <f>SUMIF('WW Spending Actual'!$B$58:$B$97,'WW Spending Total'!$B71,'WW Spending Actual'!H$58:H$97)+SUMIF('WW Spending Projected'!$B$60:$B$99,'WW Spending Total'!$B71,'WW Spending Projected'!H$60:H$99)</f>
        <v>3650</v>
      </c>
      <c r="I71" s="422">
        <f>SUMIF('WW Spending Actual'!$B$58:$B$97,'WW Spending Total'!$B71,'WW Spending Actual'!I$58:I$97)+SUMIF('WW Spending Projected'!$B$60:$B$99,'WW Spending Total'!$B71,'WW Spending Projected'!I$60:I$99)</f>
        <v>384</v>
      </c>
      <c r="J71" s="422">
        <f>SUMIF('WW Spending Actual'!$B$58:$B$97,'WW Spending Total'!$B71,'WW Spending Actual'!J$58:J$97)+SUMIF('WW Spending Projected'!$B$60:$B$99,'WW Spending Total'!$B71,'WW Spending Projected'!J$60:J$99)</f>
        <v>-138818</v>
      </c>
      <c r="K71" s="422">
        <f>SUMIF('WW Spending Actual'!$B$58:$B$97,'WW Spending Total'!$B71,'WW Spending Actual'!K$58:K$97)+SUMIF('WW Spending Projected'!$B$60:$B$99,'WW Spending Total'!$B71,'WW Spending Projected'!K$60:K$99)</f>
        <v>460755</v>
      </c>
      <c r="L71" s="422">
        <f>SUMIF('WW Spending Actual'!$B$58:$B$97,'WW Spending Total'!$B71,'WW Spending Actual'!L$58:L$97)+SUMIF('WW Spending Projected'!$B$60:$B$99,'WW Spending Total'!$B71,'WW Spending Projected'!L$60:L$99)</f>
        <v>4902302</v>
      </c>
      <c r="M71" s="422">
        <f>SUMIF('WW Spending Actual'!$B$58:$B$97,'WW Spending Total'!$B71,'WW Spending Actual'!M$58:M$97)+SUMIF('WW Spending Projected'!$B$60:$B$99,'WW Spending Total'!$B71,'WW Spending Projected'!M$60:M$99)</f>
        <v>135255023</v>
      </c>
      <c r="N71" s="422">
        <f>SUMIF('WW Spending Actual'!$B$58:$B$97,'WW Spending Total'!$B71,'WW Spending Actual'!N$58:N$97)+SUMIF('WW Spending Projected'!$B$60:$B$99,'WW Spending Total'!$B71,'WW Spending Projected'!N$60:N$99)</f>
        <v>969305536</v>
      </c>
      <c r="O71" s="422">
        <f>SUMIF('WW Spending Actual'!$B$58:$B$97,'WW Spending Total'!$B71,'WW Spending Actual'!O$58:O$97)+SUMIF('WW Spending Projected'!$B$60:$B$99,'WW Spending Total'!$B71,'WW Spending Projected'!O$60:O$99)</f>
        <v>2068300104</v>
      </c>
      <c r="P71" s="422">
        <f>SUMIF('WW Spending Actual'!$B$58:$B$97,'WW Spending Total'!$B71,'WW Spending Actual'!P$58:P$97)+SUMIF('WW Spending Projected'!$B$60:$B$99,'WW Spending Total'!$B71,'WW Spending Projected'!P$60:P$99)</f>
        <v>3314947827</v>
      </c>
      <c r="Q71" s="422">
        <f>SUMIF('WW Spending Actual'!$B$58:$B$97,'WW Spending Total'!$B71,'WW Spending Actual'!Q$58:Q$97)+SUMIF('WW Spending Projected'!$B$60:$B$99,'WW Spending Total'!$B71,'WW Spending Projected'!Q$60:Q$99)</f>
        <v>4870659462</v>
      </c>
      <c r="R71" s="422">
        <f>SUMIF('WW Spending Actual'!$B$58:$B$97,'WW Spending Total'!$B71,'WW Spending Actual'!R$58:R$97)+SUMIF('WW Spending Projected'!$B$60:$B$99,'WW Spending Total'!$B71,'WW Spending Projected'!R$60:R$99)</f>
        <v>4475821683</v>
      </c>
      <c r="S71" s="422">
        <f>SUMIF('WW Spending Actual'!$B$58:$B$97,'WW Spending Total'!$B71,'WW Spending Actual'!S$58:S$97)+SUMIF('WW Spending Projected'!$B$60:$B$99,'WW Spending Total'!$B71,'WW Spending Projected'!S$60:S$99)</f>
        <v>3763977409</v>
      </c>
      <c r="T71" s="422">
        <f>SUMIF('WW Spending Actual'!$B$58:$B$97,'WW Spending Total'!$B71,'WW Spending Actual'!T$58:T$97)+SUMIF('WW Spending Projected'!$B$60:$B$99,'WW Spending Total'!$B71,'WW Spending Projected'!T$60:T$99)</f>
        <v>4255851140</v>
      </c>
      <c r="U71" s="422">
        <f>SUMIF('WW Spending Actual'!$B$58:$B$97,'WW Spending Total'!$B71,'WW Spending Actual'!U$58:U$97)+SUMIF('WW Spending Projected'!$B$60:$B$99,'WW Spending Total'!$B71,'WW Spending Projected'!U$60:U$99)</f>
        <v>5066970018</v>
      </c>
      <c r="V71" s="422">
        <f>SUMIF('WW Spending Actual'!$B$58:$B$97,'WW Spending Total'!$B71,'WW Spending Actual'!V$58:V$97)+SUMIF('WW Spending Projected'!$B$60:$B$99,'WW Spending Total'!$B71,'WW Spending Projected'!V$60:V$99)</f>
        <v>2828719685</v>
      </c>
      <c r="W71" s="93">
        <f>SUMIF('WW Spending Actual'!$B$58:$B$97,'WW Spending Total'!$B71,'WW Spending Actual'!W$58:W$97)+SUMIF('WW Spending Projected'!$B$60:$B$99,'WW Spending Total'!$B71,'WW Spending Projected'!W$60:W$99)</f>
        <v>0</v>
      </c>
      <c r="X71" s="92">
        <f>SUMIF('WW Spending Actual'!$B$58:$B$97,'WW Spending Total'!$B71,'WW Spending Actual'!X$58:X$97)+SUMIF('WW Spending Projected'!$B$60:$B$99,'WW Spending Total'!$B71,'WW Spending Projected'!X$60:X$99)</f>
        <v>0</v>
      </c>
      <c r="Y71" s="92">
        <f>SUMIF('WW Spending Actual'!$B$58:$B$97,'WW Spending Total'!$B71,'WW Spending Actual'!Y$58:Y$97)+SUMIF('WW Spending Projected'!$B$60:$B$99,'WW Spending Total'!$B71,'WW Spending Projected'!Y$60:Y$99)</f>
        <v>0</v>
      </c>
      <c r="Z71" s="92">
        <f>SUMIF('WW Spending Actual'!$B$58:$B$97,'WW Spending Total'!$B71,'WW Spending Actual'!Z$58:Z$97)+SUMIF('WW Spending Projected'!$B$60:$B$99,'WW Spending Total'!$B71,'WW Spending Projected'!Z$60:Z$99)</f>
        <v>0</v>
      </c>
      <c r="AA71" s="92">
        <f>SUMIF('WW Spending Actual'!$B$58:$B$97,'WW Spending Total'!$B71,'WW Spending Actual'!AA$58:AA$97)+SUMIF('WW Spending Projected'!$B$60:$B$99,'WW Spending Total'!$B71,'WW Spending Projected'!AA$60:AA$99)</f>
        <v>0</v>
      </c>
      <c r="AB71" s="92">
        <f>SUMIF('WW Spending Actual'!$B$58:$B$97,'WW Spending Total'!$B71,'WW Spending Actual'!AB$58:AB$97)+SUMIF('WW Spending Projected'!$B$60:$B$99,'WW Spending Total'!$B71,'WW Spending Projected'!AB$60:AB$99)</f>
        <v>0</v>
      </c>
      <c r="AC71" s="92">
        <f>SUMIF('WW Spending Actual'!$B$58:$B$97,'WW Spending Total'!$B71,'WW Spending Actual'!AC$58:AC$97)+SUMIF('WW Spending Projected'!$B$60:$B$99,'WW Spending Total'!$B71,'WW Spending Projected'!AC$60:AC$99)</f>
        <v>0</v>
      </c>
      <c r="AD71" s="92">
        <f>SUMIF('WW Spending Actual'!$B$58:$B$97,'WW Spending Total'!$B71,'WW Spending Actual'!AD$58:AD$97)+SUMIF('WW Spending Projected'!$B$60:$B$99,'WW Spending Total'!$B71,'WW Spending Projected'!AD$60:AD$99)</f>
        <v>0</v>
      </c>
      <c r="AE71" s="92">
        <f>SUMIF('WW Spending Actual'!$B$58:$B$97,'WW Spending Total'!$B71,'WW Spending Actual'!AE$58:AE$97)+SUMIF('WW Spending Projected'!$B$60:$B$99,'WW Spending Total'!$B71,'WW Spending Projected'!AE$60:AE$99)</f>
        <v>0</v>
      </c>
      <c r="AF71" s="92">
        <f>SUMIF('WW Spending Actual'!$B$58:$B$97,'WW Spending Total'!$B71,'WW Spending Actual'!AF$58:AF$97)+SUMIF('WW Spending Projected'!$B$60:$B$99,'WW Spending Total'!$B71,'WW Spending Projected'!AF$60:AF$99)</f>
        <v>0</v>
      </c>
      <c r="AG71" s="93">
        <f>SUMIF('WW Spending Actual'!$B$58:$B$97,'WW Spending Total'!$B71,'WW Spending Actual'!AG$58:AG$97)+SUMIF('WW Spending Projected'!$B$60:$B$99,'WW Spending Total'!$B71,'WW Spending Projected'!AG$60:AG$99)</f>
        <v>0</v>
      </c>
    </row>
    <row r="72" spans="2:33" hidden="1" x14ac:dyDescent="0.2">
      <c r="B72" s="51" t="str">
        <f>IFERROR(VLOOKUP(C72,'MEG Def'!$A$38:$B$43,2),"")</f>
        <v>DSHP Expenditures</v>
      </c>
      <c r="C72" s="50">
        <v>2</v>
      </c>
      <c r="D72" s="91">
        <f>SUMIF('WW Spending Actual'!$B$58:$B$97,'WW Spending Total'!$B72,'WW Spending Actual'!D$58:D$97)+SUMIF('WW Spending Projected'!$B$60:$B$99,'WW Spending Total'!$B72,'WW Spending Projected'!D$60:D$99)</f>
        <v>0</v>
      </c>
      <c r="E72" s="422">
        <f>SUMIF('WW Spending Actual'!$B$58:$B$97,'WW Spending Total'!$B72,'WW Spending Actual'!E$58:E$97)+SUMIF('WW Spending Projected'!$B$60:$B$99,'WW Spending Total'!$B72,'WW Spending Projected'!E$60:E$99)</f>
        <v>0</v>
      </c>
      <c r="F72" s="422">
        <f>SUMIF('WW Spending Actual'!$B$58:$B$97,'WW Spending Total'!$B72,'WW Spending Actual'!F$58:F$97)+SUMIF('WW Spending Projected'!$B$60:$B$99,'WW Spending Total'!$B72,'WW Spending Projected'!F$60:F$99)</f>
        <v>0</v>
      </c>
      <c r="G72" s="422">
        <f>SUMIF('WW Spending Actual'!$B$58:$B$97,'WW Spending Total'!$B72,'WW Spending Actual'!G$58:G$97)+SUMIF('WW Spending Projected'!$B$60:$B$99,'WW Spending Total'!$B72,'WW Spending Projected'!G$60:G$99)</f>
        <v>0</v>
      </c>
      <c r="H72" s="422">
        <f>SUMIF('WW Spending Actual'!$B$58:$B$97,'WW Spending Total'!$B72,'WW Spending Actual'!H$58:H$97)+SUMIF('WW Spending Projected'!$B$60:$B$99,'WW Spending Total'!$B72,'WW Spending Projected'!H$60:H$99)</f>
        <v>0</v>
      </c>
      <c r="I72" s="422">
        <f>SUMIF('WW Spending Actual'!$B$58:$B$97,'WW Spending Total'!$B72,'WW Spending Actual'!I$58:I$97)+SUMIF('WW Spending Projected'!$B$60:$B$99,'WW Spending Total'!$B72,'WW Spending Projected'!I$60:I$99)</f>
        <v>0</v>
      </c>
      <c r="J72" s="422">
        <f>SUMIF('WW Spending Actual'!$B$58:$B$97,'WW Spending Total'!$B72,'WW Spending Actual'!J$58:J$97)+SUMIF('WW Spending Projected'!$B$60:$B$99,'WW Spending Total'!$B72,'WW Spending Projected'!J$60:J$99)</f>
        <v>0</v>
      </c>
      <c r="K72" s="422">
        <f>SUMIF('WW Spending Actual'!$B$58:$B$97,'WW Spending Total'!$B72,'WW Spending Actual'!K$58:K$97)+SUMIF('WW Spending Projected'!$B$60:$B$99,'WW Spending Total'!$B72,'WW Spending Projected'!K$60:K$99)</f>
        <v>0</v>
      </c>
      <c r="L72" s="422">
        <f>SUMIF('WW Spending Actual'!$B$58:$B$97,'WW Spending Total'!$B72,'WW Spending Actual'!L$58:L$97)+SUMIF('WW Spending Projected'!$B$60:$B$99,'WW Spending Total'!$B72,'WW Spending Projected'!L$60:L$99)</f>
        <v>0</v>
      </c>
      <c r="M72" s="422">
        <f>SUMIF('WW Spending Actual'!$B$58:$B$97,'WW Spending Total'!$B72,'WW Spending Actual'!M$58:M$97)+SUMIF('WW Spending Projected'!$B$60:$B$99,'WW Spending Total'!$B72,'WW Spending Projected'!M$60:M$99)</f>
        <v>0</v>
      </c>
      <c r="N72" s="422">
        <f>SUMIF('WW Spending Actual'!$B$58:$B$97,'WW Spending Total'!$B72,'WW Spending Actual'!N$58:N$97)+SUMIF('WW Spending Projected'!$B$60:$B$99,'WW Spending Total'!$B72,'WW Spending Projected'!N$60:N$99)</f>
        <v>148524535</v>
      </c>
      <c r="O72" s="422">
        <f>SUMIF('WW Spending Actual'!$B$58:$B$97,'WW Spending Total'!$B72,'WW Spending Actual'!O$58:O$97)+SUMIF('WW Spending Projected'!$B$60:$B$99,'WW Spending Total'!$B72,'WW Spending Projected'!O$60:O$99)</f>
        <v>152388296</v>
      </c>
      <c r="P72" s="422">
        <f>SUMIF('WW Spending Actual'!$B$58:$B$97,'WW Spending Total'!$B72,'WW Spending Actual'!P$58:P$97)+SUMIF('WW Spending Projected'!$B$60:$B$99,'WW Spending Total'!$B72,'WW Spending Projected'!P$60:P$99)</f>
        <v>75725378</v>
      </c>
      <c r="Q72" s="422">
        <f>SUMIF('WW Spending Actual'!$B$58:$B$97,'WW Spending Total'!$B72,'WW Spending Actual'!Q$58:Q$97)+SUMIF('WW Spending Projected'!$B$60:$B$99,'WW Spending Total'!$B72,'WW Spending Projected'!Q$60:Q$99)</f>
        <v>67557577</v>
      </c>
      <c r="R72" s="422">
        <f>SUMIF('WW Spending Actual'!$B$58:$B$97,'WW Spending Total'!$B72,'WW Spending Actual'!R$58:R$97)+SUMIF('WW Spending Projected'!$B$60:$B$99,'WW Spending Total'!$B72,'WW Spending Projected'!R$60:R$99)</f>
        <v>67998746</v>
      </c>
      <c r="S72" s="422">
        <f>SUMIF('WW Spending Actual'!$B$58:$B$97,'WW Spending Total'!$B72,'WW Spending Actual'!S$58:S$97)+SUMIF('WW Spending Projected'!$B$60:$B$99,'WW Spending Total'!$B72,'WW Spending Projected'!S$60:S$99)</f>
        <v>1</v>
      </c>
      <c r="T72" s="422">
        <f>SUMIF('WW Spending Actual'!$B$58:$B$97,'WW Spending Total'!$B72,'WW Spending Actual'!T$58:T$97)+SUMIF('WW Spending Projected'!$B$60:$B$99,'WW Spending Total'!$B72,'WW Spending Projected'!T$60:T$99)</f>
        <v>0</v>
      </c>
      <c r="U72" s="422">
        <f>SUMIF('WW Spending Actual'!$B$58:$B$97,'WW Spending Total'!$B72,'WW Spending Actual'!U$58:U$97)+SUMIF('WW Spending Projected'!$B$60:$B$99,'WW Spending Total'!$B72,'WW Spending Projected'!U$60:U$99)</f>
        <v>0</v>
      </c>
      <c r="V72" s="422">
        <f>SUMIF('WW Spending Actual'!$B$58:$B$97,'WW Spending Total'!$B72,'WW Spending Actual'!V$58:V$97)+SUMIF('WW Spending Projected'!$B$60:$B$99,'WW Spending Total'!$B72,'WW Spending Projected'!V$60:V$99)</f>
        <v>0</v>
      </c>
      <c r="W72" s="93">
        <f>SUMIF('WW Spending Actual'!$B$58:$B$97,'WW Spending Total'!$B72,'WW Spending Actual'!W$58:W$97)+SUMIF('WW Spending Projected'!$B$60:$B$99,'WW Spending Total'!$B72,'WW Spending Projected'!W$60:W$99)</f>
        <v>0</v>
      </c>
      <c r="X72" s="92">
        <f>SUMIF('WW Spending Actual'!$B$58:$B$97,'WW Spending Total'!$B72,'WW Spending Actual'!X$58:X$97)+SUMIF('WW Spending Projected'!$B$60:$B$99,'WW Spending Total'!$B72,'WW Spending Projected'!X$60:X$99)</f>
        <v>0</v>
      </c>
      <c r="Y72" s="92">
        <f>SUMIF('WW Spending Actual'!$B$58:$B$97,'WW Spending Total'!$B72,'WW Spending Actual'!Y$58:Y$97)+SUMIF('WW Spending Projected'!$B$60:$B$99,'WW Spending Total'!$B72,'WW Spending Projected'!Y$60:Y$99)</f>
        <v>0</v>
      </c>
      <c r="Z72" s="92">
        <f>SUMIF('WW Spending Actual'!$B$58:$B$97,'WW Spending Total'!$B72,'WW Spending Actual'!Z$58:Z$97)+SUMIF('WW Spending Projected'!$B$60:$B$99,'WW Spending Total'!$B72,'WW Spending Projected'!Z$60:Z$99)</f>
        <v>0</v>
      </c>
      <c r="AA72" s="92">
        <f>SUMIF('WW Spending Actual'!$B$58:$B$97,'WW Spending Total'!$B72,'WW Spending Actual'!AA$58:AA$97)+SUMIF('WW Spending Projected'!$B$60:$B$99,'WW Spending Total'!$B72,'WW Spending Projected'!AA$60:AA$99)</f>
        <v>0</v>
      </c>
      <c r="AB72" s="92">
        <f>SUMIF('WW Spending Actual'!$B$58:$B$97,'WW Spending Total'!$B72,'WW Spending Actual'!AB$58:AB$97)+SUMIF('WW Spending Projected'!$B$60:$B$99,'WW Spending Total'!$B72,'WW Spending Projected'!AB$60:AB$99)</f>
        <v>0</v>
      </c>
      <c r="AC72" s="92">
        <f>SUMIF('WW Spending Actual'!$B$58:$B$97,'WW Spending Total'!$B72,'WW Spending Actual'!AC$58:AC$97)+SUMIF('WW Spending Projected'!$B$60:$B$99,'WW Spending Total'!$B72,'WW Spending Projected'!AC$60:AC$99)</f>
        <v>0</v>
      </c>
      <c r="AD72" s="92">
        <f>SUMIF('WW Spending Actual'!$B$58:$B$97,'WW Spending Total'!$B72,'WW Spending Actual'!AD$58:AD$97)+SUMIF('WW Spending Projected'!$B$60:$B$99,'WW Spending Total'!$B72,'WW Spending Projected'!AD$60:AD$99)</f>
        <v>0</v>
      </c>
      <c r="AE72" s="92">
        <f>SUMIF('WW Spending Actual'!$B$58:$B$97,'WW Spending Total'!$B72,'WW Spending Actual'!AE$58:AE$97)+SUMIF('WW Spending Projected'!$B$60:$B$99,'WW Spending Total'!$B72,'WW Spending Projected'!AE$60:AE$99)</f>
        <v>0</v>
      </c>
      <c r="AF72" s="92">
        <f>SUMIF('WW Spending Actual'!$B$58:$B$97,'WW Spending Total'!$B72,'WW Spending Actual'!AF$58:AF$97)+SUMIF('WW Spending Projected'!$B$60:$B$99,'WW Spending Total'!$B72,'WW Spending Projected'!AF$60:AF$99)</f>
        <v>0</v>
      </c>
      <c r="AG72" s="93">
        <f>SUMIF('WW Spending Actual'!$B$58:$B$97,'WW Spending Total'!$B72,'WW Spending Actual'!AG$58:AG$97)+SUMIF('WW Spending Projected'!$B$60:$B$99,'WW Spending Total'!$B72,'WW Spending Projected'!AG$60:AG$99)</f>
        <v>0</v>
      </c>
    </row>
    <row r="73" spans="2:33" hidden="1" x14ac:dyDescent="0.2">
      <c r="B73" s="51" t="str">
        <f>IFERROR(VLOOKUP(C73,'MEG Def'!$A$38:$B$43,2),"")</f>
        <v>Indian Health Service or tribal health facility expenditures</v>
      </c>
      <c r="C73" s="50">
        <v>3</v>
      </c>
      <c r="D73" s="91">
        <f>SUMIF('WW Spending Actual'!$B$58:$B$97,'WW Spending Total'!$B73,'WW Spending Actual'!D$58:D$97)+SUMIF('WW Spending Projected'!$B$60:$B$99,'WW Spending Total'!$B73,'WW Spending Projected'!D$60:D$99)</f>
        <v>0</v>
      </c>
      <c r="E73" s="422">
        <f>SUMIF('WW Spending Actual'!$B$58:$B$97,'WW Spending Total'!$B73,'WW Spending Actual'!E$58:E$97)+SUMIF('WW Spending Projected'!$B$60:$B$99,'WW Spending Total'!$B73,'WW Spending Projected'!E$60:E$99)</f>
        <v>0</v>
      </c>
      <c r="F73" s="422">
        <f>SUMIF('WW Spending Actual'!$B$58:$B$97,'WW Spending Total'!$B73,'WW Spending Actual'!F$58:F$97)+SUMIF('WW Spending Projected'!$B$60:$B$99,'WW Spending Total'!$B73,'WW Spending Projected'!F$60:F$99)</f>
        <v>0</v>
      </c>
      <c r="G73" s="422">
        <f>SUMIF('WW Spending Actual'!$B$58:$B$97,'WW Spending Total'!$B73,'WW Spending Actual'!G$58:G$97)+SUMIF('WW Spending Projected'!$B$60:$B$99,'WW Spending Total'!$B73,'WW Spending Projected'!G$60:G$99)</f>
        <v>0</v>
      </c>
      <c r="H73" s="422">
        <f>SUMIF('WW Spending Actual'!$B$58:$B$97,'WW Spending Total'!$B73,'WW Spending Actual'!H$58:H$97)+SUMIF('WW Spending Projected'!$B$60:$B$99,'WW Spending Total'!$B73,'WW Spending Projected'!H$60:H$99)</f>
        <v>0</v>
      </c>
      <c r="I73" s="422">
        <f>SUMIF('WW Spending Actual'!$B$58:$B$97,'WW Spending Total'!$B73,'WW Spending Actual'!I$58:I$97)+SUMIF('WW Spending Projected'!$B$60:$B$99,'WW Spending Total'!$B73,'WW Spending Projected'!I$60:I$99)</f>
        <v>0</v>
      </c>
      <c r="J73" s="422">
        <f>SUMIF('WW Spending Actual'!$B$58:$B$97,'WW Spending Total'!$B73,'WW Spending Actual'!J$58:J$97)+SUMIF('WW Spending Projected'!$B$60:$B$99,'WW Spending Total'!$B73,'WW Spending Projected'!J$60:J$99)</f>
        <v>0</v>
      </c>
      <c r="K73" s="422">
        <f>SUMIF('WW Spending Actual'!$B$58:$B$97,'WW Spending Total'!$B73,'WW Spending Actual'!K$58:K$97)+SUMIF('WW Spending Projected'!$B$60:$B$99,'WW Spending Total'!$B73,'WW Spending Projected'!K$60:K$99)</f>
        <v>0</v>
      </c>
      <c r="L73" s="422">
        <f>SUMIF('WW Spending Actual'!$B$58:$B$97,'WW Spending Total'!$B73,'WW Spending Actual'!L$58:L$97)+SUMIF('WW Spending Projected'!$B$60:$B$99,'WW Spending Total'!$B73,'WW Spending Projected'!L$60:L$99)</f>
        <v>0</v>
      </c>
      <c r="M73" s="422">
        <f>SUMIF('WW Spending Actual'!$B$58:$B$97,'WW Spending Total'!$B73,'WW Spending Actual'!M$58:M$97)+SUMIF('WW Spending Projected'!$B$60:$B$99,'WW Spending Total'!$B73,'WW Spending Projected'!M$60:M$99)</f>
        <v>0</v>
      </c>
      <c r="N73" s="422">
        <f>SUMIF('WW Spending Actual'!$B$58:$B$97,'WW Spending Total'!$B73,'WW Spending Actual'!N$58:N$97)+SUMIF('WW Spending Projected'!$B$60:$B$99,'WW Spending Total'!$B73,'WW Spending Projected'!N$60:N$99)</f>
        <v>0</v>
      </c>
      <c r="O73" s="422">
        <f>SUMIF('WW Spending Actual'!$B$58:$B$97,'WW Spending Total'!$B73,'WW Spending Actual'!O$58:O$97)+SUMIF('WW Spending Projected'!$B$60:$B$99,'WW Spending Total'!$B73,'WW Spending Projected'!O$60:O$99)</f>
        <v>0</v>
      </c>
      <c r="P73" s="422">
        <f>SUMIF('WW Spending Actual'!$B$58:$B$97,'WW Spending Total'!$B73,'WW Spending Actual'!P$58:P$97)+SUMIF('WW Spending Projected'!$B$60:$B$99,'WW Spending Total'!$B73,'WW Spending Projected'!P$60:P$99)</f>
        <v>0</v>
      </c>
      <c r="Q73" s="422">
        <f>SUMIF('WW Spending Actual'!$B$58:$B$97,'WW Spending Total'!$B73,'WW Spending Actual'!Q$58:Q$97)+SUMIF('WW Spending Projected'!$B$60:$B$99,'WW Spending Total'!$B73,'WW Spending Projected'!Q$60:Q$99)</f>
        <v>0</v>
      </c>
      <c r="R73" s="422">
        <f>SUMIF('WW Spending Actual'!$B$58:$B$97,'WW Spending Total'!$B73,'WW Spending Actual'!R$58:R$97)+SUMIF('WW Spending Projected'!$B$60:$B$99,'WW Spending Total'!$B73,'WW Spending Projected'!R$60:R$99)</f>
        <v>0</v>
      </c>
      <c r="S73" s="422">
        <f>SUMIF('WW Spending Actual'!$B$58:$B$97,'WW Spending Total'!$B73,'WW Spending Actual'!S$58:S$97)+SUMIF('WW Spending Projected'!$B$60:$B$99,'WW Spending Total'!$B73,'WW Spending Projected'!S$60:S$99)</f>
        <v>0</v>
      </c>
      <c r="T73" s="422">
        <f>SUMIF('WW Spending Actual'!$B$58:$B$97,'WW Spending Total'!$B73,'WW Spending Actual'!T$58:T$97)+SUMIF('WW Spending Projected'!$B$60:$B$99,'WW Spending Total'!$B73,'WW Spending Projected'!T$60:T$99)</f>
        <v>0</v>
      </c>
      <c r="U73" s="422">
        <f>SUMIF('WW Spending Actual'!$B$58:$B$97,'WW Spending Total'!$B73,'WW Spending Actual'!U$58:U$97)+SUMIF('WW Spending Projected'!$B$60:$B$99,'WW Spending Total'!$B73,'WW Spending Projected'!U$60:U$99)</f>
        <v>0</v>
      </c>
      <c r="V73" s="422">
        <f>SUMIF('WW Spending Actual'!$B$58:$B$97,'WW Spending Total'!$B73,'WW Spending Actual'!V$58:V$97)+SUMIF('WW Spending Projected'!$B$60:$B$99,'WW Spending Total'!$B73,'WW Spending Projected'!V$60:V$99)</f>
        <v>0</v>
      </c>
      <c r="W73" s="93">
        <f>SUMIF('WW Spending Actual'!$B$58:$B$97,'WW Spending Total'!$B73,'WW Spending Actual'!W$58:W$97)+SUMIF('WW Spending Projected'!$B$60:$B$99,'WW Spending Total'!$B73,'WW Spending Projected'!W$60:W$99)</f>
        <v>0</v>
      </c>
      <c r="X73" s="92">
        <f>SUMIF('WW Spending Actual'!$B$58:$B$97,'WW Spending Total'!$B73,'WW Spending Actual'!X$58:X$97)+SUMIF('WW Spending Projected'!$B$60:$B$99,'WW Spending Total'!$B73,'WW Spending Projected'!X$60:X$99)</f>
        <v>0</v>
      </c>
      <c r="Y73" s="92">
        <f>SUMIF('WW Spending Actual'!$B$58:$B$97,'WW Spending Total'!$B73,'WW Spending Actual'!Y$58:Y$97)+SUMIF('WW Spending Projected'!$B$60:$B$99,'WW Spending Total'!$B73,'WW Spending Projected'!Y$60:Y$99)</f>
        <v>0</v>
      </c>
      <c r="Z73" s="92">
        <f>SUMIF('WW Spending Actual'!$B$58:$B$97,'WW Spending Total'!$B73,'WW Spending Actual'!Z$58:Z$97)+SUMIF('WW Spending Projected'!$B$60:$B$99,'WW Spending Total'!$B73,'WW Spending Projected'!Z$60:Z$99)</f>
        <v>0</v>
      </c>
      <c r="AA73" s="92">
        <f>SUMIF('WW Spending Actual'!$B$58:$B$97,'WW Spending Total'!$B73,'WW Spending Actual'!AA$58:AA$97)+SUMIF('WW Spending Projected'!$B$60:$B$99,'WW Spending Total'!$B73,'WW Spending Projected'!AA$60:AA$99)</f>
        <v>0</v>
      </c>
      <c r="AB73" s="92">
        <f>SUMIF('WW Spending Actual'!$B$58:$B$97,'WW Spending Total'!$B73,'WW Spending Actual'!AB$58:AB$97)+SUMIF('WW Spending Projected'!$B$60:$B$99,'WW Spending Total'!$B73,'WW Spending Projected'!AB$60:AB$99)</f>
        <v>0</v>
      </c>
      <c r="AC73" s="92">
        <f>SUMIF('WW Spending Actual'!$B$58:$B$97,'WW Spending Total'!$B73,'WW Spending Actual'!AC$58:AC$97)+SUMIF('WW Spending Projected'!$B$60:$B$99,'WW Spending Total'!$B73,'WW Spending Projected'!AC$60:AC$99)</f>
        <v>0</v>
      </c>
      <c r="AD73" s="92">
        <f>SUMIF('WW Spending Actual'!$B$58:$B$97,'WW Spending Total'!$B73,'WW Spending Actual'!AD$58:AD$97)+SUMIF('WW Spending Projected'!$B$60:$B$99,'WW Spending Total'!$B73,'WW Spending Projected'!AD$60:AD$99)</f>
        <v>0</v>
      </c>
      <c r="AE73" s="92">
        <f>SUMIF('WW Spending Actual'!$B$58:$B$97,'WW Spending Total'!$B73,'WW Spending Actual'!AE$58:AE$97)+SUMIF('WW Spending Projected'!$B$60:$B$99,'WW Spending Total'!$B73,'WW Spending Projected'!AE$60:AE$99)</f>
        <v>0</v>
      </c>
      <c r="AF73" s="92">
        <f>SUMIF('WW Spending Actual'!$B$58:$B$97,'WW Spending Total'!$B73,'WW Spending Actual'!AF$58:AF$97)+SUMIF('WW Spending Projected'!$B$60:$B$99,'WW Spending Total'!$B73,'WW Spending Projected'!AF$60:AF$99)</f>
        <v>0</v>
      </c>
      <c r="AG73" s="93">
        <f>SUMIF('WW Spending Actual'!$B$58:$B$97,'WW Spending Total'!$B73,'WW Spending Actual'!AG$58:AG$97)+SUMIF('WW Spending Projected'!$B$60:$B$99,'WW Spending Total'!$B73,'WW Spending Projected'!AG$60:AG$99)</f>
        <v>0</v>
      </c>
    </row>
    <row r="74" spans="2:33" hidden="1" x14ac:dyDescent="0.2">
      <c r="B74" s="51" t="str">
        <f>IFERROR(VLOOKUP(C74,'MEG Def'!$A$38:$B$43,2),"")</f>
        <v>Hospital Transformation Performance Program</v>
      </c>
      <c r="C74" s="49">
        <v>4</v>
      </c>
      <c r="D74" s="91">
        <f>SUMIF('WW Spending Actual'!$B$58:$B$97,'WW Spending Total'!$B74,'WW Spending Actual'!D$58:D$97)+SUMIF('WW Spending Projected'!$B$60:$B$99,'WW Spending Total'!$B74,'WW Spending Projected'!D$60:D$99)</f>
        <v>0</v>
      </c>
      <c r="E74" s="422">
        <f>SUMIF('WW Spending Actual'!$B$58:$B$97,'WW Spending Total'!$B74,'WW Spending Actual'!E$58:E$97)+SUMIF('WW Spending Projected'!$B$60:$B$99,'WW Spending Total'!$B74,'WW Spending Projected'!E$60:E$99)</f>
        <v>0</v>
      </c>
      <c r="F74" s="422">
        <f>SUMIF('WW Spending Actual'!$B$58:$B$97,'WW Spending Total'!$B74,'WW Spending Actual'!F$58:F$97)+SUMIF('WW Spending Projected'!$B$60:$B$99,'WW Spending Total'!$B74,'WW Spending Projected'!F$60:F$99)</f>
        <v>0</v>
      </c>
      <c r="G74" s="422">
        <f>SUMIF('WW Spending Actual'!$B$58:$B$97,'WW Spending Total'!$B74,'WW Spending Actual'!G$58:G$97)+SUMIF('WW Spending Projected'!$B$60:$B$99,'WW Spending Total'!$B74,'WW Spending Projected'!G$60:G$99)</f>
        <v>0</v>
      </c>
      <c r="H74" s="422">
        <f>SUMIF('WW Spending Actual'!$B$58:$B$97,'WW Spending Total'!$B74,'WW Spending Actual'!H$58:H$97)+SUMIF('WW Spending Projected'!$B$60:$B$99,'WW Spending Total'!$B74,'WW Spending Projected'!H$60:H$99)</f>
        <v>0</v>
      </c>
      <c r="I74" s="422">
        <f>SUMIF('WW Spending Actual'!$B$58:$B$97,'WW Spending Total'!$B74,'WW Spending Actual'!I$58:I$97)+SUMIF('WW Spending Projected'!$B$60:$B$99,'WW Spending Total'!$B74,'WW Spending Projected'!I$60:I$99)</f>
        <v>0</v>
      </c>
      <c r="J74" s="422">
        <f>SUMIF('WW Spending Actual'!$B$58:$B$97,'WW Spending Total'!$B74,'WW Spending Actual'!J$58:J$97)+SUMIF('WW Spending Projected'!$B$60:$B$99,'WW Spending Total'!$B74,'WW Spending Projected'!J$60:J$99)</f>
        <v>0</v>
      </c>
      <c r="K74" s="422">
        <f>SUMIF('WW Spending Actual'!$B$58:$B$97,'WW Spending Total'!$B74,'WW Spending Actual'!K$58:K$97)+SUMIF('WW Spending Projected'!$B$60:$B$99,'WW Spending Total'!$B74,'WW Spending Projected'!K$60:K$99)</f>
        <v>0</v>
      </c>
      <c r="L74" s="422">
        <f>SUMIF('WW Spending Actual'!$B$58:$B$97,'WW Spending Total'!$B74,'WW Spending Actual'!L$58:L$97)+SUMIF('WW Spending Projected'!$B$60:$B$99,'WW Spending Total'!$B74,'WW Spending Projected'!L$60:L$99)</f>
        <v>0</v>
      </c>
      <c r="M74" s="422">
        <f>SUMIF('WW Spending Actual'!$B$58:$B$97,'WW Spending Total'!$B74,'WW Spending Actual'!M$58:M$97)+SUMIF('WW Spending Projected'!$B$60:$B$99,'WW Spending Total'!$B74,'WW Spending Projected'!M$60:M$99)</f>
        <v>0</v>
      </c>
      <c r="N74" s="422">
        <f>SUMIF('WW Spending Actual'!$B$58:$B$97,'WW Spending Total'!$B74,'WW Spending Actual'!N$58:N$97)+SUMIF('WW Spending Projected'!$B$60:$B$99,'WW Spending Total'!$B74,'WW Spending Projected'!N$60:N$99)</f>
        <v>0</v>
      </c>
      <c r="O74" s="422">
        <f>SUMIF('WW Spending Actual'!$B$58:$B$97,'WW Spending Total'!$B74,'WW Spending Actual'!O$58:O$97)+SUMIF('WW Spending Projected'!$B$60:$B$99,'WW Spending Total'!$B74,'WW Spending Projected'!O$60:O$99)</f>
        <v>0</v>
      </c>
      <c r="P74" s="422">
        <f>SUMIF('WW Spending Actual'!$B$58:$B$97,'WW Spending Total'!$B74,'WW Spending Actual'!P$58:P$97)+SUMIF('WW Spending Projected'!$B$60:$B$99,'WW Spending Total'!$B74,'WW Spending Projected'!P$60:P$99)</f>
        <v>0</v>
      </c>
      <c r="Q74" s="422">
        <f>SUMIF('WW Spending Actual'!$B$58:$B$97,'WW Spending Total'!$B74,'WW Spending Actual'!Q$58:Q$97)+SUMIF('WW Spending Projected'!$B$60:$B$99,'WW Spending Total'!$B74,'WW Spending Projected'!Q$60:Q$99)</f>
        <v>0</v>
      </c>
      <c r="R74" s="422">
        <f>SUMIF('WW Spending Actual'!$B$58:$B$97,'WW Spending Total'!$B74,'WW Spending Actual'!R$58:R$97)+SUMIF('WW Spending Projected'!$B$60:$B$99,'WW Spending Total'!$B74,'WW Spending Projected'!R$60:R$99)</f>
        <v>56399881</v>
      </c>
      <c r="S74" s="422">
        <f>SUMIF('WW Spending Actual'!$B$58:$B$97,'WW Spending Total'!$B74,'WW Spending Actual'!S$58:S$97)+SUMIF('WW Spending Projected'!$B$60:$B$99,'WW Spending Total'!$B74,'WW Spending Projected'!S$60:S$99)</f>
        <v>57104670</v>
      </c>
      <c r="T74" s="422">
        <f>SUMIF('WW Spending Actual'!$B$58:$B$97,'WW Spending Total'!$B74,'WW Spending Actual'!T$58:T$97)+SUMIF('WW Spending Projected'!$B$60:$B$99,'WW Spending Total'!$B74,'WW Spending Projected'!T$60:T$99)</f>
        <v>0</v>
      </c>
      <c r="U74" s="422">
        <f>SUMIF('WW Spending Actual'!$B$58:$B$97,'WW Spending Total'!$B74,'WW Spending Actual'!U$58:U$97)+SUMIF('WW Spending Projected'!$B$60:$B$99,'WW Spending Total'!$B74,'WW Spending Projected'!U$60:U$99)</f>
        <v>0</v>
      </c>
      <c r="V74" s="422">
        <f>SUMIF('WW Spending Actual'!$B$58:$B$97,'WW Spending Total'!$B74,'WW Spending Actual'!V$58:V$97)+SUMIF('WW Spending Projected'!$B$60:$B$99,'WW Spending Total'!$B74,'WW Spending Projected'!V$60:V$99)</f>
        <v>0</v>
      </c>
      <c r="W74" s="93">
        <f>SUMIF('WW Spending Actual'!$B$58:$B$97,'WW Spending Total'!$B74,'WW Spending Actual'!W$58:W$97)+SUMIF('WW Spending Projected'!$B$60:$B$99,'WW Spending Total'!$B74,'WW Spending Projected'!W$60:W$99)</f>
        <v>0</v>
      </c>
      <c r="X74" s="92">
        <f>SUMIF('WW Spending Actual'!$B$58:$B$97,'WW Spending Total'!$B74,'WW Spending Actual'!X$58:X$97)+SUMIF('WW Spending Projected'!$B$60:$B$99,'WW Spending Total'!$B74,'WW Spending Projected'!X$60:X$99)</f>
        <v>0</v>
      </c>
      <c r="Y74" s="92">
        <f>SUMIF('WW Spending Actual'!$B$58:$B$97,'WW Spending Total'!$B74,'WW Spending Actual'!Y$58:Y$97)+SUMIF('WW Spending Projected'!$B$60:$B$99,'WW Spending Total'!$B74,'WW Spending Projected'!Y$60:Y$99)</f>
        <v>0</v>
      </c>
      <c r="Z74" s="92">
        <f>SUMIF('WW Spending Actual'!$B$58:$B$97,'WW Spending Total'!$B74,'WW Spending Actual'!Z$58:Z$97)+SUMIF('WW Spending Projected'!$B$60:$B$99,'WW Spending Total'!$B74,'WW Spending Projected'!Z$60:Z$99)</f>
        <v>0</v>
      </c>
      <c r="AA74" s="92">
        <f>SUMIF('WW Spending Actual'!$B$58:$B$97,'WW Spending Total'!$B74,'WW Spending Actual'!AA$58:AA$97)+SUMIF('WW Spending Projected'!$B$60:$B$99,'WW Spending Total'!$B74,'WW Spending Projected'!AA$60:AA$99)</f>
        <v>0</v>
      </c>
      <c r="AB74" s="92">
        <f>SUMIF('WW Spending Actual'!$B$58:$B$97,'WW Spending Total'!$B74,'WW Spending Actual'!AB$58:AB$97)+SUMIF('WW Spending Projected'!$B$60:$B$99,'WW Spending Total'!$B74,'WW Spending Projected'!AB$60:AB$99)</f>
        <v>0</v>
      </c>
      <c r="AC74" s="92">
        <f>SUMIF('WW Spending Actual'!$B$58:$B$97,'WW Spending Total'!$B74,'WW Spending Actual'!AC$58:AC$97)+SUMIF('WW Spending Projected'!$B$60:$B$99,'WW Spending Total'!$B74,'WW Spending Projected'!AC$60:AC$99)</f>
        <v>0</v>
      </c>
      <c r="AD74" s="92">
        <f>SUMIF('WW Spending Actual'!$B$58:$B$97,'WW Spending Total'!$B74,'WW Spending Actual'!AD$58:AD$97)+SUMIF('WW Spending Projected'!$B$60:$B$99,'WW Spending Total'!$B74,'WW Spending Projected'!AD$60:AD$99)</f>
        <v>0</v>
      </c>
      <c r="AE74" s="92">
        <f>SUMIF('WW Spending Actual'!$B$58:$B$97,'WW Spending Total'!$B74,'WW Spending Actual'!AE$58:AE$97)+SUMIF('WW Spending Projected'!$B$60:$B$99,'WW Spending Total'!$B74,'WW Spending Projected'!AE$60:AE$99)</f>
        <v>0</v>
      </c>
      <c r="AF74" s="92">
        <f>SUMIF('WW Spending Actual'!$B$58:$B$97,'WW Spending Total'!$B74,'WW Spending Actual'!AF$58:AF$97)+SUMIF('WW Spending Projected'!$B$60:$B$99,'WW Spending Total'!$B74,'WW Spending Projected'!AF$60:AF$99)</f>
        <v>0</v>
      </c>
      <c r="AG74" s="93">
        <f>SUMIF('WW Spending Actual'!$B$58:$B$97,'WW Spending Total'!$B74,'WW Spending Actual'!AG$58:AG$97)+SUMIF('WW Spending Projected'!$B$60:$B$99,'WW Spending Total'!$B74,'WW Spending Projected'!AG$60:AG$99)</f>
        <v>0</v>
      </c>
    </row>
    <row r="75" spans="2:33" hidden="1" x14ac:dyDescent="0.2">
      <c r="B75" s="51" t="str">
        <f>IFERROR(VLOOKUP(C75,'MEG Def'!$A$38:$B$43,2),"")</f>
        <v/>
      </c>
      <c r="C75" s="49"/>
      <c r="D75" s="91">
        <f>SUMIF('WW Spending Actual'!$B$58:$B$97,'WW Spending Total'!$B75,'WW Spending Actual'!D$58:D$97)+SUMIF('WW Spending Projected'!$B$60:$B$99,'WW Spending Total'!$B75,'WW Spending Projected'!D$60:D$99)</f>
        <v>0</v>
      </c>
      <c r="E75" s="422">
        <f>SUMIF('WW Spending Actual'!$B$58:$B$97,'WW Spending Total'!$B75,'WW Spending Actual'!E$58:E$97)+SUMIF('WW Spending Projected'!$B$60:$B$99,'WW Spending Total'!$B75,'WW Spending Projected'!E$60:E$99)</f>
        <v>0</v>
      </c>
      <c r="F75" s="422">
        <f>SUMIF('WW Spending Actual'!$B$58:$B$97,'WW Spending Total'!$B75,'WW Spending Actual'!F$58:F$97)+SUMIF('WW Spending Projected'!$B$60:$B$99,'WW Spending Total'!$B75,'WW Spending Projected'!F$60:F$99)</f>
        <v>0</v>
      </c>
      <c r="G75" s="422">
        <f>SUMIF('WW Spending Actual'!$B$58:$B$97,'WW Spending Total'!$B75,'WW Spending Actual'!G$58:G$97)+SUMIF('WW Spending Projected'!$B$60:$B$99,'WW Spending Total'!$B75,'WW Spending Projected'!G$60:G$99)</f>
        <v>0</v>
      </c>
      <c r="H75" s="422">
        <f>SUMIF('WW Spending Actual'!$B$58:$B$97,'WW Spending Total'!$B75,'WW Spending Actual'!H$58:H$97)+SUMIF('WW Spending Projected'!$B$60:$B$99,'WW Spending Total'!$B75,'WW Spending Projected'!H$60:H$99)</f>
        <v>0</v>
      </c>
      <c r="I75" s="422">
        <f>SUMIF('WW Spending Actual'!$B$58:$B$97,'WW Spending Total'!$B75,'WW Spending Actual'!I$58:I$97)+SUMIF('WW Spending Projected'!$B$60:$B$99,'WW Spending Total'!$B75,'WW Spending Projected'!I$60:I$99)</f>
        <v>0</v>
      </c>
      <c r="J75" s="422">
        <f>SUMIF('WW Spending Actual'!$B$58:$B$97,'WW Spending Total'!$B75,'WW Spending Actual'!J$58:J$97)+SUMIF('WW Spending Projected'!$B$60:$B$99,'WW Spending Total'!$B75,'WW Spending Projected'!J$60:J$99)</f>
        <v>0</v>
      </c>
      <c r="K75" s="422">
        <f>SUMIF('WW Spending Actual'!$B$58:$B$97,'WW Spending Total'!$B75,'WW Spending Actual'!K$58:K$97)+SUMIF('WW Spending Projected'!$B$60:$B$99,'WW Spending Total'!$B75,'WW Spending Projected'!K$60:K$99)</f>
        <v>0</v>
      </c>
      <c r="L75" s="422">
        <f>SUMIF('WW Spending Actual'!$B$58:$B$97,'WW Spending Total'!$B75,'WW Spending Actual'!L$58:L$97)+SUMIF('WW Spending Projected'!$B$60:$B$99,'WW Spending Total'!$B75,'WW Spending Projected'!L$60:L$99)</f>
        <v>0</v>
      </c>
      <c r="M75" s="422">
        <f>SUMIF('WW Spending Actual'!$B$58:$B$97,'WW Spending Total'!$B75,'WW Spending Actual'!M$58:M$97)+SUMIF('WW Spending Projected'!$B$60:$B$99,'WW Spending Total'!$B75,'WW Spending Projected'!M$60:M$99)</f>
        <v>0</v>
      </c>
      <c r="N75" s="422">
        <f>SUMIF('WW Spending Actual'!$B$58:$B$97,'WW Spending Total'!$B75,'WW Spending Actual'!N$58:N$97)+SUMIF('WW Spending Projected'!$B$60:$B$99,'WW Spending Total'!$B75,'WW Spending Projected'!N$60:N$99)</f>
        <v>0</v>
      </c>
      <c r="O75" s="422">
        <f>SUMIF('WW Spending Actual'!$B$58:$B$97,'WW Spending Total'!$B75,'WW Spending Actual'!O$58:O$97)+SUMIF('WW Spending Projected'!$B$60:$B$99,'WW Spending Total'!$B75,'WW Spending Projected'!O$60:O$99)</f>
        <v>0</v>
      </c>
      <c r="P75" s="422">
        <f>SUMIF('WW Spending Actual'!$B$58:$B$97,'WW Spending Total'!$B75,'WW Spending Actual'!P$58:P$97)+SUMIF('WW Spending Projected'!$B$60:$B$99,'WW Spending Total'!$B75,'WW Spending Projected'!P$60:P$99)</f>
        <v>0</v>
      </c>
      <c r="Q75" s="422">
        <f>SUMIF('WW Spending Actual'!$B$58:$B$97,'WW Spending Total'!$B75,'WW Spending Actual'!Q$58:Q$97)+SUMIF('WW Spending Projected'!$B$60:$B$99,'WW Spending Total'!$B75,'WW Spending Projected'!Q$60:Q$99)</f>
        <v>0</v>
      </c>
      <c r="R75" s="422">
        <f>SUMIF('WW Spending Actual'!$B$58:$B$97,'WW Spending Total'!$B75,'WW Spending Actual'!R$58:R$97)+SUMIF('WW Spending Projected'!$B$60:$B$99,'WW Spending Total'!$B75,'WW Spending Projected'!R$60:R$99)</f>
        <v>0</v>
      </c>
      <c r="S75" s="422">
        <f>SUMIF('WW Spending Actual'!$B$58:$B$97,'WW Spending Total'!$B75,'WW Spending Actual'!S$58:S$97)+SUMIF('WW Spending Projected'!$B$60:$B$99,'WW Spending Total'!$B75,'WW Spending Projected'!S$60:S$99)</f>
        <v>0</v>
      </c>
      <c r="T75" s="422">
        <f>SUMIF('WW Spending Actual'!$B$58:$B$97,'WW Spending Total'!$B75,'WW Spending Actual'!T$58:T$97)+SUMIF('WW Spending Projected'!$B$60:$B$99,'WW Spending Total'!$B75,'WW Spending Projected'!T$60:T$99)</f>
        <v>0</v>
      </c>
      <c r="U75" s="422">
        <f>SUMIF('WW Spending Actual'!$B$58:$B$97,'WW Spending Total'!$B75,'WW Spending Actual'!U$58:U$97)+SUMIF('WW Spending Projected'!$B$60:$B$99,'WW Spending Total'!$B75,'WW Spending Projected'!U$60:U$99)</f>
        <v>0</v>
      </c>
      <c r="V75" s="422">
        <f>SUMIF('WW Spending Actual'!$B$58:$B$97,'WW Spending Total'!$B75,'WW Spending Actual'!V$58:V$97)+SUMIF('WW Spending Projected'!$B$60:$B$99,'WW Spending Total'!$B75,'WW Spending Projected'!V$60:V$99)</f>
        <v>0</v>
      </c>
      <c r="W75" s="93">
        <f>SUMIF('WW Spending Actual'!$B$58:$B$97,'WW Spending Total'!$B75,'WW Spending Actual'!W$58:W$97)+SUMIF('WW Spending Projected'!$B$60:$B$99,'WW Spending Total'!$B75,'WW Spending Projected'!W$60:W$99)</f>
        <v>0</v>
      </c>
      <c r="X75" s="92">
        <f>SUMIF('WW Spending Actual'!$B$58:$B$97,'WW Spending Total'!$B75,'WW Spending Actual'!X$58:X$97)+SUMIF('WW Spending Projected'!$B$60:$B$99,'WW Spending Total'!$B75,'WW Spending Projected'!X$60:X$99)</f>
        <v>0</v>
      </c>
      <c r="Y75" s="92">
        <f>SUMIF('WW Spending Actual'!$B$58:$B$97,'WW Spending Total'!$B75,'WW Spending Actual'!Y$58:Y$97)+SUMIF('WW Spending Projected'!$B$60:$B$99,'WW Spending Total'!$B75,'WW Spending Projected'!Y$60:Y$99)</f>
        <v>0</v>
      </c>
      <c r="Z75" s="92">
        <f>SUMIF('WW Spending Actual'!$B$58:$B$97,'WW Spending Total'!$B75,'WW Spending Actual'!Z$58:Z$97)+SUMIF('WW Spending Projected'!$B$60:$B$99,'WW Spending Total'!$B75,'WW Spending Projected'!Z$60:Z$99)</f>
        <v>0</v>
      </c>
      <c r="AA75" s="92">
        <f>SUMIF('WW Spending Actual'!$B$58:$B$97,'WW Spending Total'!$B75,'WW Spending Actual'!AA$58:AA$97)+SUMIF('WW Spending Projected'!$B$60:$B$99,'WW Spending Total'!$B75,'WW Spending Projected'!AA$60:AA$99)</f>
        <v>0</v>
      </c>
      <c r="AB75" s="92">
        <f>SUMIF('WW Spending Actual'!$B$58:$B$97,'WW Spending Total'!$B75,'WW Spending Actual'!AB$58:AB$97)+SUMIF('WW Spending Projected'!$B$60:$B$99,'WW Spending Total'!$B75,'WW Spending Projected'!AB$60:AB$99)</f>
        <v>0</v>
      </c>
      <c r="AC75" s="92">
        <f>SUMIF('WW Spending Actual'!$B$58:$B$97,'WW Spending Total'!$B75,'WW Spending Actual'!AC$58:AC$97)+SUMIF('WW Spending Projected'!$B$60:$B$99,'WW Spending Total'!$B75,'WW Spending Projected'!AC$60:AC$99)</f>
        <v>0</v>
      </c>
      <c r="AD75" s="92">
        <f>SUMIF('WW Spending Actual'!$B$58:$B$97,'WW Spending Total'!$B75,'WW Spending Actual'!AD$58:AD$97)+SUMIF('WW Spending Projected'!$B$60:$B$99,'WW Spending Total'!$B75,'WW Spending Projected'!AD$60:AD$99)</f>
        <v>0</v>
      </c>
      <c r="AE75" s="92">
        <f>SUMIF('WW Spending Actual'!$B$58:$B$97,'WW Spending Total'!$B75,'WW Spending Actual'!AE$58:AE$97)+SUMIF('WW Spending Projected'!$B$60:$B$99,'WW Spending Total'!$B75,'WW Spending Projected'!AE$60:AE$99)</f>
        <v>0</v>
      </c>
      <c r="AF75" s="92">
        <f>SUMIF('WW Spending Actual'!$B$58:$B$97,'WW Spending Total'!$B75,'WW Spending Actual'!AF$58:AF$97)+SUMIF('WW Spending Projected'!$B$60:$B$99,'WW Spending Total'!$B75,'WW Spending Projected'!AF$60:AF$99)</f>
        <v>0</v>
      </c>
      <c r="AG75" s="93">
        <f>SUMIF('WW Spending Actual'!$B$58:$B$97,'WW Spending Total'!$B75,'WW Spending Actual'!AG$58:AG$97)+SUMIF('WW Spending Projected'!$B$60:$B$99,'WW Spending Total'!$B75,'WW Spending Projected'!AG$60:AG$99)</f>
        <v>0</v>
      </c>
    </row>
    <row r="76" spans="2:33" hidden="1" x14ac:dyDescent="0.2">
      <c r="B76" s="30"/>
      <c r="C76" s="50"/>
      <c r="D76" s="91">
        <f>SUMIF('WW Spending Actual'!$B$58:$B$97,'WW Spending Total'!$B76,'WW Spending Actual'!D$58:D$97)+SUMIF('WW Spending Projected'!$B$60:$B$99,'WW Spending Total'!$B76,'WW Spending Projected'!D$60:D$99)</f>
        <v>0</v>
      </c>
      <c r="E76" s="422">
        <f>SUMIF('WW Spending Actual'!$B$58:$B$97,'WW Spending Total'!$B76,'WW Spending Actual'!E$58:E$97)+SUMIF('WW Spending Projected'!$B$60:$B$99,'WW Spending Total'!$B76,'WW Spending Projected'!E$60:E$99)</f>
        <v>0</v>
      </c>
      <c r="F76" s="422">
        <f>SUMIF('WW Spending Actual'!$B$58:$B$97,'WW Spending Total'!$B76,'WW Spending Actual'!F$58:F$97)+SUMIF('WW Spending Projected'!$B$60:$B$99,'WW Spending Total'!$B76,'WW Spending Projected'!F$60:F$99)</f>
        <v>0</v>
      </c>
      <c r="G76" s="422">
        <f>SUMIF('WW Spending Actual'!$B$58:$B$97,'WW Spending Total'!$B76,'WW Spending Actual'!G$58:G$97)+SUMIF('WW Spending Projected'!$B$60:$B$99,'WW Spending Total'!$B76,'WW Spending Projected'!G$60:G$99)</f>
        <v>0</v>
      </c>
      <c r="H76" s="422">
        <f>SUMIF('WW Spending Actual'!$B$58:$B$97,'WW Spending Total'!$B76,'WW Spending Actual'!H$58:H$97)+SUMIF('WW Spending Projected'!$B$60:$B$99,'WW Spending Total'!$B76,'WW Spending Projected'!H$60:H$99)</f>
        <v>0</v>
      </c>
      <c r="I76" s="422">
        <f>SUMIF('WW Spending Actual'!$B$58:$B$97,'WW Spending Total'!$B76,'WW Spending Actual'!I$58:I$97)+SUMIF('WW Spending Projected'!$B$60:$B$99,'WW Spending Total'!$B76,'WW Spending Projected'!I$60:I$99)</f>
        <v>0</v>
      </c>
      <c r="J76" s="422">
        <f>SUMIF('WW Spending Actual'!$B$58:$B$97,'WW Spending Total'!$B76,'WW Spending Actual'!J$58:J$97)+SUMIF('WW Spending Projected'!$B$60:$B$99,'WW Spending Total'!$B76,'WW Spending Projected'!J$60:J$99)</f>
        <v>0</v>
      </c>
      <c r="K76" s="422">
        <f>SUMIF('WW Spending Actual'!$B$58:$B$97,'WW Spending Total'!$B76,'WW Spending Actual'!K$58:K$97)+SUMIF('WW Spending Projected'!$B$60:$B$99,'WW Spending Total'!$B76,'WW Spending Projected'!K$60:K$99)</f>
        <v>0</v>
      </c>
      <c r="L76" s="422">
        <f>SUMIF('WW Spending Actual'!$B$58:$B$97,'WW Spending Total'!$B76,'WW Spending Actual'!L$58:L$97)+SUMIF('WW Spending Projected'!$B$60:$B$99,'WW Spending Total'!$B76,'WW Spending Projected'!L$60:L$99)</f>
        <v>0</v>
      </c>
      <c r="M76" s="422">
        <f>SUMIF('WW Spending Actual'!$B$58:$B$97,'WW Spending Total'!$B76,'WW Spending Actual'!M$58:M$97)+SUMIF('WW Spending Projected'!$B$60:$B$99,'WW Spending Total'!$B76,'WW Spending Projected'!M$60:M$99)</f>
        <v>0</v>
      </c>
      <c r="N76" s="422">
        <f>SUMIF('WW Spending Actual'!$B$58:$B$97,'WW Spending Total'!$B76,'WW Spending Actual'!N$58:N$97)+SUMIF('WW Spending Projected'!$B$60:$B$99,'WW Spending Total'!$B76,'WW Spending Projected'!N$60:N$99)</f>
        <v>0</v>
      </c>
      <c r="O76" s="422">
        <f>SUMIF('WW Spending Actual'!$B$58:$B$97,'WW Spending Total'!$B76,'WW Spending Actual'!O$58:O$97)+SUMIF('WW Spending Projected'!$B$60:$B$99,'WW Spending Total'!$B76,'WW Spending Projected'!O$60:O$99)</f>
        <v>0</v>
      </c>
      <c r="P76" s="422">
        <f>SUMIF('WW Spending Actual'!$B$58:$B$97,'WW Spending Total'!$B76,'WW Spending Actual'!P$58:P$97)+SUMIF('WW Spending Projected'!$B$60:$B$99,'WW Spending Total'!$B76,'WW Spending Projected'!P$60:P$99)</f>
        <v>0</v>
      </c>
      <c r="Q76" s="422">
        <f>SUMIF('WW Spending Actual'!$B$58:$B$97,'WW Spending Total'!$B76,'WW Spending Actual'!Q$58:Q$97)+SUMIF('WW Spending Projected'!$B$60:$B$99,'WW Spending Total'!$B76,'WW Spending Projected'!Q$60:Q$99)</f>
        <v>0</v>
      </c>
      <c r="R76" s="422">
        <f>SUMIF('WW Spending Actual'!$B$58:$B$97,'WW Spending Total'!$B76,'WW Spending Actual'!R$58:R$97)+SUMIF('WW Spending Projected'!$B$60:$B$99,'WW Spending Total'!$B76,'WW Spending Projected'!R$60:R$99)</f>
        <v>0</v>
      </c>
      <c r="S76" s="422">
        <f>SUMIF('WW Spending Actual'!$B$58:$B$97,'WW Spending Total'!$B76,'WW Spending Actual'!S$58:S$97)+SUMIF('WW Spending Projected'!$B$60:$B$99,'WW Spending Total'!$B76,'WW Spending Projected'!S$60:S$99)</f>
        <v>0</v>
      </c>
      <c r="T76" s="422">
        <f>SUMIF('WW Spending Actual'!$B$58:$B$97,'WW Spending Total'!$B76,'WW Spending Actual'!T$58:T$97)+SUMIF('WW Spending Projected'!$B$60:$B$99,'WW Spending Total'!$B76,'WW Spending Projected'!T$60:T$99)</f>
        <v>0</v>
      </c>
      <c r="U76" s="422">
        <f>SUMIF('WW Spending Actual'!$B$58:$B$97,'WW Spending Total'!$B76,'WW Spending Actual'!U$58:U$97)+SUMIF('WW Spending Projected'!$B$60:$B$99,'WW Spending Total'!$B76,'WW Spending Projected'!U$60:U$99)</f>
        <v>0</v>
      </c>
      <c r="V76" s="422">
        <f>SUMIF('WW Spending Actual'!$B$58:$B$97,'WW Spending Total'!$B76,'WW Spending Actual'!V$58:V$97)+SUMIF('WW Spending Projected'!$B$60:$B$99,'WW Spending Total'!$B76,'WW Spending Projected'!V$60:V$99)</f>
        <v>0</v>
      </c>
      <c r="W76" s="93">
        <f>SUMIF('WW Spending Actual'!$B$58:$B$97,'WW Spending Total'!$B76,'WW Spending Actual'!W$58:W$97)+SUMIF('WW Spending Projected'!$B$60:$B$99,'WW Spending Total'!$B76,'WW Spending Projected'!W$60:W$99)</f>
        <v>0</v>
      </c>
      <c r="X76" s="92">
        <f>SUMIF('WW Spending Actual'!$B$58:$B$97,'WW Spending Total'!$B76,'WW Spending Actual'!X$58:X$97)+SUMIF('WW Spending Projected'!$B$60:$B$99,'WW Spending Total'!$B76,'WW Spending Projected'!X$60:X$99)</f>
        <v>0</v>
      </c>
      <c r="Y76" s="92">
        <f>SUMIF('WW Spending Actual'!$B$58:$B$97,'WW Spending Total'!$B76,'WW Spending Actual'!Y$58:Y$97)+SUMIF('WW Spending Projected'!$B$60:$B$99,'WW Spending Total'!$B76,'WW Spending Projected'!Y$60:Y$99)</f>
        <v>0</v>
      </c>
      <c r="Z76" s="92">
        <f>SUMIF('WW Spending Actual'!$B$58:$B$97,'WW Spending Total'!$B76,'WW Spending Actual'!Z$58:Z$97)+SUMIF('WW Spending Projected'!$B$60:$B$99,'WW Spending Total'!$B76,'WW Spending Projected'!Z$60:Z$99)</f>
        <v>0</v>
      </c>
      <c r="AA76" s="92">
        <f>SUMIF('WW Spending Actual'!$B$58:$B$97,'WW Spending Total'!$B76,'WW Spending Actual'!AA$58:AA$97)+SUMIF('WW Spending Projected'!$B$60:$B$99,'WW Spending Total'!$B76,'WW Spending Projected'!AA$60:AA$99)</f>
        <v>0</v>
      </c>
      <c r="AB76" s="92">
        <f>SUMIF('WW Spending Actual'!$B$58:$B$97,'WW Spending Total'!$B76,'WW Spending Actual'!AB$58:AB$97)+SUMIF('WW Spending Projected'!$B$60:$B$99,'WW Spending Total'!$B76,'WW Spending Projected'!AB$60:AB$99)</f>
        <v>0</v>
      </c>
      <c r="AC76" s="92">
        <f>SUMIF('WW Spending Actual'!$B$58:$B$97,'WW Spending Total'!$B76,'WW Spending Actual'!AC$58:AC$97)+SUMIF('WW Spending Projected'!$B$60:$B$99,'WW Spending Total'!$B76,'WW Spending Projected'!AC$60:AC$99)</f>
        <v>0</v>
      </c>
      <c r="AD76" s="92">
        <f>SUMIF('WW Spending Actual'!$B$58:$B$97,'WW Spending Total'!$B76,'WW Spending Actual'!AD$58:AD$97)+SUMIF('WW Spending Projected'!$B$60:$B$99,'WW Spending Total'!$B76,'WW Spending Projected'!AD$60:AD$99)</f>
        <v>0</v>
      </c>
      <c r="AE76" s="92">
        <f>SUMIF('WW Spending Actual'!$B$58:$B$97,'WW Spending Total'!$B76,'WW Spending Actual'!AE$58:AE$97)+SUMIF('WW Spending Projected'!$B$60:$B$99,'WW Spending Total'!$B76,'WW Spending Projected'!AE$60:AE$99)</f>
        <v>0</v>
      </c>
      <c r="AF76" s="92">
        <f>SUMIF('WW Spending Actual'!$B$58:$B$97,'WW Spending Total'!$B76,'WW Spending Actual'!AF$58:AF$97)+SUMIF('WW Spending Projected'!$B$60:$B$99,'WW Spending Total'!$B76,'WW Spending Projected'!AF$60:AF$99)</f>
        <v>0</v>
      </c>
      <c r="AG76" s="93">
        <f>SUMIF('WW Spending Actual'!$B$58:$B$97,'WW Spending Total'!$B76,'WW Spending Actual'!AG$58:AG$97)+SUMIF('WW Spending Projected'!$B$60:$B$99,'WW Spending Total'!$B76,'WW Spending Projected'!AG$60:AG$99)</f>
        <v>0</v>
      </c>
    </row>
    <row r="77" spans="2:33" hidden="1" x14ac:dyDescent="0.2">
      <c r="B77" s="53" t="s">
        <v>43</v>
      </c>
      <c r="C77" s="50"/>
      <c r="D77" s="91">
        <f>SUMIF('WW Spending Actual'!$B$58:$B$97,'WW Spending Total'!$B77,'WW Spending Actual'!D$58:D$97)+SUMIF('WW Spending Projected'!$B$60:$B$99,'WW Spending Total'!$B77,'WW Spending Projected'!D$60:D$99)</f>
        <v>0</v>
      </c>
      <c r="E77" s="422">
        <f>SUMIF('WW Spending Actual'!$B$58:$B$97,'WW Spending Total'!$B77,'WW Spending Actual'!E$58:E$97)+SUMIF('WW Spending Projected'!$B$60:$B$99,'WW Spending Total'!$B77,'WW Spending Projected'!E$60:E$99)</f>
        <v>0</v>
      </c>
      <c r="F77" s="422">
        <f>SUMIF('WW Spending Actual'!$B$58:$B$97,'WW Spending Total'!$B77,'WW Spending Actual'!F$58:F$97)+SUMIF('WW Spending Projected'!$B$60:$B$99,'WW Spending Total'!$B77,'WW Spending Projected'!F$60:F$99)</f>
        <v>0</v>
      </c>
      <c r="G77" s="422">
        <f>SUMIF('WW Spending Actual'!$B$58:$B$97,'WW Spending Total'!$B77,'WW Spending Actual'!G$58:G$97)+SUMIF('WW Spending Projected'!$B$60:$B$99,'WW Spending Total'!$B77,'WW Spending Projected'!G$60:G$99)</f>
        <v>0</v>
      </c>
      <c r="H77" s="422">
        <f>SUMIF('WW Spending Actual'!$B$58:$B$97,'WW Spending Total'!$B77,'WW Spending Actual'!H$58:H$97)+SUMIF('WW Spending Projected'!$B$60:$B$99,'WW Spending Total'!$B77,'WW Spending Projected'!H$60:H$99)</f>
        <v>0</v>
      </c>
      <c r="I77" s="422">
        <f>SUMIF('WW Spending Actual'!$B$58:$B$97,'WW Spending Total'!$B77,'WW Spending Actual'!I$58:I$97)+SUMIF('WW Spending Projected'!$B$60:$B$99,'WW Spending Total'!$B77,'WW Spending Projected'!I$60:I$99)</f>
        <v>0</v>
      </c>
      <c r="J77" s="422">
        <f>SUMIF('WW Spending Actual'!$B$58:$B$97,'WW Spending Total'!$B77,'WW Spending Actual'!J$58:J$97)+SUMIF('WW Spending Projected'!$B$60:$B$99,'WW Spending Total'!$B77,'WW Spending Projected'!J$60:J$99)</f>
        <v>0</v>
      </c>
      <c r="K77" s="422">
        <f>SUMIF('WW Spending Actual'!$B$58:$B$97,'WW Spending Total'!$B77,'WW Spending Actual'!K$58:K$97)+SUMIF('WW Spending Projected'!$B$60:$B$99,'WW Spending Total'!$B77,'WW Spending Projected'!K$60:K$99)</f>
        <v>0</v>
      </c>
      <c r="L77" s="422">
        <f>SUMIF('WW Spending Actual'!$B$58:$B$97,'WW Spending Total'!$B77,'WW Spending Actual'!L$58:L$97)+SUMIF('WW Spending Projected'!$B$60:$B$99,'WW Spending Total'!$B77,'WW Spending Projected'!L$60:L$99)</f>
        <v>0</v>
      </c>
      <c r="M77" s="422">
        <f>SUMIF('WW Spending Actual'!$B$58:$B$97,'WW Spending Total'!$B77,'WW Spending Actual'!M$58:M$97)+SUMIF('WW Spending Projected'!$B$60:$B$99,'WW Spending Total'!$B77,'WW Spending Projected'!M$60:M$99)</f>
        <v>0</v>
      </c>
      <c r="N77" s="422">
        <f>SUMIF('WW Spending Actual'!$B$58:$B$97,'WW Spending Total'!$B77,'WW Spending Actual'!N$58:N$97)+SUMIF('WW Spending Projected'!$B$60:$B$99,'WW Spending Total'!$B77,'WW Spending Projected'!N$60:N$99)</f>
        <v>0</v>
      </c>
      <c r="O77" s="422">
        <f>SUMIF('WW Spending Actual'!$B$58:$B$97,'WW Spending Total'!$B77,'WW Spending Actual'!O$58:O$97)+SUMIF('WW Spending Projected'!$B$60:$B$99,'WW Spending Total'!$B77,'WW Spending Projected'!O$60:O$99)</f>
        <v>0</v>
      </c>
      <c r="P77" s="422">
        <f>SUMIF('WW Spending Actual'!$B$58:$B$97,'WW Spending Total'!$B77,'WW Spending Actual'!P$58:P$97)+SUMIF('WW Spending Projected'!$B$60:$B$99,'WW Spending Total'!$B77,'WW Spending Projected'!P$60:P$99)</f>
        <v>0</v>
      </c>
      <c r="Q77" s="422">
        <f>SUMIF('WW Spending Actual'!$B$58:$B$97,'WW Spending Total'!$B77,'WW Spending Actual'!Q$58:Q$97)+SUMIF('WW Spending Projected'!$B$60:$B$99,'WW Spending Total'!$B77,'WW Spending Projected'!Q$60:Q$99)</f>
        <v>0</v>
      </c>
      <c r="R77" s="422">
        <f>SUMIF('WW Spending Actual'!$B$58:$B$97,'WW Spending Total'!$B77,'WW Spending Actual'!R$58:R$97)+SUMIF('WW Spending Projected'!$B$60:$B$99,'WW Spending Total'!$B77,'WW Spending Projected'!R$60:R$99)</f>
        <v>0</v>
      </c>
      <c r="S77" s="422">
        <f>SUMIF('WW Spending Actual'!$B$58:$B$97,'WW Spending Total'!$B77,'WW Spending Actual'!S$58:S$97)+SUMIF('WW Spending Projected'!$B$60:$B$99,'WW Spending Total'!$B77,'WW Spending Projected'!S$60:S$99)</f>
        <v>0</v>
      </c>
      <c r="T77" s="422">
        <f>SUMIF('WW Spending Actual'!$B$58:$B$97,'WW Spending Total'!$B77,'WW Spending Actual'!T$58:T$97)+SUMIF('WW Spending Projected'!$B$60:$B$99,'WW Spending Total'!$B77,'WW Spending Projected'!T$60:T$99)</f>
        <v>0</v>
      </c>
      <c r="U77" s="422">
        <f>SUMIF('WW Spending Actual'!$B$58:$B$97,'WW Spending Total'!$B77,'WW Spending Actual'!U$58:U$97)+SUMIF('WW Spending Projected'!$B$60:$B$99,'WW Spending Total'!$B77,'WW Spending Projected'!U$60:U$99)</f>
        <v>0</v>
      </c>
      <c r="V77" s="422">
        <f>SUMIF('WW Spending Actual'!$B$58:$B$97,'WW Spending Total'!$B77,'WW Spending Actual'!V$58:V$97)+SUMIF('WW Spending Projected'!$B$60:$B$99,'WW Spending Total'!$B77,'WW Spending Projected'!V$60:V$99)</f>
        <v>0</v>
      </c>
      <c r="W77" s="93">
        <f>SUMIF('WW Spending Actual'!$B$58:$B$97,'WW Spending Total'!$B77,'WW Spending Actual'!W$58:W$97)+SUMIF('WW Spending Projected'!$B$60:$B$99,'WW Spending Total'!$B77,'WW Spending Projected'!W$60:W$99)</f>
        <v>0</v>
      </c>
      <c r="X77" s="92">
        <f>SUMIF('WW Spending Actual'!$B$58:$B$97,'WW Spending Total'!$B77,'WW Spending Actual'!X$58:X$97)+SUMIF('WW Spending Projected'!$B$60:$B$99,'WW Spending Total'!$B77,'WW Spending Projected'!X$60:X$99)</f>
        <v>0</v>
      </c>
      <c r="Y77" s="92">
        <f>SUMIF('WW Spending Actual'!$B$58:$B$97,'WW Spending Total'!$B77,'WW Spending Actual'!Y$58:Y$97)+SUMIF('WW Spending Projected'!$B$60:$B$99,'WW Spending Total'!$B77,'WW Spending Projected'!Y$60:Y$99)</f>
        <v>0</v>
      </c>
      <c r="Z77" s="92">
        <f>SUMIF('WW Spending Actual'!$B$58:$B$97,'WW Spending Total'!$B77,'WW Spending Actual'!Z$58:Z$97)+SUMIF('WW Spending Projected'!$B$60:$B$99,'WW Spending Total'!$B77,'WW Spending Projected'!Z$60:Z$99)</f>
        <v>0</v>
      </c>
      <c r="AA77" s="92">
        <f>SUMIF('WW Spending Actual'!$B$58:$B$97,'WW Spending Total'!$B77,'WW Spending Actual'!AA$58:AA$97)+SUMIF('WW Spending Projected'!$B$60:$B$99,'WW Spending Total'!$B77,'WW Spending Projected'!AA$60:AA$99)</f>
        <v>0</v>
      </c>
      <c r="AB77" s="92">
        <f>SUMIF('WW Spending Actual'!$B$58:$B$97,'WW Spending Total'!$B77,'WW Spending Actual'!AB$58:AB$97)+SUMIF('WW Spending Projected'!$B$60:$B$99,'WW Spending Total'!$B77,'WW Spending Projected'!AB$60:AB$99)</f>
        <v>0</v>
      </c>
      <c r="AC77" s="92">
        <f>SUMIF('WW Spending Actual'!$B$58:$B$97,'WW Spending Total'!$B77,'WW Spending Actual'!AC$58:AC$97)+SUMIF('WW Spending Projected'!$B$60:$B$99,'WW Spending Total'!$B77,'WW Spending Projected'!AC$60:AC$99)</f>
        <v>0</v>
      </c>
      <c r="AD77" s="92">
        <f>SUMIF('WW Spending Actual'!$B$58:$B$97,'WW Spending Total'!$B77,'WW Spending Actual'!AD$58:AD$97)+SUMIF('WW Spending Projected'!$B$60:$B$99,'WW Spending Total'!$B77,'WW Spending Projected'!AD$60:AD$99)</f>
        <v>0</v>
      </c>
      <c r="AE77" s="92">
        <f>SUMIF('WW Spending Actual'!$B$58:$B$97,'WW Spending Total'!$B77,'WW Spending Actual'!AE$58:AE$97)+SUMIF('WW Spending Projected'!$B$60:$B$99,'WW Spending Total'!$B77,'WW Spending Projected'!AE$60:AE$99)</f>
        <v>0</v>
      </c>
      <c r="AF77" s="92">
        <f>SUMIF('WW Spending Actual'!$B$58:$B$97,'WW Spending Total'!$B77,'WW Spending Actual'!AF$58:AF$97)+SUMIF('WW Spending Projected'!$B$60:$B$99,'WW Spending Total'!$B77,'WW Spending Projected'!AF$60:AF$99)</f>
        <v>0</v>
      </c>
      <c r="AG77" s="93">
        <f>SUMIF('WW Spending Actual'!$B$58:$B$97,'WW Spending Total'!$B77,'WW Spending Actual'!AG$58:AG$97)+SUMIF('WW Spending Projected'!$B$60:$B$99,'WW Spending Total'!$B77,'WW Spending Projected'!AG$60:AG$99)</f>
        <v>0</v>
      </c>
    </row>
    <row r="78" spans="2:33" hidden="1" x14ac:dyDescent="0.2">
      <c r="B78" s="32" t="str">
        <f>IFERROR(VLOOKUP(C78,'MEG Def'!$A$45:$B$48,2),"")</f>
        <v/>
      </c>
      <c r="C78" s="50"/>
      <c r="D78" s="91">
        <f>SUMIF('WW Spending Actual'!$B$58:$B$97,'WW Spending Total'!$B78,'WW Spending Actual'!D$58:D$97)+SUMIF('WW Spending Projected'!$B$60:$B$99,'WW Spending Total'!$B78,'WW Spending Projected'!D$60:D$99)</f>
        <v>0</v>
      </c>
      <c r="E78" s="422">
        <f>SUMIF('WW Spending Actual'!$B$58:$B$97,'WW Spending Total'!$B78,'WW Spending Actual'!E$58:E$97)+SUMIF('WW Spending Projected'!$B$60:$B$99,'WW Spending Total'!$B78,'WW Spending Projected'!E$60:E$99)</f>
        <v>0</v>
      </c>
      <c r="F78" s="422">
        <f>SUMIF('WW Spending Actual'!$B$58:$B$97,'WW Spending Total'!$B78,'WW Spending Actual'!F$58:F$97)+SUMIF('WW Spending Projected'!$B$60:$B$99,'WW Spending Total'!$B78,'WW Spending Projected'!F$60:F$99)</f>
        <v>0</v>
      </c>
      <c r="G78" s="422">
        <f>SUMIF('WW Spending Actual'!$B$58:$B$97,'WW Spending Total'!$B78,'WW Spending Actual'!G$58:G$97)+SUMIF('WW Spending Projected'!$B$60:$B$99,'WW Spending Total'!$B78,'WW Spending Projected'!G$60:G$99)</f>
        <v>0</v>
      </c>
      <c r="H78" s="422">
        <f>SUMIF('WW Spending Actual'!$B$58:$B$97,'WW Spending Total'!$B78,'WW Spending Actual'!H$58:H$97)+SUMIF('WW Spending Projected'!$B$60:$B$99,'WW Spending Total'!$B78,'WW Spending Projected'!H$60:H$99)</f>
        <v>0</v>
      </c>
      <c r="I78" s="422">
        <f>SUMIF('WW Spending Actual'!$B$58:$B$97,'WW Spending Total'!$B78,'WW Spending Actual'!I$58:I$97)+SUMIF('WW Spending Projected'!$B$60:$B$99,'WW Spending Total'!$B78,'WW Spending Projected'!I$60:I$99)</f>
        <v>0</v>
      </c>
      <c r="J78" s="422">
        <f>SUMIF('WW Spending Actual'!$B$58:$B$97,'WW Spending Total'!$B78,'WW Spending Actual'!J$58:J$97)+SUMIF('WW Spending Projected'!$B$60:$B$99,'WW Spending Total'!$B78,'WW Spending Projected'!J$60:J$99)</f>
        <v>0</v>
      </c>
      <c r="K78" s="422">
        <f>SUMIF('WW Spending Actual'!$B$58:$B$97,'WW Spending Total'!$B78,'WW Spending Actual'!K$58:K$97)+SUMIF('WW Spending Projected'!$B$60:$B$99,'WW Spending Total'!$B78,'WW Spending Projected'!K$60:K$99)</f>
        <v>0</v>
      </c>
      <c r="L78" s="422">
        <f>SUMIF('WW Spending Actual'!$B$58:$B$97,'WW Spending Total'!$B78,'WW Spending Actual'!L$58:L$97)+SUMIF('WW Spending Projected'!$B$60:$B$99,'WW Spending Total'!$B78,'WW Spending Projected'!L$60:L$99)</f>
        <v>0</v>
      </c>
      <c r="M78" s="422">
        <f>SUMIF('WW Spending Actual'!$B$58:$B$97,'WW Spending Total'!$B78,'WW Spending Actual'!M$58:M$97)+SUMIF('WW Spending Projected'!$B$60:$B$99,'WW Spending Total'!$B78,'WW Spending Projected'!M$60:M$99)</f>
        <v>0</v>
      </c>
      <c r="N78" s="422">
        <f>SUMIF('WW Spending Actual'!$B$58:$B$97,'WW Spending Total'!$B78,'WW Spending Actual'!N$58:N$97)+SUMIF('WW Spending Projected'!$B$60:$B$99,'WW Spending Total'!$B78,'WW Spending Projected'!N$60:N$99)</f>
        <v>0</v>
      </c>
      <c r="O78" s="422">
        <f>SUMIF('WW Spending Actual'!$B$58:$B$97,'WW Spending Total'!$B78,'WW Spending Actual'!O$58:O$97)+SUMIF('WW Spending Projected'!$B$60:$B$99,'WW Spending Total'!$B78,'WW Spending Projected'!O$60:O$99)</f>
        <v>0</v>
      </c>
      <c r="P78" s="422">
        <f>SUMIF('WW Spending Actual'!$B$58:$B$97,'WW Spending Total'!$B78,'WW Spending Actual'!P$58:P$97)+SUMIF('WW Spending Projected'!$B$60:$B$99,'WW Spending Total'!$B78,'WW Spending Projected'!P$60:P$99)</f>
        <v>0</v>
      </c>
      <c r="Q78" s="422">
        <f>SUMIF('WW Spending Actual'!$B$58:$B$97,'WW Spending Total'!$B78,'WW Spending Actual'!Q$58:Q$97)+SUMIF('WW Spending Projected'!$B$60:$B$99,'WW Spending Total'!$B78,'WW Spending Projected'!Q$60:Q$99)</f>
        <v>0</v>
      </c>
      <c r="R78" s="422">
        <f>SUMIF('WW Spending Actual'!$B$58:$B$97,'WW Spending Total'!$B78,'WW Spending Actual'!R$58:R$97)+SUMIF('WW Spending Projected'!$B$60:$B$99,'WW Spending Total'!$B78,'WW Spending Projected'!R$60:R$99)</f>
        <v>0</v>
      </c>
      <c r="S78" s="422">
        <f>SUMIF('WW Spending Actual'!$B$58:$B$97,'WW Spending Total'!$B78,'WW Spending Actual'!S$58:S$97)+SUMIF('WW Spending Projected'!$B$60:$B$99,'WW Spending Total'!$B78,'WW Spending Projected'!S$60:S$99)</f>
        <v>0</v>
      </c>
      <c r="T78" s="422">
        <f>SUMIF('WW Spending Actual'!$B$58:$B$97,'WW Spending Total'!$B78,'WW Spending Actual'!T$58:T$97)+SUMIF('WW Spending Projected'!$B$60:$B$99,'WW Spending Total'!$B78,'WW Spending Projected'!T$60:T$99)</f>
        <v>0</v>
      </c>
      <c r="U78" s="422">
        <f>SUMIF('WW Spending Actual'!$B$58:$B$97,'WW Spending Total'!$B78,'WW Spending Actual'!U$58:U$97)+SUMIF('WW Spending Projected'!$B$60:$B$99,'WW Spending Total'!$B78,'WW Spending Projected'!U$60:U$99)</f>
        <v>0</v>
      </c>
      <c r="V78" s="422">
        <f>SUMIF('WW Spending Actual'!$B$58:$B$97,'WW Spending Total'!$B78,'WW Spending Actual'!V$58:V$97)+SUMIF('WW Spending Projected'!$B$60:$B$99,'WW Spending Total'!$B78,'WW Spending Projected'!V$60:V$99)</f>
        <v>0</v>
      </c>
      <c r="W78" s="93">
        <f>SUMIF('WW Spending Actual'!$B$58:$B$97,'WW Spending Total'!$B78,'WW Spending Actual'!W$58:W$97)+SUMIF('WW Spending Projected'!$B$60:$B$99,'WW Spending Total'!$B78,'WW Spending Projected'!W$60:W$99)</f>
        <v>0</v>
      </c>
      <c r="X78" s="92">
        <f>SUMIF('WW Spending Actual'!$B$58:$B$97,'WW Spending Total'!$B78,'WW Spending Actual'!X$58:X$97)+SUMIF('WW Spending Projected'!$B$60:$B$99,'WW Spending Total'!$B78,'WW Spending Projected'!X$60:X$99)</f>
        <v>0</v>
      </c>
      <c r="Y78" s="92">
        <f>SUMIF('WW Spending Actual'!$B$58:$B$97,'WW Spending Total'!$B78,'WW Spending Actual'!Y$58:Y$97)+SUMIF('WW Spending Projected'!$B$60:$B$99,'WW Spending Total'!$B78,'WW Spending Projected'!Y$60:Y$99)</f>
        <v>0</v>
      </c>
      <c r="Z78" s="92">
        <f>SUMIF('WW Spending Actual'!$B$58:$B$97,'WW Spending Total'!$B78,'WW Spending Actual'!Z$58:Z$97)+SUMIF('WW Spending Projected'!$B$60:$B$99,'WW Spending Total'!$B78,'WW Spending Projected'!Z$60:Z$99)</f>
        <v>0</v>
      </c>
      <c r="AA78" s="92">
        <f>SUMIF('WW Spending Actual'!$B$58:$B$97,'WW Spending Total'!$B78,'WW Spending Actual'!AA$58:AA$97)+SUMIF('WW Spending Projected'!$B$60:$B$99,'WW Spending Total'!$B78,'WW Spending Projected'!AA$60:AA$99)</f>
        <v>0</v>
      </c>
      <c r="AB78" s="92">
        <f>SUMIF('WW Spending Actual'!$B$58:$B$97,'WW Spending Total'!$B78,'WW Spending Actual'!AB$58:AB$97)+SUMIF('WW Spending Projected'!$B$60:$B$99,'WW Spending Total'!$B78,'WW Spending Projected'!AB$60:AB$99)</f>
        <v>0</v>
      </c>
      <c r="AC78" s="92">
        <f>SUMIF('WW Spending Actual'!$B$58:$B$97,'WW Spending Total'!$B78,'WW Spending Actual'!AC$58:AC$97)+SUMIF('WW Spending Projected'!$B$60:$B$99,'WW Spending Total'!$B78,'WW Spending Projected'!AC$60:AC$99)</f>
        <v>0</v>
      </c>
      <c r="AD78" s="92">
        <f>SUMIF('WW Spending Actual'!$B$58:$B$97,'WW Spending Total'!$B78,'WW Spending Actual'!AD$58:AD$97)+SUMIF('WW Spending Projected'!$B$60:$B$99,'WW Spending Total'!$B78,'WW Spending Projected'!AD$60:AD$99)</f>
        <v>0</v>
      </c>
      <c r="AE78" s="92">
        <f>SUMIF('WW Spending Actual'!$B$58:$B$97,'WW Spending Total'!$B78,'WW Spending Actual'!AE$58:AE$97)+SUMIF('WW Spending Projected'!$B$60:$B$99,'WW Spending Total'!$B78,'WW Spending Projected'!AE$60:AE$99)</f>
        <v>0</v>
      </c>
      <c r="AF78" s="92">
        <f>SUMIF('WW Spending Actual'!$B$58:$B$97,'WW Spending Total'!$B78,'WW Spending Actual'!AF$58:AF$97)+SUMIF('WW Spending Projected'!$B$60:$B$99,'WW Spending Total'!$B78,'WW Spending Projected'!AF$60:AF$99)</f>
        <v>0</v>
      </c>
      <c r="AG78" s="93">
        <f>SUMIF('WW Spending Actual'!$B$58:$B$97,'WW Spending Total'!$B78,'WW Spending Actual'!AG$58:AG$97)+SUMIF('WW Spending Projected'!$B$60:$B$99,'WW Spending Total'!$B78,'WW Spending Projected'!AG$60:AG$99)</f>
        <v>0</v>
      </c>
    </row>
    <row r="79" spans="2:33" hidden="1" x14ac:dyDescent="0.2">
      <c r="B79" s="32" t="str">
        <f>IFERROR(VLOOKUP(C79,'MEG Def'!$A$45:$B$48,2),"")</f>
        <v/>
      </c>
      <c r="C79" s="50"/>
      <c r="D79" s="91">
        <f>SUMIF('WW Spending Actual'!$B$58:$B$97,'WW Spending Total'!$B79,'WW Spending Actual'!D$58:D$97)+SUMIF('WW Spending Projected'!$B$60:$B$99,'WW Spending Total'!$B79,'WW Spending Projected'!D$60:D$99)</f>
        <v>0</v>
      </c>
      <c r="E79" s="422">
        <f>SUMIF('WW Spending Actual'!$B$58:$B$97,'WW Spending Total'!$B79,'WW Spending Actual'!E$58:E$97)+SUMIF('WW Spending Projected'!$B$60:$B$99,'WW Spending Total'!$B79,'WW Spending Projected'!E$60:E$99)</f>
        <v>0</v>
      </c>
      <c r="F79" s="422">
        <f>SUMIF('WW Spending Actual'!$B$58:$B$97,'WW Spending Total'!$B79,'WW Spending Actual'!F$58:F$97)+SUMIF('WW Spending Projected'!$B$60:$B$99,'WW Spending Total'!$B79,'WW Spending Projected'!F$60:F$99)</f>
        <v>0</v>
      </c>
      <c r="G79" s="422">
        <f>SUMIF('WW Spending Actual'!$B$58:$B$97,'WW Spending Total'!$B79,'WW Spending Actual'!G$58:G$97)+SUMIF('WW Spending Projected'!$B$60:$B$99,'WW Spending Total'!$B79,'WW Spending Projected'!G$60:G$99)</f>
        <v>0</v>
      </c>
      <c r="H79" s="422">
        <f>SUMIF('WW Spending Actual'!$B$58:$B$97,'WW Spending Total'!$B79,'WW Spending Actual'!H$58:H$97)+SUMIF('WW Spending Projected'!$B$60:$B$99,'WW Spending Total'!$B79,'WW Spending Projected'!H$60:H$99)</f>
        <v>0</v>
      </c>
      <c r="I79" s="422">
        <f>SUMIF('WW Spending Actual'!$B$58:$B$97,'WW Spending Total'!$B79,'WW Spending Actual'!I$58:I$97)+SUMIF('WW Spending Projected'!$B$60:$B$99,'WW Spending Total'!$B79,'WW Spending Projected'!I$60:I$99)</f>
        <v>0</v>
      </c>
      <c r="J79" s="422">
        <f>SUMIF('WW Spending Actual'!$B$58:$B$97,'WW Spending Total'!$B79,'WW Spending Actual'!J$58:J$97)+SUMIF('WW Spending Projected'!$B$60:$B$99,'WW Spending Total'!$B79,'WW Spending Projected'!J$60:J$99)</f>
        <v>0</v>
      </c>
      <c r="K79" s="422">
        <f>SUMIF('WW Spending Actual'!$B$58:$B$97,'WW Spending Total'!$B79,'WW Spending Actual'!K$58:K$97)+SUMIF('WW Spending Projected'!$B$60:$B$99,'WW Spending Total'!$B79,'WW Spending Projected'!K$60:K$99)</f>
        <v>0</v>
      </c>
      <c r="L79" s="422">
        <f>SUMIF('WW Spending Actual'!$B$58:$B$97,'WW Spending Total'!$B79,'WW Spending Actual'!L$58:L$97)+SUMIF('WW Spending Projected'!$B$60:$B$99,'WW Spending Total'!$B79,'WW Spending Projected'!L$60:L$99)</f>
        <v>0</v>
      </c>
      <c r="M79" s="422">
        <f>SUMIF('WW Spending Actual'!$B$58:$B$97,'WW Spending Total'!$B79,'WW Spending Actual'!M$58:M$97)+SUMIF('WW Spending Projected'!$B$60:$B$99,'WW Spending Total'!$B79,'WW Spending Projected'!M$60:M$99)</f>
        <v>0</v>
      </c>
      <c r="N79" s="422">
        <f>SUMIF('WW Spending Actual'!$B$58:$B$97,'WW Spending Total'!$B79,'WW Spending Actual'!N$58:N$97)+SUMIF('WW Spending Projected'!$B$60:$B$99,'WW Spending Total'!$B79,'WW Spending Projected'!N$60:N$99)</f>
        <v>0</v>
      </c>
      <c r="O79" s="422">
        <f>SUMIF('WW Spending Actual'!$B$58:$B$97,'WW Spending Total'!$B79,'WW Spending Actual'!O$58:O$97)+SUMIF('WW Spending Projected'!$B$60:$B$99,'WW Spending Total'!$B79,'WW Spending Projected'!O$60:O$99)</f>
        <v>0</v>
      </c>
      <c r="P79" s="422">
        <f>SUMIF('WW Spending Actual'!$B$58:$B$97,'WW Spending Total'!$B79,'WW Spending Actual'!P$58:P$97)+SUMIF('WW Spending Projected'!$B$60:$B$99,'WW Spending Total'!$B79,'WW Spending Projected'!P$60:P$99)</f>
        <v>0</v>
      </c>
      <c r="Q79" s="422">
        <f>SUMIF('WW Spending Actual'!$B$58:$B$97,'WW Spending Total'!$B79,'WW Spending Actual'!Q$58:Q$97)+SUMIF('WW Spending Projected'!$B$60:$B$99,'WW Spending Total'!$B79,'WW Spending Projected'!Q$60:Q$99)</f>
        <v>0</v>
      </c>
      <c r="R79" s="422">
        <f>SUMIF('WW Spending Actual'!$B$58:$B$97,'WW Spending Total'!$B79,'WW Spending Actual'!R$58:R$97)+SUMIF('WW Spending Projected'!$B$60:$B$99,'WW Spending Total'!$B79,'WW Spending Projected'!R$60:R$99)</f>
        <v>0</v>
      </c>
      <c r="S79" s="422">
        <f>SUMIF('WW Spending Actual'!$B$58:$B$97,'WW Spending Total'!$B79,'WW Spending Actual'!S$58:S$97)+SUMIF('WW Spending Projected'!$B$60:$B$99,'WW Spending Total'!$B79,'WW Spending Projected'!S$60:S$99)</f>
        <v>0</v>
      </c>
      <c r="T79" s="422">
        <f>SUMIF('WW Spending Actual'!$B$58:$B$97,'WW Spending Total'!$B79,'WW Spending Actual'!T$58:T$97)+SUMIF('WW Spending Projected'!$B$60:$B$99,'WW Spending Total'!$B79,'WW Spending Projected'!T$60:T$99)</f>
        <v>0</v>
      </c>
      <c r="U79" s="422">
        <f>SUMIF('WW Spending Actual'!$B$58:$B$97,'WW Spending Total'!$B79,'WW Spending Actual'!U$58:U$97)+SUMIF('WW Spending Projected'!$B$60:$B$99,'WW Spending Total'!$B79,'WW Spending Projected'!U$60:U$99)</f>
        <v>0</v>
      </c>
      <c r="V79" s="422">
        <f>SUMIF('WW Spending Actual'!$B$58:$B$97,'WW Spending Total'!$B79,'WW Spending Actual'!V$58:V$97)+SUMIF('WW Spending Projected'!$B$60:$B$99,'WW Spending Total'!$B79,'WW Spending Projected'!V$60:V$99)</f>
        <v>0</v>
      </c>
      <c r="W79" s="93">
        <f>SUMIF('WW Spending Actual'!$B$58:$B$97,'WW Spending Total'!$B79,'WW Spending Actual'!W$58:W$97)+SUMIF('WW Spending Projected'!$B$60:$B$99,'WW Spending Total'!$B79,'WW Spending Projected'!W$60:W$99)</f>
        <v>0</v>
      </c>
      <c r="X79" s="92">
        <f>SUMIF('WW Spending Actual'!$B$58:$B$97,'WW Spending Total'!$B79,'WW Spending Actual'!X$58:X$97)+SUMIF('WW Spending Projected'!$B$60:$B$99,'WW Spending Total'!$B79,'WW Spending Projected'!X$60:X$99)</f>
        <v>0</v>
      </c>
      <c r="Y79" s="92">
        <f>SUMIF('WW Spending Actual'!$B$58:$B$97,'WW Spending Total'!$B79,'WW Spending Actual'!Y$58:Y$97)+SUMIF('WW Spending Projected'!$B$60:$B$99,'WW Spending Total'!$B79,'WW Spending Projected'!Y$60:Y$99)</f>
        <v>0</v>
      </c>
      <c r="Z79" s="92">
        <f>SUMIF('WW Spending Actual'!$B$58:$B$97,'WW Spending Total'!$B79,'WW Spending Actual'!Z$58:Z$97)+SUMIF('WW Spending Projected'!$B$60:$B$99,'WW Spending Total'!$B79,'WW Spending Projected'!Z$60:Z$99)</f>
        <v>0</v>
      </c>
      <c r="AA79" s="92">
        <f>SUMIF('WW Spending Actual'!$B$58:$B$97,'WW Spending Total'!$B79,'WW Spending Actual'!AA$58:AA$97)+SUMIF('WW Spending Projected'!$B$60:$B$99,'WW Spending Total'!$B79,'WW Spending Projected'!AA$60:AA$99)</f>
        <v>0</v>
      </c>
      <c r="AB79" s="92">
        <f>SUMIF('WW Spending Actual'!$B$58:$B$97,'WW Spending Total'!$B79,'WW Spending Actual'!AB$58:AB$97)+SUMIF('WW Spending Projected'!$B$60:$B$99,'WW Spending Total'!$B79,'WW Spending Projected'!AB$60:AB$99)</f>
        <v>0</v>
      </c>
      <c r="AC79" s="92">
        <f>SUMIF('WW Spending Actual'!$B$58:$B$97,'WW Spending Total'!$B79,'WW Spending Actual'!AC$58:AC$97)+SUMIF('WW Spending Projected'!$B$60:$B$99,'WW Spending Total'!$B79,'WW Spending Projected'!AC$60:AC$99)</f>
        <v>0</v>
      </c>
      <c r="AD79" s="92">
        <f>SUMIF('WW Spending Actual'!$B$58:$B$97,'WW Spending Total'!$B79,'WW Spending Actual'!AD$58:AD$97)+SUMIF('WW Spending Projected'!$B$60:$B$99,'WW Spending Total'!$B79,'WW Spending Projected'!AD$60:AD$99)</f>
        <v>0</v>
      </c>
      <c r="AE79" s="92">
        <f>SUMIF('WW Spending Actual'!$B$58:$B$97,'WW Spending Total'!$B79,'WW Spending Actual'!AE$58:AE$97)+SUMIF('WW Spending Projected'!$B$60:$B$99,'WW Spending Total'!$B79,'WW Spending Projected'!AE$60:AE$99)</f>
        <v>0</v>
      </c>
      <c r="AF79" s="92">
        <f>SUMIF('WW Spending Actual'!$B$58:$B$97,'WW Spending Total'!$B79,'WW Spending Actual'!AF$58:AF$97)+SUMIF('WW Spending Projected'!$B$60:$B$99,'WW Spending Total'!$B79,'WW Spending Projected'!AF$60:AF$99)</f>
        <v>0</v>
      </c>
      <c r="AG79" s="93">
        <f>SUMIF('WW Spending Actual'!$B$58:$B$97,'WW Spending Total'!$B79,'WW Spending Actual'!AG$58:AG$97)+SUMIF('WW Spending Projected'!$B$60:$B$99,'WW Spending Total'!$B79,'WW Spending Projected'!AG$60:AG$99)</f>
        <v>0</v>
      </c>
    </row>
    <row r="80" spans="2:33" hidden="1" x14ac:dyDescent="0.2">
      <c r="B80" s="32" t="str">
        <f>IFERROR(VLOOKUP(C80,'MEG Def'!$A$45:$B$48,2),"")</f>
        <v/>
      </c>
      <c r="C80" s="50"/>
      <c r="D80" s="91">
        <f>SUMIF('WW Spending Actual'!$B$58:$B$97,'WW Spending Total'!$B80,'WW Spending Actual'!D$58:D$97)+SUMIF('WW Spending Projected'!$B$60:$B$99,'WW Spending Total'!$B80,'WW Spending Projected'!D$60:D$99)</f>
        <v>0</v>
      </c>
      <c r="E80" s="422">
        <f>SUMIF('WW Spending Actual'!$B$58:$B$97,'WW Spending Total'!$B80,'WW Spending Actual'!E$58:E$97)+SUMIF('WW Spending Projected'!$B$60:$B$99,'WW Spending Total'!$B80,'WW Spending Projected'!E$60:E$99)</f>
        <v>0</v>
      </c>
      <c r="F80" s="422">
        <f>SUMIF('WW Spending Actual'!$B$58:$B$97,'WW Spending Total'!$B80,'WW Spending Actual'!F$58:F$97)+SUMIF('WW Spending Projected'!$B$60:$B$99,'WW Spending Total'!$B80,'WW Spending Projected'!F$60:F$99)</f>
        <v>0</v>
      </c>
      <c r="G80" s="422">
        <f>SUMIF('WW Spending Actual'!$B$58:$B$97,'WW Spending Total'!$B80,'WW Spending Actual'!G$58:G$97)+SUMIF('WW Spending Projected'!$B$60:$B$99,'WW Spending Total'!$B80,'WW Spending Projected'!G$60:G$99)</f>
        <v>0</v>
      </c>
      <c r="H80" s="422">
        <f>SUMIF('WW Spending Actual'!$B$58:$B$97,'WW Spending Total'!$B80,'WW Spending Actual'!H$58:H$97)+SUMIF('WW Spending Projected'!$B$60:$B$99,'WW Spending Total'!$B80,'WW Spending Projected'!H$60:H$99)</f>
        <v>0</v>
      </c>
      <c r="I80" s="422">
        <f>SUMIF('WW Spending Actual'!$B$58:$B$97,'WW Spending Total'!$B80,'WW Spending Actual'!I$58:I$97)+SUMIF('WW Spending Projected'!$B$60:$B$99,'WW Spending Total'!$B80,'WW Spending Projected'!I$60:I$99)</f>
        <v>0</v>
      </c>
      <c r="J80" s="422">
        <f>SUMIF('WW Spending Actual'!$B$58:$B$97,'WW Spending Total'!$B80,'WW Spending Actual'!J$58:J$97)+SUMIF('WW Spending Projected'!$B$60:$B$99,'WW Spending Total'!$B80,'WW Spending Projected'!J$60:J$99)</f>
        <v>0</v>
      </c>
      <c r="K80" s="422">
        <f>SUMIF('WW Spending Actual'!$B$58:$B$97,'WW Spending Total'!$B80,'WW Spending Actual'!K$58:K$97)+SUMIF('WW Spending Projected'!$B$60:$B$99,'WW Spending Total'!$B80,'WW Spending Projected'!K$60:K$99)</f>
        <v>0</v>
      </c>
      <c r="L80" s="422">
        <f>SUMIF('WW Spending Actual'!$B$58:$B$97,'WW Spending Total'!$B80,'WW Spending Actual'!L$58:L$97)+SUMIF('WW Spending Projected'!$B$60:$B$99,'WW Spending Total'!$B80,'WW Spending Projected'!L$60:L$99)</f>
        <v>0</v>
      </c>
      <c r="M80" s="422">
        <f>SUMIF('WW Spending Actual'!$B$58:$B$97,'WW Spending Total'!$B80,'WW Spending Actual'!M$58:M$97)+SUMIF('WW Spending Projected'!$B$60:$B$99,'WW Spending Total'!$B80,'WW Spending Projected'!M$60:M$99)</f>
        <v>0</v>
      </c>
      <c r="N80" s="422">
        <f>SUMIF('WW Spending Actual'!$B$58:$B$97,'WW Spending Total'!$B80,'WW Spending Actual'!N$58:N$97)+SUMIF('WW Spending Projected'!$B$60:$B$99,'WW Spending Total'!$B80,'WW Spending Projected'!N$60:N$99)</f>
        <v>0</v>
      </c>
      <c r="O80" s="422">
        <f>SUMIF('WW Spending Actual'!$B$58:$B$97,'WW Spending Total'!$B80,'WW Spending Actual'!O$58:O$97)+SUMIF('WW Spending Projected'!$B$60:$B$99,'WW Spending Total'!$B80,'WW Spending Projected'!O$60:O$99)</f>
        <v>0</v>
      </c>
      <c r="P80" s="422">
        <f>SUMIF('WW Spending Actual'!$B$58:$B$97,'WW Spending Total'!$B80,'WW Spending Actual'!P$58:P$97)+SUMIF('WW Spending Projected'!$B$60:$B$99,'WW Spending Total'!$B80,'WW Spending Projected'!P$60:P$99)</f>
        <v>0</v>
      </c>
      <c r="Q80" s="422">
        <f>SUMIF('WW Spending Actual'!$B$58:$B$97,'WW Spending Total'!$B80,'WW Spending Actual'!Q$58:Q$97)+SUMIF('WW Spending Projected'!$B$60:$B$99,'WW Spending Total'!$B80,'WW Spending Projected'!Q$60:Q$99)</f>
        <v>0</v>
      </c>
      <c r="R80" s="422">
        <f>SUMIF('WW Spending Actual'!$B$58:$B$97,'WW Spending Total'!$B80,'WW Spending Actual'!R$58:R$97)+SUMIF('WW Spending Projected'!$B$60:$B$99,'WW Spending Total'!$B80,'WW Spending Projected'!R$60:R$99)</f>
        <v>0</v>
      </c>
      <c r="S80" s="422">
        <f>SUMIF('WW Spending Actual'!$B$58:$B$97,'WW Spending Total'!$B80,'WW Spending Actual'!S$58:S$97)+SUMIF('WW Spending Projected'!$B$60:$B$99,'WW Spending Total'!$B80,'WW Spending Projected'!S$60:S$99)</f>
        <v>0</v>
      </c>
      <c r="T80" s="422">
        <f>SUMIF('WW Spending Actual'!$B$58:$B$97,'WW Spending Total'!$B80,'WW Spending Actual'!T$58:T$97)+SUMIF('WW Spending Projected'!$B$60:$B$99,'WW Spending Total'!$B80,'WW Spending Projected'!T$60:T$99)</f>
        <v>0</v>
      </c>
      <c r="U80" s="422">
        <f>SUMIF('WW Spending Actual'!$B$58:$B$97,'WW Spending Total'!$B80,'WW Spending Actual'!U$58:U$97)+SUMIF('WW Spending Projected'!$B$60:$B$99,'WW Spending Total'!$B80,'WW Spending Projected'!U$60:U$99)</f>
        <v>0</v>
      </c>
      <c r="V80" s="422">
        <f>SUMIF('WW Spending Actual'!$B$58:$B$97,'WW Spending Total'!$B80,'WW Spending Actual'!V$58:V$97)+SUMIF('WW Spending Projected'!$B$60:$B$99,'WW Spending Total'!$B80,'WW Spending Projected'!V$60:V$99)</f>
        <v>0</v>
      </c>
      <c r="W80" s="93">
        <f>SUMIF('WW Spending Actual'!$B$58:$B$97,'WW Spending Total'!$B80,'WW Spending Actual'!W$58:W$97)+SUMIF('WW Spending Projected'!$B$60:$B$99,'WW Spending Total'!$B80,'WW Spending Projected'!W$60:W$99)</f>
        <v>0</v>
      </c>
      <c r="X80" s="92">
        <f>SUMIF('WW Spending Actual'!$B$58:$B$97,'WW Spending Total'!$B80,'WW Spending Actual'!X$58:X$97)+SUMIF('WW Spending Projected'!$B$60:$B$99,'WW Spending Total'!$B80,'WW Spending Projected'!X$60:X$99)</f>
        <v>0</v>
      </c>
      <c r="Y80" s="92">
        <f>SUMIF('WW Spending Actual'!$B$58:$B$97,'WW Spending Total'!$B80,'WW Spending Actual'!Y$58:Y$97)+SUMIF('WW Spending Projected'!$B$60:$B$99,'WW Spending Total'!$B80,'WW Spending Projected'!Y$60:Y$99)</f>
        <v>0</v>
      </c>
      <c r="Z80" s="92">
        <f>SUMIF('WW Spending Actual'!$B$58:$B$97,'WW Spending Total'!$B80,'WW Spending Actual'!Z$58:Z$97)+SUMIF('WW Spending Projected'!$B$60:$B$99,'WW Spending Total'!$B80,'WW Spending Projected'!Z$60:Z$99)</f>
        <v>0</v>
      </c>
      <c r="AA80" s="92">
        <f>SUMIF('WW Spending Actual'!$B$58:$B$97,'WW Spending Total'!$B80,'WW Spending Actual'!AA$58:AA$97)+SUMIF('WW Spending Projected'!$B$60:$B$99,'WW Spending Total'!$B80,'WW Spending Projected'!AA$60:AA$99)</f>
        <v>0</v>
      </c>
      <c r="AB80" s="92">
        <f>SUMIF('WW Spending Actual'!$B$58:$B$97,'WW Spending Total'!$B80,'WW Spending Actual'!AB$58:AB$97)+SUMIF('WW Spending Projected'!$B$60:$B$99,'WW Spending Total'!$B80,'WW Spending Projected'!AB$60:AB$99)</f>
        <v>0</v>
      </c>
      <c r="AC80" s="92">
        <f>SUMIF('WW Spending Actual'!$B$58:$B$97,'WW Spending Total'!$B80,'WW Spending Actual'!AC$58:AC$97)+SUMIF('WW Spending Projected'!$B$60:$B$99,'WW Spending Total'!$B80,'WW Spending Projected'!AC$60:AC$99)</f>
        <v>0</v>
      </c>
      <c r="AD80" s="92">
        <f>SUMIF('WW Spending Actual'!$B$58:$B$97,'WW Spending Total'!$B80,'WW Spending Actual'!AD$58:AD$97)+SUMIF('WW Spending Projected'!$B$60:$B$99,'WW Spending Total'!$B80,'WW Spending Projected'!AD$60:AD$99)</f>
        <v>0</v>
      </c>
      <c r="AE80" s="92">
        <f>SUMIF('WW Spending Actual'!$B$58:$B$97,'WW Spending Total'!$B80,'WW Spending Actual'!AE$58:AE$97)+SUMIF('WW Spending Projected'!$B$60:$B$99,'WW Spending Total'!$B80,'WW Spending Projected'!AE$60:AE$99)</f>
        <v>0</v>
      </c>
      <c r="AF80" s="92">
        <f>SUMIF('WW Spending Actual'!$B$58:$B$97,'WW Spending Total'!$B80,'WW Spending Actual'!AF$58:AF$97)+SUMIF('WW Spending Projected'!$B$60:$B$99,'WW Spending Total'!$B80,'WW Spending Projected'!AF$60:AF$99)</f>
        <v>0</v>
      </c>
      <c r="AG80" s="93">
        <f>SUMIF('WW Spending Actual'!$B$58:$B$97,'WW Spending Total'!$B80,'WW Spending Actual'!AG$58:AG$97)+SUMIF('WW Spending Projected'!$B$60:$B$99,'WW Spending Total'!$B80,'WW Spending Projected'!AG$60:AG$99)</f>
        <v>0</v>
      </c>
    </row>
    <row r="81" spans="2:33" hidden="1" x14ac:dyDescent="0.2">
      <c r="B81" s="60"/>
      <c r="C81" s="50"/>
      <c r="D81" s="91">
        <f>SUMIF('WW Spending Actual'!$B$58:$B$97,'WW Spending Total'!$B81,'WW Spending Actual'!D$58:D$97)+SUMIF('WW Spending Projected'!$B$60:$B$99,'WW Spending Total'!$B81,'WW Spending Projected'!D$60:D$99)</f>
        <v>0</v>
      </c>
      <c r="E81" s="422">
        <f>SUMIF('WW Spending Actual'!$B$58:$B$97,'WW Spending Total'!$B81,'WW Spending Actual'!E$58:E$97)+SUMIF('WW Spending Projected'!$B$60:$B$99,'WW Spending Total'!$B81,'WW Spending Projected'!E$60:E$99)</f>
        <v>0</v>
      </c>
      <c r="F81" s="422">
        <f>SUMIF('WW Spending Actual'!$B$58:$B$97,'WW Spending Total'!$B81,'WW Spending Actual'!F$58:F$97)+SUMIF('WW Spending Projected'!$B$60:$B$99,'WW Spending Total'!$B81,'WW Spending Projected'!F$60:F$99)</f>
        <v>0</v>
      </c>
      <c r="G81" s="422">
        <f>SUMIF('WW Spending Actual'!$B$58:$B$97,'WW Spending Total'!$B81,'WW Spending Actual'!G$58:G$97)+SUMIF('WW Spending Projected'!$B$60:$B$99,'WW Spending Total'!$B81,'WW Spending Projected'!G$60:G$99)</f>
        <v>0</v>
      </c>
      <c r="H81" s="422">
        <f>SUMIF('WW Spending Actual'!$B$58:$B$97,'WW Spending Total'!$B81,'WW Spending Actual'!H$58:H$97)+SUMIF('WW Spending Projected'!$B$60:$B$99,'WW Spending Total'!$B81,'WW Spending Projected'!H$60:H$99)</f>
        <v>0</v>
      </c>
      <c r="I81" s="422">
        <f>SUMIF('WW Spending Actual'!$B$58:$B$97,'WW Spending Total'!$B81,'WW Spending Actual'!I$58:I$97)+SUMIF('WW Spending Projected'!$B$60:$B$99,'WW Spending Total'!$B81,'WW Spending Projected'!I$60:I$99)</f>
        <v>0</v>
      </c>
      <c r="J81" s="422">
        <f>SUMIF('WW Spending Actual'!$B$58:$B$97,'WW Spending Total'!$B81,'WW Spending Actual'!J$58:J$97)+SUMIF('WW Spending Projected'!$B$60:$B$99,'WW Spending Total'!$B81,'WW Spending Projected'!J$60:J$99)</f>
        <v>0</v>
      </c>
      <c r="K81" s="422">
        <f>SUMIF('WW Spending Actual'!$B$58:$B$97,'WW Spending Total'!$B81,'WW Spending Actual'!K$58:K$97)+SUMIF('WW Spending Projected'!$B$60:$B$99,'WW Spending Total'!$B81,'WW Spending Projected'!K$60:K$99)</f>
        <v>0</v>
      </c>
      <c r="L81" s="422">
        <f>SUMIF('WW Spending Actual'!$B$58:$B$97,'WW Spending Total'!$B81,'WW Spending Actual'!L$58:L$97)+SUMIF('WW Spending Projected'!$B$60:$B$99,'WW Spending Total'!$B81,'WW Spending Projected'!L$60:L$99)</f>
        <v>0</v>
      </c>
      <c r="M81" s="422">
        <f>SUMIF('WW Spending Actual'!$B$58:$B$97,'WW Spending Total'!$B81,'WW Spending Actual'!M$58:M$97)+SUMIF('WW Spending Projected'!$B$60:$B$99,'WW Spending Total'!$B81,'WW Spending Projected'!M$60:M$99)</f>
        <v>0</v>
      </c>
      <c r="N81" s="422">
        <f>SUMIF('WW Spending Actual'!$B$58:$B$97,'WW Spending Total'!$B81,'WW Spending Actual'!N$58:N$97)+SUMIF('WW Spending Projected'!$B$60:$B$99,'WW Spending Total'!$B81,'WW Spending Projected'!N$60:N$99)</f>
        <v>0</v>
      </c>
      <c r="O81" s="422">
        <f>SUMIF('WW Spending Actual'!$B$58:$B$97,'WW Spending Total'!$B81,'WW Spending Actual'!O$58:O$97)+SUMIF('WW Spending Projected'!$B$60:$B$99,'WW Spending Total'!$B81,'WW Spending Projected'!O$60:O$99)</f>
        <v>0</v>
      </c>
      <c r="P81" s="422">
        <f>SUMIF('WW Spending Actual'!$B$58:$B$97,'WW Spending Total'!$B81,'WW Spending Actual'!P$58:P$97)+SUMIF('WW Spending Projected'!$B$60:$B$99,'WW Spending Total'!$B81,'WW Spending Projected'!P$60:P$99)</f>
        <v>0</v>
      </c>
      <c r="Q81" s="422">
        <f>SUMIF('WW Spending Actual'!$B$58:$B$97,'WW Spending Total'!$B81,'WW Spending Actual'!Q$58:Q$97)+SUMIF('WW Spending Projected'!$B$60:$B$99,'WW Spending Total'!$B81,'WW Spending Projected'!Q$60:Q$99)</f>
        <v>0</v>
      </c>
      <c r="R81" s="422">
        <f>SUMIF('WW Spending Actual'!$B$58:$B$97,'WW Spending Total'!$B81,'WW Spending Actual'!R$58:R$97)+SUMIF('WW Spending Projected'!$B$60:$B$99,'WW Spending Total'!$B81,'WW Spending Projected'!R$60:R$99)</f>
        <v>0</v>
      </c>
      <c r="S81" s="422">
        <f>SUMIF('WW Spending Actual'!$B$58:$B$97,'WW Spending Total'!$B81,'WW Spending Actual'!S$58:S$97)+SUMIF('WW Spending Projected'!$B$60:$B$99,'WW Spending Total'!$B81,'WW Spending Projected'!S$60:S$99)</f>
        <v>0</v>
      </c>
      <c r="T81" s="422">
        <f>SUMIF('WW Spending Actual'!$B$58:$B$97,'WW Spending Total'!$B81,'WW Spending Actual'!T$58:T$97)+SUMIF('WW Spending Projected'!$B$60:$B$99,'WW Spending Total'!$B81,'WW Spending Projected'!T$60:T$99)</f>
        <v>0</v>
      </c>
      <c r="U81" s="422">
        <f>SUMIF('WW Spending Actual'!$B$58:$B$97,'WW Spending Total'!$B81,'WW Spending Actual'!U$58:U$97)+SUMIF('WW Spending Projected'!$B$60:$B$99,'WW Spending Total'!$B81,'WW Spending Projected'!U$60:U$99)</f>
        <v>0</v>
      </c>
      <c r="V81" s="422">
        <f>SUMIF('WW Spending Actual'!$B$58:$B$97,'WW Spending Total'!$B81,'WW Spending Actual'!V$58:V$97)+SUMIF('WW Spending Projected'!$B$60:$B$99,'WW Spending Total'!$B81,'WW Spending Projected'!V$60:V$99)</f>
        <v>0</v>
      </c>
      <c r="W81" s="93">
        <f>SUMIF('WW Spending Actual'!$B$58:$B$97,'WW Spending Total'!$B81,'WW Spending Actual'!W$58:W$97)+SUMIF('WW Spending Projected'!$B$60:$B$99,'WW Spending Total'!$B81,'WW Spending Projected'!W$60:W$99)</f>
        <v>0</v>
      </c>
      <c r="X81" s="92">
        <f>SUMIF('WW Spending Actual'!$B$58:$B$97,'WW Spending Total'!$B81,'WW Spending Actual'!X$58:X$97)+SUMIF('WW Spending Projected'!$B$60:$B$99,'WW Spending Total'!$B81,'WW Spending Projected'!X$60:X$99)</f>
        <v>0</v>
      </c>
      <c r="Y81" s="92">
        <f>SUMIF('WW Spending Actual'!$B$58:$B$97,'WW Spending Total'!$B81,'WW Spending Actual'!Y$58:Y$97)+SUMIF('WW Spending Projected'!$B$60:$B$99,'WW Spending Total'!$B81,'WW Spending Projected'!Y$60:Y$99)</f>
        <v>0</v>
      </c>
      <c r="Z81" s="92">
        <f>SUMIF('WW Spending Actual'!$B$58:$B$97,'WW Spending Total'!$B81,'WW Spending Actual'!Z$58:Z$97)+SUMIF('WW Spending Projected'!$B$60:$B$99,'WW Spending Total'!$B81,'WW Spending Projected'!Z$60:Z$99)</f>
        <v>0</v>
      </c>
      <c r="AA81" s="92">
        <f>SUMIF('WW Spending Actual'!$B$58:$B$97,'WW Spending Total'!$B81,'WW Spending Actual'!AA$58:AA$97)+SUMIF('WW Spending Projected'!$B$60:$B$99,'WW Spending Total'!$B81,'WW Spending Projected'!AA$60:AA$99)</f>
        <v>0</v>
      </c>
      <c r="AB81" s="92">
        <f>SUMIF('WW Spending Actual'!$B$58:$B$97,'WW Spending Total'!$B81,'WW Spending Actual'!AB$58:AB$97)+SUMIF('WW Spending Projected'!$B$60:$B$99,'WW Spending Total'!$B81,'WW Spending Projected'!AB$60:AB$99)</f>
        <v>0</v>
      </c>
      <c r="AC81" s="92">
        <f>SUMIF('WW Spending Actual'!$B$58:$B$97,'WW Spending Total'!$B81,'WW Spending Actual'!AC$58:AC$97)+SUMIF('WW Spending Projected'!$B$60:$B$99,'WW Spending Total'!$B81,'WW Spending Projected'!AC$60:AC$99)</f>
        <v>0</v>
      </c>
      <c r="AD81" s="92">
        <f>SUMIF('WW Spending Actual'!$B$58:$B$97,'WW Spending Total'!$B81,'WW Spending Actual'!AD$58:AD$97)+SUMIF('WW Spending Projected'!$B$60:$B$99,'WW Spending Total'!$B81,'WW Spending Projected'!AD$60:AD$99)</f>
        <v>0</v>
      </c>
      <c r="AE81" s="92">
        <f>SUMIF('WW Spending Actual'!$B$58:$B$97,'WW Spending Total'!$B81,'WW Spending Actual'!AE$58:AE$97)+SUMIF('WW Spending Projected'!$B$60:$B$99,'WW Spending Total'!$B81,'WW Spending Projected'!AE$60:AE$99)</f>
        <v>0</v>
      </c>
      <c r="AF81" s="92">
        <f>SUMIF('WW Spending Actual'!$B$58:$B$97,'WW Spending Total'!$B81,'WW Spending Actual'!AF$58:AF$97)+SUMIF('WW Spending Projected'!$B$60:$B$99,'WW Spending Total'!$B81,'WW Spending Projected'!AF$60:AF$99)</f>
        <v>0</v>
      </c>
      <c r="AG81" s="93">
        <f>SUMIF('WW Spending Actual'!$B$58:$B$97,'WW Spending Total'!$B81,'WW Spending Actual'!AG$58:AG$97)+SUMIF('WW Spending Projected'!$B$60:$B$99,'WW Spending Total'!$B81,'WW Spending Projected'!AG$60:AG$99)</f>
        <v>0</v>
      </c>
    </row>
    <row r="82" spans="2:33" hidden="1" x14ac:dyDescent="0.2">
      <c r="B82" s="53" t="s">
        <v>42</v>
      </c>
      <c r="C82" s="50"/>
      <c r="D82" s="91">
        <f>SUMIF('WW Spending Actual'!$B$58:$B$97,'WW Spending Total'!$B82,'WW Spending Actual'!D$58:D$97)+SUMIF('WW Spending Projected'!$B$60:$B$99,'WW Spending Total'!$B82,'WW Spending Projected'!D$60:D$99)</f>
        <v>0</v>
      </c>
      <c r="E82" s="422">
        <f>SUMIF('WW Spending Actual'!$B$58:$B$97,'WW Spending Total'!$B82,'WW Spending Actual'!E$58:E$97)+SUMIF('WW Spending Projected'!$B$60:$B$99,'WW Spending Total'!$B82,'WW Spending Projected'!E$60:E$99)</f>
        <v>0</v>
      </c>
      <c r="F82" s="422">
        <f>SUMIF('WW Spending Actual'!$B$58:$B$97,'WW Spending Total'!$B82,'WW Spending Actual'!F$58:F$97)+SUMIF('WW Spending Projected'!$B$60:$B$99,'WW Spending Total'!$B82,'WW Spending Projected'!F$60:F$99)</f>
        <v>0</v>
      </c>
      <c r="G82" s="422">
        <f>SUMIF('WW Spending Actual'!$B$58:$B$97,'WW Spending Total'!$B82,'WW Spending Actual'!G$58:G$97)+SUMIF('WW Spending Projected'!$B$60:$B$99,'WW Spending Total'!$B82,'WW Spending Projected'!G$60:G$99)</f>
        <v>0</v>
      </c>
      <c r="H82" s="422">
        <f>SUMIF('WW Spending Actual'!$B$58:$B$97,'WW Spending Total'!$B82,'WW Spending Actual'!H$58:H$97)+SUMIF('WW Spending Projected'!$B$60:$B$99,'WW Spending Total'!$B82,'WW Spending Projected'!H$60:H$99)</f>
        <v>0</v>
      </c>
      <c r="I82" s="422">
        <f>SUMIF('WW Spending Actual'!$B$58:$B$97,'WW Spending Total'!$B82,'WW Spending Actual'!I$58:I$97)+SUMIF('WW Spending Projected'!$B$60:$B$99,'WW Spending Total'!$B82,'WW Spending Projected'!I$60:I$99)</f>
        <v>0</v>
      </c>
      <c r="J82" s="422">
        <f>SUMIF('WW Spending Actual'!$B$58:$B$97,'WW Spending Total'!$B82,'WW Spending Actual'!J$58:J$97)+SUMIF('WW Spending Projected'!$B$60:$B$99,'WW Spending Total'!$B82,'WW Spending Projected'!J$60:J$99)</f>
        <v>0</v>
      </c>
      <c r="K82" s="422">
        <f>SUMIF('WW Spending Actual'!$B$58:$B$97,'WW Spending Total'!$B82,'WW Spending Actual'!K$58:K$97)+SUMIF('WW Spending Projected'!$B$60:$B$99,'WW Spending Total'!$B82,'WW Spending Projected'!K$60:K$99)</f>
        <v>0</v>
      </c>
      <c r="L82" s="422">
        <f>SUMIF('WW Spending Actual'!$B$58:$B$97,'WW Spending Total'!$B82,'WW Spending Actual'!L$58:L$97)+SUMIF('WW Spending Projected'!$B$60:$B$99,'WW Spending Total'!$B82,'WW Spending Projected'!L$60:L$99)</f>
        <v>0</v>
      </c>
      <c r="M82" s="422">
        <f>SUMIF('WW Spending Actual'!$B$58:$B$97,'WW Spending Total'!$B82,'WW Spending Actual'!M$58:M$97)+SUMIF('WW Spending Projected'!$B$60:$B$99,'WW Spending Total'!$B82,'WW Spending Projected'!M$60:M$99)</f>
        <v>0</v>
      </c>
      <c r="N82" s="422">
        <f>SUMIF('WW Spending Actual'!$B$58:$B$97,'WW Spending Total'!$B82,'WW Spending Actual'!N$58:N$97)+SUMIF('WW Spending Projected'!$B$60:$B$99,'WW Spending Total'!$B82,'WW Spending Projected'!N$60:N$99)</f>
        <v>0</v>
      </c>
      <c r="O82" s="422">
        <f>SUMIF('WW Spending Actual'!$B$58:$B$97,'WW Spending Total'!$B82,'WW Spending Actual'!O$58:O$97)+SUMIF('WW Spending Projected'!$B$60:$B$99,'WW Spending Total'!$B82,'WW Spending Projected'!O$60:O$99)</f>
        <v>0</v>
      </c>
      <c r="P82" s="422">
        <f>SUMIF('WW Spending Actual'!$B$58:$B$97,'WW Spending Total'!$B82,'WW Spending Actual'!P$58:P$97)+SUMIF('WW Spending Projected'!$B$60:$B$99,'WW Spending Total'!$B82,'WW Spending Projected'!P$60:P$99)</f>
        <v>0</v>
      </c>
      <c r="Q82" s="422">
        <f>SUMIF('WW Spending Actual'!$B$58:$B$97,'WW Spending Total'!$B82,'WW Spending Actual'!Q$58:Q$97)+SUMIF('WW Spending Projected'!$B$60:$B$99,'WW Spending Total'!$B82,'WW Spending Projected'!Q$60:Q$99)</f>
        <v>0</v>
      </c>
      <c r="R82" s="422">
        <f>SUMIF('WW Spending Actual'!$B$58:$B$97,'WW Spending Total'!$B82,'WW Spending Actual'!R$58:R$97)+SUMIF('WW Spending Projected'!$B$60:$B$99,'WW Spending Total'!$B82,'WW Spending Projected'!R$60:R$99)</f>
        <v>0</v>
      </c>
      <c r="S82" s="422">
        <f>SUMIF('WW Spending Actual'!$B$58:$B$97,'WW Spending Total'!$B82,'WW Spending Actual'!S$58:S$97)+SUMIF('WW Spending Projected'!$B$60:$B$99,'WW Spending Total'!$B82,'WW Spending Projected'!S$60:S$99)</f>
        <v>0</v>
      </c>
      <c r="T82" s="422">
        <f>SUMIF('WW Spending Actual'!$B$58:$B$97,'WW Spending Total'!$B82,'WW Spending Actual'!T$58:T$97)+SUMIF('WW Spending Projected'!$B$60:$B$99,'WW Spending Total'!$B82,'WW Spending Projected'!T$60:T$99)</f>
        <v>0</v>
      </c>
      <c r="U82" s="422">
        <f>SUMIF('WW Spending Actual'!$B$58:$B$97,'WW Spending Total'!$B82,'WW Spending Actual'!U$58:U$97)+SUMIF('WW Spending Projected'!$B$60:$B$99,'WW Spending Total'!$B82,'WW Spending Projected'!U$60:U$99)</f>
        <v>0</v>
      </c>
      <c r="V82" s="422">
        <f>SUMIF('WW Spending Actual'!$B$58:$B$97,'WW Spending Total'!$B82,'WW Spending Actual'!V$58:V$97)+SUMIF('WW Spending Projected'!$B$60:$B$99,'WW Spending Total'!$B82,'WW Spending Projected'!V$60:V$99)</f>
        <v>0</v>
      </c>
      <c r="W82" s="93">
        <f>SUMIF('WW Spending Actual'!$B$58:$B$97,'WW Spending Total'!$B82,'WW Spending Actual'!W$58:W$97)+SUMIF('WW Spending Projected'!$B$60:$B$99,'WW Spending Total'!$B82,'WW Spending Projected'!W$60:W$99)</f>
        <v>0</v>
      </c>
      <c r="X82" s="92">
        <f>SUMIF('WW Spending Actual'!$B$58:$B$97,'WW Spending Total'!$B82,'WW Spending Actual'!X$58:X$97)+SUMIF('WW Spending Projected'!$B$60:$B$99,'WW Spending Total'!$B82,'WW Spending Projected'!X$60:X$99)</f>
        <v>0</v>
      </c>
      <c r="Y82" s="92">
        <f>SUMIF('WW Spending Actual'!$B$58:$B$97,'WW Spending Total'!$B82,'WW Spending Actual'!Y$58:Y$97)+SUMIF('WW Spending Projected'!$B$60:$B$99,'WW Spending Total'!$B82,'WW Spending Projected'!Y$60:Y$99)</f>
        <v>0</v>
      </c>
      <c r="Z82" s="92">
        <f>SUMIF('WW Spending Actual'!$B$58:$B$97,'WW Spending Total'!$B82,'WW Spending Actual'!Z$58:Z$97)+SUMIF('WW Spending Projected'!$B$60:$B$99,'WW Spending Total'!$B82,'WW Spending Projected'!Z$60:Z$99)</f>
        <v>0</v>
      </c>
      <c r="AA82" s="92">
        <f>SUMIF('WW Spending Actual'!$B$58:$B$97,'WW Spending Total'!$B82,'WW Spending Actual'!AA$58:AA$97)+SUMIF('WW Spending Projected'!$B$60:$B$99,'WW Spending Total'!$B82,'WW Spending Projected'!AA$60:AA$99)</f>
        <v>0</v>
      </c>
      <c r="AB82" s="92">
        <f>SUMIF('WW Spending Actual'!$B$58:$B$97,'WW Spending Total'!$B82,'WW Spending Actual'!AB$58:AB$97)+SUMIF('WW Spending Projected'!$B$60:$B$99,'WW Spending Total'!$B82,'WW Spending Projected'!AB$60:AB$99)</f>
        <v>0</v>
      </c>
      <c r="AC82" s="92">
        <f>SUMIF('WW Spending Actual'!$B$58:$B$97,'WW Spending Total'!$B82,'WW Spending Actual'!AC$58:AC$97)+SUMIF('WW Spending Projected'!$B$60:$B$99,'WW Spending Total'!$B82,'WW Spending Projected'!AC$60:AC$99)</f>
        <v>0</v>
      </c>
      <c r="AD82" s="92">
        <f>SUMIF('WW Spending Actual'!$B$58:$B$97,'WW Spending Total'!$B82,'WW Spending Actual'!AD$58:AD$97)+SUMIF('WW Spending Projected'!$B$60:$B$99,'WW Spending Total'!$B82,'WW Spending Projected'!AD$60:AD$99)</f>
        <v>0</v>
      </c>
      <c r="AE82" s="92">
        <f>SUMIF('WW Spending Actual'!$B$58:$B$97,'WW Spending Total'!$B82,'WW Spending Actual'!AE$58:AE$97)+SUMIF('WW Spending Projected'!$B$60:$B$99,'WW Spending Total'!$B82,'WW Spending Projected'!AE$60:AE$99)</f>
        <v>0</v>
      </c>
      <c r="AF82" s="92">
        <f>SUMIF('WW Spending Actual'!$B$58:$B$97,'WW Spending Total'!$B82,'WW Spending Actual'!AF$58:AF$97)+SUMIF('WW Spending Projected'!$B$60:$B$99,'WW Spending Total'!$B82,'WW Spending Projected'!AF$60:AF$99)</f>
        <v>0</v>
      </c>
      <c r="AG82" s="93">
        <f>SUMIF('WW Spending Actual'!$B$58:$B$97,'WW Spending Total'!$B82,'WW Spending Actual'!AG$58:AG$97)+SUMIF('WW Spending Projected'!$B$60:$B$99,'WW Spending Total'!$B82,'WW Spending Projected'!AG$60:AG$99)</f>
        <v>0</v>
      </c>
    </row>
    <row r="83" spans="2:33" hidden="1" x14ac:dyDescent="0.2">
      <c r="B83" s="32" t="str">
        <f>IFERROR(VLOOKUP(C83,'MEG Def'!$A$50:$B$53,2),"")</f>
        <v/>
      </c>
      <c r="C83" s="50"/>
      <c r="D83" s="91">
        <f>SUMIF('WW Spending Actual'!$B$58:$B$97,'WW Spending Total'!$B83,'WW Spending Actual'!D$58:D$97)+SUMIF('WW Spending Projected'!$B$60:$B$99,'WW Spending Total'!$B83,'WW Spending Projected'!D$60:D$99)</f>
        <v>0</v>
      </c>
      <c r="E83" s="422">
        <f>SUMIF('WW Spending Actual'!$B$58:$B$97,'WW Spending Total'!$B83,'WW Spending Actual'!E$58:E$97)+SUMIF('WW Spending Projected'!$B$60:$B$99,'WW Spending Total'!$B83,'WW Spending Projected'!E$60:E$99)</f>
        <v>0</v>
      </c>
      <c r="F83" s="422">
        <f>SUMIF('WW Spending Actual'!$B$58:$B$97,'WW Spending Total'!$B83,'WW Spending Actual'!F$58:F$97)+SUMIF('WW Spending Projected'!$B$60:$B$99,'WW Spending Total'!$B83,'WW Spending Projected'!F$60:F$99)</f>
        <v>0</v>
      </c>
      <c r="G83" s="422">
        <f>SUMIF('WW Spending Actual'!$B$58:$B$97,'WW Spending Total'!$B83,'WW Spending Actual'!G$58:G$97)+SUMIF('WW Spending Projected'!$B$60:$B$99,'WW Spending Total'!$B83,'WW Spending Projected'!G$60:G$99)</f>
        <v>0</v>
      </c>
      <c r="H83" s="422">
        <f>SUMIF('WW Spending Actual'!$B$58:$B$97,'WW Spending Total'!$B83,'WW Spending Actual'!H$58:H$97)+SUMIF('WW Spending Projected'!$B$60:$B$99,'WW Spending Total'!$B83,'WW Spending Projected'!H$60:H$99)</f>
        <v>0</v>
      </c>
      <c r="I83" s="422">
        <f>SUMIF('WW Spending Actual'!$B$58:$B$97,'WW Spending Total'!$B83,'WW Spending Actual'!I$58:I$97)+SUMIF('WW Spending Projected'!$B$60:$B$99,'WW Spending Total'!$B83,'WW Spending Projected'!I$60:I$99)</f>
        <v>0</v>
      </c>
      <c r="J83" s="422">
        <f>SUMIF('WW Spending Actual'!$B$58:$B$97,'WW Spending Total'!$B83,'WW Spending Actual'!J$58:J$97)+SUMIF('WW Spending Projected'!$B$60:$B$99,'WW Spending Total'!$B83,'WW Spending Projected'!J$60:J$99)</f>
        <v>0</v>
      </c>
      <c r="K83" s="422">
        <f>SUMIF('WW Spending Actual'!$B$58:$B$97,'WW Spending Total'!$B83,'WW Spending Actual'!K$58:K$97)+SUMIF('WW Spending Projected'!$B$60:$B$99,'WW Spending Total'!$B83,'WW Spending Projected'!K$60:K$99)</f>
        <v>0</v>
      </c>
      <c r="L83" s="422">
        <f>SUMIF('WW Spending Actual'!$B$58:$B$97,'WW Spending Total'!$B83,'WW Spending Actual'!L$58:L$97)+SUMIF('WW Spending Projected'!$B$60:$B$99,'WW Spending Total'!$B83,'WW Spending Projected'!L$60:L$99)</f>
        <v>0</v>
      </c>
      <c r="M83" s="422">
        <f>SUMIF('WW Spending Actual'!$B$58:$B$97,'WW Spending Total'!$B83,'WW Spending Actual'!M$58:M$97)+SUMIF('WW Spending Projected'!$B$60:$B$99,'WW Spending Total'!$B83,'WW Spending Projected'!M$60:M$99)</f>
        <v>0</v>
      </c>
      <c r="N83" s="422">
        <f>SUMIF('WW Spending Actual'!$B$58:$B$97,'WW Spending Total'!$B83,'WW Spending Actual'!N$58:N$97)+SUMIF('WW Spending Projected'!$B$60:$B$99,'WW Spending Total'!$B83,'WW Spending Projected'!N$60:N$99)</f>
        <v>0</v>
      </c>
      <c r="O83" s="422">
        <f>SUMIF('WW Spending Actual'!$B$58:$B$97,'WW Spending Total'!$B83,'WW Spending Actual'!O$58:O$97)+SUMIF('WW Spending Projected'!$B$60:$B$99,'WW Spending Total'!$B83,'WW Spending Projected'!O$60:O$99)</f>
        <v>0</v>
      </c>
      <c r="P83" s="422">
        <f>SUMIF('WW Spending Actual'!$B$58:$B$97,'WW Spending Total'!$B83,'WW Spending Actual'!P$58:P$97)+SUMIF('WW Spending Projected'!$B$60:$B$99,'WW Spending Total'!$B83,'WW Spending Projected'!P$60:P$99)</f>
        <v>0</v>
      </c>
      <c r="Q83" s="422">
        <f>SUMIF('WW Spending Actual'!$B$58:$B$97,'WW Spending Total'!$B83,'WW Spending Actual'!Q$58:Q$97)+SUMIF('WW Spending Projected'!$B$60:$B$99,'WW Spending Total'!$B83,'WW Spending Projected'!Q$60:Q$99)</f>
        <v>0</v>
      </c>
      <c r="R83" s="422">
        <f>SUMIF('WW Spending Actual'!$B$58:$B$97,'WW Spending Total'!$B83,'WW Spending Actual'!R$58:R$97)+SUMIF('WW Spending Projected'!$B$60:$B$99,'WW Spending Total'!$B83,'WW Spending Projected'!R$60:R$99)</f>
        <v>0</v>
      </c>
      <c r="S83" s="422">
        <f>SUMIF('WW Spending Actual'!$B$58:$B$97,'WW Spending Total'!$B83,'WW Spending Actual'!S$58:S$97)+SUMIF('WW Spending Projected'!$B$60:$B$99,'WW Spending Total'!$B83,'WW Spending Projected'!S$60:S$99)</f>
        <v>0</v>
      </c>
      <c r="T83" s="422">
        <f>SUMIF('WW Spending Actual'!$B$58:$B$97,'WW Spending Total'!$B83,'WW Spending Actual'!T$58:T$97)+SUMIF('WW Spending Projected'!$B$60:$B$99,'WW Spending Total'!$B83,'WW Spending Projected'!T$60:T$99)</f>
        <v>0</v>
      </c>
      <c r="U83" s="422">
        <f>SUMIF('WW Spending Actual'!$B$58:$B$97,'WW Spending Total'!$B83,'WW Spending Actual'!U$58:U$97)+SUMIF('WW Spending Projected'!$B$60:$B$99,'WW Spending Total'!$B83,'WW Spending Projected'!U$60:U$99)</f>
        <v>0</v>
      </c>
      <c r="V83" s="422">
        <f>SUMIF('WW Spending Actual'!$B$58:$B$97,'WW Spending Total'!$B83,'WW Spending Actual'!V$58:V$97)+SUMIF('WW Spending Projected'!$B$60:$B$99,'WW Spending Total'!$B83,'WW Spending Projected'!V$60:V$99)</f>
        <v>0</v>
      </c>
      <c r="W83" s="93">
        <f>SUMIF('WW Spending Actual'!$B$58:$B$97,'WW Spending Total'!$B83,'WW Spending Actual'!W$58:W$97)+SUMIF('WW Spending Projected'!$B$60:$B$99,'WW Spending Total'!$B83,'WW Spending Projected'!W$60:W$99)</f>
        <v>0</v>
      </c>
      <c r="X83" s="92">
        <f>SUMIF('WW Spending Actual'!$B$58:$B$97,'WW Spending Total'!$B83,'WW Spending Actual'!X$58:X$97)+SUMIF('WW Spending Projected'!$B$60:$B$99,'WW Spending Total'!$B83,'WW Spending Projected'!X$60:X$99)</f>
        <v>0</v>
      </c>
      <c r="Y83" s="92">
        <f>SUMIF('WW Spending Actual'!$B$58:$B$97,'WW Spending Total'!$B83,'WW Spending Actual'!Y$58:Y$97)+SUMIF('WW Spending Projected'!$B$60:$B$99,'WW Spending Total'!$B83,'WW Spending Projected'!Y$60:Y$99)</f>
        <v>0</v>
      </c>
      <c r="Z83" s="92">
        <f>SUMIF('WW Spending Actual'!$B$58:$B$97,'WW Spending Total'!$B83,'WW Spending Actual'!Z$58:Z$97)+SUMIF('WW Spending Projected'!$B$60:$B$99,'WW Spending Total'!$B83,'WW Spending Projected'!Z$60:Z$99)</f>
        <v>0</v>
      </c>
      <c r="AA83" s="92">
        <f>SUMIF('WW Spending Actual'!$B$58:$B$97,'WW Spending Total'!$B83,'WW Spending Actual'!AA$58:AA$97)+SUMIF('WW Spending Projected'!$B$60:$B$99,'WW Spending Total'!$B83,'WW Spending Projected'!AA$60:AA$99)</f>
        <v>0</v>
      </c>
      <c r="AB83" s="92">
        <f>SUMIF('WW Spending Actual'!$B$58:$B$97,'WW Spending Total'!$B83,'WW Spending Actual'!AB$58:AB$97)+SUMIF('WW Spending Projected'!$B$60:$B$99,'WW Spending Total'!$B83,'WW Spending Projected'!AB$60:AB$99)</f>
        <v>0</v>
      </c>
      <c r="AC83" s="92">
        <f>SUMIF('WW Spending Actual'!$B$58:$B$97,'WW Spending Total'!$B83,'WW Spending Actual'!AC$58:AC$97)+SUMIF('WW Spending Projected'!$B$60:$B$99,'WW Spending Total'!$B83,'WW Spending Projected'!AC$60:AC$99)</f>
        <v>0</v>
      </c>
      <c r="AD83" s="92">
        <f>SUMIF('WW Spending Actual'!$B$58:$B$97,'WW Spending Total'!$B83,'WW Spending Actual'!AD$58:AD$97)+SUMIF('WW Spending Projected'!$B$60:$B$99,'WW Spending Total'!$B83,'WW Spending Projected'!AD$60:AD$99)</f>
        <v>0</v>
      </c>
      <c r="AE83" s="92">
        <f>SUMIF('WW Spending Actual'!$B$58:$B$97,'WW Spending Total'!$B83,'WW Spending Actual'!AE$58:AE$97)+SUMIF('WW Spending Projected'!$B$60:$B$99,'WW Spending Total'!$B83,'WW Spending Projected'!AE$60:AE$99)</f>
        <v>0</v>
      </c>
      <c r="AF83" s="92">
        <f>SUMIF('WW Spending Actual'!$B$58:$B$97,'WW Spending Total'!$B83,'WW Spending Actual'!AF$58:AF$97)+SUMIF('WW Spending Projected'!$B$60:$B$99,'WW Spending Total'!$B83,'WW Spending Projected'!AF$60:AF$99)</f>
        <v>0</v>
      </c>
      <c r="AG83" s="93">
        <f>SUMIF('WW Spending Actual'!$B$58:$B$97,'WW Spending Total'!$B83,'WW Spending Actual'!AG$58:AG$97)+SUMIF('WW Spending Projected'!$B$60:$B$99,'WW Spending Total'!$B83,'WW Spending Projected'!AG$60:AG$99)</f>
        <v>0</v>
      </c>
    </row>
    <row r="84" spans="2:33" hidden="1" x14ac:dyDescent="0.2">
      <c r="B84" s="32" t="str">
        <f>IFERROR(VLOOKUP(C84,'MEG Def'!$A$50:$B$53,2),"")</f>
        <v/>
      </c>
      <c r="C84" s="50"/>
      <c r="D84" s="91">
        <f>SUMIF('WW Spending Actual'!$B$58:$B$97,'WW Spending Total'!$B84,'WW Spending Actual'!D$58:D$97)+SUMIF('WW Spending Projected'!$B$60:$B$99,'WW Spending Total'!$B84,'WW Spending Projected'!D$60:D$99)</f>
        <v>0</v>
      </c>
      <c r="E84" s="422">
        <f>SUMIF('WW Spending Actual'!$B$58:$B$97,'WW Spending Total'!$B84,'WW Spending Actual'!E$58:E$97)+SUMIF('WW Spending Projected'!$B$60:$B$99,'WW Spending Total'!$B84,'WW Spending Projected'!E$60:E$99)</f>
        <v>0</v>
      </c>
      <c r="F84" s="422">
        <f>SUMIF('WW Spending Actual'!$B$58:$B$97,'WW Spending Total'!$B84,'WW Spending Actual'!F$58:F$97)+SUMIF('WW Spending Projected'!$B$60:$B$99,'WW Spending Total'!$B84,'WW Spending Projected'!F$60:F$99)</f>
        <v>0</v>
      </c>
      <c r="G84" s="422">
        <f>SUMIF('WW Spending Actual'!$B$58:$B$97,'WW Spending Total'!$B84,'WW Spending Actual'!G$58:G$97)+SUMIF('WW Spending Projected'!$B$60:$B$99,'WW Spending Total'!$B84,'WW Spending Projected'!G$60:G$99)</f>
        <v>0</v>
      </c>
      <c r="H84" s="422">
        <f>SUMIF('WW Spending Actual'!$B$58:$B$97,'WW Spending Total'!$B84,'WW Spending Actual'!H$58:H$97)+SUMIF('WW Spending Projected'!$B$60:$B$99,'WW Spending Total'!$B84,'WW Spending Projected'!H$60:H$99)</f>
        <v>0</v>
      </c>
      <c r="I84" s="422">
        <f>SUMIF('WW Spending Actual'!$B$58:$B$97,'WW Spending Total'!$B84,'WW Spending Actual'!I$58:I$97)+SUMIF('WW Spending Projected'!$B$60:$B$99,'WW Spending Total'!$B84,'WW Spending Projected'!I$60:I$99)</f>
        <v>0</v>
      </c>
      <c r="J84" s="422">
        <f>SUMIF('WW Spending Actual'!$B$58:$B$97,'WW Spending Total'!$B84,'WW Spending Actual'!J$58:J$97)+SUMIF('WW Spending Projected'!$B$60:$B$99,'WW Spending Total'!$B84,'WW Spending Projected'!J$60:J$99)</f>
        <v>0</v>
      </c>
      <c r="K84" s="422">
        <f>SUMIF('WW Spending Actual'!$B$58:$B$97,'WW Spending Total'!$B84,'WW Spending Actual'!K$58:K$97)+SUMIF('WW Spending Projected'!$B$60:$B$99,'WW Spending Total'!$B84,'WW Spending Projected'!K$60:K$99)</f>
        <v>0</v>
      </c>
      <c r="L84" s="422">
        <f>SUMIF('WW Spending Actual'!$B$58:$B$97,'WW Spending Total'!$B84,'WW Spending Actual'!L$58:L$97)+SUMIF('WW Spending Projected'!$B$60:$B$99,'WW Spending Total'!$B84,'WW Spending Projected'!L$60:L$99)</f>
        <v>0</v>
      </c>
      <c r="M84" s="422">
        <f>SUMIF('WW Spending Actual'!$B$58:$B$97,'WW Spending Total'!$B84,'WW Spending Actual'!M$58:M$97)+SUMIF('WW Spending Projected'!$B$60:$B$99,'WW Spending Total'!$B84,'WW Spending Projected'!M$60:M$99)</f>
        <v>0</v>
      </c>
      <c r="N84" s="422">
        <f>SUMIF('WW Spending Actual'!$B$58:$B$97,'WW Spending Total'!$B84,'WW Spending Actual'!N$58:N$97)+SUMIF('WW Spending Projected'!$B$60:$B$99,'WW Spending Total'!$B84,'WW Spending Projected'!N$60:N$99)</f>
        <v>0</v>
      </c>
      <c r="O84" s="422">
        <f>SUMIF('WW Spending Actual'!$B$58:$B$97,'WW Spending Total'!$B84,'WW Spending Actual'!O$58:O$97)+SUMIF('WW Spending Projected'!$B$60:$B$99,'WW Spending Total'!$B84,'WW Spending Projected'!O$60:O$99)</f>
        <v>0</v>
      </c>
      <c r="P84" s="422">
        <f>SUMIF('WW Spending Actual'!$B$58:$B$97,'WW Spending Total'!$B84,'WW Spending Actual'!P$58:P$97)+SUMIF('WW Spending Projected'!$B$60:$B$99,'WW Spending Total'!$B84,'WW Spending Projected'!P$60:P$99)</f>
        <v>0</v>
      </c>
      <c r="Q84" s="422">
        <f>SUMIF('WW Spending Actual'!$B$58:$B$97,'WW Spending Total'!$B84,'WW Spending Actual'!Q$58:Q$97)+SUMIF('WW Spending Projected'!$B$60:$B$99,'WW Spending Total'!$B84,'WW Spending Projected'!Q$60:Q$99)</f>
        <v>0</v>
      </c>
      <c r="R84" s="422">
        <f>SUMIF('WW Spending Actual'!$B$58:$B$97,'WW Spending Total'!$B84,'WW Spending Actual'!R$58:R$97)+SUMIF('WW Spending Projected'!$B$60:$B$99,'WW Spending Total'!$B84,'WW Spending Projected'!R$60:R$99)</f>
        <v>0</v>
      </c>
      <c r="S84" s="422">
        <f>SUMIF('WW Spending Actual'!$B$58:$B$97,'WW Spending Total'!$B84,'WW Spending Actual'!S$58:S$97)+SUMIF('WW Spending Projected'!$B$60:$B$99,'WW Spending Total'!$B84,'WW Spending Projected'!S$60:S$99)</f>
        <v>0</v>
      </c>
      <c r="T84" s="422">
        <f>SUMIF('WW Spending Actual'!$B$58:$B$97,'WW Spending Total'!$B84,'WW Spending Actual'!T$58:T$97)+SUMIF('WW Spending Projected'!$B$60:$B$99,'WW Spending Total'!$B84,'WW Spending Projected'!T$60:T$99)</f>
        <v>0</v>
      </c>
      <c r="U84" s="422">
        <f>SUMIF('WW Spending Actual'!$B$58:$B$97,'WW Spending Total'!$B84,'WW Spending Actual'!U$58:U$97)+SUMIF('WW Spending Projected'!$B$60:$B$99,'WW Spending Total'!$B84,'WW Spending Projected'!U$60:U$99)</f>
        <v>0</v>
      </c>
      <c r="V84" s="422">
        <f>SUMIF('WW Spending Actual'!$B$58:$B$97,'WW Spending Total'!$B84,'WW Spending Actual'!V$58:V$97)+SUMIF('WW Spending Projected'!$B$60:$B$99,'WW Spending Total'!$B84,'WW Spending Projected'!V$60:V$99)</f>
        <v>0</v>
      </c>
      <c r="W84" s="93">
        <f>SUMIF('WW Spending Actual'!$B$58:$B$97,'WW Spending Total'!$B84,'WW Spending Actual'!W$58:W$97)+SUMIF('WW Spending Projected'!$B$60:$B$99,'WW Spending Total'!$B84,'WW Spending Projected'!W$60:W$99)</f>
        <v>0</v>
      </c>
      <c r="X84" s="92">
        <f>SUMIF('WW Spending Actual'!$B$58:$B$97,'WW Spending Total'!$B84,'WW Spending Actual'!X$58:X$97)+SUMIF('WW Spending Projected'!$B$60:$B$99,'WW Spending Total'!$B84,'WW Spending Projected'!X$60:X$99)</f>
        <v>0</v>
      </c>
      <c r="Y84" s="92">
        <f>SUMIF('WW Spending Actual'!$B$58:$B$97,'WW Spending Total'!$B84,'WW Spending Actual'!Y$58:Y$97)+SUMIF('WW Spending Projected'!$B$60:$B$99,'WW Spending Total'!$B84,'WW Spending Projected'!Y$60:Y$99)</f>
        <v>0</v>
      </c>
      <c r="Z84" s="92">
        <f>SUMIF('WW Spending Actual'!$B$58:$B$97,'WW Spending Total'!$B84,'WW Spending Actual'!Z$58:Z$97)+SUMIF('WW Spending Projected'!$B$60:$B$99,'WW Spending Total'!$B84,'WW Spending Projected'!Z$60:Z$99)</f>
        <v>0</v>
      </c>
      <c r="AA84" s="92">
        <f>SUMIF('WW Spending Actual'!$B$58:$B$97,'WW Spending Total'!$B84,'WW Spending Actual'!AA$58:AA$97)+SUMIF('WW Spending Projected'!$B$60:$B$99,'WW Spending Total'!$B84,'WW Spending Projected'!AA$60:AA$99)</f>
        <v>0</v>
      </c>
      <c r="AB84" s="92">
        <f>SUMIF('WW Spending Actual'!$B$58:$B$97,'WW Spending Total'!$B84,'WW Spending Actual'!AB$58:AB$97)+SUMIF('WW Spending Projected'!$B$60:$B$99,'WW Spending Total'!$B84,'WW Spending Projected'!AB$60:AB$99)</f>
        <v>0</v>
      </c>
      <c r="AC84" s="92">
        <f>SUMIF('WW Spending Actual'!$B$58:$B$97,'WW Spending Total'!$B84,'WW Spending Actual'!AC$58:AC$97)+SUMIF('WW Spending Projected'!$B$60:$B$99,'WW Spending Total'!$B84,'WW Spending Projected'!AC$60:AC$99)</f>
        <v>0</v>
      </c>
      <c r="AD84" s="92">
        <f>SUMIF('WW Spending Actual'!$B$58:$B$97,'WW Spending Total'!$B84,'WW Spending Actual'!AD$58:AD$97)+SUMIF('WW Spending Projected'!$B$60:$B$99,'WW Spending Total'!$B84,'WW Spending Projected'!AD$60:AD$99)</f>
        <v>0</v>
      </c>
      <c r="AE84" s="92">
        <f>SUMIF('WW Spending Actual'!$B$58:$B$97,'WW Spending Total'!$B84,'WW Spending Actual'!AE$58:AE$97)+SUMIF('WW Spending Projected'!$B$60:$B$99,'WW Spending Total'!$B84,'WW Spending Projected'!AE$60:AE$99)</f>
        <v>0</v>
      </c>
      <c r="AF84" s="92">
        <f>SUMIF('WW Spending Actual'!$B$58:$B$97,'WW Spending Total'!$B84,'WW Spending Actual'!AF$58:AF$97)+SUMIF('WW Spending Projected'!$B$60:$B$99,'WW Spending Total'!$B84,'WW Spending Projected'!AF$60:AF$99)</f>
        <v>0</v>
      </c>
      <c r="AG84" s="93">
        <f>SUMIF('WW Spending Actual'!$B$58:$B$97,'WW Spending Total'!$B84,'WW Spending Actual'!AG$58:AG$97)+SUMIF('WW Spending Projected'!$B$60:$B$99,'WW Spending Total'!$B84,'WW Spending Projected'!AG$60:AG$99)</f>
        <v>0</v>
      </c>
    </row>
    <row r="85" spans="2:33" hidden="1" x14ac:dyDescent="0.2">
      <c r="B85" s="32" t="str">
        <f>IFERROR(VLOOKUP(C85,'MEG Def'!$A$50:$B$53,2),"")</f>
        <v/>
      </c>
      <c r="C85" s="50"/>
      <c r="D85" s="91">
        <f>SUMIF('WW Spending Actual'!$B$58:$B$97,'WW Spending Total'!$B85,'WW Spending Actual'!D$58:D$97)+SUMIF('WW Spending Projected'!$B$60:$B$99,'WW Spending Total'!$B85,'WW Spending Projected'!D$60:D$99)</f>
        <v>0</v>
      </c>
      <c r="E85" s="422">
        <f>SUMIF('WW Spending Actual'!$B$58:$B$97,'WW Spending Total'!$B85,'WW Spending Actual'!E$58:E$97)+SUMIF('WW Spending Projected'!$B$60:$B$99,'WW Spending Total'!$B85,'WW Spending Projected'!E$60:E$99)</f>
        <v>0</v>
      </c>
      <c r="F85" s="422">
        <f>SUMIF('WW Spending Actual'!$B$58:$B$97,'WW Spending Total'!$B85,'WW Spending Actual'!F$58:F$97)+SUMIF('WW Spending Projected'!$B$60:$B$99,'WW Spending Total'!$B85,'WW Spending Projected'!F$60:F$99)</f>
        <v>0</v>
      </c>
      <c r="G85" s="422">
        <f>SUMIF('WW Spending Actual'!$B$58:$B$97,'WW Spending Total'!$B85,'WW Spending Actual'!G$58:G$97)+SUMIF('WW Spending Projected'!$B$60:$B$99,'WW Spending Total'!$B85,'WW Spending Projected'!G$60:G$99)</f>
        <v>0</v>
      </c>
      <c r="H85" s="422">
        <f>SUMIF('WW Spending Actual'!$B$58:$B$97,'WW Spending Total'!$B85,'WW Spending Actual'!H$58:H$97)+SUMIF('WW Spending Projected'!$B$60:$B$99,'WW Spending Total'!$B85,'WW Spending Projected'!H$60:H$99)</f>
        <v>0</v>
      </c>
      <c r="I85" s="422">
        <f>SUMIF('WW Spending Actual'!$B$58:$B$97,'WW Spending Total'!$B85,'WW Spending Actual'!I$58:I$97)+SUMIF('WW Spending Projected'!$B$60:$B$99,'WW Spending Total'!$B85,'WW Spending Projected'!I$60:I$99)</f>
        <v>0</v>
      </c>
      <c r="J85" s="422">
        <f>SUMIF('WW Spending Actual'!$B$58:$B$97,'WW Spending Total'!$B85,'WW Spending Actual'!J$58:J$97)+SUMIF('WW Spending Projected'!$B$60:$B$99,'WW Spending Total'!$B85,'WW Spending Projected'!J$60:J$99)</f>
        <v>0</v>
      </c>
      <c r="K85" s="422">
        <f>SUMIF('WW Spending Actual'!$B$58:$B$97,'WW Spending Total'!$B85,'WW Spending Actual'!K$58:K$97)+SUMIF('WW Spending Projected'!$B$60:$B$99,'WW Spending Total'!$B85,'WW Spending Projected'!K$60:K$99)</f>
        <v>0</v>
      </c>
      <c r="L85" s="422">
        <f>SUMIF('WW Spending Actual'!$B$58:$B$97,'WW Spending Total'!$B85,'WW Spending Actual'!L$58:L$97)+SUMIF('WW Spending Projected'!$B$60:$B$99,'WW Spending Total'!$B85,'WW Spending Projected'!L$60:L$99)</f>
        <v>0</v>
      </c>
      <c r="M85" s="422">
        <f>SUMIF('WW Spending Actual'!$B$58:$B$97,'WW Spending Total'!$B85,'WW Spending Actual'!M$58:M$97)+SUMIF('WW Spending Projected'!$B$60:$B$99,'WW Spending Total'!$B85,'WW Spending Projected'!M$60:M$99)</f>
        <v>0</v>
      </c>
      <c r="N85" s="422">
        <f>SUMIF('WW Spending Actual'!$B$58:$B$97,'WW Spending Total'!$B85,'WW Spending Actual'!N$58:N$97)+SUMIF('WW Spending Projected'!$B$60:$B$99,'WW Spending Total'!$B85,'WW Spending Projected'!N$60:N$99)</f>
        <v>0</v>
      </c>
      <c r="O85" s="422">
        <f>SUMIF('WW Spending Actual'!$B$58:$B$97,'WW Spending Total'!$B85,'WW Spending Actual'!O$58:O$97)+SUMIF('WW Spending Projected'!$B$60:$B$99,'WW Spending Total'!$B85,'WW Spending Projected'!O$60:O$99)</f>
        <v>0</v>
      </c>
      <c r="P85" s="422">
        <f>SUMIF('WW Spending Actual'!$B$58:$B$97,'WW Spending Total'!$B85,'WW Spending Actual'!P$58:P$97)+SUMIF('WW Spending Projected'!$B$60:$B$99,'WW Spending Total'!$B85,'WW Spending Projected'!P$60:P$99)</f>
        <v>0</v>
      </c>
      <c r="Q85" s="422">
        <f>SUMIF('WW Spending Actual'!$B$58:$B$97,'WW Spending Total'!$B85,'WW Spending Actual'!Q$58:Q$97)+SUMIF('WW Spending Projected'!$B$60:$B$99,'WW Spending Total'!$B85,'WW Spending Projected'!Q$60:Q$99)</f>
        <v>0</v>
      </c>
      <c r="R85" s="422">
        <f>SUMIF('WW Spending Actual'!$B$58:$B$97,'WW Spending Total'!$B85,'WW Spending Actual'!R$58:R$97)+SUMIF('WW Spending Projected'!$B$60:$B$99,'WW Spending Total'!$B85,'WW Spending Projected'!R$60:R$99)</f>
        <v>0</v>
      </c>
      <c r="S85" s="422">
        <f>SUMIF('WW Spending Actual'!$B$58:$B$97,'WW Spending Total'!$B85,'WW Spending Actual'!S$58:S$97)+SUMIF('WW Spending Projected'!$B$60:$B$99,'WW Spending Total'!$B85,'WW Spending Projected'!S$60:S$99)</f>
        <v>0</v>
      </c>
      <c r="T85" s="422">
        <f>SUMIF('WW Spending Actual'!$B$58:$B$97,'WW Spending Total'!$B85,'WW Spending Actual'!T$58:T$97)+SUMIF('WW Spending Projected'!$B$60:$B$99,'WW Spending Total'!$B85,'WW Spending Projected'!T$60:T$99)</f>
        <v>0</v>
      </c>
      <c r="U85" s="422">
        <f>SUMIF('WW Spending Actual'!$B$58:$B$97,'WW Spending Total'!$B85,'WW Spending Actual'!U$58:U$97)+SUMIF('WW Spending Projected'!$B$60:$B$99,'WW Spending Total'!$B85,'WW Spending Projected'!U$60:U$99)</f>
        <v>0</v>
      </c>
      <c r="V85" s="422">
        <f>SUMIF('WW Spending Actual'!$B$58:$B$97,'WW Spending Total'!$B85,'WW Spending Actual'!V$58:V$97)+SUMIF('WW Spending Projected'!$B$60:$B$99,'WW Spending Total'!$B85,'WW Spending Projected'!V$60:V$99)</f>
        <v>0</v>
      </c>
      <c r="W85" s="93">
        <f>SUMIF('WW Spending Actual'!$B$58:$B$97,'WW Spending Total'!$B85,'WW Spending Actual'!W$58:W$97)+SUMIF('WW Spending Projected'!$B$60:$B$99,'WW Spending Total'!$B85,'WW Spending Projected'!W$60:W$99)</f>
        <v>0</v>
      </c>
      <c r="X85" s="92">
        <f>SUMIF('WW Spending Actual'!$B$58:$B$97,'WW Spending Total'!$B85,'WW Spending Actual'!X$58:X$97)+SUMIF('WW Spending Projected'!$B$60:$B$99,'WW Spending Total'!$B85,'WW Spending Projected'!X$60:X$99)</f>
        <v>0</v>
      </c>
      <c r="Y85" s="92">
        <f>SUMIF('WW Spending Actual'!$B$58:$B$97,'WW Spending Total'!$B85,'WW Spending Actual'!Y$58:Y$97)+SUMIF('WW Spending Projected'!$B$60:$B$99,'WW Spending Total'!$B85,'WW Spending Projected'!Y$60:Y$99)</f>
        <v>0</v>
      </c>
      <c r="Z85" s="92">
        <f>SUMIF('WW Spending Actual'!$B$58:$B$97,'WW Spending Total'!$B85,'WW Spending Actual'!Z$58:Z$97)+SUMIF('WW Spending Projected'!$B$60:$B$99,'WW Spending Total'!$B85,'WW Spending Projected'!Z$60:Z$99)</f>
        <v>0</v>
      </c>
      <c r="AA85" s="92">
        <f>SUMIF('WW Spending Actual'!$B$58:$B$97,'WW Spending Total'!$B85,'WW Spending Actual'!AA$58:AA$97)+SUMIF('WW Spending Projected'!$B$60:$B$99,'WW Spending Total'!$B85,'WW Spending Projected'!AA$60:AA$99)</f>
        <v>0</v>
      </c>
      <c r="AB85" s="92">
        <f>SUMIF('WW Spending Actual'!$B$58:$B$97,'WW Spending Total'!$B85,'WW Spending Actual'!AB$58:AB$97)+SUMIF('WW Spending Projected'!$B$60:$B$99,'WW Spending Total'!$B85,'WW Spending Projected'!AB$60:AB$99)</f>
        <v>0</v>
      </c>
      <c r="AC85" s="92">
        <f>SUMIF('WW Spending Actual'!$B$58:$B$97,'WW Spending Total'!$B85,'WW Spending Actual'!AC$58:AC$97)+SUMIF('WW Spending Projected'!$B$60:$B$99,'WW Spending Total'!$B85,'WW Spending Projected'!AC$60:AC$99)</f>
        <v>0</v>
      </c>
      <c r="AD85" s="92">
        <f>SUMIF('WW Spending Actual'!$B$58:$B$97,'WW Spending Total'!$B85,'WW Spending Actual'!AD$58:AD$97)+SUMIF('WW Spending Projected'!$B$60:$B$99,'WW Spending Total'!$B85,'WW Spending Projected'!AD$60:AD$99)</f>
        <v>0</v>
      </c>
      <c r="AE85" s="92">
        <f>SUMIF('WW Spending Actual'!$B$58:$B$97,'WW Spending Total'!$B85,'WW Spending Actual'!AE$58:AE$97)+SUMIF('WW Spending Projected'!$B$60:$B$99,'WW Spending Total'!$B85,'WW Spending Projected'!AE$60:AE$99)</f>
        <v>0</v>
      </c>
      <c r="AF85" s="92">
        <f>SUMIF('WW Spending Actual'!$B$58:$B$97,'WW Spending Total'!$B85,'WW Spending Actual'!AF$58:AF$97)+SUMIF('WW Spending Projected'!$B$60:$B$99,'WW Spending Total'!$B85,'WW Spending Projected'!AF$60:AF$99)</f>
        <v>0</v>
      </c>
      <c r="AG85" s="93">
        <f>SUMIF('WW Spending Actual'!$B$58:$B$97,'WW Spending Total'!$B85,'WW Spending Actual'!AG$58:AG$97)+SUMIF('WW Spending Projected'!$B$60:$B$99,'WW Spending Total'!$B85,'WW Spending Projected'!AG$60:AG$99)</f>
        <v>0</v>
      </c>
    </row>
    <row r="86" spans="2:33" hidden="1" x14ac:dyDescent="0.2">
      <c r="B86" s="32"/>
      <c r="C86" s="50"/>
      <c r="D86" s="91">
        <f>SUMIF('WW Spending Actual'!$B$58:$B$97,'WW Spending Total'!$B86,'WW Spending Actual'!D$58:D$97)+SUMIF('WW Spending Projected'!$B$60:$B$99,'WW Spending Total'!$B86,'WW Spending Projected'!D$60:D$99)</f>
        <v>0</v>
      </c>
      <c r="E86" s="422">
        <f>SUMIF('WW Spending Actual'!$B$58:$B$97,'WW Spending Total'!$B86,'WW Spending Actual'!E$58:E$97)+SUMIF('WW Spending Projected'!$B$60:$B$99,'WW Spending Total'!$B86,'WW Spending Projected'!E$60:E$99)</f>
        <v>0</v>
      </c>
      <c r="F86" s="422">
        <f>SUMIF('WW Spending Actual'!$B$58:$B$97,'WW Spending Total'!$B86,'WW Spending Actual'!F$58:F$97)+SUMIF('WW Spending Projected'!$B$60:$B$99,'WW Spending Total'!$B86,'WW Spending Projected'!F$60:F$99)</f>
        <v>0</v>
      </c>
      <c r="G86" s="422">
        <f>SUMIF('WW Spending Actual'!$B$58:$B$97,'WW Spending Total'!$B86,'WW Spending Actual'!G$58:G$97)+SUMIF('WW Spending Projected'!$B$60:$B$99,'WW Spending Total'!$B86,'WW Spending Projected'!G$60:G$99)</f>
        <v>0</v>
      </c>
      <c r="H86" s="422">
        <f>SUMIF('WW Spending Actual'!$B$58:$B$97,'WW Spending Total'!$B86,'WW Spending Actual'!H$58:H$97)+SUMIF('WW Spending Projected'!$B$60:$B$99,'WW Spending Total'!$B86,'WW Spending Projected'!H$60:H$99)</f>
        <v>0</v>
      </c>
      <c r="I86" s="422">
        <f>SUMIF('WW Spending Actual'!$B$58:$B$97,'WW Spending Total'!$B86,'WW Spending Actual'!I$58:I$97)+SUMIF('WW Spending Projected'!$B$60:$B$99,'WW Spending Total'!$B86,'WW Spending Projected'!I$60:I$99)</f>
        <v>0</v>
      </c>
      <c r="J86" s="422">
        <f>SUMIF('WW Spending Actual'!$B$58:$B$97,'WW Spending Total'!$B86,'WW Spending Actual'!J$58:J$97)+SUMIF('WW Spending Projected'!$B$60:$B$99,'WW Spending Total'!$B86,'WW Spending Projected'!J$60:J$99)</f>
        <v>0</v>
      </c>
      <c r="K86" s="422">
        <f>SUMIF('WW Spending Actual'!$B$58:$B$97,'WW Spending Total'!$B86,'WW Spending Actual'!K$58:K$97)+SUMIF('WW Spending Projected'!$B$60:$B$99,'WW Spending Total'!$B86,'WW Spending Projected'!K$60:K$99)</f>
        <v>0</v>
      </c>
      <c r="L86" s="422">
        <f>SUMIF('WW Spending Actual'!$B$58:$B$97,'WW Spending Total'!$B86,'WW Spending Actual'!L$58:L$97)+SUMIF('WW Spending Projected'!$B$60:$B$99,'WW Spending Total'!$B86,'WW Spending Projected'!L$60:L$99)</f>
        <v>0</v>
      </c>
      <c r="M86" s="422">
        <f>SUMIF('WW Spending Actual'!$B$58:$B$97,'WW Spending Total'!$B86,'WW Spending Actual'!M$58:M$97)+SUMIF('WW Spending Projected'!$B$60:$B$99,'WW Spending Total'!$B86,'WW Spending Projected'!M$60:M$99)</f>
        <v>0</v>
      </c>
      <c r="N86" s="422">
        <f>SUMIF('WW Spending Actual'!$B$58:$B$97,'WW Spending Total'!$B86,'WW Spending Actual'!N$58:N$97)+SUMIF('WW Spending Projected'!$B$60:$B$99,'WW Spending Total'!$B86,'WW Spending Projected'!N$60:N$99)</f>
        <v>0</v>
      </c>
      <c r="O86" s="422">
        <f>SUMIF('WW Spending Actual'!$B$58:$B$97,'WW Spending Total'!$B86,'WW Spending Actual'!O$58:O$97)+SUMIF('WW Spending Projected'!$B$60:$B$99,'WW Spending Total'!$B86,'WW Spending Projected'!O$60:O$99)</f>
        <v>0</v>
      </c>
      <c r="P86" s="422">
        <f>SUMIF('WW Spending Actual'!$B$58:$B$97,'WW Spending Total'!$B86,'WW Spending Actual'!P$58:P$97)+SUMIF('WW Spending Projected'!$B$60:$B$99,'WW Spending Total'!$B86,'WW Spending Projected'!P$60:P$99)</f>
        <v>0</v>
      </c>
      <c r="Q86" s="422">
        <f>SUMIF('WW Spending Actual'!$B$58:$B$97,'WW Spending Total'!$B86,'WW Spending Actual'!Q$58:Q$97)+SUMIF('WW Spending Projected'!$B$60:$B$99,'WW Spending Total'!$B86,'WW Spending Projected'!Q$60:Q$99)</f>
        <v>0</v>
      </c>
      <c r="R86" s="422">
        <f>SUMIF('WW Spending Actual'!$B$58:$B$97,'WW Spending Total'!$B86,'WW Spending Actual'!R$58:R$97)+SUMIF('WW Spending Projected'!$B$60:$B$99,'WW Spending Total'!$B86,'WW Spending Projected'!R$60:R$99)</f>
        <v>0</v>
      </c>
      <c r="S86" s="422">
        <f>SUMIF('WW Spending Actual'!$B$58:$B$97,'WW Spending Total'!$B86,'WW Spending Actual'!S$58:S$97)+SUMIF('WW Spending Projected'!$B$60:$B$99,'WW Spending Total'!$B86,'WW Spending Projected'!S$60:S$99)</f>
        <v>0</v>
      </c>
      <c r="T86" s="422">
        <f>SUMIF('WW Spending Actual'!$B$58:$B$97,'WW Spending Total'!$B86,'WW Spending Actual'!T$58:T$97)+SUMIF('WW Spending Projected'!$B$60:$B$99,'WW Spending Total'!$B86,'WW Spending Projected'!T$60:T$99)</f>
        <v>0</v>
      </c>
      <c r="U86" s="422">
        <f>SUMIF('WW Spending Actual'!$B$58:$B$97,'WW Spending Total'!$B86,'WW Spending Actual'!U$58:U$97)+SUMIF('WW Spending Projected'!$B$60:$B$99,'WW Spending Total'!$B86,'WW Spending Projected'!U$60:U$99)</f>
        <v>0</v>
      </c>
      <c r="V86" s="422">
        <f>SUMIF('WW Spending Actual'!$B$58:$B$97,'WW Spending Total'!$B86,'WW Spending Actual'!V$58:V$97)+SUMIF('WW Spending Projected'!$B$60:$B$99,'WW Spending Total'!$B86,'WW Spending Projected'!V$60:V$99)</f>
        <v>0</v>
      </c>
      <c r="W86" s="93">
        <f>SUMIF('WW Spending Actual'!$B$58:$B$97,'WW Spending Total'!$B86,'WW Spending Actual'!W$58:W$97)+SUMIF('WW Spending Projected'!$B$60:$B$99,'WW Spending Total'!$B86,'WW Spending Projected'!W$60:W$99)</f>
        <v>0</v>
      </c>
      <c r="X86" s="92">
        <f>SUMIF('WW Spending Actual'!$B$58:$B$97,'WW Spending Total'!$B86,'WW Spending Actual'!X$58:X$97)+SUMIF('WW Spending Projected'!$B$60:$B$99,'WW Spending Total'!$B86,'WW Spending Projected'!X$60:X$99)</f>
        <v>0</v>
      </c>
      <c r="Y86" s="92">
        <f>SUMIF('WW Spending Actual'!$B$58:$B$97,'WW Spending Total'!$B86,'WW Spending Actual'!Y$58:Y$97)+SUMIF('WW Spending Projected'!$B$60:$B$99,'WW Spending Total'!$B86,'WW Spending Projected'!Y$60:Y$99)</f>
        <v>0</v>
      </c>
      <c r="Z86" s="92">
        <f>SUMIF('WW Spending Actual'!$B$58:$B$97,'WW Spending Total'!$B86,'WW Spending Actual'!Z$58:Z$97)+SUMIF('WW Spending Projected'!$B$60:$B$99,'WW Spending Total'!$B86,'WW Spending Projected'!Z$60:Z$99)</f>
        <v>0</v>
      </c>
      <c r="AA86" s="92">
        <f>SUMIF('WW Spending Actual'!$B$58:$B$97,'WW Spending Total'!$B86,'WW Spending Actual'!AA$58:AA$97)+SUMIF('WW Spending Projected'!$B$60:$B$99,'WW Spending Total'!$B86,'WW Spending Projected'!AA$60:AA$99)</f>
        <v>0</v>
      </c>
      <c r="AB86" s="92">
        <f>SUMIF('WW Spending Actual'!$B$58:$B$97,'WW Spending Total'!$B86,'WW Spending Actual'!AB$58:AB$97)+SUMIF('WW Spending Projected'!$B$60:$B$99,'WW Spending Total'!$B86,'WW Spending Projected'!AB$60:AB$99)</f>
        <v>0</v>
      </c>
      <c r="AC86" s="92">
        <f>SUMIF('WW Spending Actual'!$B$58:$B$97,'WW Spending Total'!$B86,'WW Spending Actual'!AC$58:AC$97)+SUMIF('WW Spending Projected'!$B$60:$B$99,'WW Spending Total'!$B86,'WW Spending Projected'!AC$60:AC$99)</f>
        <v>0</v>
      </c>
      <c r="AD86" s="92">
        <f>SUMIF('WW Spending Actual'!$B$58:$B$97,'WW Spending Total'!$B86,'WW Spending Actual'!AD$58:AD$97)+SUMIF('WW Spending Projected'!$B$60:$B$99,'WW Spending Total'!$B86,'WW Spending Projected'!AD$60:AD$99)</f>
        <v>0</v>
      </c>
      <c r="AE86" s="92">
        <f>SUMIF('WW Spending Actual'!$B$58:$B$97,'WW Spending Total'!$B86,'WW Spending Actual'!AE$58:AE$97)+SUMIF('WW Spending Projected'!$B$60:$B$99,'WW Spending Total'!$B86,'WW Spending Projected'!AE$60:AE$99)</f>
        <v>0</v>
      </c>
      <c r="AF86" s="92">
        <f>SUMIF('WW Spending Actual'!$B$58:$B$97,'WW Spending Total'!$B86,'WW Spending Actual'!AF$58:AF$97)+SUMIF('WW Spending Projected'!$B$60:$B$99,'WW Spending Total'!$B86,'WW Spending Projected'!AF$60:AF$99)</f>
        <v>0</v>
      </c>
      <c r="AG86" s="93">
        <f>SUMIF('WW Spending Actual'!$B$58:$B$97,'WW Spending Total'!$B86,'WW Spending Actual'!AG$58:AG$97)+SUMIF('WW Spending Projected'!$B$60:$B$99,'WW Spending Total'!$B86,'WW Spending Projected'!AG$60:AG$99)</f>
        <v>0</v>
      </c>
    </row>
    <row r="87" spans="2:33" hidden="1" x14ac:dyDescent="0.2">
      <c r="B87" s="53" t="s">
        <v>80</v>
      </c>
      <c r="C87" s="50"/>
      <c r="D87" s="91">
        <f>SUMIF('WW Spending Actual'!$B$58:$B$97,'WW Spending Total'!$B87,'WW Spending Actual'!D$58:D$97)+SUMIF('WW Spending Projected'!$B$60:$B$99,'WW Spending Total'!$B87,'WW Spending Projected'!D$60:D$99)</f>
        <v>0</v>
      </c>
      <c r="E87" s="422">
        <f>SUMIF('WW Spending Actual'!$B$58:$B$97,'WW Spending Total'!$B87,'WW Spending Actual'!E$58:E$97)+SUMIF('WW Spending Projected'!$B$60:$B$99,'WW Spending Total'!$B87,'WW Spending Projected'!E$60:E$99)</f>
        <v>0</v>
      </c>
      <c r="F87" s="422">
        <f>SUMIF('WW Spending Actual'!$B$58:$B$97,'WW Spending Total'!$B87,'WW Spending Actual'!F$58:F$97)+SUMIF('WW Spending Projected'!$B$60:$B$99,'WW Spending Total'!$B87,'WW Spending Projected'!F$60:F$99)</f>
        <v>0</v>
      </c>
      <c r="G87" s="422">
        <f>SUMIF('WW Spending Actual'!$B$58:$B$97,'WW Spending Total'!$B87,'WW Spending Actual'!G$58:G$97)+SUMIF('WW Spending Projected'!$B$60:$B$99,'WW Spending Total'!$B87,'WW Spending Projected'!G$60:G$99)</f>
        <v>0</v>
      </c>
      <c r="H87" s="422">
        <f>SUMIF('WW Spending Actual'!$B$58:$B$97,'WW Spending Total'!$B87,'WW Spending Actual'!H$58:H$97)+SUMIF('WW Spending Projected'!$B$60:$B$99,'WW Spending Total'!$B87,'WW Spending Projected'!H$60:H$99)</f>
        <v>0</v>
      </c>
      <c r="I87" s="422">
        <f>SUMIF('WW Spending Actual'!$B$58:$B$97,'WW Spending Total'!$B87,'WW Spending Actual'!I$58:I$97)+SUMIF('WW Spending Projected'!$B$60:$B$99,'WW Spending Total'!$B87,'WW Spending Projected'!I$60:I$99)</f>
        <v>0</v>
      </c>
      <c r="J87" s="422">
        <f>SUMIF('WW Spending Actual'!$B$58:$B$97,'WW Spending Total'!$B87,'WW Spending Actual'!J$58:J$97)+SUMIF('WW Spending Projected'!$B$60:$B$99,'WW Spending Total'!$B87,'WW Spending Projected'!J$60:J$99)</f>
        <v>0</v>
      </c>
      <c r="K87" s="422">
        <f>SUMIF('WW Spending Actual'!$B$58:$B$97,'WW Spending Total'!$B87,'WW Spending Actual'!K$58:K$97)+SUMIF('WW Spending Projected'!$B$60:$B$99,'WW Spending Total'!$B87,'WW Spending Projected'!K$60:K$99)</f>
        <v>0</v>
      </c>
      <c r="L87" s="422">
        <f>SUMIF('WW Spending Actual'!$B$58:$B$97,'WW Spending Total'!$B87,'WW Spending Actual'!L$58:L$97)+SUMIF('WW Spending Projected'!$B$60:$B$99,'WW Spending Total'!$B87,'WW Spending Projected'!L$60:L$99)</f>
        <v>0</v>
      </c>
      <c r="M87" s="422">
        <f>SUMIF('WW Spending Actual'!$B$58:$B$97,'WW Spending Total'!$B87,'WW Spending Actual'!M$58:M$97)+SUMIF('WW Spending Projected'!$B$60:$B$99,'WW Spending Total'!$B87,'WW Spending Projected'!M$60:M$99)</f>
        <v>0</v>
      </c>
      <c r="N87" s="422">
        <f>SUMIF('WW Spending Actual'!$B$58:$B$97,'WW Spending Total'!$B87,'WW Spending Actual'!N$58:N$97)+SUMIF('WW Spending Projected'!$B$60:$B$99,'WW Spending Total'!$B87,'WW Spending Projected'!N$60:N$99)</f>
        <v>0</v>
      </c>
      <c r="O87" s="422">
        <f>SUMIF('WW Spending Actual'!$B$58:$B$97,'WW Spending Total'!$B87,'WW Spending Actual'!O$58:O$97)+SUMIF('WW Spending Projected'!$B$60:$B$99,'WW Spending Total'!$B87,'WW Spending Projected'!O$60:O$99)</f>
        <v>0</v>
      </c>
      <c r="P87" s="422">
        <f>SUMIF('WW Spending Actual'!$B$58:$B$97,'WW Spending Total'!$B87,'WW Spending Actual'!P$58:P$97)+SUMIF('WW Spending Projected'!$B$60:$B$99,'WW Spending Total'!$B87,'WW Spending Projected'!P$60:P$99)</f>
        <v>0</v>
      </c>
      <c r="Q87" s="422">
        <f>SUMIF('WW Spending Actual'!$B$58:$B$97,'WW Spending Total'!$B87,'WW Spending Actual'!Q$58:Q$97)+SUMIF('WW Spending Projected'!$B$60:$B$99,'WW Spending Total'!$B87,'WW Spending Projected'!Q$60:Q$99)</f>
        <v>0</v>
      </c>
      <c r="R87" s="422">
        <f>SUMIF('WW Spending Actual'!$B$58:$B$97,'WW Spending Total'!$B87,'WW Spending Actual'!R$58:R$97)+SUMIF('WW Spending Projected'!$B$60:$B$99,'WW Spending Total'!$B87,'WW Spending Projected'!R$60:R$99)</f>
        <v>0</v>
      </c>
      <c r="S87" s="422">
        <f>SUMIF('WW Spending Actual'!$B$58:$B$97,'WW Spending Total'!$B87,'WW Spending Actual'!S$58:S$97)+SUMIF('WW Spending Projected'!$B$60:$B$99,'WW Spending Total'!$B87,'WW Spending Projected'!S$60:S$99)</f>
        <v>0</v>
      </c>
      <c r="T87" s="422">
        <f>SUMIF('WW Spending Actual'!$B$58:$B$97,'WW Spending Total'!$B87,'WW Spending Actual'!T$58:T$97)+SUMIF('WW Spending Projected'!$B$60:$B$99,'WW Spending Total'!$B87,'WW Spending Projected'!T$60:T$99)</f>
        <v>0</v>
      </c>
      <c r="U87" s="422">
        <f>SUMIF('WW Spending Actual'!$B$58:$B$97,'WW Spending Total'!$B87,'WW Spending Actual'!U$58:U$97)+SUMIF('WW Spending Projected'!$B$60:$B$99,'WW Spending Total'!$B87,'WW Spending Projected'!U$60:U$99)</f>
        <v>0</v>
      </c>
      <c r="V87" s="422">
        <f>SUMIF('WW Spending Actual'!$B$58:$B$97,'WW Spending Total'!$B87,'WW Spending Actual'!V$58:V$97)+SUMIF('WW Spending Projected'!$B$60:$B$99,'WW Spending Total'!$B87,'WW Spending Projected'!V$60:V$99)</f>
        <v>0</v>
      </c>
      <c r="W87" s="93">
        <f>SUMIF('WW Spending Actual'!$B$58:$B$97,'WW Spending Total'!$B87,'WW Spending Actual'!W$58:W$97)+SUMIF('WW Spending Projected'!$B$60:$B$99,'WW Spending Total'!$B87,'WW Spending Projected'!W$60:W$99)</f>
        <v>0</v>
      </c>
      <c r="X87" s="92">
        <f>SUMIF('WW Spending Actual'!$B$58:$B$97,'WW Spending Total'!$B87,'WW Spending Actual'!X$58:X$97)+SUMIF('WW Spending Projected'!$B$60:$B$99,'WW Spending Total'!$B87,'WW Spending Projected'!X$60:X$99)</f>
        <v>0</v>
      </c>
      <c r="Y87" s="92">
        <f>SUMIF('WW Spending Actual'!$B$58:$B$97,'WW Spending Total'!$B87,'WW Spending Actual'!Y$58:Y$97)+SUMIF('WW Spending Projected'!$B$60:$B$99,'WW Spending Total'!$B87,'WW Spending Projected'!Y$60:Y$99)</f>
        <v>0</v>
      </c>
      <c r="Z87" s="92">
        <f>SUMIF('WW Spending Actual'!$B$58:$B$97,'WW Spending Total'!$B87,'WW Spending Actual'!Z$58:Z$97)+SUMIF('WW Spending Projected'!$B$60:$B$99,'WW Spending Total'!$B87,'WW Spending Projected'!Z$60:Z$99)</f>
        <v>0</v>
      </c>
      <c r="AA87" s="92">
        <f>SUMIF('WW Spending Actual'!$B$58:$B$97,'WW Spending Total'!$B87,'WW Spending Actual'!AA$58:AA$97)+SUMIF('WW Spending Projected'!$B$60:$B$99,'WW Spending Total'!$B87,'WW Spending Projected'!AA$60:AA$99)</f>
        <v>0</v>
      </c>
      <c r="AB87" s="92">
        <f>SUMIF('WW Spending Actual'!$B$58:$B$97,'WW Spending Total'!$B87,'WW Spending Actual'!AB$58:AB$97)+SUMIF('WW Spending Projected'!$B$60:$B$99,'WW Spending Total'!$B87,'WW Spending Projected'!AB$60:AB$99)</f>
        <v>0</v>
      </c>
      <c r="AC87" s="92">
        <f>SUMIF('WW Spending Actual'!$B$58:$B$97,'WW Spending Total'!$B87,'WW Spending Actual'!AC$58:AC$97)+SUMIF('WW Spending Projected'!$B$60:$B$99,'WW Spending Total'!$B87,'WW Spending Projected'!AC$60:AC$99)</f>
        <v>0</v>
      </c>
      <c r="AD87" s="92">
        <f>SUMIF('WW Spending Actual'!$B$58:$B$97,'WW Spending Total'!$B87,'WW Spending Actual'!AD$58:AD$97)+SUMIF('WW Spending Projected'!$B$60:$B$99,'WW Spending Total'!$B87,'WW Spending Projected'!AD$60:AD$99)</f>
        <v>0</v>
      </c>
      <c r="AE87" s="92">
        <f>SUMIF('WW Spending Actual'!$B$58:$B$97,'WW Spending Total'!$B87,'WW Spending Actual'!AE$58:AE$97)+SUMIF('WW Spending Projected'!$B$60:$B$99,'WW Spending Total'!$B87,'WW Spending Projected'!AE$60:AE$99)</f>
        <v>0</v>
      </c>
      <c r="AF87" s="92">
        <f>SUMIF('WW Spending Actual'!$B$58:$B$97,'WW Spending Total'!$B87,'WW Spending Actual'!AF$58:AF$97)+SUMIF('WW Spending Projected'!$B$60:$B$99,'WW Spending Total'!$B87,'WW Spending Projected'!AF$60:AF$99)</f>
        <v>0</v>
      </c>
      <c r="AG87" s="93">
        <f>SUMIF('WW Spending Actual'!$B$58:$B$97,'WW Spending Total'!$B87,'WW Spending Actual'!AG$58:AG$97)+SUMIF('WW Spending Projected'!$B$60:$B$99,'WW Spending Total'!$B87,'WW Spending Projected'!AG$60:AG$99)</f>
        <v>0</v>
      </c>
    </row>
    <row r="88" spans="2:33" hidden="1" x14ac:dyDescent="0.2">
      <c r="B88" s="32" t="str">
        <f>IFERROR(VLOOKUP(C88,'MEG Def'!$A$55:$B$58,2),"")</f>
        <v/>
      </c>
      <c r="C88" s="50"/>
      <c r="D88" s="91">
        <f>SUMIF('WW Spending Actual'!$B$58:$B$97,'WW Spending Total'!$B88,'WW Spending Actual'!D$58:D$97)+SUMIF('WW Spending Projected'!$B$60:$B$99,'WW Spending Total'!$B88,'WW Spending Projected'!D$60:D$99)</f>
        <v>0</v>
      </c>
      <c r="E88" s="422">
        <f>SUMIF('WW Spending Actual'!$B$58:$B$97,'WW Spending Total'!$B88,'WW Spending Actual'!E$58:E$97)+SUMIF('WW Spending Projected'!$B$60:$B$99,'WW Spending Total'!$B88,'WW Spending Projected'!E$60:E$99)</f>
        <v>0</v>
      </c>
      <c r="F88" s="422">
        <f>SUMIF('WW Spending Actual'!$B$58:$B$97,'WW Spending Total'!$B88,'WW Spending Actual'!F$58:F$97)+SUMIF('WW Spending Projected'!$B$60:$B$99,'WW Spending Total'!$B88,'WW Spending Projected'!F$60:F$99)</f>
        <v>0</v>
      </c>
      <c r="G88" s="422">
        <f>SUMIF('WW Spending Actual'!$B$58:$B$97,'WW Spending Total'!$B88,'WW Spending Actual'!G$58:G$97)+SUMIF('WW Spending Projected'!$B$60:$B$99,'WW Spending Total'!$B88,'WW Spending Projected'!G$60:G$99)</f>
        <v>0</v>
      </c>
      <c r="H88" s="422">
        <f>SUMIF('WW Spending Actual'!$B$58:$B$97,'WW Spending Total'!$B88,'WW Spending Actual'!H$58:H$97)+SUMIF('WW Spending Projected'!$B$60:$B$99,'WW Spending Total'!$B88,'WW Spending Projected'!H$60:H$99)</f>
        <v>0</v>
      </c>
      <c r="I88" s="422">
        <f>SUMIF('WW Spending Actual'!$B$58:$B$97,'WW Spending Total'!$B88,'WW Spending Actual'!I$58:I$97)+SUMIF('WW Spending Projected'!$B$60:$B$99,'WW Spending Total'!$B88,'WW Spending Projected'!I$60:I$99)</f>
        <v>0</v>
      </c>
      <c r="J88" s="422">
        <f>SUMIF('WW Spending Actual'!$B$58:$B$97,'WW Spending Total'!$B88,'WW Spending Actual'!J$58:J$97)+SUMIF('WW Spending Projected'!$B$60:$B$99,'WW Spending Total'!$B88,'WW Spending Projected'!J$60:J$99)</f>
        <v>0</v>
      </c>
      <c r="K88" s="422">
        <f>SUMIF('WW Spending Actual'!$B$58:$B$97,'WW Spending Total'!$B88,'WW Spending Actual'!K$58:K$97)+SUMIF('WW Spending Projected'!$B$60:$B$99,'WW Spending Total'!$B88,'WW Spending Projected'!K$60:K$99)</f>
        <v>0</v>
      </c>
      <c r="L88" s="422">
        <f>SUMIF('WW Spending Actual'!$B$58:$B$97,'WW Spending Total'!$B88,'WW Spending Actual'!L$58:L$97)+SUMIF('WW Spending Projected'!$B$60:$B$99,'WW Spending Total'!$B88,'WW Spending Projected'!L$60:L$99)</f>
        <v>0</v>
      </c>
      <c r="M88" s="422">
        <f>SUMIF('WW Spending Actual'!$B$58:$B$97,'WW Spending Total'!$B88,'WW Spending Actual'!M$58:M$97)+SUMIF('WW Spending Projected'!$B$60:$B$99,'WW Spending Total'!$B88,'WW Spending Projected'!M$60:M$99)</f>
        <v>0</v>
      </c>
      <c r="N88" s="422">
        <f>SUMIF('WW Spending Actual'!$B$58:$B$97,'WW Spending Total'!$B88,'WW Spending Actual'!N$58:N$97)+SUMIF('WW Spending Projected'!$B$60:$B$99,'WW Spending Total'!$B88,'WW Spending Projected'!N$60:N$99)</f>
        <v>0</v>
      </c>
      <c r="O88" s="422">
        <f>SUMIF('WW Spending Actual'!$B$58:$B$97,'WW Spending Total'!$B88,'WW Spending Actual'!O$58:O$97)+SUMIF('WW Spending Projected'!$B$60:$B$99,'WW Spending Total'!$B88,'WW Spending Projected'!O$60:O$99)</f>
        <v>0</v>
      </c>
      <c r="P88" s="422">
        <f>SUMIF('WW Spending Actual'!$B$58:$B$97,'WW Spending Total'!$B88,'WW Spending Actual'!P$58:P$97)+SUMIF('WW Spending Projected'!$B$60:$B$99,'WW Spending Total'!$B88,'WW Spending Projected'!P$60:P$99)</f>
        <v>0</v>
      </c>
      <c r="Q88" s="422">
        <f>SUMIF('WW Spending Actual'!$B$58:$B$97,'WW Spending Total'!$B88,'WW Spending Actual'!Q$58:Q$97)+SUMIF('WW Spending Projected'!$B$60:$B$99,'WW Spending Total'!$B88,'WW Spending Projected'!Q$60:Q$99)</f>
        <v>0</v>
      </c>
      <c r="R88" s="422">
        <f>SUMIF('WW Spending Actual'!$B$58:$B$97,'WW Spending Total'!$B88,'WW Spending Actual'!R$58:R$97)+SUMIF('WW Spending Projected'!$B$60:$B$99,'WW Spending Total'!$B88,'WW Spending Projected'!R$60:R$99)</f>
        <v>0</v>
      </c>
      <c r="S88" s="422">
        <f>SUMIF('WW Spending Actual'!$B$58:$B$97,'WW Spending Total'!$B88,'WW Spending Actual'!S$58:S$97)+SUMIF('WW Spending Projected'!$B$60:$B$99,'WW Spending Total'!$B88,'WW Spending Projected'!S$60:S$99)</f>
        <v>0</v>
      </c>
      <c r="T88" s="422">
        <f>SUMIF('WW Spending Actual'!$B$58:$B$97,'WW Spending Total'!$B88,'WW Spending Actual'!T$58:T$97)+SUMIF('WW Spending Projected'!$B$60:$B$99,'WW Spending Total'!$B88,'WW Spending Projected'!T$60:T$99)</f>
        <v>0</v>
      </c>
      <c r="U88" s="422">
        <f>SUMIF('WW Spending Actual'!$B$58:$B$97,'WW Spending Total'!$B88,'WW Spending Actual'!U$58:U$97)+SUMIF('WW Spending Projected'!$B$60:$B$99,'WW Spending Total'!$B88,'WW Spending Projected'!U$60:U$99)</f>
        <v>0</v>
      </c>
      <c r="V88" s="422">
        <f>SUMIF('WW Spending Actual'!$B$58:$B$97,'WW Spending Total'!$B88,'WW Spending Actual'!V$58:V$97)+SUMIF('WW Spending Projected'!$B$60:$B$99,'WW Spending Total'!$B88,'WW Spending Projected'!V$60:V$99)</f>
        <v>0</v>
      </c>
      <c r="W88" s="93">
        <f>SUMIF('WW Spending Actual'!$B$58:$B$97,'WW Spending Total'!$B88,'WW Spending Actual'!W$58:W$97)+SUMIF('WW Spending Projected'!$B$60:$B$99,'WW Spending Total'!$B88,'WW Spending Projected'!W$60:W$99)</f>
        <v>0</v>
      </c>
      <c r="X88" s="92">
        <f>SUMIF('WW Spending Actual'!$B$58:$B$97,'WW Spending Total'!$B88,'WW Spending Actual'!X$58:X$97)+SUMIF('WW Spending Projected'!$B$60:$B$99,'WW Spending Total'!$B88,'WW Spending Projected'!X$60:X$99)</f>
        <v>0</v>
      </c>
      <c r="Y88" s="92">
        <f>SUMIF('WW Spending Actual'!$B$58:$B$97,'WW Spending Total'!$B88,'WW Spending Actual'!Y$58:Y$97)+SUMIF('WW Spending Projected'!$B$60:$B$99,'WW Spending Total'!$B88,'WW Spending Projected'!Y$60:Y$99)</f>
        <v>0</v>
      </c>
      <c r="Z88" s="92">
        <f>SUMIF('WW Spending Actual'!$B$58:$B$97,'WW Spending Total'!$B88,'WW Spending Actual'!Z$58:Z$97)+SUMIF('WW Spending Projected'!$B$60:$B$99,'WW Spending Total'!$B88,'WW Spending Projected'!Z$60:Z$99)</f>
        <v>0</v>
      </c>
      <c r="AA88" s="92">
        <f>SUMIF('WW Spending Actual'!$B$58:$B$97,'WW Spending Total'!$B88,'WW Spending Actual'!AA$58:AA$97)+SUMIF('WW Spending Projected'!$B$60:$B$99,'WW Spending Total'!$B88,'WW Spending Projected'!AA$60:AA$99)</f>
        <v>0</v>
      </c>
      <c r="AB88" s="92">
        <f>SUMIF('WW Spending Actual'!$B$58:$B$97,'WW Spending Total'!$B88,'WW Spending Actual'!AB$58:AB$97)+SUMIF('WW Spending Projected'!$B$60:$B$99,'WW Spending Total'!$B88,'WW Spending Projected'!AB$60:AB$99)</f>
        <v>0</v>
      </c>
      <c r="AC88" s="92">
        <f>SUMIF('WW Spending Actual'!$B$58:$B$97,'WW Spending Total'!$B88,'WW Spending Actual'!AC$58:AC$97)+SUMIF('WW Spending Projected'!$B$60:$B$99,'WW Spending Total'!$B88,'WW Spending Projected'!AC$60:AC$99)</f>
        <v>0</v>
      </c>
      <c r="AD88" s="92">
        <f>SUMIF('WW Spending Actual'!$B$58:$B$97,'WW Spending Total'!$B88,'WW Spending Actual'!AD$58:AD$97)+SUMIF('WW Spending Projected'!$B$60:$B$99,'WW Spending Total'!$B88,'WW Spending Projected'!AD$60:AD$99)</f>
        <v>0</v>
      </c>
      <c r="AE88" s="92">
        <f>SUMIF('WW Spending Actual'!$B$58:$B$97,'WW Spending Total'!$B88,'WW Spending Actual'!AE$58:AE$97)+SUMIF('WW Spending Projected'!$B$60:$B$99,'WW Spending Total'!$B88,'WW Spending Projected'!AE$60:AE$99)</f>
        <v>0</v>
      </c>
      <c r="AF88" s="92">
        <f>SUMIF('WW Spending Actual'!$B$58:$B$97,'WW Spending Total'!$B88,'WW Spending Actual'!AF$58:AF$97)+SUMIF('WW Spending Projected'!$B$60:$B$99,'WW Spending Total'!$B88,'WW Spending Projected'!AF$60:AF$99)</f>
        <v>0</v>
      </c>
      <c r="AG88" s="93">
        <f>SUMIF('WW Spending Actual'!$B$58:$B$97,'WW Spending Total'!$B88,'WW Spending Actual'!AG$58:AG$97)+SUMIF('WW Spending Projected'!$B$60:$B$99,'WW Spending Total'!$B88,'WW Spending Projected'!AG$60:AG$99)</f>
        <v>0</v>
      </c>
    </row>
    <row r="89" spans="2:33" hidden="1" x14ac:dyDescent="0.2">
      <c r="B89" s="32" t="str">
        <f>IFERROR(VLOOKUP(C89,'MEG Def'!$A$55:$B$58,2),"")</f>
        <v/>
      </c>
      <c r="C89" s="50"/>
      <c r="D89" s="91">
        <f>SUMIF('WW Spending Actual'!$B$58:$B$97,'WW Spending Total'!$B89,'WW Spending Actual'!D$58:D$97)+SUMIF('WW Spending Projected'!$B$60:$B$99,'WW Spending Total'!$B89,'WW Spending Projected'!D$60:D$99)</f>
        <v>0</v>
      </c>
      <c r="E89" s="422">
        <f>SUMIF('WW Spending Actual'!$B$58:$B$97,'WW Spending Total'!$B89,'WW Spending Actual'!E$58:E$97)+SUMIF('WW Spending Projected'!$B$60:$B$99,'WW Spending Total'!$B89,'WW Spending Projected'!E$60:E$99)</f>
        <v>0</v>
      </c>
      <c r="F89" s="422">
        <f>SUMIF('WW Spending Actual'!$B$58:$B$97,'WW Spending Total'!$B89,'WW Spending Actual'!F$58:F$97)+SUMIF('WW Spending Projected'!$B$60:$B$99,'WW Spending Total'!$B89,'WW Spending Projected'!F$60:F$99)</f>
        <v>0</v>
      </c>
      <c r="G89" s="422">
        <f>SUMIF('WW Spending Actual'!$B$58:$B$97,'WW Spending Total'!$B89,'WW Spending Actual'!G$58:G$97)+SUMIF('WW Spending Projected'!$B$60:$B$99,'WW Spending Total'!$B89,'WW Spending Projected'!G$60:G$99)</f>
        <v>0</v>
      </c>
      <c r="H89" s="422">
        <f>SUMIF('WW Spending Actual'!$B$58:$B$97,'WW Spending Total'!$B89,'WW Spending Actual'!H$58:H$97)+SUMIF('WW Spending Projected'!$B$60:$B$99,'WW Spending Total'!$B89,'WW Spending Projected'!H$60:H$99)</f>
        <v>0</v>
      </c>
      <c r="I89" s="422">
        <f>SUMIF('WW Spending Actual'!$B$58:$B$97,'WW Spending Total'!$B89,'WW Spending Actual'!I$58:I$97)+SUMIF('WW Spending Projected'!$B$60:$B$99,'WW Spending Total'!$B89,'WW Spending Projected'!I$60:I$99)</f>
        <v>0</v>
      </c>
      <c r="J89" s="422">
        <f>SUMIF('WW Spending Actual'!$B$58:$B$97,'WW Spending Total'!$B89,'WW Spending Actual'!J$58:J$97)+SUMIF('WW Spending Projected'!$B$60:$B$99,'WW Spending Total'!$B89,'WW Spending Projected'!J$60:J$99)</f>
        <v>0</v>
      </c>
      <c r="K89" s="422">
        <f>SUMIF('WW Spending Actual'!$B$58:$B$97,'WW Spending Total'!$B89,'WW Spending Actual'!K$58:K$97)+SUMIF('WW Spending Projected'!$B$60:$B$99,'WW Spending Total'!$B89,'WW Spending Projected'!K$60:K$99)</f>
        <v>0</v>
      </c>
      <c r="L89" s="422">
        <f>SUMIF('WW Spending Actual'!$B$58:$B$97,'WW Spending Total'!$B89,'WW Spending Actual'!L$58:L$97)+SUMIF('WW Spending Projected'!$B$60:$B$99,'WW Spending Total'!$B89,'WW Spending Projected'!L$60:L$99)</f>
        <v>0</v>
      </c>
      <c r="M89" s="422">
        <f>SUMIF('WW Spending Actual'!$B$58:$B$97,'WW Spending Total'!$B89,'WW Spending Actual'!M$58:M$97)+SUMIF('WW Spending Projected'!$B$60:$B$99,'WW Spending Total'!$B89,'WW Spending Projected'!M$60:M$99)</f>
        <v>0</v>
      </c>
      <c r="N89" s="422">
        <f>SUMIF('WW Spending Actual'!$B$58:$B$97,'WW Spending Total'!$B89,'WW Spending Actual'!N$58:N$97)+SUMIF('WW Spending Projected'!$B$60:$B$99,'WW Spending Total'!$B89,'WW Spending Projected'!N$60:N$99)</f>
        <v>0</v>
      </c>
      <c r="O89" s="422">
        <f>SUMIF('WW Spending Actual'!$B$58:$B$97,'WW Spending Total'!$B89,'WW Spending Actual'!O$58:O$97)+SUMIF('WW Spending Projected'!$B$60:$B$99,'WW Spending Total'!$B89,'WW Spending Projected'!O$60:O$99)</f>
        <v>0</v>
      </c>
      <c r="P89" s="422">
        <f>SUMIF('WW Spending Actual'!$B$58:$B$97,'WW Spending Total'!$B89,'WW Spending Actual'!P$58:P$97)+SUMIF('WW Spending Projected'!$B$60:$B$99,'WW Spending Total'!$B89,'WW Spending Projected'!P$60:P$99)</f>
        <v>0</v>
      </c>
      <c r="Q89" s="422">
        <f>SUMIF('WW Spending Actual'!$B$58:$B$97,'WW Spending Total'!$B89,'WW Spending Actual'!Q$58:Q$97)+SUMIF('WW Spending Projected'!$B$60:$B$99,'WW Spending Total'!$B89,'WW Spending Projected'!Q$60:Q$99)</f>
        <v>0</v>
      </c>
      <c r="R89" s="422">
        <f>SUMIF('WW Spending Actual'!$B$58:$B$97,'WW Spending Total'!$B89,'WW Spending Actual'!R$58:R$97)+SUMIF('WW Spending Projected'!$B$60:$B$99,'WW Spending Total'!$B89,'WW Spending Projected'!R$60:R$99)</f>
        <v>0</v>
      </c>
      <c r="S89" s="422">
        <f>SUMIF('WW Spending Actual'!$B$58:$B$97,'WW Spending Total'!$B89,'WW Spending Actual'!S$58:S$97)+SUMIF('WW Spending Projected'!$B$60:$B$99,'WW Spending Total'!$B89,'WW Spending Projected'!S$60:S$99)</f>
        <v>0</v>
      </c>
      <c r="T89" s="422">
        <f>SUMIF('WW Spending Actual'!$B$58:$B$97,'WW Spending Total'!$B89,'WW Spending Actual'!T$58:T$97)+SUMIF('WW Spending Projected'!$B$60:$B$99,'WW Spending Total'!$B89,'WW Spending Projected'!T$60:T$99)</f>
        <v>0</v>
      </c>
      <c r="U89" s="422">
        <f>SUMIF('WW Spending Actual'!$B$58:$B$97,'WW Spending Total'!$B89,'WW Spending Actual'!U$58:U$97)+SUMIF('WW Spending Projected'!$B$60:$B$99,'WW Spending Total'!$B89,'WW Spending Projected'!U$60:U$99)</f>
        <v>0</v>
      </c>
      <c r="V89" s="422">
        <f>SUMIF('WW Spending Actual'!$B$58:$B$97,'WW Spending Total'!$B89,'WW Spending Actual'!V$58:V$97)+SUMIF('WW Spending Projected'!$B$60:$B$99,'WW Spending Total'!$B89,'WW Spending Projected'!V$60:V$99)</f>
        <v>0</v>
      </c>
      <c r="W89" s="93">
        <f>SUMIF('WW Spending Actual'!$B$58:$B$97,'WW Spending Total'!$B89,'WW Spending Actual'!W$58:W$97)+SUMIF('WW Spending Projected'!$B$60:$B$99,'WW Spending Total'!$B89,'WW Spending Projected'!W$60:W$99)</f>
        <v>0</v>
      </c>
      <c r="X89" s="92">
        <f>SUMIF('WW Spending Actual'!$B$58:$B$97,'WW Spending Total'!$B89,'WW Spending Actual'!X$58:X$97)+SUMIF('WW Spending Projected'!$B$60:$B$99,'WW Spending Total'!$B89,'WW Spending Projected'!X$60:X$99)</f>
        <v>0</v>
      </c>
      <c r="Y89" s="92">
        <f>SUMIF('WW Spending Actual'!$B$58:$B$97,'WW Spending Total'!$B89,'WW Spending Actual'!Y$58:Y$97)+SUMIF('WW Spending Projected'!$B$60:$B$99,'WW Spending Total'!$B89,'WW Spending Projected'!Y$60:Y$99)</f>
        <v>0</v>
      </c>
      <c r="Z89" s="92">
        <f>SUMIF('WW Spending Actual'!$B$58:$B$97,'WW Spending Total'!$B89,'WW Spending Actual'!Z$58:Z$97)+SUMIF('WW Spending Projected'!$B$60:$B$99,'WW Spending Total'!$B89,'WW Spending Projected'!Z$60:Z$99)</f>
        <v>0</v>
      </c>
      <c r="AA89" s="92">
        <f>SUMIF('WW Spending Actual'!$B$58:$B$97,'WW Spending Total'!$B89,'WW Spending Actual'!AA$58:AA$97)+SUMIF('WW Spending Projected'!$B$60:$B$99,'WW Spending Total'!$B89,'WW Spending Projected'!AA$60:AA$99)</f>
        <v>0</v>
      </c>
      <c r="AB89" s="92">
        <f>SUMIF('WW Spending Actual'!$B$58:$B$97,'WW Spending Total'!$B89,'WW Spending Actual'!AB$58:AB$97)+SUMIF('WW Spending Projected'!$B$60:$B$99,'WW Spending Total'!$B89,'WW Spending Projected'!AB$60:AB$99)</f>
        <v>0</v>
      </c>
      <c r="AC89" s="92">
        <f>SUMIF('WW Spending Actual'!$B$58:$B$97,'WW Spending Total'!$B89,'WW Spending Actual'!AC$58:AC$97)+SUMIF('WW Spending Projected'!$B$60:$B$99,'WW Spending Total'!$B89,'WW Spending Projected'!AC$60:AC$99)</f>
        <v>0</v>
      </c>
      <c r="AD89" s="92">
        <f>SUMIF('WW Spending Actual'!$B$58:$B$97,'WW Spending Total'!$B89,'WW Spending Actual'!AD$58:AD$97)+SUMIF('WW Spending Projected'!$B$60:$B$99,'WW Spending Total'!$B89,'WW Spending Projected'!AD$60:AD$99)</f>
        <v>0</v>
      </c>
      <c r="AE89" s="92">
        <f>SUMIF('WW Spending Actual'!$B$58:$B$97,'WW Spending Total'!$B89,'WW Spending Actual'!AE$58:AE$97)+SUMIF('WW Spending Projected'!$B$60:$B$99,'WW Spending Total'!$B89,'WW Spending Projected'!AE$60:AE$99)</f>
        <v>0</v>
      </c>
      <c r="AF89" s="92">
        <f>SUMIF('WW Spending Actual'!$B$58:$B$97,'WW Spending Total'!$B89,'WW Spending Actual'!AF$58:AF$97)+SUMIF('WW Spending Projected'!$B$60:$B$99,'WW Spending Total'!$B89,'WW Spending Projected'!AF$60:AF$99)</f>
        <v>0</v>
      </c>
      <c r="AG89" s="93">
        <f>SUMIF('WW Spending Actual'!$B$58:$B$97,'WW Spending Total'!$B89,'WW Spending Actual'!AG$58:AG$97)+SUMIF('WW Spending Projected'!$B$60:$B$99,'WW Spending Total'!$B89,'WW Spending Projected'!AG$60:AG$99)</f>
        <v>0</v>
      </c>
    </row>
    <row r="90" spans="2:33" hidden="1" x14ac:dyDescent="0.2">
      <c r="B90" s="32" t="str">
        <f>IFERROR(VLOOKUP(C90,'MEG Def'!$A$55:$B$58,2),"")</f>
        <v/>
      </c>
      <c r="C90" s="50"/>
      <c r="D90" s="91">
        <f>SUMIF('WW Spending Actual'!$B$58:$B$97,'WW Spending Total'!$B90,'WW Spending Actual'!D$58:D$97)+SUMIF('WW Spending Projected'!$B$60:$B$99,'WW Spending Total'!$B90,'WW Spending Projected'!D$60:D$99)</f>
        <v>0</v>
      </c>
      <c r="E90" s="422">
        <f>SUMIF('WW Spending Actual'!$B$58:$B$97,'WW Spending Total'!$B90,'WW Spending Actual'!E$58:E$97)+SUMIF('WW Spending Projected'!$B$60:$B$99,'WW Spending Total'!$B90,'WW Spending Projected'!E$60:E$99)</f>
        <v>0</v>
      </c>
      <c r="F90" s="422">
        <f>SUMIF('WW Spending Actual'!$B$58:$B$97,'WW Spending Total'!$B90,'WW Spending Actual'!F$58:F$97)+SUMIF('WW Spending Projected'!$B$60:$B$99,'WW Spending Total'!$B90,'WW Spending Projected'!F$60:F$99)</f>
        <v>0</v>
      </c>
      <c r="G90" s="422">
        <f>SUMIF('WW Spending Actual'!$B$58:$B$97,'WW Spending Total'!$B90,'WW Spending Actual'!G$58:G$97)+SUMIF('WW Spending Projected'!$B$60:$B$99,'WW Spending Total'!$B90,'WW Spending Projected'!G$60:G$99)</f>
        <v>0</v>
      </c>
      <c r="H90" s="422">
        <f>SUMIF('WW Spending Actual'!$B$58:$B$97,'WW Spending Total'!$B90,'WW Spending Actual'!H$58:H$97)+SUMIF('WW Spending Projected'!$B$60:$B$99,'WW Spending Total'!$B90,'WW Spending Projected'!H$60:H$99)</f>
        <v>0</v>
      </c>
      <c r="I90" s="422">
        <f>SUMIF('WW Spending Actual'!$B$58:$B$97,'WW Spending Total'!$B90,'WW Spending Actual'!I$58:I$97)+SUMIF('WW Spending Projected'!$B$60:$B$99,'WW Spending Total'!$B90,'WW Spending Projected'!I$60:I$99)</f>
        <v>0</v>
      </c>
      <c r="J90" s="422">
        <f>SUMIF('WW Spending Actual'!$B$58:$B$97,'WW Spending Total'!$B90,'WW Spending Actual'!J$58:J$97)+SUMIF('WW Spending Projected'!$B$60:$B$99,'WW Spending Total'!$B90,'WW Spending Projected'!J$60:J$99)</f>
        <v>0</v>
      </c>
      <c r="K90" s="422">
        <f>SUMIF('WW Spending Actual'!$B$58:$B$97,'WW Spending Total'!$B90,'WW Spending Actual'!K$58:K$97)+SUMIF('WW Spending Projected'!$B$60:$B$99,'WW Spending Total'!$B90,'WW Spending Projected'!K$60:K$99)</f>
        <v>0</v>
      </c>
      <c r="L90" s="422">
        <f>SUMIF('WW Spending Actual'!$B$58:$B$97,'WW Spending Total'!$B90,'WW Spending Actual'!L$58:L$97)+SUMIF('WW Spending Projected'!$B$60:$B$99,'WW Spending Total'!$B90,'WW Spending Projected'!L$60:L$99)</f>
        <v>0</v>
      </c>
      <c r="M90" s="422">
        <f>SUMIF('WW Spending Actual'!$B$58:$B$97,'WW Spending Total'!$B90,'WW Spending Actual'!M$58:M$97)+SUMIF('WW Spending Projected'!$B$60:$B$99,'WW Spending Total'!$B90,'WW Spending Projected'!M$60:M$99)</f>
        <v>0</v>
      </c>
      <c r="N90" s="422">
        <f>SUMIF('WW Spending Actual'!$B$58:$B$97,'WW Spending Total'!$B90,'WW Spending Actual'!N$58:N$97)+SUMIF('WW Spending Projected'!$B$60:$B$99,'WW Spending Total'!$B90,'WW Spending Projected'!N$60:N$99)</f>
        <v>0</v>
      </c>
      <c r="O90" s="422">
        <f>SUMIF('WW Spending Actual'!$B$58:$B$97,'WW Spending Total'!$B90,'WW Spending Actual'!O$58:O$97)+SUMIF('WW Spending Projected'!$B$60:$B$99,'WW Spending Total'!$B90,'WW Spending Projected'!O$60:O$99)</f>
        <v>0</v>
      </c>
      <c r="P90" s="422">
        <f>SUMIF('WW Spending Actual'!$B$58:$B$97,'WW Spending Total'!$B90,'WW Spending Actual'!P$58:P$97)+SUMIF('WW Spending Projected'!$B$60:$B$99,'WW Spending Total'!$B90,'WW Spending Projected'!P$60:P$99)</f>
        <v>0</v>
      </c>
      <c r="Q90" s="422">
        <f>SUMIF('WW Spending Actual'!$B$58:$B$97,'WW Spending Total'!$B90,'WW Spending Actual'!Q$58:Q$97)+SUMIF('WW Spending Projected'!$B$60:$B$99,'WW Spending Total'!$B90,'WW Spending Projected'!Q$60:Q$99)</f>
        <v>0</v>
      </c>
      <c r="R90" s="422">
        <f>SUMIF('WW Spending Actual'!$B$58:$B$97,'WW Spending Total'!$B90,'WW Spending Actual'!R$58:R$97)+SUMIF('WW Spending Projected'!$B$60:$B$99,'WW Spending Total'!$B90,'WW Spending Projected'!R$60:R$99)</f>
        <v>0</v>
      </c>
      <c r="S90" s="422">
        <f>SUMIF('WW Spending Actual'!$B$58:$B$97,'WW Spending Total'!$B90,'WW Spending Actual'!S$58:S$97)+SUMIF('WW Spending Projected'!$B$60:$B$99,'WW Spending Total'!$B90,'WW Spending Projected'!S$60:S$99)</f>
        <v>0</v>
      </c>
      <c r="T90" s="422">
        <f>SUMIF('WW Spending Actual'!$B$58:$B$97,'WW Spending Total'!$B90,'WW Spending Actual'!T$58:T$97)+SUMIF('WW Spending Projected'!$B$60:$B$99,'WW Spending Total'!$B90,'WW Spending Projected'!T$60:T$99)</f>
        <v>0</v>
      </c>
      <c r="U90" s="422">
        <f>SUMIF('WW Spending Actual'!$B$58:$B$97,'WW Spending Total'!$B90,'WW Spending Actual'!U$58:U$97)+SUMIF('WW Spending Projected'!$B$60:$B$99,'WW Spending Total'!$B90,'WW Spending Projected'!U$60:U$99)</f>
        <v>0</v>
      </c>
      <c r="V90" s="422">
        <f>SUMIF('WW Spending Actual'!$B$58:$B$97,'WW Spending Total'!$B90,'WW Spending Actual'!V$58:V$97)+SUMIF('WW Spending Projected'!$B$60:$B$99,'WW Spending Total'!$B90,'WW Spending Projected'!V$60:V$99)</f>
        <v>0</v>
      </c>
      <c r="W90" s="93">
        <f>SUMIF('WW Spending Actual'!$B$58:$B$97,'WW Spending Total'!$B90,'WW Spending Actual'!W$58:W$97)+SUMIF('WW Spending Projected'!$B$60:$B$99,'WW Spending Total'!$B90,'WW Spending Projected'!W$60:W$99)</f>
        <v>0</v>
      </c>
      <c r="X90" s="92">
        <f>SUMIF('WW Spending Actual'!$B$58:$B$97,'WW Spending Total'!$B90,'WW Spending Actual'!X$58:X$97)+SUMIF('WW Spending Projected'!$B$60:$B$99,'WW Spending Total'!$B90,'WW Spending Projected'!X$60:X$99)</f>
        <v>0</v>
      </c>
      <c r="Y90" s="92">
        <f>SUMIF('WW Spending Actual'!$B$58:$B$97,'WW Spending Total'!$B90,'WW Spending Actual'!Y$58:Y$97)+SUMIF('WW Spending Projected'!$B$60:$B$99,'WW Spending Total'!$B90,'WW Spending Projected'!Y$60:Y$99)</f>
        <v>0</v>
      </c>
      <c r="Z90" s="92">
        <f>SUMIF('WW Spending Actual'!$B$58:$B$97,'WW Spending Total'!$B90,'WW Spending Actual'!Z$58:Z$97)+SUMIF('WW Spending Projected'!$B$60:$B$99,'WW Spending Total'!$B90,'WW Spending Projected'!Z$60:Z$99)</f>
        <v>0</v>
      </c>
      <c r="AA90" s="92">
        <f>SUMIF('WW Spending Actual'!$B$58:$B$97,'WW Spending Total'!$B90,'WW Spending Actual'!AA$58:AA$97)+SUMIF('WW Spending Projected'!$B$60:$B$99,'WW Spending Total'!$B90,'WW Spending Projected'!AA$60:AA$99)</f>
        <v>0</v>
      </c>
      <c r="AB90" s="92">
        <f>SUMIF('WW Spending Actual'!$B$58:$B$97,'WW Spending Total'!$B90,'WW Spending Actual'!AB$58:AB$97)+SUMIF('WW Spending Projected'!$B$60:$B$99,'WW Spending Total'!$B90,'WW Spending Projected'!AB$60:AB$99)</f>
        <v>0</v>
      </c>
      <c r="AC90" s="92">
        <f>SUMIF('WW Spending Actual'!$B$58:$B$97,'WW Spending Total'!$B90,'WW Spending Actual'!AC$58:AC$97)+SUMIF('WW Spending Projected'!$B$60:$B$99,'WW Spending Total'!$B90,'WW Spending Projected'!AC$60:AC$99)</f>
        <v>0</v>
      </c>
      <c r="AD90" s="92">
        <f>SUMIF('WW Spending Actual'!$B$58:$B$97,'WW Spending Total'!$B90,'WW Spending Actual'!AD$58:AD$97)+SUMIF('WW Spending Projected'!$B$60:$B$99,'WW Spending Total'!$B90,'WW Spending Projected'!AD$60:AD$99)</f>
        <v>0</v>
      </c>
      <c r="AE90" s="92">
        <f>SUMIF('WW Spending Actual'!$B$58:$B$97,'WW Spending Total'!$B90,'WW Spending Actual'!AE$58:AE$97)+SUMIF('WW Spending Projected'!$B$60:$B$99,'WW Spending Total'!$B90,'WW Spending Projected'!AE$60:AE$99)</f>
        <v>0</v>
      </c>
      <c r="AF90" s="92">
        <f>SUMIF('WW Spending Actual'!$B$58:$B$97,'WW Spending Total'!$B90,'WW Spending Actual'!AF$58:AF$97)+SUMIF('WW Spending Projected'!$B$60:$B$99,'WW Spending Total'!$B90,'WW Spending Projected'!AF$60:AF$99)</f>
        <v>0</v>
      </c>
      <c r="AG90" s="93">
        <f>SUMIF('WW Spending Actual'!$B$58:$B$97,'WW Spending Total'!$B90,'WW Spending Actual'!AG$58:AG$97)+SUMIF('WW Spending Projected'!$B$60:$B$99,'WW Spending Total'!$B90,'WW Spending Projected'!AG$60:AG$99)</f>
        <v>0</v>
      </c>
    </row>
    <row r="91" spans="2:33" hidden="1" x14ac:dyDescent="0.2">
      <c r="B91" s="32"/>
      <c r="C91" s="50"/>
      <c r="D91" s="91">
        <f>SUMIF('WW Spending Actual'!$B$58:$B$97,'WW Spending Total'!$B91,'WW Spending Actual'!D$58:D$97)+SUMIF('WW Spending Projected'!$B$60:$B$99,'WW Spending Total'!$B91,'WW Spending Projected'!D$60:D$99)</f>
        <v>0</v>
      </c>
      <c r="E91" s="422">
        <f>SUMIF('WW Spending Actual'!$B$58:$B$97,'WW Spending Total'!$B91,'WW Spending Actual'!E$58:E$97)+SUMIF('WW Spending Projected'!$B$60:$B$99,'WW Spending Total'!$B91,'WW Spending Projected'!E$60:E$99)</f>
        <v>0</v>
      </c>
      <c r="F91" s="422">
        <f>SUMIF('WW Spending Actual'!$B$58:$B$97,'WW Spending Total'!$B91,'WW Spending Actual'!F$58:F$97)+SUMIF('WW Spending Projected'!$B$60:$B$99,'WW Spending Total'!$B91,'WW Spending Projected'!F$60:F$99)</f>
        <v>0</v>
      </c>
      <c r="G91" s="422">
        <f>SUMIF('WW Spending Actual'!$B$58:$B$97,'WW Spending Total'!$B91,'WW Spending Actual'!G$58:G$97)+SUMIF('WW Spending Projected'!$B$60:$B$99,'WW Spending Total'!$B91,'WW Spending Projected'!G$60:G$99)</f>
        <v>0</v>
      </c>
      <c r="H91" s="422">
        <f>SUMIF('WW Spending Actual'!$B$58:$B$97,'WW Spending Total'!$B91,'WW Spending Actual'!H$58:H$97)+SUMIF('WW Spending Projected'!$B$60:$B$99,'WW Spending Total'!$B91,'WW Spending Projected'!H$60:H$99)</f>
        <v>0</v>
      </c>
      <c r="I91" s="422">
        <f>SUMIF('WW Spending Actual'!$B$58:$B$97,'WW Spending Total'!$B91,'WW Spending Actual'!I$58:I$97)+SUMIF('WW Spending Projected'!$B$60:$B$99,'WW Spending Total'!$B91,'WW Spending Projected'!I$60:I$99)</f>
        <v>0</v>
      </c>
      <c r="J91" s="422">
        <f>SUMIF('WW Spending Actual'!$B$58:$B$97,'WW Spending Total'!$B91,'WW Spending Actual'!J$58:J$97)+SUMIF('WW Spending Projected'!$B$60:$B$99,'WW Spending Total'!$B91,'WW Spending Projected'!J$60:J$99)</f>
        <v>0</v>
      </c>
      <c r="K91" s="422">
        <f>SUMIF('WW Spending Actual'!$B$58:$B$97,'WW Spending Total'!$B91,'WW Spending Actual'!K$58:K$97)+SUMIF('WW Spending Projected'!$B$60:$B$99,'WW Spending Total'!$B91,'WW Spending Projected'!K$60:K$99)</f>
        <v>0</v>
      </c>
      <c r="L91" s="422">
        <f>SUMIF('WW Spending Actual'!$B$58:$B$97,'WW Spending Total'!$B91,'WW Spending Actual'!L$58:L$97)+SUMIF('WW Spending Projected'!$B$60:$B$99,'WW Spending Total'!$B91,'WW Spending Projected'!L$60:L$99)</f>
        <v>0</v>
      </c>
      <c r="M91" s="422">
        <f>SUMIF('WW Spending Actual'!$B$58:$B$97,'WW Spending Total'!$B91,'WW Spending Actual'!M$58:M$97)+SUMIF('WW Spending Projected'!$B$60:$B$99,'WW Spending Total'!$B91,'WW Spending Projected'!M$60:M$99)</f>
        <v>0</v>
      </c>
      <c r="N91" s="422">
        <f>SUMIF('WW Spending Actual'!$B$58:$B$97,'WW Spending Total'!$B91,'WW Spending Actual'!N$58:N$97)+SUMIF('WW Spending Projected'!$B$60:$B$99,'WW Spending Total'!$B91,'WW Spending Projected'!N$60:N$99)</f>
        <v>0</v>
      </c>
      <c r="O91" s="422">
        <f>SUMIF('WW Spending Actual'!$B$58:$B$97,'WW Spending Total'!$B91,'WW Spending Actual'!O$58:O$97)+SUMIF('WW Spending Projected'!$B$60:$B$99,'WW Spending Total'!$B91,'WW Spending Projected'!O$60:O$99)</f>
        <v>0</v>
      </c>
      <c r="P91" s="422">
        <f>SUMIF('WW Spending Actual'!$B$58:$B$97,'WW Spending Total'!$B91,'WW Spending Actual'!P$58:P$97)+SUMIF('WW Spending Projected'!$B$60:$B$99,'WW Spending Total'!$B91,'WW Spending Projected'!P$60:P$99)</f>
        <v>0</v>
      </c>
      <c r="Q91" s="422">
        <f>SUMIF('WW Spending Actual'!$B$58:$B$97,'WW Spending Total'!$B91,'WW Spending Actual'!Q$58:Q$97)+SUMIF('WW Spending Projected'!$B$60:$B$99,'WW Spending Total'!$B91,'WW Spending Projected'!Q$60:Q$99)</f>
        <v>0</v>
      </c>
      <c r="R91" s="422">
        <f>SUMIF('WW Spending Actual'!$B$58:$B$97,'WW Spending Total'!$B91,'WW Spending Actual'!R$58:R$97)+SUMIF('WW Spending Projected'!$B$60:$B$99,'WW Spending Total'!$B91,'WW Spending Projected'!R$60:R$99)</f>
        <v>0</v>
      </c>
      <c r="S91" s="422">
        <f>SUMIF('WW Spending Actual'!$B$58:$B$97,'WW Spending Total'!$B91,'WW Spending Actual'!S$58:S$97)+SUMIF('WW Spending Projected'!$B$60:$B$99,'WW Spending Total'!$B91,'WW Spending Projected'!S$60:S$99)</f>
        <v>0</v>
      </c>
      <c r="T91" s="422">
        <f>SUMIF('WW Spending Actual'!$B$58:$B$97,'WW Spending Total'!$B91,'WW Spending Actual'!T$58:T$97)+SUMIF('WW Spending Projected'!$B$60:$B$99,'WW Spending Total'!$B91,'WW Spending Projected'!T$60:T$99)</f>
        <v>0</v>
      </c>
      <c r="U91" s="422">
        <f>SUMIF('WW Spending Actual'!$B$58:$B$97,'WW Spending Total'!$B91,'WW Spending Actual'!U$58:U$97)+SUMIF('WW Spending Projected'!$B$60:$B$99,'WW Spending Total'!$B91,'WW Spending Projected'!U$60:U$99)</f>
        <v>0</v>
      </c>
      <c r="V91" s="422">
        <f>SUMIF('WW Spending Actual'!$B$58:$B$97,'WW Spending Total'!$B91,'WW Spending Actual'!V$58:V$97)+SUMIF('WW Spending Projected'!$B$60:$B$99,'WW Spending Total'!$B91,'WW Spending Projected'!V$60:V$99)</f>
        <v>0</v>
      </c>
      <c r="W91" s="93">
        <f>SUMIF('WW Spending Actual'!$B$58:$B$97,'WW Spending Total'!$B91,'WW Spending Actual'!W$58:W$97)+SUMIF('WW Spending Projected'!$B$60:$B$99,'WW Spending Total'!$B91,'WW Spending Projected'!W$60:W$99)</f>
        <v>0</v>
      </c>
      <c r="X91" s="92">
        <f>SUMIF('WW Spending Actual'!$B$58:$B$97,'WW Spending Total'!$B91,'WW Spending Actual'!X$58:X$97)+SUMIF('WW Spending Projected'!$B$60:$B$99,'WW Spending Total'!$B91,'WW Spending Projected'!X$60:X$99)</f>
        <v>0</v>
      </c>
      <c r="Y91" s="92">
        <f>SUMIF('WW Spending Actual'!$B$58:$B$97,'WW Spending Total'!$B91,'WW Spending Actual'!Y$58:Y$97)+SUMIF('WW Spending Projected'!$B$60:$B$99,'WW Spending Total'!$B91,'WW Spending Projected'!Y$60:Y$99)</f>
        <v>0</v>
      </c>
      <c r="Z91" s="92">
        <f>SUMIF('WW Spending Actual'!$B$58:$B$97,'WW Spending Total'!$B91,'WW Spending Actual'!Z$58:Z$97)+SUMIF('WW Spending Projected'!$B$60:$B$99,'WW Spending Total'!$B91,'WW Spending Projected'!Z$60:Z$99)</f>
        <v>0</v>
      </c>
      <c r="AA91" s="92">
        <f>SUMIF('WW Spending Actual'!$B$58:$B$97,'WW Spending Total'!$B91,'WW Spending Actual'!AA$58:AA$97)+SUMIF('WW Spending Projected'!$B$60:$B$99,'WW Spending Total'!$B91,'WW Spending Projected'!AA$60:AA$99)</f>
        <v>0</v>
      </c>
      <c r="AB91" s="92">
        <f>SUMIF('WW Spending Actual'!$B$58:$B$97,'WW Spending Total'!$B91,'WW Spending Actual'!AB$58:AB$97)+SUMIF('WW Spending Projected'!$B$60:$B$99,'WW Spending Total'!$B91,'WW Spending Projected'!AB$60:AB$99)</f>
        <v>0</v>
      </c>
      <c r="AC91" s="92">
        <f>SUMIF('WW Spending Actual'!$B$58:$B$97,'WW Spending Total'!$B91,'WW Spending Actual'!AC$58:AC$97)+SUMIF('WW Spending Projected'!$B$60:$B$99,'WW Spending Total'!$B91,'WW Spending Projected'!AC$60:AC$99)</f>
        <v>0</v>
      </c>
      <c r="AD91" s="92">
        <f>SUMIF('WW Spending Actual'!$B$58:$B$97,'WW Spending Total'!$B91,'WW Spending Actual'!AD$58:AD$97)+SUMIF('WW Spending Projected'!$B$60:$B$99,'WW Spending Total'!$B91,'WW Spending Projected'!AD$60:AD$99)</f>
        <v>0</v>
      </c>
      <c r="AE91" s="92">
        <f>SUMIF('WW Spending Actual'!$B$58:$B$97,'WW Spending Total'!$B91,'WW Spending Actual'!AE$58:AE$97)+SUMIF('WW Spending Projected'!$B$60:$B$99,'WW Spending Total'!$B91,'WW Spending Projected'!AE$60:AE$99)</f>
        <v>0</v>
      </c>
      <c r="AF91" s="92">
        <f>SUMIF('WW Spending Actual'!$B$58:$B$97,'WW Spending Total'!$B91,'WW Spending Actual'!AF$58:AF$97)+SUMIF('WW Spending Projected'!$B$60:$B$99,'WW Spending Total'!$B91,'WW Spending Projected'!AF$60:AF$99)</f>
        <v>0</v>
      </c>
      <c r="AG91" s="93">
        <f>SUMIF('WW Spending Actual'!$B$58:$B$97,'WW Spending Total'!$B91,'WW Spending Actual'!AG$58:AG$97)+SUMIF('WW Spending Projected'!$B$60:$B$99,'WW Spending Total'!$B91,'WW Spending Projected'!AG$60:AG$99)</f>
        <v>0</v>
      </c>
    </row>
    <row r="92" spans="2:33" hidden="1" x14ac:dyDescent="0.2">
      <c r="B92" s="53" t="s">
        <v>81</v>
      </c>
      <c r="C92" s="50"/>
      <c r="D92" s="91">
        <f>SUMIF('WW Spending Actual'!$B$58:$B$97,'WW Spending Total'!$B92,'WW Spending Actual'!D$58:D$97)+SUMIF('WW Spending Projected'!$B$60:$B$99,'WW Spending Total'!$B92,'WW Spending Projected'!D$60:D$99)</f>
        <v>0</v>
      </c>
      <c r="E92" s="422">
        <f>SUMIF('WW Spending Actual'!$B$58:$B$97,'WW Spending Total'!$B92,'WW Spending Actual'!E$58:E$97)+SUMIF('WW Spending Projected'!$B$60:$B$99,'WW Spending Total'!$B92,'WW Spending Projected'!E$60:E$99)</f>
        <v>0</v>
      </c>
      <c r="F92" s="422">
        <f>SUMIF('WW Spending Actual'!$B$58:$B$97,'WW Spending Total'!$B92,'WW Spending Actual'!F$58:F$97)+SUMIF('WW Spending Projected'!$B$60:$B$99,'WW Spending Total'!$B92,'WW Spending Projected'!F$60:F$99)</f>
        <v>0</v>
      </c>
      <c r="G92" s="422">
        <f>SUMIF('WW Spending Actual'!$B$58:$B$97,'WW Spending Total'!$B92,'WW Spending Actual'!G$58:G$97)+SUMIF('WW Spending Projected'!$B$60:$B$99,'WW Spending Total'!$B92,'WW Spending Projected'!G$60:G$99)</f>
        <v>0</v>
      </c>
      <c r="H92" s="422">
        <f>SUMIF('WW Spending Actual'!$B$58:$B$97,'WW Spending Total'!$B92,'WW Spending Actual'!H$58:H$97)+SUMIF('WW Spending Projected'!$B$60:$B$99,'WW Spending Total'!$B92,'WW Spending Projected'!H$60:H$99)</f>
        <v>0</v>
      </c>
      <c r="I92" s="422">
        <f>SUMIF('WW Spending Actual'!$B$58:$B$97,'WW Spending Total'!$B92,'WW Spending Actual'!I$58:I$97)+SUMIF('WW Spending Projected'!$B$60:$B$99,'WW Spending Total'!$B92,'WW Spending Projected'!I$60:I$99)</f>
        <v>0</v>
      </c>
      <c r="J92" s="422">
        <f>SUMIF('WW Spending Actual'!$B$58:$B$97,'WW Spending Total'!$B92,'WW Spending Actual'!J$58:J$97)+SUMIF('WW Spending Projected'!$B$60:$B$99,'WW Spending Total'!$B92,'WW Spending Projected'!J$60:J$99)</f>
        <v>0</v>
      </c>
      <c r="K92" s="422">
        <f>SUMIF('WW Spending Actual'!$B$58:$B$97,'WW Spending Total'!$B92,'WW Spending Actual'!K$58:K$97)+SUMIF('WW Spending Projected'!$B$60:$B$99,'WW Spending Total'!$B92,'WW Spending Projected'!K$60:K$99)</f>
        <v>0</v>
      </c>
      <c r="L92" s="422">
        <f>SUMIF('WW Spending Actual'!$B$58:$B$97,'WW Spending Total'!$B92,'WW Spending Actual'!L$58:L$97)+SUMIF('WW Spending Projected'!$B$60:$B$99,'WW Spending Total'!$B92,'WW Spending Projected'!L$60:L$99)</f>
        <v>0</v>
      </c>
      <c r="M92" s="422">
        <f>SUMIF('WW Spending Actual'!$B$58:$B$97,'WW Spending Total'!$B92,'WW Spending Actual'!M$58:M$97)+SUMIF('WW Spending Projected'!$B$60:$B$99,'WW Spending Total'!$B92,'WW Spending Projected'!M$60:M$99)</f>
        <v>0</v>
      </c>
      <c r="N92" s="422">
        <f>SUMIF('WW Spending Actual'!$B$58:$B$97,'WW Spending Total'!$B92,'WW Spending Actual'!N$58:N$97)+SUMIF('WW Spending Projected'!$B$60:$B$99,'WW Spending Total'!$B92,'WW Spending Projected'!N$60:N$99)</f>
        <v>0</v>
      </c>
      <c r="O92" s="422">
        <f>SUMIF('WW Spending Actual'!$B$58:$B$97,'WW Spending Total'!$B92,'WW Spending Actual'!O$58:O$97)+SUMIF('WW Spending Projected'!$B$60:$B$99,'WW Spending Total'!$B92,'WW Spending Projected'!O$60:O$99)</f>
        <v>0</v>
      </c>
      <c r="P92" s="422">
        <f>SUMIF('WW Spending Actual'!$B$58:$B$97,'WW Spending Total'!$B92,'WW Spending Actual'!P$58:P$97)+SUMIF('WW Spending Projected'!$B$60:$B$99,'WW Spending Total'!$B92,'WW Spending Projected'!P$60:P$99)</f>
        <v>0</v>
      </c>
      <c r="Q92" s="422">
        <f>SUMIF('WW Spending Actual'!$B$58:$B$97,'WW Spending Total'!$B92,'WW Spending Actual'!Q$58:Q$97)+SUMIF('WW Spending Projected'!$B$60:$B$99,'WW Spending Total'!$B92,'WW Spending Projected'!Q$60:Q$99)</f>
        <v>0</v>
      </c>
      <c r="R92" s="422">
        <f>SUMIF('WW Spending Actual'!$B$58:$B$97,'WW Spending Total'!$B92,'WW Spending Actual'!R$58:R$97)+SUMIF('WW Spending Projected'!$B$60:$B$99,'WW Spending Total'!$B92,'WW Spending Projected'!R$60:R$99)</f>
        <v>0</v>
      </c>
      <c r="S92" s="422">
        <f>SUMIF('WW Spending Actual'!$B$58:$B$97,'WW Spending Total'!$B92,'WW Spending Actual'!S$58:S$97)+SUMIF('WW Spending Projected'!$B$60:$B$99,'WW Spending Total'!$B92,'WW Spending Projected'!S$60:S$99)</f>
        <v>0</v>
      </c>
      <c r="T92" s="422">
        <f>SUMIF('WW Spending Actual'!$B$58:$B$97,'WW Spending Total'!$B92,'WW Spending Actual'!T$58:T$97)+SUMIF('WW Spending Projected'!$B$60:$B$99,'WW Spending Total'!$B92,'WW Spending Projected'!T$60:T$99)</f>
        <v>0</v>
      </c>
      <c r="U92" s="422">
        <f>SUMIF('WW Spending Actual'!$B$58:$B$97,'WW Spending Total'!$B92,'WW Spending Actual'!U$58:U$97)+SUMIF('WW Spending Projected'!$B$60:$B$99,'WW Spending Total'!$B92,'WW Spending Projected'!U$60:U$99)</f>
        <v>0</v>
      </c>
      <c r="V92" s="422">
        <f>SUMIF('WW Spending Actual'!$B$58:$B$97,'WW Spending Total'!$B92,'WW Spending Actual'!V$58:V$97)+SUMIF('WW Spending Projected'!$B$60:$B$99,'WW Spending Total'!$B92,'WW Spending Projected'!V$60:V$99)</f>
        <v>0</v>
      </c>
      <c r="W92" s="93">
        <f>SUMIF('WW Spending Actual'!$B$58:$B$97,'WW Spending Total'!$B92,'WW Spending Actual'!W$58:W$97)+SUMIF('WW Spending Projected'!$B$60:$B$99,'WW Spending Total'!$B92,'WW Spending Projected'!W$60:W$99)</f>
        <v>0</v>
      </c>
      <c r="X92" s="92">
        <f>SUMIF('WW Spending Actual'!$B$58:$B$97,'WW Spending Total'!$B92,'WW Spending Actual'!X$58:X$97)+SUMIF('WW Spending Projected'!$B$60:$B$99,'WW Spending Total'!$B92,'WW Spending Projected'!X$60:X$99)</f>
        <v>0</v>
      </c>
      <c r="Y92" s="92">
        <f>SUMIF('WW Spending Actual'!$B$58:$B$97,'WW Spending Total'!$B92,'WW Spending Actual'!Y$58:Y$97)+SUMIF('WW Spending Projected'!$B$60:$B$99,'WW Spending Total'!$B92,'WW Spending Projected'!Y$60:Y$99)</f>
        <v>0</v>
      </c>
      <c r="Z92" s="92">
        <f>SUMIF('WW Spending Actual'!$B$58:$B$97,'WW Spending Total'!$B92,'WW Spending Actual'!Z$58:Z$97)+SUMIF('WW Spending Projected'!$B$60:$B$99,'WW Spending Total'!$B92,'WW Spending Projected'!Z$60:Z$99)</f>
        <v>0</v>
      </c>
      <c r="AA92" s="92">
        <f>SUMIF('WW Spending Actual'!$B$58:$B$97,'WW Spending Total'!$B92,'WW Spending Actual'!AA$58:AA$97)+SUMIF('WW Spending Projected'!$B$60:$B$99,'WW Spending Total'!$B92,'WW Spending Projected'!AA$60:AA$99)</f>
        <v>0</v>
      </c>
      <c r="AB92" s="92">
        <f>SUMIF('WW Spending Actual'!$B$58:$B$97,'WW Spending Total'!$B92,'WW Spending Actual'!AB$58:AB$97)+SUMIF('WW Spending Projected'!$B$60:$B$99,'WW Spending Total'!$B92,'WW Spending Projected'!AB$60:AB$99)</f>
        <v>0</v>
      </c>
      <c r="AC92" s="92">
        <f>SUMIF('WW Spending Actual'!$B$58:$B$97,'WW Spending Total'!$B92,'WW Spending Actual'!AC$58:AC$97)+SUMIF('WW Spending Projected'!$B$60:$B$99,'WW Spending Total'!$B92,'WW Spending Projected'!AC$60:AC$99)</f>
        <v>0</v>
      </c>
      <c r="AD92" s="92">
        <f>SUMIF('WW Spending Actual'!$B$58:$B$97,'WW Spending Total'!$B92,'WW Spending Actual'!AD$58:AD$97)+SUMIF('WW Spending Projected'!$B$60:$B$99,'WW Spending Total'!$B92,'WW Spending Projected'!AD$60:AD$99)</f>
        <v>0</v>
      </c>
      <c r="AE92" s="92">
        <f>SUMIF('WW Spending Actual'!$B$58:$B$97,'WW Spending Total'!$B92,'WW Spending Actual'!AE$58:AE$97)+SUMIF('WW Spending Projected'!$B$60:$B$99,'WW Spending Total'!$B92,'WW Spending Projected'!AE$60:AE$99)</f>
        <v>0</v>
      </c>
      <c r="AF92" s="92">
        <f>SUMIF('WW Spending Actual'!$B$58:$B$97,'WW Spending Total'!$B92,'WW Spending Actual'!AF$58:AF$97)+SUMIF('WW Spending Projected'!$B$60:$B$99,'WW Spending Total'!$B92,'WW Spending Projected'!AF$60:AF$99)</f>
        <v>0</v>
      </c>
      <c r="AG92" s="93">
        <f>SUMIF('WW Spending Actual'!$B$58:$B$97,'WW Spending Total'!$B92,'WW Spending Actual'!AG$58:AG$97)+SUMIF('WW Spending Projected'!$B$60:$B$99,'WW Spending Total'!$B92,'WW Spending Projected'!AG$60:AG$99)</f>
        <v>0</v>
      </c>
    </row>
    <row r="93" spans="2:33" hidden="1" x14ac:dyDescent="0.2">
      <c r="B93" s="32" t="str">
        <f>IFERROR(VLOOKUP(C93,'MEG Def'!$A$60:$B$63,2),"")</f>
        <v/>
      </c>
      <c r="C93" s="50"/>
      <c r="D93" s="91">
        <f>SUMIF('WW Spending Actual'!$B$58:$B$97,'WW Spending Total'!$B93,'WW Spending Actual'!D$58:D$97)+SUMIF('WW Spending Projected'!$B$60:$B$99,'WW Spending Total'!$B93,'WW Spending Projected'!D$60:D$99)</f>
        <v>0</v>
      </c>
      <c r="E93" s="422">
        <f>SUMIF('WW Spending Actual'!$B$58:$B$97,'WW Spending Total'!$B93,'WW Spending Actual'!E$58:E$97)+SUMIF('WW Spending Projected'!$B$60:$B$99,'WW Spending Total'!$B93,'WW Spending Projected'!E$60:E$99)</f>
        <v>0</v>
      </c>
      <c r="F93" s="422">
        <f>SUMIF('WW Spending Actual'!$B$58:$B$97,'WW Spending Total'!$B93,'WW Spending Actual'!F$58:F$97)+SUMIF('WW Spending Projected'!$B$60:$B$99,'WW Spending Total'!$B93,'WW Spending Projected'!F$60:F$99)</f>
        <v>0</v>
      </c>
      <c r="G93" s="422">
        <f>SUMIF('WW Spending Actual'!$B$58:$B$97,'WW Spending Total'!$B93,'WW Spending Actual'!G$58:G$97)+SUMIF('WW Spending Projected'!$B$60:$B$99,'WW Spending Total'!$B93,'WW Spending Projected'!G$60:G$99)</f>
        <v>0</v>
      </c>
      <c r="H93" s="422">
        <f>SUMIF('WW Spending Actual'!$B$58:$B$97,'WW Spending Total'!$B93,'WW Spending Actual'!H$58:H$97)+SUMIF('WW Spending Projected'!$B$60:$B$99,'WW Spending Total'!$B93,'WW Spending Projected'!H$60:H$99)</f>
        <v>0</v>
      </c>
      <c r="I93" s="422">
        <f>SUMIF('WW Spending Actual'!$B$58:$B$97,'WW Spending Total'!$B93,'WW Spending Actual'!I$58:I$97)+SUMIF('WW Spending Projected'!$B$60:$B$99,'WW Spending Total'!$B93,'WW Spending Projected'!I$60:I$99)</f>
        <v>0</v>
      </c>
      <c r="J93" s="422">
        <f>SUMIF('WW Spending Actual'!$B$58:$B$97,'WW Spending Total'!$B93,'WW Spending Actual'!J$58:J$97)+SUMIF('WW Spending Projected'!$B$60:$B$99,'WW Spending Total'!$B93,'WW Spending Projected'!J$60:J$99)</f>
        <v>0</v>
      </c>
      <c r="K93" s="422">
        <f>SUMIF('WW Spending Actual'!$B$58:$B$97,'WW Spending Total'!$B93,'WW Spending Actual'!K$58:K$97)+SUMIF('WW Spending Projected'!$B$60:$B$99,'WW Spending Total'!$B93,'WW Spending Projected'!K$60:K$99)</f>
        <v>0</v>
      </c>
      <c r="L93" s="422">
        <f>SUMIF('WW Spending Actual'!$B$58:$B$97,'WW Spending Total'!$B93,'WW Spending Actual'!L$58:L$97)+SUMIF('WW Spending Projected'!$B$60:$B$99,'WW Spending Total'!$B93,'WW Spending Projected'!L$60:L$99)</f>
        <v>0</v>
      </c>
      <c r="M93" s="422">
        <f>SUMIF('WW Spending Actual'!$B$58:$B$97,'WW Spending Total'!$B93,'WW Spending Actual'!M$58:M$97)+SUMIF('WW Spending Projected'!$B$60:$B$99,'WW Spending Total'!$B93,'WW Spending Projected'!M$60:M$99)</f>
        <v>0</v>
      </c>
      <c r="N93" s="422">
        <f>SUMIF('WW Spending Actual'!$B$58:$B$97,'WW Spending Total'!$B93,'WW Spending Actual'!N$58:N$97)+SUMIF('WW Spending Projected'!$B$60:$B$99,'WW Spending Total'!$B93,'WW Spending Projected'!N$60:N$99)</f>
        <v>0</v>
      </c>
      <c r="O93" s="422">
        <f>SUMIF('WW Spending Actual'!$B$58:$B$97,'WW Spending Total'!$B93,'WW Spending Actual'!O$58:O$97)+SUMIF('WW Spending Projected'!$B$60:$B$99,'WW Spending Total'!$B93,'WW Spending Projected'!O$60:O$99)</f>
        <v>0</v>
      </c>
      <c r="P93" s="422">
        <f>SUMIF('WW Spending Actual'!$B$58:$B$97,'WW Spending Total'!$B93,'WW Spending Actual'!P$58:P$97)+SUMIF('WW Spending Projected'!$B$60:$B$99,'WW Spending Total'!$B93,'WW Spending Projected'!P$60:P$99)</f>
        <v>0</v>
      </c>
      <c r="Q93" s="422">
        <f>SUMIF('WW Spending Actual'!$B$58:$B$97,'WW Spending Total'!$B93,'WW Spending Actual'!Q$58:Q$97)+SUMIF('WW Spending Projected'!$B$60:$B$99,'WW Spending Total'!$B93,'WW Spending Projected'!Q$60:Q$99)</f>
        <v>0</v>
      </c>
      <c r="R93" s="422">
        <f>SUMIF('WW Spending Actual'!$B$58:$B$97,'WW Spending Total'!$B93,'WW Spending Actual'!R$58:R$97)+SUMIF('WW Spending Projected'!$B$60:$B$99,'WW Spending Total'!$B93,'WW Spending Projected'!R$60:R$99)</f>
        <v>0</v>
      </c>
      <c r="S93" s="422">
        <f>SUMIF('WW Spending Actual'!$B$58:$B$97,'WW Spending Total'!$B93,'WW Spending Actual'!S$58:S$97)+SUMIF('WW Spending Projected'!$B$60:$B$99,'WW Spending Total'!$B93,'WW Spending Projected'!S$60:S$99)</f>
        <v>0</v>
      </c>
      <c r="T93" s="422">
        <f>SUMIF('WW Spending Actual'!$B$58:$B$97,'WW Spending Total'!$B93,'WW Spending Actual'!T$58:T$97)+SUMIF('WW Spending Projected'!$B$60:$B$99,'WW Spending Total'!$B93,'WW Spending Projected'!T$60:T$99)</f>
        <v>0</v>
      </c>
      <c r="U93" s="422">
        <f>SUMIF('WW Spending Actual'!$B$58:$B$97,'WW Spending Total'!$B93,'WW Spending Actual'!U$58:U$97)+SUMIF('WW Spending Projected'!$B$60:$B$99,'WW Spending Total'!$B93,'WW Spending Projected'!U$60:U$99)</f>
        <v>0</v>
      </c>
      <c r="V93" s="422">
        <f>SUMIF('WW Spending Actual'!$B$58:$B$97,'WW Spending Total'!$B93,'WW Spending Actual'!V$58:V$97)+SUMIF('WW Spending Projected'!$B$60:$B$99,'WW Spending Total'!$B93,'WW Spending Projected'!V$60:V$99)</f>
        <v>0</v>
      </c>
      <c r="W93" s="93">
        <f>SUMIF('WW Spending Actual'!$B$58:$B$97,'WW Spending Total'!$B93,'WW Spending Actual'!W$58:W$97)+SUMIF('WW Spending Projected'!$B$60:$B$99,'WW Spending Total'!$B93,'WW Spending Projected'!W$60:W$99)</f>
        <v>0</v>
      </c>
      <c r="X93" s="92">
        <f>SUMIF('WW Spending Actual'!$B$58:$B$97,'WW Spending Total'!$B93,'WW Spending Actual'!X$58:X$97)+SUMIF('WW Spending Projected'!$B$60:$B$99,'WW Spending Total'!$B93,'WW Spending Projected'!X$60:X$99)</f>
        <v>0</v>
      </c>
      <c r="Y93" s="92">
        <f>SUMIF('WW Spending Actual'!$B$58:$B$97,'WW Spending Total'!$B93,'WW Spending Actual'!Y$58:Y$97)+SUMIF('WW Spending Projected'!$B$60:$B$99,'WW Spending Total'!$B93,'WW Spending Projected'!Y$60:Y$99)</f>
        <v>0</v>
      </c>
      <c r="Z93" s="92">
        <f>SUMIF('WW Spending Actual'!$B$58:$B$97,'WW Spending Total'!$B93,'WW Spending Actual'!Z$58:Z$97)+SUMIF('WW Spending Projected'!$B$60:$B$99,'WW Spending Total'!$B93,'WW Spending Projected'!Z$60:Z$99)</f>
        <v>0</v>
      </c>
      <c r="AA93" s="92">
        <f>SUMIF('WW Spending Actual'!$B$58:$B$97,'WW Spending Total'!$B93,'WW Spending Actual'!AA$58:AA$97)+SUMIF('WW Spending Projected'!$B$60:$B$99,'WW Spending Total'!$B93,'WW Spending Projected'!AA$60:AA$99)</f>
        <v>0</v>
      </c>
      <c r="AB93" s="92">
        <f>SUMIF('WW Spending Actual'!$B$58:$B$97,'WW Spending Total'!$B93,'WW Spending Actual'!AB$58:AB$97)+SUMIF('WW Spending Projected'!$B$60:$B$99,'WW Spending Total'!$B93,'WW Spending Projected'!AB$60:AB$99)</f>
        <v>0</v>
      </c>
      <c r="AC93" s="92">
        <f>SUMIF('WW Spending Actual'!$B$58:$B$97,'WW Spending Total'!$B93,'WW Spending Actual'!AC$58:AC$97)+SUMIF('WW Spending Projected'!$B$60:$B$99,'WW Spending Total'!$B93,'WW Spending Projected'!AC$60:AC$99)</f>
        <v>0</v>
      </c>
      <c r="AD93" s="92">
        <f>SUMIF('WW Spending Actual'!$B$58:$B$97,'WW Spending Total'!$B93,'WW Spending Actual'!AD$58:AD$97)+SUMIF('WW Spending Projected'!$B$60:$B$99,'WW Spending Total'!$B93,'WW Spending Projected'!AD$60:AD$99)</f>
        <v>0</v>
      </c>
      <c r="AE93" s="92">
        <f>SUMIF('WW Spending Actual'!$B$58:$B$97,'WW Spending Total'!$B93,'WW Spending Actual'!AE$58:AE$97)+SUMIF('WW Spending Projected'!$B$60:$B$99,'WW Spending Total'!$B93,'WW Spending Projected'!AE$60:AE$99)</f>
        <v>0</v>
      </c>
      <c r="AF93" s="92">
        <f>SUMIF('WW Spending Actual'!$B$58:$B$97,'WW Spending Total'!$B93,'WW Spending Actual'!AF$58:AF$97)+SUMIF('WW Spending Projected'!$B$60:$B$99,'WW Spending Total'!$B93,'WW Spending Projected'!AF$60:AF$99)</f>
        <v>0</v>
      </c>
      <c r="AG93" s="93">
        <f>SUMIF('WW Spending Actual'!$B$58:$B$97,'WW Spending Total'!$B93,'WW Spending Actual'!AG$58:AG$97)+SUMIF('WW Spending Projected'!$B$60:$B$99,'WW Spending Total'!$B93,'WW Spending Projected'!AG$60:AG$99)</f>
        <v>0</v>
      </c>
    </row>
    <row r="94" spans="2:33" hidden="1" x14ac:dyDescent="0.2">
      <c r="B94" s="32" t="str">
        <f>IFERROR(VLOOKUP(C94,'MEG Def'!$A$60:$B$63,2),"")</f>
        <v/>
      </c>
      <c r="C94" s="50"/>
      <c r="D94" s="91">
        <f>SUMIF('WW Spending Actual'!$B$58:$B$97,'WW Spending Total'!$B94,'WW Spending Actual'!D$58:D$97)+SUMIF('WW Spending Projected'!$B$60:$B$99,'WW Spending Total'!$B94,'WW Spending Projected'!D$60:D$99)</f>
        <v>0</v>
      </c>
      <c r="E94" s="422">
        <f>SUMIF('WW Spending Actual'!$B$58:$B$97,'WW Spending Total'!$B94,'WW Spending Actual'!E$58:E$97)+SUMIF('WW Spending Projected'!$B$60:$B$99,'WW Spending Total'!$B94,'WW Spending Projected'!E$60:E$99)</f>
        <v>0</v>
      </c>
      <c r="F94" s="422">
        <f>SUMIF('WW Spending Actual'!$B$58:$B$97,'WW Spending Total'!$B94,'WW Spending Actual'!F$58:F$97)+SUMIF('WW Spending Projected'!$B$60:$B$99,'WW Spending Total'!$B94,'WW Spending Projected'!F$60:F$99)</f>
        <v>0</v>
      </c>
      <c r="G94" s="422">
        <f>SUMIF('WW Spending Actual'!$B$58:$B$97,'WW Spending Total'!$B94,'WW Spending Actual'!G$58:G$97)+SUMIF('WW Spending Projected'!$B$60:$B$99,'WW Spending Total'!$B94,'WW Spending Projected'!G$60:G$99)</f>
        <v>0</v>
      </c>
      <c r="H94" s="422">
        <f>SUMIF('WW Spending Actual'!$B$58:$B$97,'WW Spending Total'!$B94,'WW Spending Actual'!H$58:H$97)+SUMIF('WW Spending Projected'!$B$60:$B$99,'WW Spending Total'!$B94,'WW Spending Projected'!H$60:H$99)</f>
        <v>0</v>
      </c>
      <c r="I94" s="422">
        <f>SUMIF('WW Spending Actual'!$B$58:$B$97,'WW Spending Total'!$B94,'WW Spending Actual'!I$58:I$97)+SUMIF('WW Spending Projected'!$B$60:$B$99,'WW Spending Total'!$B94,'WW Spending Projected'!I$60:I$99)</f>
        <v>0</v>
      </c>
      <c r="J94" s="422">
        <f>SUMIF('WW Spending Actual'!$B$58:$B$97,'WW Spending Total'!$B94,'WW Spending Actual'!J$58:J$97)+SUMIF('WW Spending Projected'!$B$60:$B$99,'WW Spending Total'!$B94,'WW Spending Projected'!J$60:J$99)</f>
        <v>0</v>
      </c>
      <c r="K94" s="422">
        <f>SUMIF('WW Spending Actual'!$B$58:$B$97,'WW Spending Total'!$B94,'WW Spending Actual'!K$58:K$97)+SUMIF('WW Spending Projected'!$B$60:$B$99,'WW Spending Total'!$B94,'WW Spending Projected'!K$60:K$99)</f>
        <v>0</v>
      </c>
      <c r="L94" s="422">
        <f>SUMIF('WW Spending Actual'!$B$58:$B$97,'WW Spending Total'!$B94,'WW Spending Actual'!L$58:L$97)+SUMIF('WW Spending Projected'!$B$60:$B$99,'WW Spending Total'!$B94,'WW Spending Projected'!L$60:L$99)</f>
        <v>0</v>
      </c>
      <c r="M94" s="422">
        <f>SUMIF('WW Spending Actual'!$B$58:$B$97,'WW Spending Total'!$B94,'WW Spending Actual'!M$58:M$97)+SUMIF('WW Spending Projected'!$B$60:$B$99,'WW Spending Total'!$B94,'WW Spending Projected'!M$60:M$99)</f>
        <v>0</v>
      </c>
      <c r="N94" s="422">
        <f>SUMIF('WW Spending Actual'!$B$58:$B$97,'WW Spending Total'!$B94,'WW Spending Actual'!N$58:N$97)+SUMIF('WW Spending Projected'!$B$60:$B$99,'WW Spending Total'!$B94,'WW Spending Projected'!N$60:N$99)</f>
        <v>0</v>
      </c>
      <c r="O94" s="422">
        <f>SUMIF('WW Spending Actual'!$B$58:$B$97,'WW Spending Total'!$B94,'WW Spending Actual'!O$58:O$97)+SUMIF('WW Spending Projected'!$B$60:$B$99,'WW Spending Total'!$B94,'WW Spending Projected'!O$60:O$99)</f>
        <v>0</v>
      </c>
      <c r="P94" s="422">
        <f>SUMIF('WW Spending Actual'!$B$58:$B$97,'WW Spending Total'!$B94,'WW Spending Actual'!P$58:P$97)+SUMIF('WW Spending Projected'!$B$60:$B$99,'WW Spending Total'!$B94,'WW Spending Projected'!P$60:P$99)</f>
        <v>0</v>
      </c>
      <c r="Q94" s="422">
        <f>SUMIF('WW Spending Actual'!$B$58:$B$97,'WW Spending Total'!$B94,'WW Spending Actual'!Q$58:Q$97)+SUMIF('WW Spending Projected'!$B$60:$B$99,'WW Spending Total'!$B94,'WW Spending Projected'!Q$60:Q$99)</f>
        <v>0</v>
      </c>
      <c r="R94" s="422">
        <f>SUMIF('WW Spending Actual'!$B$58:$B$97,'WW Spending Total'!$B94,'WW Spending Actual'!R$58:R$97)+SUMIF('WW Spending Projected'!$B$60:$B$99,'WW Spending Total'!$B94,'WW Spending Projected'!R$60:R$99)</f>
        <v>0</v>
      </c>
      <c r="S94" s="422">
        <f>SUMIF('WW Spending Actual'!$B$58:$B$97,'WW Spending Total'!$B94,'WW Spending Actual'!S$58:S$97)+SUMIF('WW Spending Projected'!$B$60:$B$99,'WW Spending Total'!$B94,'WW Spending Projected'!S$60:S$99)</f>
        <v>0</v>
      </c>
      <c r="T94" s="422">
        <f>SUMIF('WW Spending Actual'!$B$58:$B$97,'WW Spending Total'!$B94,'WW Spending Actual'!T$58:T$97)+SUMIF('WW Spending Projected'!$B$60:$B$99,'WW Spending Total'!$B94,'WW Spending Projected'!T$60:T$99)</f>
        <v>0</v>
      </c>
      <c r="U94" s="422">
        <f>SUMIF('WW Spending Actual'!$B$58:$B$97,'WW Spending Total'!$B94,'WW Spending Actual'!U$58:U$97)+SUMIF('WW Spending Projected'!$B$60:$B$99,'WW Spending Total'!$B94,'WW Spending Projected'!U$60:U$99)</f>
        <v>0</v>
      </c>
      <c r="V94" s="422">
        <f>SUMIF('WW Spending Actual'!$B$58:$B$97,'WW Spending Total'!$B94,'WW Spending Actual'!V$58:V$97)+SUMIF('WW Spending Projected'!$B$60:$B$99,'WW Spending Total'!$B94,'WW Spending Projected'!V$60:V$99)</f>
        <v>0</v>
      </c>
      <c r="W94" s="93">
        <f>SUMIF('WW Spending Actual'!$B$58:$B$97,'WW Spending Total'!$B94,'WW Spending Actual'!W$58:W$97)+SUMIF('WW Spending Projected'!$B$60:$B$99,'WW Spending Total'!$B94,'WW Spending Projected'!W$60:W$99)</f>
        <v>0</v>
      </c>
      <c r="X94" s="92">
        <f>SUMIF('WW Spending Actual'!$B$58:$B$97,'WW Spending Total'!$B94,'WW Spending Actual'!X$58:X$97)+SUMIF('WW Spending Projected'!$B$60:$B$99,'WW Spending Total'!$B94,'WW Spending Projected'!X$60:X$99)</f>
        <v>0</v>
      </c>
      <c r="Y94" s="92">
        <f>SUMIF('WW Spending Actual'!$B$58:$B$97,'WW Spending Total'!$B94,'WW Spending Actual'!Y$58:Y$97)+SUMIF('WW Spending Projected'!$B$60:$B$99,'WW Spending Total'!$B94,'WW Spending Projected'!Y$60:Y$99)</f>
        <v>0</v>
      </c>
      <c r="Z94" s="92">
        <f>SUMIF('WW Spending Actual'!$B$58:$B$97,'WW Spending Total'!$B94,'WW Spending Actual'!Z$58:Z$97)+SUMIF('WW Spending Projected'!$B$60:$B$99,'WW Spending Total'!$B94,'WW Spending Projected'!Z$60:Z$99)</f>
        <v>0</v>
      </c>
      <c r="AA94" s="92">
        <f>SUMIF('WW Spending Actual'!$B$58:$B$97,'WW Spending Total'!$B94,'WW Spending Actual'!AA$58:AA$97)+SUMIF('WW Spending Projected'!$B$60:$B$99,'WW Spending Total'!$B94,'WW Spending Projected'!AA$60:AA$99)</f>
        <v>0</v>
      </c>
      <c r="AB94" s="92">
        <f>SUMIF('WW Spending Actual'!$B$58:$B$97,'WW Spending Total'!$B94,'WW Spending Actual'!AB$58:AB$97)+SUMIF('WW Spending Projected'!$B$60:$B$99,'WW Spending Total'!$B94,'WW Spending Projected'!AB$60:AB$99)</f>
        <v>0</v>
      </c>
      <c r="AC94" s="92">
        <f>SUMIF('WW Spending Actual'!$B$58:$B$97,'WW Spending Total'!$B94,'WW Spending Actual'!AC$58:AC$97)+SUMIF('WW Spending Projected'!$B$60:$B$99,'WW Spending Total'!$B94,'WW Spending Projected'!AC$60:AC$99)</f>
        <v>0</v>
      </c>
      <c r="AD94" s="92">
        <f>SUMIF('WW Spending Actual'!$B$58:$B$97,'WW Spending Total'!$B94,'WW Spending Actual'!AD$58:AD$97)+SUMIF('WW Spending Projected'!$B$60:$B$99,'WW Spending Total'!$B94,'WW Spending Projected'!AD$60:AD$99)</f>
        <v>0</v>
      </c>
      <c r="AE94" s="92">
        <f>SUMIF('WW Spending Actual'!$B$58:$B$97,'WW Spending Total'!$B94,'WW Spending Actual'!AE$58:AE$97)+SUMIF('WW Spending Projected'!$B$60:$B$99,'WW Spending Total'!$B94,'WW Spending Projected'!AE$60:AE$99)</f>
        <v>0</v>
      </c>
      <c r="AF94" s="92">
        <f>SUMIF('WW Spending Actual'!$B$58:$B$97,'WW Spending Total'!$B94,'WW Spending Actual'!AF$58:AF$97)+SUMIF('WW Spending Projected'!$B$60:$B$99,'WW Spending Total'!$B94,'WW Spending Projected'!AF$60:AF$99)</f>
        <v>0</v>
      </c>
      <c r="AG94" s="93">
        <f>SUMIF('WW Spending Actual'!$B$58:$B$97,'WW Spending Total'!$B94,'WW Spending Actual'!AG$58:AG$97)+SUMIF('WW Spending Projected'!$B$60:$B$99,'WW Spending Total'!$B94,'WW Spending Projected'!AG$60:AG$99)</f>
        <v>0</v>
      </c>
    </row>
    <row r="95" spans="2:33" hidden="1" x14ac:dyDescent="0.2">
      <c r="B95" s="32" t="str">
        <f>IFERROR(VLOOKUP(C95,'MEG Def'!$A$60:$B$63,2),"")</f>
        <v/>
      </c>
      <c r="C95" s="50"/>
      <c r="D95" s="91">
        <f>SUMIF('WW Spending Actual'!$B$58:$B$97,'WW Spending Total'!$B95,'WW Spending Actual'!D$58:D$97)+SUMIF('WW Spending Projected'!$B$60:$B$99,'WW Spending Total'!$B95,'WW Spending Projected'!D$60:D$99)</f>
        <v>0</v>
      </c>
      <c r="E95" s="422">
        <f>SUMIF('WW Spending Actual'!$B$58:$B$97,'WW Spending Total'!$B95,'WW Spending Actual'!E$58:E$97)+SUMIF('WW Spending Projected'!$B$60:$B$99,'WW Spending Total'!$B95,'WW Spending Projected'!E$60:E$99)</f>
        <v>0</v>
      </c>
      <c r="F95" s="422">
        <f>SUMIF('WW Spending Actual'!$B$58:$B$97,'WW Spending Total'!$B95,'WW Spending Actual'!F$58:F$97)+SUMIF('WW Spending Projected'!$B$60:$B$99,'WW Spending Total'!$B95,'WW Spending Projected'!F$60:F$99)</f>
        <v>0</v>
      </c>
      <c r="G95" s="422">
        <f>SUMIF('WW Spending Actual'!$B$58:$B$97,'WW Spending Total'!$B95,'WW Spending Actual'!G$58:G$97)+SUMIF('WW Spending Projected'!$B$60:$B$99,'WW Spending Total'!$B95,'WW Spending Projected'!G$60:G$99)</f>
        <v>0</v>
      </c>
      <c r="H95" s="422">
        <f>SUMIF('WW Spending Actual'!$B$58:$B$97,'WW Spending Total'!$B95,'WW Spending Actual'!H$58:H$97)+SUMIF('WW Spending Projected'!$B$60:$B$99,'WW Spending Total'!$B95,'WW Spending Projected'!H$60:H$99)</f>
        <v>0</v>
      </c>
      <c r="I95" s="422">
        <f>SUMIF('WW Spending Actual'!$B$58:$B$97,'WW Spending Total'!$B95,'WW Spending Actual'!I$58:I$97)+SUMIF('WW Spending Projected'!$B$60:$B$99,'WW Spending Total'!$B95,'WW Spending Projected'!I$60:I$99)</f>
        <v>0</v>
      </c>
      <c r="J95" s="422">
        <f>SUMIF('WW Spending Actual'!$B$58:$B$97,'WW Spending Total'!$B95,'WW Spending Actual'!J$58:J$97)+SUMIF('WW Spending Projected'!$B$60:$B$99,'WW Spending Total'!$B95,'WW Spending Projected'!J$60:J$99)</f>
        <v>0</v>
      </c>
      <c r="K95" s="422">
        <f>SUMIF('WW Spending Actual'!$B$58:$B$97,'WW Spending Total'!$B95,'WW Spending Actual'!K$58:K$97)+SUMIF('WW Spending Projected'!$B$60:$B$99,'WW Spending Total'!$B95,'WW Spending Projected'!K$60:K$99)</f>
        <v>0</v>
      </c>
      <c r="L95" s="422">
        <f>SUMIF('WW Spending Actual'!$B$58:$B$97,'WW Spending Total'!$B95,'WW Spending Actual'!L$58:L$97)+SUMIF('WW Spending Projected'!$B$60:$B$99,'WW Spending Total'!$B95,'WW Spending Projected'!L$60:L$99)</f>
        <v>0</v>
      </c>
      <c r="M95" s="422">
        <f>SUMIF('WW Spending Actual'!$B$58:$B$97,'WW Spending Total'!$B95,'WW Spending Actual'!M$58:M$97)+SUMIF('WW Spending Projected'!$B$60:$B$99,'WW Spending Total'!$B95,'WW Spending Projected'!M$60:M$99)</f>
        <v>0</v>
      </c>
      <c r="N95" s="422">
        <f>SUMIF('WW Spending Actual'!$B$58:$B$97,'WW Spending Total'!$B95,'WW Spending Actual'!N$58:N$97)+SUMIF('WW Spending Projected'!$B$60:$B$99,'WW Spending Total'!$B95,'WW Spending Projected'!N$60:N$99)</f>
        <v>0</v>
      </c>
      <c r="O95" s="422">
        <f>SUMIF('WW Spending Actual'!$B$58:$B$97,'WW Spending Total'!$B95,'WW Spending Actual'!O$58:O$97)+SUMIF('WW Spending Projected'!$B$60:$B$99,'WW Spending Total'!$B95,'WW Spending Projected'!O$60:O$99)</f>
        <v>0</v>
      </c>
      <c r="P95" s="422">
        <f>SUMIF('WW Spending Actual'!$B$58:$B$97,'WW Spending Total'!$B95,'WW Spending Actual'!P$58:P$97)+SUMIF('WW Spending Projected'!$B$60:$B$99,'WW Spending Total'!$B95,'WW Spending Projected'!P$60:P$99)</f>
        <v>0</v>
      </c>
      <c r="Q95" s="422">
        <f>SUMIF('WW Spending Actual'!$B$58:$B$97,'WW Spending Total'!$B95,'WW Spending Actual'!Q$58:Q$97)+SUMIF('WW Spending Projected'!$B$60:$B$99,'WW Spending Total'!$B95,'WW Spending Projected'!Q$60:Q$99)</f>
        <v>0</v>
      </c>
      <c r="R95" s="422">
        <f>SUMIF('WW Spending Actual'!$B$58:$B$97,'WW Spending Total'!$B95,'WW Spending Actual'!R$58:R$97)+SUMIF('WW Spending Projected'!$B$60:$B$99,'WW Spending Total'!$B95,'WW Spending Projected'!R$60:R$99)</f>
        <v>0</v>
      </c>
      <c r="S95" s="422">
        <f>SUMIF('WW Spending Actual'!$B$58:$B$97,'WW Spending Total'!$B95,'WW Spending Actual'!S$58:S$97)+SUMIF('WW Spending Projected'!$B$60:$B$99,'WW Spending Total'!$B95,'WW Spending Projected'!S$60:S$99)</f>
        <v>0</v>
      </c>
      <c r="T95" s="422">
        <f>SUMIF('WW Spending Actual'!$B$58:$B$97,'WW Spending Total'!$B95,'WW Spending Actual'!T$58:T$97)+SUMIF('WW Spending Projected'!$B$60:$B$99,'WW Spending Total'!$B95,'WW Spending Projected'!T$60:T$99)</f>
        <v>0</v>
      </c>
      <c r="U95" s="422">
        <f>SUMIF('WW Spending Actual'!$B$58:$B$97,'WW Spending Total'!$B95,'WW Spending Actual'!U$58:U$97)+SUMIF('WW Spending Projected'!$B$60:$B$99,'WW Spending Total'!$B95,'WW Spending Projected'!U$60:U$99)</f>
        <v>0</v>
      </c>
      <c r="V95" s="422">
        <f>SUMIF('WW Spending Actual'!$B$58:$B$97,'WW Spending Total'!$B95,'WW Spending Actual'!V$58:V$97)+SUMIF('WW Spending Projected'!$B$60:$B$99,'WW Spending Total'!$B95,'WW Spending Projected'!V$60:V$99)</f>
        <v>0</v>
      </c>
      <c r="W95" s="93">
        <f>SUMIF('WW Spending Actual'!$B$58:$B$97,'WW Spending Total'!$B95,'WW Spending Actual'!W$58:W$97)+SUMIF('WW Spending Projected'!$B$60:$B$99,'WW Spending Total'!$B95,'WW Spending Projected'!W$60:W$99)</f>
        <v>0</v>
      </c>
      <c r="X95" s="92">
        <f>SUMIF('WW Spending Actual'!$B$58:$B$97,'WW Spending Total'!$B95,'WW Spending Actual'!X$58:X$97)+SUMIF('WW Spending Projected'!$B$60:$B$99,'WW Spending Total'!$B95,'WW Spending Projected'!X$60:X$99)</f>
        <v>0</v>
      </c>
      <c r="Y95" s="92">
        <f>SUMIF('WW Spending Actual'!$B$58:$B$97,'WW Spending Total'!$B95,'WW Spending Actual'!Y$58:Y$97)+SUMIF('WW Spending Projected'!$B$60:$B$99,'WW Spending Total'!$B95,'WW Spending Projected'!Y$60:Y$99)</f>
        <v>0</v>
      </c>
      <c r="Z95" s="92">
        <f>SUMIF('WW Spending Actual'!$B$58:$B$97,'WW Spending Total'!$B95,'WW Spending Actual'!Z$58:Z$97)+SUMIF('WW Spending Projected'!$B$60:$B$99,'WW Spending Total'!$B95,'WW Spending Projected'!Z$60:Z$99)</f>
        <v>0</v>
      </c>
      <c r="AA95" s="92">
        <f>SUMIF('WW Spending Actual'!$B$58:$B$97,'WW Spending Total'!$B95,'WW Spending Actual'!AA$58:AA$97)+SUMIF('WW Spending Projected'!$B$60:$B$99,'WW Spending Total'!$B95,'WW Spending Projected'!AA$60:AA$99)</f>
        <v>0</v>
      </c>
      <c r="AB95" s="92">
        <f>SUMIF('WW Spending Actual'!$B$58:$B$97,'WW Spending Total'!$B95,'WW Spending Actual'!AB$58:AB$97)+SUMIF('WW Spending Projected'!$B$60:$B$99,'WW Spending Total'!$B95,'WW Spending Projected'!AB$60:AB$99)</f>
        <v>0</v>
      </c>
      <c r="AC95" s="92">
        <f>SUMIF('WW Spending Actual'!$B$58:$B$97,'WW Spending Total'!$B95,'WW Spending Actual'!AC$58:AC$97)+SUMIF('WW Spending Projected'!$B$60:$B$99,'WW Spending Total'!$B95,'WW Spending Projected'!AC$60:AC$99)</f>
        <v>0</v>
      </c>
      <c r="AD95" s="92">
        <f>SUMIF('WW Spending Actual'!$B$58:$B$97,'WW Spending Total'!$B95,'WW Spending Actual'!AD$58:AD$97)+SUMIF('WW Spending Projected'!$B$60:$B$99,'WW Spending Total'!$B95,'WW Spending Projected'!AD$60:AD$99)</f>
        <v>0</v>
      </c>
      <c r="AE95" s="92">
        <f>SUMIF('WW Spending Actual'!$B$58:$B$97,'WW Spending Total'!$B95,'WW Spending Actual'!AE$58:AE$97)+SUMIF('WW Spending Projected'!$B$60:$B$99,'WW Spending Total'!$B95,'WW Spending Projected'!AE$60:AE$99)</f>
        <v>0</v>
      </c>
      <c r="AF95" s="92">
        <f>SUMIF('WW Spending Actual'!$B$58:$B$97,'WW Spending Total'!$B95,'WW Spending Actual'!AF$58:AF$97)+SUMIF('WW Spending Projected'!$B$60:$B$99,'WW Spending Total'!$B95,'WW Spending Projected'!AF$60:AF$99)</f>
        <v>0</v>
      </c>
      <c r="AG95" s="93">
        <f>SUMIF('WW Spending Actual'!$B$58:$B$97,'WW Spending Total'!$B95,'WW Spending Actual'!AG$58:AG$97)+SUMIF('WW Spending Projected'!$B$60:$B$99,'WW Spending Total'!$B95,'WW Spending Projected'!AG$60:AG$99)</f>
        <v>0</v>
      </c>
    </row>
    <row r="96" spans="2:33" ht="13.5" hidden="1" thickBot="1" x14ac:dyDescent="0.25">
      <c r="B96" s="32"/>
      <c r="C96" s="52"/>
      <c r="D96" s="183"/>
      <c r="E96" s="184"/>
      <c r="F96" s="184"/>
      <c r="G96" s="184"/>
      <c r="H96" s="184"/>
      <c r="I96" s="184"/>
      <c r="J96" s="184"/>
      <c r="K96" s="184"/>
      <c r="L96" s="184"/>
      <c r="M96" s="184"/>
      <c r="N96" s="184"/>
      <c r="O96" s="184"/>
      <c r="P96" s="184"/>
      <c r="Q96" s="184"/>
      <c r="R96" s="184"/>
      <c r="S96" s="184"/>
      <c r="T96" s="184"/>
      <c r="U96" s="184"/>
      <c r="V96" s="184"/>
      <c r="W96" s="185"/>
      <c r="X96" s="184"/>
      <c r="Y96" s="184"/>
      <c r="Z96" s="184"/>
      <c r="AA96" s="184"/>
      <c r="AB96" s="184"/>
      <c r="AC96" s="184"/>
      <c r="AD96" s="184"/>
      <c r="AE96" s="184"/>
      <c r="AF96" s="184"/>
      <c r="AG96" s="185"/>
    </row>
    <row r="97" spans="2:33" ht="13.5" hidden="1" thickBot="1" x14ac:dyDescent="0.25">
      <c r="B97" s="37" t="s">
        <v>4</v>
      </c>
      <c r="C97" s="217"/>
      <c r="D97" s="340">
        <f>SUM(D56:D96)</f>
        <v>-3026</v>
      </c>
      <c r="E97" s="341">
        <f>SUM(E56:E96)</f>
        <v>-13565</v>
      </c>
      <c r="F97" s="341">
        <f>SUM(F56:F96)</f>
        <v>-65589</v>
      </c>
      <c r="G97" s="341">
        <f>SUM(G56:G96)</f>
        <v>-15165</v>
      </c>
      <c r="H97" s="341">
        <f>SUM(H56:H96)</f>
        <v>3650</v>
      </c>
      <c r="I97" s="341">
        <f t="shared" ref="I97:AB97" si="1">SUM(I56:I96)</f>
        <v>384</v>
      </c>
      <c r="J97" s="341">
        <f t="shared" si="1"/>
        <v>-138818</v>
      </c>
      <c r="K97" s="341">
        <f t="shared" si="1"/>
        <v>460755</v>
      </c>
      <c r="L97" s="341">
        <f t="shared" si="1"/>
        <v>4902302</v>
      </c>
      <c r="M97" s="341">
        <f t="shared" si="1"/>
        <v>135255023</v>
      </c>
      <c r="N97" s="341">
        <f t="shared" si="1"/>
        <v>1117830071</v>
      </c>
      <c r="O97" s="341">
        <f t="shared" si="1"/>
        <v>2220688400</v>
      </c>
      <c r="P97" s="341">
        <f t="shared" si="1"/>
        <v>3390673205</v>
      </c>
      <c r="Q97" s="341">
        <f t="shared" si="1"/>
        <v>4938217039</v>
      </c>
      <c r="R97" s="341">
        <f t="shared" si="1"/>
        <v>4600220310</v>
      </c>
      <c r="S97" s="341">
        <f t="shared" si="1"/>
        <v>3821082080</v>
      </c>
      <c r="T97" s="341">
        <f t="shared" si="1"/>
        <v>4255851140</v>
      </c>
      <c r="U97" s="341">
        <f t="shared" si="1"/>
        <v>5066970018</v>
      </c>
      <c r="V97" s="341">
        <f t="shared" si="1"/>
        <v>2828719685</v>
      </c>
      <c r="W97" s="525">
        <f t="shared" si="1"/>
        <v>0</v>
      </c>
      <c r="X97" s="341">
        <f t="shared" si="1"/>
        <v>0</v>
      </c>
      <c r="Y97" s="341">
        <f t="shared" si="1"/>
        <v>0</v>
      </c>
      <c r="Z97" s="341">
        <f t="shared" si="1"/>
        <v>0</v>
      </c>
      <c r="AA97" s="341">
        <f t="shared" si="1"/>
        <v>0</v>
      </c>
      <c r="AB97" s="340">
        <f t="shared" si="1"/>
        <v>0</v>
      </c>
      <c r="AC97" s="341">
        <f>SUM(AC56:AC96)</f>
        <v>0</v>
      </c>
      <c r="AD97" s="341">
        <f>SUM(AD56:AD96)</f>
        <v>0</v>
      </c>
      <c r="AE97" s="341">
        <f>SUM(AE56:AE96)</f>
        <v>0</v>
      </c>
      <c r="AF97" s="341">
        <f>SUM(AF56:AF96)</f>
        <v>0</v>
      </c>
      <c r="AG97" s="342">
        <f>SUM(AG56:AG96)</f>
        <v>0</v>
      </c>
    </row>
    <row r="98" spans="2:33" x14ac:dyDescent="0.2">
      <c r="B98" s="18"/>
    </row>
    <row r="99" spans="2:33" x14ac:dyDescent="0.2">
      <c r="B99" s="18"/>
    </row>
  </sheetData>
  <sheetProtection algorithmName="SHA-512" hashValue="mOSil0gjfqfRJgBhCSv+OyTCJsvfK70i1YzaqDRIQu08pgdPZWidVF2LM+mL8BdvTUMxHXnyAtdM48ZLWRirKQ==" saltValue="bBsA15Kii2L6vojrgcNGYQ=="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8"/>
  <sheetViews>
    <sheetView showZeros="0" topLeftCell="A6" zoomScaleNormal="100" workbookViewId="0">
      <selection activeCell="AM50" sqref="AM50"/>
    </sheetView>
  </sheetViews>
  <sheetFormatPr defaultColWidth="8.7109375" defaultRowHeight="12.75" x14ac:dyDescent="0.2"/>
  <cols>
    <col min="1" max="1" width="8.7109375" style="372"/>
    <col min="2" max="2" width="42.85546875" style="372" customWidth="1"/>
    <col min="3" max="3" width="5.42578125" style="425" customWidth="1"/>
    <col min="4" max="18" width="15.5703125" style="372" hidden="1" customWidth="1"/>
    <col min="19" max="23" width="15.5703125" style="372" customWidth="1"/>
    <col min="24" max="33" width="15.5703125" style="372" hidden="1" customWidth="1"/>
    <col min="34" max="16384" width="8.7109375" style="372"/>
  </cols>
  <sheetData>
    <row r="1" spans="2:33" ht="27.6" customHeight="1" x14ac:dyDescent="0.2">
      <c r="B1" s="371"/>
      <c r="C1" s="371"/>
    </row>
    <row r="2" spans="2:33" x14ac:dyDescent="0.2">
      <c r="E2" s="465"/>
      <c r="F2" s="427"/>
      <c r="G2" s="428"/>
      <c r="H2" s="429"/>
    </row>
    <row r="3" spans="2:33" ht="15" x14ac:dyDescent="0.25">
      <c r="B3" s="377" t="s">
        <v>12</v>
      </c>
      <c r="E3" s="465"/>
      <c r="F3" s="431"/>
      <c r="G3" s="428"/>
      <c r="H3" s="429"/>
    </row>
    <row r="5" spans="2:33" ht="14.25" x14ac:dyDescent="0.2">
      <c r="B5" s="432" t="s">
        <v>128</v>
      </c>
    </row>
    <row r="6" spans="2:33" s="466" customFormat="1" ht="15" x14ac:dyDescent="0.2">
      <c r="B6" s="432" t="s">
        <v>129</v>
      </c>
      <c r="C6" s="467"/>
    </row>
    <row r="7" spans="2:33" s="466" customFormat="1" ht="15.75" x14ac:dyDescent="0.25">
      <c r="B7" s="432" t="s">
        <v>130</v>
      </c>
      <c r="C7" s="467"/>
    </row>
    <row r="8" spans="2:33" ht="15" x14ac:dyDescent="0.25">
      <c r="B8" s="377" t="s">
        <v>131</v>
      </c>
    </row>
    <row r="9" spans="2:33" ht="13.5" thickBot="1" x14ac:dyDescent="0.25"/>
    <row r="10" spans="2:33" x14ac:dyDescent="0.2">
      <c r="B10" s="529"/>
      <c r="C10" s="471"/>
      <c r="D10" s="472" t="s">
        <v>0</v>
      </c>
      <c r="E10" s="386"/>
      <c r="F10" s="386"/>
      <c r="G10" s="386"/>
      <c r="H10" s="386"/>
      <c r="I10" s="386"/>
      <c r="J10" s="386"/>
      <c r="K10" s="386"/>
      <c r="L10" s="386"/>
      <c r="M10" s="386"/>
      <c r="N10" s="386"/>
      <c r="O10" s="386"/>
      <c r="P10" s="386"/>
      <c r="Q10" s="386"/>
      <c r="R10" s="386"/>
      <c r="S10" s="436"/>
      <c r="T10" s="386"/>
      <c r="U10" s="386"/>
      <c r="V10" s="386"/>
      <c r="W10" s="387"/>
      <c r="X10" s="386"/>
      <c r="Y10" s="386"/>
      <c r="Z10" s="386"/>
      <c r="AA10" s="386"/>
      <c r="AB10" s="386"/>
      <c r="AC10" s="386"/>
      <c r="AD10" s="386"/>
      <c r="AE10" s="386"/>
      <c r="AF10" s="386"/>
      <c r="AG10" s="387"/>
    </row>
    <row r="11" spans="2:33" ht="13.5" thickBot="1" x14ac:dyDescent="0.25">
      <c r="B11" s="473"/>
      <c r="C11" s="474"/>
      <c r="D11" s="503">
        <f>'DY Def'!B$5</f>
        <v>1</v>
      </c>
      <c r="E11" s="504">
        <f>'DY Def'!C$5</f>
        <v>2</v>
      </c>
      <c r="F11" s="504">
        <f>'DY Def'!D$5</f>
        <v>3</v>
      </c>
      <c r="G11" s="504">
        <f>'DY Def'!E$5</f>
        <v>4</v>
      </c>
      <c r="H11" s="504">
        <f>'DY Def'!F$5</f>
        <v>5</v>
      </c>
      <c r="I11" s="504">
        <f>'DY Def'!G$5</f>
        <v>6</v>
      </c>
      <c r="J11" s="504">
        <f>'DY Def'!H$5</f>
        <v>7</v>
      </c>
      <c r="K11" s="504">
        <f>'DY Def'!I$5</f>
        <v>8</v>
      </c>
      <c r="L11" s="504">
        <f>'DY Def'!J$5</f>
        <v>9</v>
      </c>
      <c r="M11" s="504">
        <f>'DY Def'!K$5</f>
        <v>10</v>
      </c>
      <c r="N11" s="504">
        <f>'DY Def'!L$5</f>
        <v>11</v>
      </c>
      <c r="O11" s="504">
        <f>'DY Def'!M$5</f>
        <v>12</v>
      </c>
      <c r="P11" s="504">
        <f>'DY Def'!N$5</f>
        <v>13</v>
      </c>
      <c r="Q11" s="504">
        <f>'DY Def'!O$5</f>
        <v>14</v>
      </c>
      <c r="R11" s="504">
        <f>'DY Def'!P$5</f>
        <v>15</v>
      </c>
      <c r="S11" s="503">
        <f>'DY Def'!Q$5</f>
        <v>16</v>
      </c>
      <c r="T11" s="504">
        <f>'DY Def'!R$5</f>
        <v>17</v>
      </c>
      <c r="U11" s="504">
        <f>'DY Def'!S$5</f>
        <v>18</v>
      </c>
      <c r="V11" s="504">
        <f>'DY Def'!T$5</f>
        <v>19</v>
      </c>
      <c r="W11" s="505">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5">
        <f>'DY Def'!AE$5</f>
        <v>30</v>
      </c>
    </row>
    <row r="12" spans="2:33" x14ac:dyDescent="0.2">
      <c r="B12" s="473"/>
      <c r="C12" s="474"/>
      <c r="D12" s="530"/>
      <c r="E12" s="531"/>
      <c r="F12" s="531"/>
      <c r="G12" s="531"/>
      <c r="H12" s="531"/>
      <c r="I12" s="531"/>
      <c r="J12" s="531"/>
      <c r="K12" s="531"/>
      <c r="L12" s="531"/>
      <c r="M12" s="531"/>
      <c r="N12" s="531"/>
      <c r="O12" s="531"/>
      <c r="P12" s="531"/>
      <c r="Q12" s="531"/>
      <c r="R12" s="531"/>
      <c r="S12" s="530"/>
      <c r="T12" s="531"/>
      <c r="U12" s="531"/>
      <c r="V12" s="531"/>
      <c r="W12" s="532"/>
      <c r="X12" s="531"/>
      <c r="Y12" s="531"/>
      <c r="Z12" s="531"/>
      <c r="AA12" s="531"/>
      <c r="AB12" s="531"/>
      <c r="AC12" s="531"/>
      <c r="AD12" s="531"/>
      <c r="AE12" s="531"/>
      <c r="AF12" s="531"/>
      <c r="AG12" s="532"/>
    </row>
    <row r="13" spans="2:33" hidden="1" x14ac:dyDescent="0.2">
      <c r="B13" s="488" t="s">
        <v>84</v>
      </c>
      <c r="C13" s="533"/>
      <c r="D13" s="534"/>
      <c r="E13" s="535"/>
      <c r="F13" s="535"/>
      <c r="G13" s="535"/>
      <c r="H13" s="535"/>
      <c r="I13" s="536"/>
      <c r="J13" s="536"/>
      <c r="K13" s="536"/>
      <c r="L13" s="536"/>
      <c r="M13" s="536"/>
      <c r="N13" s="536"/>
      <c r="O13" s="536"/>
      <c r="P13" s="536"/>
      <c r="Q13" s="536"/>
      <c r="R13" s="536"/>
      <c r="S13" s="773"/>
      <c r="T13" s="536"/>
      <c r="U13" s="536"/>
      <c r="V13" s="536"/>
      <c r="W13" s="537"/>
      <c r="X13" s="538"/>
      <c r="Y13" s="538"/>
      <c r="Z13" s="538"/>
      <c r="AA13" s="538"/>
      <c r="AB13" s="538"/>
      <c r="AC13" s="538"/>
      <c r="AD13" s="538"/>
      <c r="AE13" s="538"/>
      <c r="AF13" s="538"/>
      <c r="AG13" s="537"/>
    </row>
    <row r="14" spans="2:33" hidden="1" x14ac:dyDescent="0.2">
      <c r="B14" s="539" t="str">
        <f>IFERROR(VLOOKUP(C14,'MEG Def'!$A$7:$B$12,2),"")</f>
        <v/>
      </c>
      <c r="C14" s="388"/>
      <c r="D14" s="776"/>
      <c r="E14" s="777"/>
      <c r="F14" s="777"/>
      <c r="G14" s="777"/>
      <c r="H14" s="777"/>
      <c r="I14" s="777"/>
      <c r="J14" s="777"/>
      <c r="K14" s="777"/>
      <c r="L14" s="777"/>
      <c r="M14" s="777"/>
      <c r="N14" s="777"/>
      <c r="O14" s="777"/>
      <c r="P14" s="777"/>
      <c r="Q14" s="777"/>
      <c r="R14" s="777"/>
      <c r="S14" s="819"/>
      <c r="T14" s="820"/>
      <c r="U14" s="820"/>
      <c r="V14" s="820"/>
      <c r="W14" s="821"/>
      <c r="X14" s="540"/>
      <c r="Y14" s="540"/>
      <c r="Z14" s="540"/>
      <c r="AA14" s="540"/>
      <c r="AB14" s="540"/>
      <c r="AC14" s="540"/>
      <c r="AD14" s="540"/>
      <c r="AE14" s="540"/>
      <c r="AF14" s="540"/>
      <c r="AG14" s="541"/>
    </row>
    <row r="15" spans="2:33" hidden="1" x14ac:dyDescent="0.2">
      <c r="B15" s="539" t="str">
        <f>IFERROR(VLOOKUP(C15,'MEG Def'!$A$7:$B$12,2),"")</f>
        <v/>
      </c>
      <c r="C15" s="388"/>
      <c r="D15" s="776"/>
      <c r="E15" s="777"/>
      <c r="F15" s="777"/>
      <c r="G15" s="777"/>
      <c r="H15" s="777"/>
      <c r="I15" s="777"/>
      <c r="J15" s="777"/>
      <c r="K15" s="777"/>
      <c r="L15" s="777"/>
      <c r="M15" s="777"/>
      <c r="N15" s="777"/>
      <c r="O15" s="777"/>
      <c r="P15" s="777"/>
      <c r="Q15" s="777"/>
      <c r="R15" s="777"/>
      <c r="S15" s="819"/>
      <c r="T15" s="820"/>
      <c r="U15" s="820"/>
      <c r="V15" s="820"/>
      <c r="W15" s="821"/>
      <c r="X15" s="540"/>
      <c r="Y15" s="540"/>
      <c r="Z15" s="540"/>
      <c r="AA15" s="540"/>
      <c r="AB15" s="540"/>
      <c r="AC15" s="540"/>
      <c r="AD15" s="540"/>
      <c r="AE15" s="540"/>
      <c r="AF15" s="540"/>
      <c r="AG15" s="541"/>
    </row>
    <row r="16" spans="2:33" hidden="1" x14ac:dyDescent="0.2">
      <c r="B16" s="539" t="str">
        <f>IFERROR(VLOOKUP(C16,'MEG Def'!$A$7:$B$12,2),"")</f>
        <v/>
      </c>
      <c r="C16" s="388"/>
      <c r="D16" s="776"/>
      <c r="E16" s="777"/>
      <c r="F16" s="777"/>
      <c r="G16" s="777"/>
      <c r="H16" s="777"/>
      <c r="I16" s="777"/>
      <c r="J16" s="777"/>
      <c r="K16" s="777"/>
      <c r="L16" s="777"/>
      <c r="M16" s="777"/>
      <c r="N16" s="777"/>
      <c r="O16" s="777"/>
      <c r="P16" s="777"/>
      <c r="Q16" s="777"/>
      <c r="R16" s="777"/>
      <c r="S16" s="819"/>
      <c r="T16" s="820"/>
      <c r="U16" s="820"/>
      <c r="V16" s="820"/>
      <c r="W16" s="821"/>
      <c r="X16" s="540"/>
      <c r="Y16" s="540"/>
      <c r="Z16" s="540"/>
      <c r="AA16" s="540"/>
      <c r="AB16" s="540"/>
      <c r="AC16" s="540"/>
      <c r="AD16" s="540"/>
      <c r="AE16" s="540"/>
      <c r="AF16" s="540"/>
      <c r="AG16" s="541"/>
    </row>
    <row r="17" spans="2:33" hidden="1" x14ac:dyDescent="0.2">
      <c r="B17" s="539" t="str">
        <f>IFERROR(VLOOKUP(C17,'MEG Def'!$A$7:$B$12,2),"")</f>
        <v/>
      </c>
      <c r="C17" s="388"/>
      <c r="D17" s="778"/>
      <c r="E17" s="822"/>
      <c r="F17" s="822"/>
      <c r="G17" s="822"/>
      <c r="H17" s="822"/>
      <c r="I17" s="823"/>
      <c r="J17" s="823"/>
      <c r="K17" s="823"/>
      <c r="L17" s="823"/>
      <c r="M17" s="823"/>
      <c r="N17" s="823"/>
      <c r="O17" s="823"/>
      <c r="P17" s="823"/>
      <c r="Q17" s="823"/>
      <c r="R17" s="823"/>
      <c r="S17" s="824"/>
      <c r="T17" s="825"/>
      <c r="U17" s="825"/>
      <c r="V17" s="825"/>
      <c r="W17" s="826"/>
      <c r="X17" s="538"/>
      <c r="Y17" s="538"/>
      <c r="Z17" s="538"/>
      <c r="AA17" s="538"/>
      <c r="AB17" s="538"/>
      <c r="AC17" s="538"/>
      <c r="AD17" s="538"/>
      <c r="AE17" s="538"/>
      <c r="AF17" s="538"/>
      <c r="AG17" s="542"/>
    </row>
    <row r="18" spans="2:33" hidden="1" x14ac:dyDescent="0.2">
      <c r="B18" s="539" t="str">
        <f>IFERROR(VLOOKUP(C18,'MEG Def'!$A$7:$B$12,2),"")</f>
        <v/>
      </c>
      <c r="C18" s="388"/>
      <c r="D18" s="778"/>
      <c r="E18" s="822"/>
      <c r="F18" s="822"/>
      <c r="G18" s="822"/>
      <c r="H18" s="822"/>
      <c r="I18" s="823"/>
      <c r="J18" s="823"/>
      <c r="K18" s="823"/>
      <c r="L18" s="823"/>
      <c r="M18" s="823"/>
      <c r="N18" s="823"/>
      <c r="O18" s="823"/>
      <c r="P18" s="823"/>
      <c r="Q18" s="823"/>
      <c r="R18" s="823"/>
      <c r="S18" s="824"/>
      <c r="T18" s="825"/>
      <c r="U18" s="825"/>
      <c r="V18" s="825"/>
      <c r="W18" s="826"/>
      <c r="X18" s="538"/>
      <c r="Y18" s="538"/>
      <c r="Z18" s="538"/>
      <c r="AA18" s="538"/>
      <c r="AB18" s="538"/>
      <c r="AC18" s="538"/>
      <c r="AD18" s="538"/>
      <c r="AE18" s="538"/>
      <c r="AF18" s="538"/>
      <c r="AG18" s="542"/>
    </row>
    <row r="19" spans="2:33" hidden="1" x14ac:dyDescent="0.2">
      <c r="B19" s="539"/>
      <c r="C19" s="388"/>
      <c r="D19" s="543"/>
      <c r="E19" s="535"/>
      <c r="F19" s="535"/>
      <c r="G19" s="535"/>
      <c r="H19" s="535"/>
      <c r="I19" s="536"/>
      <c r="J19" s="536"/>
      <c r="K19" s="536"/>
      <c r="L19" s="536"/>
      <c r="M19" s="536"/>
      <c r="N19" s="536"/>
      <c r="O19" s="536"/>
      <c r="P19" s="536"/>
      <c r="Q19" s="536"/>
      <c r="R19" s="536"/>
      <c r="S19" s="773"/>
      <c r="T19" s="536"/>
      <c r="U19" s="536"/>
      <c r="V19" s="536"/>
      <c r="W19" s="537"/>
      <c r="X19" s="538"/>
      <c r="Y19" s="538"/>
      <c r="Z19" s="538"/>
      <c r="AA19" s="538"/>
      <c r="AB19" s="538"/>
      <c r="AC19" s="538"/>
      <c r="AD19" s="538"/>
      <c r="AE19" s="538"/>
      <c r="AF19" s="538"/>
      <c r="AG19" s="542"/>
    </row>
    <row r="20" spans="2:33" x14ac:dyDescent="0.2">
      <c r="B20" s="488" t="s">
        <v>46</v>
      </c>
      <c r="C20" s="474"/>
      <c r="D20" s="534"/>
      <c r="E20" s="535"/>
      <c r="F20" s="535"/>
      <c r="G20" s="535"/>
      <c r="H20" s="535"/>
      <c r="I20" s="536"/>
      <c r="J20" s="536"/>
      <c r="K20" s="536"/>
      <c r="L20" s="536"/>
      <c r="M20" s="536"/>
      <c r="N20" s="536"/>
      <c r="O20" s="536"/>
      <c r="P20" s="536"/>
      <c r="Q20" s="536"/>
      <c r="R20" s="536"/>
      <c r="S20" s="773"/>
      <c r="T20" s="536"/>
      <c r="U20" s="536"/>
      <c r="V20" s="536"/>
      <c r="W20" s="537"/>
      <c r="X20" s="538"/>
      <c r="Y20" s="538"/>
      <c r="Z20" s="538"/>
      <c r="AA20" s="538"/>
      <c r="AB20" s="538"/>
      <c r="AC20" s="538"/>
      <c r="AD20" s="538"/>
      <c r="AE20" s="538"/>
      <c r="AF20" s="538"/>
      <c r="AG20" s="544"/>
    </row>
    <row r="21" spans="2:33" x14ac:dyDescent="0.2">
      <c r="B21" s="539" t="str">
        <f>IFERROR(VLOOKUP(C21,'MEG Def'!$A$14:$B$21,2),"")</f>
        <v>AFDC</v>
      </c>
      <c r="C21" s="388">
        <v>1</v>
      </c>
      <c r="D21" s="545"/>
      <c r="E21" s="546"/>
      <c r="F21" s="546"/>
      <c r="G21" s="546"/>
      <c r="H21" s="546"/>
      <c r="I21" s="546"/>
      <c r="J21" s="546"/>
      <c r="K21" s="546"/>
      <c r="L21" s="546"/>
      <c r="M21" s="546"/>
      <c r="N21" s="546"/>
      <c r="O21" s="546"/>
      <c r="P21" s="546"/>
      <c r="Q21" s="546"/>
      <c r="R21" s="546"/>
      <c r="S21" s="526">
        <v>871313</v>
      </c>
      <c r="T21" s="527">
        <v>941899</v>
      </c>
      <c r="U21" s="527">
        <v>1020799</v>
      </c>
      <c r="V21" s="527">
        <v>553072</v>
      </c>
      <c r="W21" s="827"/>
      <c r="X21" s="540"/>
      <c r="Y21" s="540"/>
      <c r="Z21" s="540"/>
      <c r="AA21" s="540"/>
      <c r="AB21" s="540"/>
      <c r="AC21" s="540"/>
      <c r="AD21" s="540"/>
      <c r="AE21" s="540"/>
      <c r="AF21" s="540"/>
      <c r="AG21" s="541"/>
    </row>
    <row r="22" spans="2:33" x14ac:dyDescent="0.2">
      <c r="B22" s="539" t="str">
        <f>IFERROR(VLOOKUP(C22,'MEG Def'!$A$14:$B$21,2),"")</f>
        <v>PWO</v>
      </c>
      <c r="C22" s="388">
        <v>2</v>
      </c>
      <c r="D22" s="545"/>
      <c r="E22" s="546"/>
      <c r="F22" s="546"/>
      <c r="G22" s="546"/>
      <c r="H22" s="546"/>
      <c r="I22" s="546"/>
      <c r="J22" s="546"/>
      <c r="K22" s="546"/>
      <c r="L22" s="546"/>
      <c r="M22" s="546"/>
      <c r="N22" s="546"/>
      <c r="O22" s="546"/>
      <c r="P22" s="546"/>
      <c r="Q22" s="546"/>
      <c r="R22" s="546"/>
      <c r="S22" s="526">
        <v>130844</v>
      </c>
      <c r="T22" s="527">
        <v>115525</v>
      </c>
      <c r="U22" s="527">
        <v>105479</v>
      </c>
      <c r="V22" s="527">
        <v>49779</v>
      </c>
      <c r="W22" s="827"/>
      <c r="X22" s="540"/>
      <c r="Y22" s="540"/>
      <c r="Z22" s="540"/>
      <c r="AA22" s="540"/>
      <c r="AB22" s="540"/>
      <c r="AC22" s="540"/>
      <c r="AD22" s="540"/>
      <c r="AE22" s="540"/>
      <c r="AF22" s="540"/>
      <c r="AG22" s="541"/>
    </row>
    <row r="23" spans="2:33" x14ac:dyDescent="0.2">
      <c r="B23" s="539" t="str">
        <f>IFERROR(VLOOKUP(C23,'MEG Def'!$A$14:$B$21,2),"")</f>
        <v>CMO</v>
      </c>
      <c r="C23" s="388">
        <v>3</v>
      </c>
      <c r="D23" s="545"/>
      <c r="E23" s="546"/>
      <c r="F23" s="546"/>
      <c r="G23" s="546"/>
      <c r="H23" s="546"/>
      <c r="I23" s="546"/>
      <c r="J23" s="546"/>
      <c r="K23" s="546"/>
      <c r="L23" s="546"/>
      <c r="M23" s="546"/>
      <c r="N23" s="546"/>
      <c r="O23" s="546"/>
      <c r="P23" s="546"/>
      <c r="Q23" s="546"/>
      <c r="R23" s="546"/>
      <c r="S23" s="526">
        <v>3203963</v>
      </c>
      <c r="T23" s="527">
        <v>3119263</v>
      </c>
      <c r="U23" s="527">
        <v>3109192</v>
      </c>
      <c r="V23" s="527">
        <v>1659093</v>
      </c>
      <c r="W23" s="827"/>
      <c r="X23" s="540"/>
      <c r="Y23" s="540"/>
      <c r="Z23" s="540"/>
      <c r="AA23" s="540"/>
      <c r="AB23" s="540"/>
      <c r="AC23" s="540"/>
      <c r="AD23" s="540"/>
      <c r="AE23" s="540"/>
      <c r="AF23" s="540"/>
      <c r="AG23" s="541"/>
    </row>
    <row r="24" spans="2:33" x14ac:dyDescent="0.2">
      <c r="B24" s="539" t="str">
        <f>IFERROR(VLOOKUP(C24,'MEG Def'!$A$14:$B$21,2),"")</f>
        <v>BCCP</v>
      </c>
      <c r="C24" s="388">
        <v>4</v>
      </c>
      <c r="D24" s="545"/>
      <c r="E24" s="546"/>
      <c r="F24" s="546"/>
      <c r="G24" s="546"/>
      <c r="H24" s="546"/>
      <c r="I24" s="546"/>
      <c r="J24" s="546"/>
      <c r="K24" s="546"/>
      <c r="L24" s="546"/>
      <c r="M24" s="546"/>
      <c r="N24" s="546"/>
      <c r="O24" s="546"/>
      <c r="P24" s="546"/>
      <c r="Q24" s="546"/>
      <c r="R24" s="546"/>
      <c r="S24" s="526">
        <v>2255</v>
      </c>
      <c r="T24" s="527">
        <v>2210</v>
      </c>
      <c r="U24" s="527">
        <v>2354</v>
      </c>
      <c r="V24" s="527">
        <v>1184</v>
      </c>
      <c r="W24" s="827"/>
      <c r="X24" s="540"/>
      <c r="Y24" s="540"/>
      <c r="Z24" s="540"/>
      <c r="AA24" s="540"/>
      <c r="AB24" s="540"/>
      <c r="AC24" s="540"/>
      <c r="AD24" s="540"/>
      <c r="AE24" s="540"/>
      <c r="AF24" s="540"/>
      <c r="AG24" s="541"/>
    </row>
    <row r="25" spans="2:33" x14ac:dyDescent="0.2">
      <c r="B25" s="539" t="str">
        <f>IFERROR(VLOOKUP(C25,'MEG Def'!$A$14:$B$21,2),"")</f>
        <v xml:space="preserve">Old Age Assistance </v>
      </c>
      <c r="C25" s="388">
        <v>5</v>
      </c>
      <c r="D25" s="545"/>
      <c r="E25" s="546"/>
      <c r="F25" s="546"/>
      <c r="G25" s="546"/>
      <c r="H25" s="546"/>
      <c r="I25" s="546"/>
      <c r="J25" s="546"/>
      <c r="K25" s="546"/>
      <c r="L25" s="546"/>
      <c r="M25" s="546"/>
      <c r="N25" s="546"/>
      <c r="O25" s="546"/>
      <c r="P25" s="546"/>
      <c r="Q25" s="546"/>
      <c r="R25" s="546"/>
      <c r="S25" s="526">
        <v>533908</v>
      </c>
      <c r="T25" s="527">
        <v>554790</v>
      </c>
      <c r="U25" s="527">
        <v>572919</v>
      </c>
      <c r="V25" s="527">
        <v>301447</v>
      </c>
      <c r="W25" s="827"/>
      <c r="X25" s="540"/>
      <c r="Y25" s="540"/>
      <c r="Z25" s="540"/>
      <c r="AA25" s="540"/>
      <c r="AB25" s="540"/>
      <c r="AC25" s="540"/>
      <c r="AD25" s="540"/>
      <c r="AE25" s="540"/>
      <c r="AF25" s="540"/>
      <c r="AG25" s="541"/>
    </row>
    <row r="26" spans="2:33" x14ac:dyDescent="0.2">
      <c r="B26" s="539" t="str">
        <f>IFERROR(VLOOKUP(C26,'MEG Def'!$A$14:$B$21,2),"")</f>
        <v xml:space="preserve">Aid to Blind/Disabled </v>
      </c>
      <c r="C26" s="388">
        <v>6</v>
      </c>
      <c r="D26" s="545"/>
      <c r="E26" s="546"/>
      <c r="F26" s="546"/>
      <c r="G26" s="546"/>
      <c r="H26" s="546"/>
      <c r="I26" s="546"/>
      <c r="J26" s="546"/>
      <c r="K26" s="546"/>
      <c r="L26" s="546"/>
      <c r="M26" s="546"/>
      <c r="N26" s="546"/>
      <c r="O26" s="546"/>
      <c r="P26" s="546"/>
      <c r="Q26" s="546"/>
      <c r="R26" s="546"/>
      <c r="S26" s="526">
        <v>1013009</v>
      </c>
      <c r="T26" s="527">
        <v>1005979</v>
      </c>
      <c r="U26" s="527">
        <v>1011497</v>
      </c>
      <c r="V26" s="527">
        <v>523981</v>
      </c>
      <c r="W26" s="827"/>
      <c r="X26" s="540"/>
      <c r="Y26" s="540"/>
      <c r="Z26" s="540"/>
      <c r="AA26" s="540"/>
      <c r="AB26" s="540"/>
      <c r="AC26" s="540"/>
      <c r="AD26" s="540"/>
      <c r="AE26" s="540"/>
      <c r="AF26" s="540"/>
      <c r="AG26" s="541"/>
    </row>
    <row r="27" spans="2:33" x14ac:dyDescent="0.2">
      <c r="B27" s="539" t="str">
        <f>IFERROR(VLOOKUP(C27,'MEG Def'!$A$14:$B$21,2),"")</f>
        <v xml:space="preserve">Foster Children </v>
      </c>
      <c r="C27" s="388">
        <v>7</v>
      </c>
      <c r="D27" s="545"/>
      <c r="E27" s="546"/>
      <c r="F27" s="546"/>
      <c r="G27" s="546"/>
      <c r="H27" s="546"/>
      <c r="I27" s="546"/>
      <c r="J27" s="546"/>
      <c r="K27" s="546"/>
      <c r="L27" s="546"/>
      <c r="M27" s="546"/>
      <c r="N27" s="546"/>
      <c r="O27" s="546"/>
      <c r="P27" s="546"/>
      <c r="Q27" s="546"/>
      <c r="R27" s="546"/>
      <c r="S27" s="526">
        <v>246649</v>
      </c>
      <c r="T27" s="527">
        <v>242049</v>
      </c>
      <c r="U27" s="527">
        <v>238633</v>
      </c>
      <c r="V27" s="527">
        <v>116077</v>
      </c>
      <c r="W27" s="827"/>
      <c r="X27" s="540"/>
      <c r="Y27" s="540"/>
      <c r="Z27" s="540"/>
      <c r="AA27" s="540"/>
      <c r="AB27" s="540"/>
      <c r="AC27" s="540"/>
      <c r="AD27" s="540"/>
      <c r="AE27" s="540"/>
      <c r="AF27" s="540"/>
      <c r="AG27" s="541"/>
    </row>
    <row r="28" spans="2:33" x14ac:dyDescent="0.2">
      <c r="B28" s="539" t="str">
        <f>IFERROR(VLOOKUP(C28,'MEG Def'!$A$14:$B$21,2),"")</f>
        <v xml:space="preserve">New ACA Adults </v>
      </c>
      <c r="C28" s="388">
        <v>8</v>
      </c>
      <c r="D28" s="545"/>
      <c r="E28" s="546"/>
      <c r="F28" s="546"/>
      <c r="G28" s="546"/>
      <c r="H28" s="546"/>
      <c r="I28" s="546"/>
      <c r="J28" s="546"/>
      <c r="K28" s="546"/>
      <c r="L28" s="546"/>
      <c r="M28" s="546"/>
      <c r="N28" s="546"/>
      <c r="O28" s="546"/>
      <c r="P28" s="546"/>
      <c r="Q28" s="546"/>
      <c r="R28" s="546"/>
      <c r="S28" s="526">
        <v>4279054</v>
      </c>
      <c r="T28" s="527">
        <v>4308541</v>
      </c>
      <c r="U28" s="527">
        <v>4451517</v>
      </c>
      <c r="V28" s="527">
        <v>2627481</v>
      </c>
      <c r="W28" s="827"/>
      <c r="X28" s="540"/>
      <c r="Y28" s="540"/>
      <c r="Z28" s="540"/>
      <c r="AA28" s="540"/>
      <c r="AB28" s="540"/>
      <c r="AC28" s="540"/>
      <c r="AD28" s="540"/>
      <c r="AE28" s="540"/>
      <c r="AF28" s="540"/>
      <c r="AG28" s="541"/>
    </row>
    <row r="29" spans="2:33" hidden="1" x14ac:dyDescent="0.2">
      <c r="B29" s="547"/>
      <c r="C29" s="388"/>
      <c r="D29" s="548"/>
      <c r="E29" s="549"/>
      <c r="F29" s="535"/>
      <c r="G29" s="535"/>
      <c r="H29" s="535"/>
      <c r="I29" s="536"/>
      <c r="J29" s="536"/>
      <c r="K29" s="536"/>
      <c r="L29" s="536"/>
      <c r="M29" s="536"/>
      <c r="N29" s="536"/>
      <c r="O29" s="536"/>
      <c r="P29" s="536"/>
      <c r="Q29" s="536"/>
      <c r="R29" s="536"/>
      <c r="S29" s="773"/>
      <c r="T29" s="536"/>
      <c r="U29" s="536"/>
      <c r="V29" s="536"/>
      <c r="W29" s="537"/>
      <c r="X29" s="538"/>
      <c r="Y29" s="538"/>
      <c r="Z29" s="538"/>
      <c r="AA29" s="538"/>
      <c r="AB29" s="538"/>
      <c r="AC29" s="538"/>
      <c r="AD29" s="538"/>
      <c r="AE29" s="538"/>
      <c r="AF29" s="538"/>
      <c r="AG29" s="550"/>
    </row>
    <row r="30" spans="2:33" hidden="1" x14ac:dyDescent="0.2">
      <c r="B30" s="488" t="s">
        <v>43</v>
      </c>
      <c r="C30" s="474"/>
      <c r="D30" s="548"/>
      <c r="E30" s="549"/>
      <c r="F30" s="535"/>
      <c r="G30" s="535"/>
      <c r="H30" s="535"/>
      <c r="I30" s="536"/>
      <c r="J30" s="536"/>
      <c r="K30" s="536"/>
      <c r="L30" s="536"/>
      <c r="M30" s="536"/>
      <c r="N30" s="536"/>
      <c r="O30" s="536"/>
      <c r="P30" s="536"/>
      <c r="Q30" s="536"/>
      <c r="R30" s="536"/>
      <c r="S30" s="773"/>
      <c r="T30" s="536"/>
      <c r="U30" s="536"/>
      <c r="V30" s="536"/>
      <c r="W30" s="537"/>
      <c r="X30" s="538"/>
      <c r="Y30" s="538"/>
      <c r="Z30" s="538"/>
      <c r="AA30" s="538"/>
      <c r="AB30" s="538"/>
      <c r="AC30" s="538"/>
      <c r="AD30" s="538"/>
      <c r="AE30" s="538"/>
      <c r="AF30" s="538"/>
      <c r="AG30" s="550"/>
    </row>
    <row r="31" spans="2:33" hidden="1" x14ac:dyDescent="0.2">
      <c r="B31" s="449" t="str">
        <f>IFERROR(VLOOKUP(C31,'MEG Def'!$A$45:$B$48,2),"")</f>
        <v/>
      </c>
      <c r="C31" s="388"/>
      <c r="D31" s="545"/>
      <c r="E31" s="546"/>
      <c r="F31" s="546"/>
      <c r="G31" s="546"/>
      <c r="H31" s="546"/>
      <c r="I31" s="546"/>
      <c r="J31" s="546"/>
      <c r="K31" s="546"/>
      <c r="L31" s="546"/>
      <c r="M31" s="546"/>
      <c r="N31" s="546"/>
      <c r="O31" s="546"/>
      <c r="P31" s="546"/>
      <c r="Q31" s="546"/>
      <c r="R31" s="546"/>
      <c r="S31" s="545"/>
      <c r="T31" s="546"/>
      <c r="U31" s="546"/>
      <c r="V31" s="546"/>
      <c r="W31" s="541"/>
      <c r="X31" s="540"/>
      <c r="Y31" s="540"/>
      <c r="Z31" s="540"/>
      <c r="AA31" s="540"/>
      <c r="AB31" s="540"/>
      <c r="AC31" s="540"/>
      <c r="AD31" s="540"/>
      <c r="AE31" s="540"/>
      <c r="AF31" s="540"/>
      <c r="AG31" s="541"/>
    </row>
    <row r="32" spans="2:33" hidden="1" x14ac:dyDescent="0.2">
      <c r="B32" s="449" t="str">
        <f>IFERROR(VLOOKUP(C32,'MEG Def'!$A$45:$B$48,2),"")</f>
        <v/>
      </c>
      <c r="C32" s="388"/>
      <c r="D32" s="545"/>
      <c r="E32" s="546"/>
      <c r="F32" s="546"/>
      <c r="G32" s="546"/>
      <c r="H32" s="546"/>
      <c r="I32" s="546"/>
      <c r="J32" s="546"/>
      <c r="K32" s="546"/>
      <c r="L32" s="546"/>
      <c r="M32" s="546"/>
      <c r="N32" s="546"/>
      <c r="O32" s="546"/>
      <c r="P32" s="546"/>
      <c r="Q32" s="546"/>
      <c r="R32" s="546"/>
      <c r="S32" s="545"/>
      <c r="T32" s="546"/>
      <c r="U32" s="546"/>
      <c r="V32" s="546"/>
      <c r="W32" s="541"/>
      <c r="X32" s="540"/>
      <c r="Y32" s="540"/>
      <c r="Z32" s="540"/>
      <c r="AA32" s="540"/>
      <c r="AB32" s="540"/>
      <c r="AC32" s="540"/>
      <c r="AD32" s="540"/>
      <c r="AE32" s="540"/>
      <c r="AF32" s="540"/>
      <c r="AG32" s="541"/>
    </row>
    <row r="33" spans="2:33" hidden="1" x14ac:dyDescent="0.2">
      <c r="B33" s="449" t="str">
        <f>IFERROR(VLOOKUP(C33,'MEG Def'!$A$45:$B$48,2),"")</f>
        <v/>
      </c>
      <c r="C33" s="388"/>
      <c r="D33" s="545"/>
      <c r="E33" s="546"/>
      <c r="F33" s="546"/>
      <c r="G33" s="546"/>
      <c r="H33" s="546"/>
      <c r="I33" s="546"/>
      <c r="J33" s="546"/>
      <c r="K33" s="546"/>
      <c r="L33" s="546"/>
      <c r="M33" s="546"/>
      <c r="N33" s="546"/>
      <c r="O33" s="546"/>
      <c r="P33" s="546"/>
      <c r="Q33" s="546"/>
      <c r="R33" s="546"/>
      <c r="S33" s="545"/>
      <c r="T33" s="546"/>
      <c r="U33" s="546"/>
      <c r="V33" s="546"/>
      <c r="W33" s="541"/>
      <c r="X33" s="540"/>
      <c r="Y33" s="540"/>
      <c r="Z33" s="540"/>
      <c r="AA33" s="540"/>
      <c r="AB33" s="540"/>
      <c r="AC33" s="540"/>
      <c r="AD33" s="540"/>
      <c r="AE33" s="540"/>
      <c r="AF33" s="540"/>
      <c r="AG33" s="541"/>
    </row>
    <row r="34" spans="2:33" hidden="1" x14ac:dyDescent="0.2">
      <c r="B34" s="449"/>
      <c r="C34" s="474"/>
      <c r="D34" s="534"/>
      <c r="E34" s="535"/>
      <c r="F34" s="535"/>
      <c r="G34" s="535"/>
      <c r="H34" s="535"/>
      <c r="I34" s="536"/>
      <c r="J34" s="536"/>
      <c r="K34" s="536"/>
      <c r="L34" s="536"/>
      <c r="M34" s="536"/>
      <c r="N34" s="536"/>
      <c r="O34" s="536"/>
      <c r="P34" s="536"/>
      <c r="Q34" s="536"/>
      <c r="R34" s="536"/>
      <c r="S34" s="773"/>
      <c r="T34" s="536"/>
      <c r="U34" s="536"/>
      <c r="V34" s="536"/>
      <c r="W34" s="537"/>
      <c r="X34" s="538"/>
      <c r="Y34" s="538"/>
      <c r="Z34" s="538"/>
      <c r="AA34" s="538"/>
      <c r="AB34" s="538"/>
      <c r="AC34" s="538"/>
      <c r="AD34" s="538"/>
      <c r="AE34" s="538"/>
      <c r="AF34" s="538"/>
      <c r="AG34" s="544"/>
    </row>
    <row r="35" spans="2:33" hidden="1" x14ac:dyDescent="0.2">
      <c r="B35" s="488" t="s">
        <v>80</v>
      </c>
      <c r="C35" s="474"/>
      <c r="D35" s="534"/>
      <c r="E35" s="535"/>
      <c r="F35" s="535"/>
      <c r="G35" s="535"/>
      <c r="H35" s="535"/>
      <c r="I35" s="536"/>
      <c r="J35" s="536"/>
      <c r="K35" s="536"/>
      <c r="L35" s="536"/>
      <c r="M35" s="536"/>
      <c r="N35" s="536"/>
      <c r="O35" s="536"/>
      <c r="P35" s="536"/>
      <c r="Q35" s="536"/>
      <c r="R35" s="536"/>
      <c r="S35" s="773"/>
      <c r="T35" s="536"/>
      <c r="U35" s="536"/>
      <c r="V35" s="536"/>
      <c r="W35" s="537"/>
      <c r="X35" s="538"/>
      <c r="Y35" s="538"/>
      <c r="Z35" s="538"/>
      <c r="AA35" s="538"/>
      <c r="AB35" s="538"/>
      <c r="AC35" s="538"/>
      <c r="AD35" s="538"/>
      <c r="AE35" s="538"/>
      <c r="AF35" s="538"/>
      <c r="AG35" s="544"/>
    </row>
    <row r="36" spans="2:33" hidden="1" x14ac:dyDescent="0.2">
      <c r="B36" s="449" t="str">
        <f>IFERROR(VLOOKUP(C36,'MEG Def'!$A$55:$B$58,2),"")</f>
        <v/>
      </c>
      <c r="C36" s="388"/>
      <c r="D36" s="545"/>
      <c r="E36" s="546"/>
      <c r="F36" s="546"/>
      <c r="G36" s="546"/>
      <c r="H36" s="546"/>
      <c r="I36" s="546"/>
      <c r="J36" s="546"/>
      <c r="K36" s="546"/>
      <c r="L36" s="546"/>
      <c r="M36" s="546"/>
      <c r="N36" s="546"/>
      <c r="O36" s="546"/>
      <c r="P36" s="546"/>
      <c r="Q36" s="546"/>
      <c r="R36" s="546"/>
      <c r="S36" s="545"/>
      <c r="T36" s="546"/>
      <c r="U36" s="546"/>
      <c r="V36" s="546"/>
      <c r="W36" s="541"/>
      <c r="X36" s="540"/>
      <c r="Y36" s="540"/>
      <c r="Z36" s="540"/>
      <c r="AA36" s="540"/>
      <c r="AB36" s="540"/>
      <c r="AC36" s="540"/>
      <c r="AD36" s="540"/>
      <c r="AE36" s="540"/>
      <c r="AF36" s="540"/>
      <c r="AG36" s="541"/>
    </row>
    <row r="37" spans="2:33" hidden="1" x14ac:dyDescent="0.2">
      <c r="B37" s="449" t="str">
        <f>IFERROR(VLOOKUP(C37,'MEG Def'!$A$55:$B$58,2),"")</f>
        <v/>
      </c>
      <c r="C37" s="388"/>
      <c r="D37" s="545"/>
      <c r="E37" s="546"/>
      <c r="F37" s="546"/>
      <c r="G37" s="546"/>
      <c r="H37" s="546"/>
      <c r="I37" s="546"/>
      <c r="J37" s="546"/>
      <c r="K37" s="546"/>
      <c r="L37" s="546"/>
      <c r="M37" s="546"/>
      <c r="N37" s="546"/>
      <c r="O37" s="546"/>
      <c r="P37" s="546"/>
      <c r="Q37" s="546"/>
      <c r="R37" s="546"/>
      <c r="S37" s="545"/>
      <c r="T37" s="546"/>
      <c r="U37" s="546"/>
      <c r="V37" s="546"/>
      <c r="W37" s="541"/>
      <c r="X37" s="540"/>
      <c r="Y37" s="540"/>
      <c r="Z37" s="540"/>
      <c r="AA37" s="540"/>
      <c r="AB37" s="540"/>
      <c r="AC37" s="540"/>
      <c r="AD37" s="540"/>
      <c r="AE37" s="540"/>
      <c r="AF37" s="540"/>
      <c r="AG37" s="541"/>
    </row>
    <row r="38" spans="2:33" hidden="1" x14ac:dyDescent="0.2">
      <c r="B38" s="449" t="str">
        <f>IFERROR(VLOOKUP(C38,'MEG Def'!$A$55:$B$58,2),"")</f>
        <v/>
      </c>
      <c r="C38" s="388"/>
      <c r="D38" s="545"/>
      <c r="E38" s="546"/>
      <c r="F38" s="546"/>
      <c r="G38" s="546"/>
      <c r="H38" s="546"/>
      <c r="I38" s="546"/>
      <c r="J38" s="546"/>
      <c r="K38" s="546"/>
      <c r="L38" s="546"/>
      <c r="M38" s="546"/>
      <c r="N38" s="546"/>
      <c r="O38" s="546"/>
      <c r="P38" s="546"/>
      <c r="Q38" s="546"/>
      <c r="R38" s="546"/>
      <c r="S38" s="545"/>
      <c r="T38" s="546"/>
      <c r="U38" s="546"/>
      <c r="V38" s="546"/>
      <c r="W38" s="541"/>
      <c r="X38" s="540"/>
      <c r="Y38" s="540"/>
      <c r="Z38" s="540"/>
      <c r="AA38" s="540"/>
      <c r="AB38" s="540"/>
      <c r="AC38" s="540"/>
      <c r="AD38" s="540"/>
      <c r="AE38" s="540"/>
      <c r="AF38" s="540"/>
      <c r="AG38" s="541"/>
    </row>
    <row r="39" spans="2:33" ht="13.5" thickBot="1" x14ac:dyDescent="0.25">
      <c r="B39" s="455"/>
      <c r="C39" s="551"/>
      <c r="D39" s="552"/>
      <c r="E39" s="553"/>
      <c r="F39" s="553"/>
      <c r="G39" s="553"/>
      <c r="H39" s="553"/>
      <c r="I39" s="554"/>
      <c r="J39" s="554"/>
      <c r="K39" s="554"/>
      <c r="L39" s="554"/>
      <c r="M39" s="554"/>
      <c r="N39" s="554"/>
      <c r="O39" s="554"/>
      <c r="P39" s="554"/>
      <c r="Q39" s="554"/>
      <c r="R39" s="554"/>
      <c r="S39" s="774"/>
      <c r="T39" s="554"/>
      <c r="U39" s="554"/>
      <c r="V39" s="554"/>
      <c r="W39" s="555"/>
      <c r="X39" s="554"/>
      <c r="Y39" s="554"/>
      <c r="Z39" s="554"/>
      <c r="AA39" s="554"/>
      <c r="AB39" s="554"/>
      <c r="AC39" s="554"/>
      <c r="AD39" s="554"/>
      <c r="AE39" s="554"/>
      <c r="AF39" s="554"/>
      <c r="AG39" s="555"/>
    </row>
    <row r="40" spans="2:33" x14ac:dyDescent="0.2">
      <c r="B40" s="374"/>
    </row>
    <row r="41" spans="2:33" x14ac:dyDescent="0.2">
      <c r="B41" s="374"/>
    </row>
    <row r="42" spans="2:33" x14ac:dyDescent="0.2">
      <c r="B42" s="374"/>
    </row>
    <row r="43" spans="2:33" x14ac:dyDescent="0.2">
      <c r="B43" s="374"/>
    </row>
    <row r="44" spans="2:33" x14ac:dyDescent="0.2">
      <c r="B44" s="374"/>
    </row>
    <row r="45" spans="2:33" x14ac:dyDescent="0.2">
      <c r="B45" s="374"/>
    </row>
    <row r="46" spans="2:33" x14ac:dyDescent="0.2">
      <c r="B46" s="374"/>
    </row>
    <row r="47" spans="2:33" x14ac:dyDescent="0.2">
      <c r="B47" s="374"/>
    </row>
    <row r="48" spans="2:33" x14ac:dyDescent="0.2">
      <c r="B48" s="374"/>
    </row>
    <row r="49" spans="2:3" x14ac:dyDescent="0.2">
      <c r="B49" s="374"/>
    </row>
    <row r="50" spans="2:3" x14ac:dyDescent="0.2">
      <c r="B50" s="374"/>
    </row>
    <row r="51" spans="2:3" x14ac:dyDescent="0.2">
      <c r="B51" s="374"/>
    </row>
    <row r="52" spans="2:3" x14ac:dyDescent="0.2">
      <c r="B52" s="374"/>
      <c r="C52" s="372"/>
    </row>
    <row r="53" spans="2:3" x14ac:dyDescent="0.2">
      <c r="B53" s="374"/>
      <c r="C53" s="372"/>
    </row>
    <row r="54" spans="2:3" x14ac:dyDescent="0.2">
      <c r="B54" s="374"/>
      <c r="C54" s="372"/>
    </row>
    <row r="55" spans="2:3" x14ac:dyDescent="0.2">
      <c r="B55" s="374"/>
      <c r="C55" s="372"/>
    </row>
    <row r="56" spans="2:3" x14ac:dyDescent="0.2">
      <c r="B56" s="374"/>
      <c r="C56" s="372"/>
    </row>
    <row r="57" spans="2:3" x14ac:dyDescent="0.2">
      <c r="B57" s="374"/>
      <c r="C57" s="372"/>
    </row>
    <row r="58" spans="2:3" x14ac:dyDescent="0.2">
      <c r="B58" s="374"/>
      <c r="C58" s="372"/>
    </row>
    <row r="59" spans="2:3" x14ac:dyDescent="0.2">
      <c r="B59" s="374"/>
      <c r="C59" s="372"/>
    </row>
    <row r="60" spans="2:3" x14ac:dyDescent="0.2">
      <c r="B60" s="374"/>
      <c r="C60" s="372"/>
    </row>
    <row r="61" spans="2:3" x14ac:dyDescent="0.2">
      <c r="B61" s="374"/>
      <c r="C61" s="372"/>
    </row>
    <row r="62" spans="2:3" x14ac:dyDescent="0.2">
      <c r="B62" s="374"/>
      <c r="C62" s="372"/>
    </row>
    <row r="63" spans="2:3" x14ac:dyDescent="0.2">
      <c r="B63" s="374"/>
      <c r="C63" s="372"/>
    </row>
    <row r="64" spans="2:3" x14ac:dyDescent="0.2">
      <c r="B64" s="374"/>
      <c r="C64" s="372"/>
    </row>
    <row r="65" spans="2:3" x14ac:dyDescent="0.2">
      <c r="B65" s="374"/>
      <c r="C65" s="372"/>
    </row>
    <row r="66" spans="2:3" x14ac:dyDescent="0.2">
      <c r="B66" s="374"/>
      <c r="C66" s="372"/>
    </row>
    <row r="67" spans="2:3" x14ac:dyDescent="0.2">
      <c r="B67" s="374"/>
      <c r="C67" s="372"/>
    </row>
    <row r="68" spans="2:3" x14ac:dyDescent="0.2">
      <c r="B68" s="374"/>
      <c r="C68" s="372"/>
    </row>
    <row r="69" spans="2:3" x14ac:dyDescent="0.2">
      <c r="B69" s="374"/>
      <c r="C69" s="372"/>
    </row>
    <row r="70" spans="2:3" x14ac:dyDescent="0.2">
      <c r="B70" s="374"/>
      <c r="C70" s="372"/>
    </row>
    <row r="71" spans="2:3" x14ac:dyDescent="0.2">
      <c r="B71" s="374"/>
      <c r="C71" s="372"/>
    </row>
    <row r="72" spans="2:3" x14ac:dyDescent="0.2">
      <c r="B72" s="374"/>
      <c r="C72" s="372"/>
    </row>
    <row r="73" spans="2:3" x14ac:dyDescent="0.2">
      <c r="B73" s="374"/>
      <c r="C73" s="372"/>
    </row>
    <row r="74" spans="2:3" x14ac:dyDescent="0.2">
      <c r="B74" s="374"/>
      <c r="C74" s="372"/>
    </row>
    <row r="75" spans="2:3" x14ac:dyDescent="0.2">
      <c r="B75" s="374"/>
      <c r="C75" s="372"/>
    </row>
    <row r="76" spans="2:3" x14ac:dyDescent="0.2">
      <c r="B76" s="374"/>
      <c r="C76" s="372"/>
    </row>
    <row r="77" spans="2:3" x14ac:dyDescent="0.2">
      <c r="B77" s="374"/>
      <c r="C77" s="372"/>
    </row>
    <row r="78" spans="2:3" x14ac:dyDescent="0.2">
      <c r="B78" s="374"/>
      <c r="C78" s="372"/>
    </row>
    <row r="79" spans="2:3" x14ac:dyDescent="0.2">
      <c r="B79" s="374"/>
      <c r="C79" s="372"/>
    </row>
    <row r="80" spans="2:3" x14ac:dyDescent="0.2">
      <c r="B80" s="374"/>
      <c r="C80" s="372"/>
    </row>
    <row r="81" spans="2:3" x14ac:dyDescent="0.2">
      <c r="B81" s="374"/>
      <c r="C81" s="372"/>
    </row>
    <row r="82" spans="2:3" x14ac:dyDescent="0.2">
      <c r="B82" s="374"/>
      <c r="C82" s="372"/>
    </row>
    <row r="83" spans="2:3" x14ac:dyDescent="0.2">
      <c r="B83" s="374"/>
      <c r="C83" s="372"/>
    </row>
    <row r="84" spans="2:3" x14ac:dyDescent="0.2">
      <c r="B84" s="374"/>
      <c r="C84" s="372"/>
    </row>
    <row r="85" spans="2:3" x14ac:dyDescent="0.2">
      <c r="B85" s="374"/>
      <c r="C85" s="372"/>
    </row>
    <row r="86" spans="2:3" x14ac:dyDescent="0.2">
      <c r="B86" s="374"/>
      <c r="C86" s="372"/>
    </row>
    <row r="87" spans="2:3" x14ac:dyDescent="0.2">
      <c r="B87" s="374"/>
      <c r="C87" s="372"/>
    </row>
    <row r="88" spans="2:3" x14ac:dyDescent="0.2">
      <c r="B88" s="374"/>
      <c r="C88" s="372"/>
    </row>
    <row r="89" spans="2:3" x14ac:dyDescent="0.2">
      <c r="B89" s="374"/>
      <c r="C89" s="372"/>
    </row>
    <row r="90" spans="2:3" x14ac:dyDescent="0.2">
      <c r="B90" s="374"/>
      <c r="C90" s="372"/>
    </row>
    <row r="91" spans="2:3" x14ac:dyDescent="0.2">
      <c r="B91" s="374"/>
      <c r="C91" s="372"/>
    </row>
    <row r="92" spans="2:3" x14ac:dyDescent="0.2">
      <c r="B92" s="374"/>
      <c r="C92" s="372"/>
    </row>
    <row r="93" spans="2:3" x14ac:dyDescent="0.2">
      <c r="B93" s="374"/>
      <c r="C93" s="372"/>
    </row>
    <row r="94" spans="2:3" x14ac:dyDescent="0.2">
      <c r="B94" s="374"/>
      <c r="C94" s="372"/>
    </row>
    <row r="95" spans="2:3" x14ac:dyDescent="0.2">
      <c r="B95" s="374"/>
      <c r="C95" s="372"/>
    </row>
    <row r="96" spans="2:3" x14ac:dyDescent="0.2">
      <c r="B96" s="374"/>
      <c r="C96" s="372"/>
    </row>
    <row r="97" spans="2:3" x14ac:dyDescent="0.2">
      <c r="B97" s="374"/>
      <c r="C97" s="372"/>
    </row>
    <row r="98" spans="2:3" x14ac:dyDescent="0.2">
      <c r="B98" s="374"/>
      <c r="C98" s="372"/>
    </row>
    <row r="99" spans="2:3" x14ac:dyDescent="0.2">
      <c r="B99" s="374"/>
      <c r="C99" s="372"/>
    </row>
    <row r="100" spans="2:3" x14ac:dyDescent="0.2">
      <c r="B100" s="374"/>
      <c r="C100" s="372"/>
    </row>
    <row r="101" spans="2:3" x14ac:dyDescent="0.2">
      <c r="B101" s="374"/>
      <c r="C101" s="372"/>
    </row>
    <row r="102" spans="2:3" x14ac:dyDescent="0.2">
      <c r="B102" s="374"/>
      <c r="C102" s="372"/>
    </row>
    <row r="103" spans="2:3" x14ac:dyDescent="0.2">
      <c r="B103" s="374"/>
      <c r="C103" s="372"/>
    </row>
    <row r="104" spans="2:3" x14ac:dyDescent="0.2">
      <c r="B104" s="374"/>
      <c r="C104" s="372"/>
    </row>
    <row r="105" spans="2:3" x14ac:dyDescent="0.2">
      <c r="B105" s="374"/>
      <c r="C105" s="372"/>
    </row>
    <row r="106" spans="2:3" x14ac:dyDescent="0.2">
      <c r="B106" s="374"/>
      <c r="C106" s="372"/>
    </row>
    <row r="107" spans="2:3" x14ac:dyDescent="0.2">
      <c r="B107" s="374"/>
      <c r="C107" s="372"/>
    </row>
    <row r="108" spans="2:3" x14ac:dyDescent="0.2">
      <c r="B108" s="374"/>
      <c r="C108" s="372"/>
    </row>
    <row r="109" spans="2:3" x14ac:dyDescent="0.2">
      <c r="B109" s="374"/>
      <c r="C109" s="372"/>
    </row>
    <row r="110" spans="2:3" x14ac:dyDescent="0.2">
      <c r="B110" s="374"/>
      <c r="C110" s="372"/>
    </row>
    <row r="111" spans="2:3" x14ac:dyDescent="0.2">
      <c r="B111" s="374"/>
      <c r="C111" s="372"/>
    </row>
    <row r="112" spans="2:3" x14ac:dyDescent="0.2">
      <c r="B112" s="374"/>
      <c r="C112" s="372"/>
    </row>
    <row r="113" spans="2:3" x14ac:dyDescent="0.2">
      <c r="B113" s="374"/>
      <c r="C113" s="372"/>
    </row>
    <row r="114" spans="2:3" x14ac:dyDescent="0.2">
      <c r="B114" s="374"/>
      <c r="C114" s="372"/>
    </row>
    <row r="115" spans="2:3" x14ac:dyDescent="0.2">
      <c r="B115" s="374"/>
      <c r="C115" s="372"/>
    </row>
    <row r="116" spans="2:3" x14ac:dyDescent="0.2">
      <c r="B116" s="374"/>
      <c r="C116" s="372"/>
    </row>
    <row r="117" spans="2:3" x14ac:dyDescent="0.2">
      <c r="B117" s="374"/>
      <c r="C117" s="372"/>
    </row>
    <row r="118" spans="2:3" x14ac:dyDescent="0.2">
      <c r="B118" s="374"/>
      <c r="C118" s="372"/>
    </row>
    <row r="119" spans="2:3" x14ac:dyDescent="0.2">
      <c r="B119" s="374"/>
      <c r="C119" s="372"/>
    </row>
    <row r="120" spans="2:3" x14ac:dyDescent="0.2">
      <c r="B120" s="374"/>
      <c r="C120" s="372"/>
    </row>
    <row r="121" spans="2:3" x14ac:dyDescent="0.2">
      <c r="B121" s="374"/>
      <c r="C121" s="372"/>
    </row>
    <row r="122" spans="2:3" x14ac:dyDescent="0.2">
      <c r="B122" s="374"/>
      <c r="C122" s="372"/>
    </row>
    <row r="123" spans="2:3" x14ac:dyDescent="0.2">
      <c r="B123" s="374"/>
      <c r="C123" s="372"/>
    </row>
    <row r="124" spans="2:3" x14ac:dyDescent="0.2">
      <c r="B124" s="374"/>
      <c r="C124" s="372"/>
    </row>
    <row r="125" spans="2:3" x14ac:dyDescent="0.2">
      <c r="B125" s="374"/>
      <c r="C125" s="372"/>
    </row>
    <row r="126" spans="2:3" x14ac:dyDescent="0.2">
      <c r="B126" s="374"/>
      <c r="C126" s="372"/>
    </row>
    <row r="127" spans="2:3" x14ac:dyDescent="0.2">
      <c r="B127" s="374"/>
      <c r="C127" s="372"/>
    </row>
    <row r="128" spans="2:3" x14ac:dyDescent="0.2">
      <c r="B128" s="374"/>
      <c r="C128" s="372"/>
    </row>
    <row r="129" spans="2:3" x14ac:dyDescent="0.2">
      <c r="B129" s="374"/>
      <c r="C129" s="372"/>
    </row>
    <row r="130" spans="2:3" x14ac:dyDescent="0.2">
      <c r="B130" s="374"/>
      <c r="C130" s="372"/>
    </row>
    <row r="131" spans="2:3" x14ac:dyDescent="0.2">
      <c r="B131" s="374"/>
      <c r="C131" s="372"/>
    </row>
    <row r="132" spans="2:3" x14ac:dyDescent="0.2">
      <c r="B132" s="374"/>
      <c r="C132" s="372"/>
    </row>
    <row r="133" spans="2:3" x14ac:dyDescent="0.2">
      <c r="B133" s="374"/>
      <c r="C133" s="372"/>
    </row>
    <row r="134" spans="2:3" x14ac:dyDescent="0.2">
      <c r="B134" s="374"/>
      <c r="C134" s="372"/>
    </row>
    <row r="135" spans="2:3" x14ac:dyDescent="0.2">
      <c r="B135" s="374"/>
      <c r="C135" s="372"/>
    </row>
    <row r="136" spans="2:3" x14ac:dyDescent="0.2">
      <c r="B136" s="374"/>
      <c r="C136" s="372"/>
    </row>
    <row r="137" spans="2:3" x14ac:dyDescent="0.2">
      <c r="B137" s="374"/>
      <c r="C137" s="372"/>
    </row>
    <row r="138" spans="2:3" x14ac:dyDescent="0.2">
      <c r="B138" s="374"/>
      <c r="C138" s="372"/>
    </row>
    <row r="139" spans="2:3" x14ac:dyDescent="0.2">
      <c r="B139" s="374"/>
      <c r="C139" s="372"/>
    </row>
    <row r="140" spans="2:3" x14ac:dyDescent="0.2">
      <c r="B140" s="374"/>
      <c r="C140" s="372"/>
    </row>
    <row r="141" spans="2:3" x14ac:dyDescent="0.2">
      <c r="B141" s="374"/>
      <c r="C141" s="372"/>
    </row>
    <row r="142" spans="2:3" x14ac:dyDescent="0.2">
      <c r="B142" s="374"/>
      <c r="C142" s="372"/>
    </row>
    <row r="143" spans="2:3" x14ac:dyDescent="0.2">
      <c r="B143" s="374"/>
      <c r="C143" s="372"/>
    </row>
    <row r="144" spans="2:3" x14ac:dyDescent="0.2">
      <c r="B144" s="374"/>
      <c r="C144" s="372"/>
    </row>
    <row r="145" spans="2:3" x14ac:dyDescent="0.2">
      <c r="B145" s="374"/>
      <c r="C145" s="372"/>
    </row>
    <row r="146" spans="2:3" x14ac:dyDescent="0.2">
      <c r="B146" s="374"/>
      <c r="C146" s="372"/>
    </row>
    <row r="147" spans="2:3" x14ac:dyDescent="0.2">
      <c r="B147" s="374"/>
      <c r="C147" s="372"/>
    </row>
    <row r="148" spans="2:3" x14ac:dyDescent="0.2">
      <c r="B148" s="374"/>
      <c r="C148" s="372"/>
    </row>
    <row r="149" spans="2:3" x14ac:dyDescent="0.2">
      <c r="B149" s="374"/>
      <c r="C149" s="372"/>
    </row>
    <row r="150" spans="2:3" x14ac:dyDescent="0.2">
      <c r="B150" s="374"/>
      <c r="C150" s="372"/>
    </row>
    <row r="151" spans="2:3" x14ac:dyDescent="0.2">
      <c r="B151" s="374"/>
      <c r="C151" s="372"/>
    </row>
    <row r="152" spans="2:3" x14ac:dyDescent="0.2">
      <c r="B152" s="374"/>
      <c r="C152" s="372"/>
    </row>
    <row r="153" spans="2:3" x14ac:dyDescent="0.2">
      <c r="B153" s="374"/>
      <c r="C153" s="372"/>
    </row>
    <row r="154" spans="2:3" x14ac:dyDescent="0.2">
      <c r="B154" s="374"/>
      <c r="C154" s="372"/>
    </row>
    <row r="155" spans="2:3" x14ac:dyDescent="0.2">
      <c r="B155" s="374"/>
      <c r="C155" s="372"/>
    </row>
    <row r="156" spans="2:3" x14ac:dyDescent="0.2">
      <c r="B156" s="374"/>
      <c r="C156" s="372"/>
    </row>
    <row r="157" spans="2:3" x14ac:dyDescent="0.2">
      <c r="B157" s="374"/>
      <c r="C157" s="372"/>
    </row>
    <row r="158" spans="2:3" x14ac:dyDescent="0.2">
      <c r="B158" s="374"/>
      <c r="C158" s="372"/>
    </row>
  </sheetData>
  <sheetProtection algorithmName="SHA-512" hashValue="Gz9M4X0at3vQkPEWoNQpggv/YpjdEBMePWWvvNGYLLgCMJU4ryth5tReTpOe7dQIPwbxe/t57s9Fv5ZX18+x1w==" saltValue="S9SLOzXDh7WX8lCL3m22f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9"/>
  <sheetViews>
    <sheetView showZeros="0" topLeftCell="B1" zoomScaleNormal="100" workbookViewId="0">
      <selection activeCell="V25" sqref="V25"/>
    </sheetView>
  </sheetViews>
  <sheetFormatPr defaultColWidth="8.7109375" defaultRowHeight="12.75" x14ac:dyDescent="0.2"/>
  <cols>
    <col min="1" max="1" width="8.7109375" style="372"/>
    <col min="2" max="2" width="42.85546875" style="372" customWidth="1"/>
    <col min="3" max="3" width="4.140625" style="425" customWidth="1"/>
    <col min="4" max="18" width="15.5703125" style="372" hidden="1" customWidth="1"/>
    <col min="19" max="23" width="15.5703125" style="372" customWidth="1"/>
    <col min="24" max="33" width="15.5703125" style="372" hidden="1" customWidth="1"/>
    <col min="34" max="16384" width="8.7109375" style="372"/>
  </cols>
  <sheetData>
    <row r="1" spans="1:34" ht="27.6" customHeight="1" x14ac:dyDescent="0.2">
      <c r="A1" s="371"/>
      <c r="B1" s="371"/>
      <c r="C1" s="371"/>
    </row>
    <row r="2" spans="1:34" x14ac:dyDescent="0.2">
      <c r="E2" s="465"/>
      <c r="F2" s="427"/>
      <c r="G2" s="428"/>
      <c r="H2" s="429"/>
    </row>
    <row r="3" spans="1:34" ht="15" x14ac:dyDescent="0.25">
      <c r="B3" s="377" t="s">
        <v>13</v>
      </c>
      <c r="E3" s="465"/>
      <c r="F3" s="431"/>
      <c r="G3" s="428"/>
      <c r="H3" s="429"/>
    </row>
    <row r="5" spans="1:34" s="466" customFormat="1" ht="15" x14ac:dyDescent="0.2">
      <c r="B5" s="433" t="s">
        <v>132</v>
      </c>
      <c r="C5" s="467"/>
    </row>
    <row r="6" spans="1:34" ht="14.25" x14ac:dyDescent="0.2">
      <c r="B6" s="433" t="s">
        <v>133</v>
      </c>
      <c r="C6" s="435"/>
    </row>
    <row r="7" spans="1:34" ht="14.25" x14ac:dyDescent="0.2">
      <c r="B7" s="433" t="s">
        <v>188</v>
      </c>
      <c r="C7" s="435"/>
    </row>
    <row r="8" spans="1:34" ht="14.25" x14ac:dyDescent="0.2">
      <c r="B8" s="432" t="s">
        <v>134</v>
      </c>
      <c r="C8" s="435"/>
    </row>
    <row r="9" spans="1:34" ht="13.5" thickBot="1" x14ac:dyDescent="0.25">
      <c r="B9" s="398"/>
      <c r="C9" s="435"/>
    </row>
    <row r="10" spans="1:34" x14ac:dyDescent="0.2">
      <c r="B10" s="529"/>
      <c r="C10" s="471"/>
      <c r="D10" s="557" t="s">
        <v>0</v>
      </c>
      <c r="E10" s="385"/>
      <c r="F10" s="385"/>
      <c r="G10" s="385"/>
      <c r="H10" s="385"/>
      <c r="I10" s="385"/>
      <c r="J10" s="385"/>
      <c r="K10" s="385"/>
      <c r="L10" s="385"/>
      <c r="M10" s="385"/>
      <c r="N10" s="385"/>
      <c r="O10" s="385"/>
      <c r="P10" s="385"/>
      <c r="Q10" s="385"/>
      <c r="R10" s="385"/>
      <c r="S10" s="557"/>
      <c r="T10" s="385"/>
      <c r="U10" s="385"/>
      <c r="V10" s="385"/>
      <c r="W10" s="558"/>
      <c r="X10" s="385"/>
      <c r="Y10" s="385"/>
      <c r="Z10" s="385"/>
      <c r="AA10" s="385"/>
      <c r="AB10" s="385"/>
      <c r="AC10" s="385"/>
      <c r="AD10" s="385"/>
      <c r="AE10" s="385"/>
      <c r="AF10" s="385"/>
      <c r="AG10" s="558"/>
    </row>
    <row r="11" spans="1:34" ht="13.5" thickBot="1" x14ac:dyDescent="0.25">
      <c r="B11" s="559"/>
      <c r="C11" s="474"/>
      <c r="D11" s="503">
        <f>'DY Def'!B$5</f>
        <v>1</v>
      </c>
      <c r="E11" s="504">
        <f>'DY Def'!C$5</f>
        <v>2</v>
      </c>
      <c r="F11" s="504">
        <f>'DY Def'!D$5</f>
        <v>3</v>
      </c>
      <c r="G11" s="504">
        <f>'DY Def'!E$5</f>
        <v>4</v>
      </c>
      <c r="H11" s="504">
        <f>'DY Def'!F$5</f>
        <v>5</v>
      </c>
      <c r="I11" s="504">
        <f>'DY Def'!G$5</f>
        <v>6</v>
      </c>
      <c r="J11" s="504">
        <f>'DY Def'!H$5</f>
        <v>7</v>
      </c>
      <c r="K11" s="504">
        <f>'DY Def'!I$5</f>
        <v>8</v>
      </c>
      <c r="L11" s="504">
        <f>'DY Def'!J$5</f>
        <v>9</v>
      </c>
      <c r="M11" s="504">
        <f>'DY Def'!K$5</f>
        <v>10</v>
      </c>
      <c r="N11" s="504">
        <f>'DY Def'!L$5</f>
        <v>11</v>
      </c>
      <c r="O11" s="504">
        <f>'DY Def'!M$5</f>
        <v>12</v>
      </c>
      <c r="P11" s="504">
        <f>'DY Def'!N$5</f>
        <v>13</v>
      </c>
      <c r="Q11" s="504">
        <f>'DY Def'!O$5</f>
        <v>14</v>
      </c>
      <c r="R11" s="504">
        <f>'DY Def'!P$5</f>
        <v>15</v>
      </c>
      <c r="S11" s="503">
        <f>'DY Def'!Q$5</f>
        <v>16</v>
      </c>
      <c r="T11" s="504">
        <f>'DY Def'!R$5</f>
        <v>17</v>
      </c>
      <c r="U11" s="504">
        <f>'DY Def'!S$5</f>
        <v>18</v>
      </c>
      <c r="V11" s="504">
        <f>'DY Def'!T$5</f>
        <v>19</v>
      </c>
      <c r="W11" s="505">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5">
        <f>'DY Def'!AE$5</f>
        <v>30</v>
      </c>
      <c r="AH11" s="560">
        <f>'DY Def'!AF$5</f>
        <v>0</v>
      </c>
    </row>
    <row r="12" spans="1:34" x14ac:dyDescent="0.2">
      <c r="B12" s="559"/>
      <c r="C12" s="474"/>
      <c r="D12" s="530"/>
      <c r="E12" s="531"/>
      <c r="F12" s="531"/>
      <c r="G12" s="531"/>
      <c r="H12" s="531"/>
      <c r="I12" s="531"/>
      <c r="J12" s="531"/>
      <c r="K12" s="531"/>
      <c r="L12" s="531"/>
      <c r="M12" s="531"/>
      <c r="N12" s="531"/>
      <c r="O12" s="531"/>
      <c r="P12" s="531"/>
      <c r="Q12" s="531"/>
      <c r="R12" s="531"/>
      <c r="S12" s="530"/>
      <c r="T12" s="531"/>
      <c r="U12" s="531"/>
      <c r="V12" s="531"/>
      <c r="W12" s="532"/>
      <c r="X12" s="531"/>
      <c r="Y12" s="531"/>
      <c r="Z12" s="531"/>
      <c r="AA12" s="531"/>
      <c r="AB12" s="531"/>
      <c r="AC12" s="531"/>
      <c r="AD12" s="531"/>
      <c r="AE12" s="531"/>
      <c r="AF12" s="531"/>
      <c r="AG12" s="532"/>
    </row>
    <row r="13" spans="1:34" hidden="1" x14ac:dyDescent="0.2">
      <c r="B13" s="488" t="s">
        <v>84</v>
      </c>
      <c r="C13" s="533"/>
      <c r="D13" s="534"/>
      <c r="E13" s="535"/>
      <c r="F13" s="535"/>
      <c r="G13" s="535"/>
      <c r="H13" s="535"/>
      <c r="I13" s="536"/>
      <c r="J13" s="536"/>
      <c r="K13" s="536"/>
      <c r="L13" s="536"/>
      <c r="M13" s="536"/>
      <c r="N13" s="536"/>
      <c r="O13" s="536"/>
      <c r="P13" s="536"/>
      <c r="Q13" s="536"/>
      <c r="R13" s="536"/>
      <c r="S13" s="773"/>
      <c r="T13" s="536"/>
      <c r="U13" s="536"/>
      <c r="V13" s="536"/>
      <c r="W13" s="537"/>
      <c r="X13" s="538"/>
      <c r="Y13" s="538"/>
      <c r="Z13" s="538"/>
      <c r="AA13" s="538"/>
      <c r="AB13" s="538"/>
      <c r="AC13" s="538"/>
      <c r="AD13" s="538"/>
      <c r="AE13" s="538"/>
      <c r="AF13" s="538"/>
      <c r="AG13" s="537"/>
    </row>
    <row r="14" spans="1:34" hidden="1" x14ac:dyDescent="0.2">
      <c r="B14" s="539" t="str">
        <f>IFERROR(VLOOKUP(C14,'MEG Def'!$A$7:$B$12,2),"")</f>
        <v/>
      </c>
      <c r="C14" s="388"/>
      <c r="D14" s="778"/>
      <c r="E14" s="779"/>
      <c r="F14" s="779"/>
      <c r="G14" s="779"/>
      <c r="H14" s="779"/>
      <c r="I14" s="779"/>
      <c r="J14" s="779"/>
      <c r="K14" s="779"/>
      <c r="L14" s="779"/>
      <c r="M14" s="779"/>
      <c r="N14" s="779"/>
      <c r="O14" s="779"/>
      <c r="P14" s="779"/>
      <c r="Q14" s="779"/>
      <c r="R14" s="779"/>
      <c r="S14" s="828"/>
      <c r="T14" s="829"/>
      <c r="U14" s="829"/>
      <c r="V14" s="829"/>
      <c r="W14" s="830"/>
      <c r="X14" s="561"/>
      <c r="Y14" s="561"/>
      <c r="Z14" s="561"/>
      <c r="AA14" s="561"/>
      <c r="AB14" s="538"/>
      <c r="AC14" s="538"/>
      <c r="AD14" s="561"/>
      <c r="AE14" s="561"/>
      <c r="AF14" s="561"/>
      <c r="AG14" s="542"/>
    </row>
    <row r="15" spans="1:34" hidden="1" x14ac:dyDescent="0.2">
      <c r="B15" s="539" t="str">
        <f>IFERROR(VLOOKUP(C15,'MEG Def'!$A$7:$B$12,2),"")</f>
        <v/>
      </c>
      <c r="C15" s="388"/>
      <c r="D15" s="778"/>
      <c r="E15" s="779"/>
      <c r="F15" s="779"/>
      <c r="G15" s="779"/>
      <c r="H15" s="779"/>
      <c r="I15" s="779"/>
      <c r="J15" s="779"/>
      <c r="K15" s="779"/>
      <c r="L15" s="779"/>
      <c r="M15" s="779"/>
      <c r="N15" s="779"/>
      <c r="O15" s="779"/>
      <c r="P15" s="779"/>
      <c r="Q15" s="779"/>
      <c r="R15" s="779"/>
      <c r="S15" s="828"/>
      <c r="T15" s="829"/>
      <c r="U15" s="829"/>
      <c r="V15" s="829"/>
      <c r="W15" s="830"/>
      <c r="X15" s="561"/>
      <c r="Y15" s="561"/>
      <c r="Z15" s="561"/>
      <c r="AA15" s="561"/>
      <c r="AB15" s="538"/>
      <c r="AC15" s="538"/>
      <c r="AD15" s="561"/>
      <c r="AE15" s="561"/>
      <c r="AF15" s="561"/>
      <c r="AG15" s="542"/>
    </row>
    <row r="16" spans="1:34" hidden="1" x14ac:dyDescent="0.2">
      <c r="B16" s="539" t="str">
        <f>IFERROR(VLOOKUP(C16,'MEG Def'!$A$7:$B$12,2),"")</f>
        <v/>
      </c>
      <c r="C16" s="388"/>
      <c r="D16" s="778"/>
      <c r="E16" s="779"/>
      <c r="F16" s="779"/>
      <c r="G16" s="779"/>
      <c r="H16" s="779"/>
      <c r="I16" s="779"/>
      <c r="J16" s="779"/>
      <c r="K16" s="779"/>
      <c r="L16" s="779"/>
      <c r="M16" s="779"/>
      <c r="N16" s="779"/>
      <c r="O16" s="779"/>
      <c r="P16" s="779"/>
      <c r="Q16" s="779"/>
      <c r="R16" s="779"/>
      <c r="S16" s="828"/>
      <c r="T16" s="829"/>
      <c r="U16" s="829"/>
      <c r="V16" s="829"/>
      <c r="W16" s="830"/>
      <c r="X16" s="561"/>
      <c r="Y16" s="561"/>
      <c r="Z16" s="561"/>
      <c r="AA16" s="561"/>
      <c r="AB16" s="538"/>
      <c r="AC16" s="538"/>
      <c r="AD16" s="561"/>
      <c r="AE16" s="561"/>
      <c r="AF16" s="561"/>
      <c r="AG16" s="542"/>
    </row>
    <row r="17" spans="2:33" hidden="1" x14ac:dyDescent="0.2">
      <c r="B17" s="539" t="str">
        <f>IFERROR(VLOOKUP(C17,'MEG Def'!$A$7:$B$12,2),"")</f>
        <v/>
      </c>
      <c r="C17" s="388"/>
      <c r="D17" s="778"/>
      <c r="E17" s="779"/>
      <c r="F17" s="779"/>
      <c r="G17" s="779"/>
      <c r="H17" s="779"/>
      <c r="I17" s="823"/>
      <c r="J17" s="823"/>
      <c r="K17" s="823"/>
      <c r="L17" s="823"/>
      <c r="M17" s="823"/>
      <c r="N17" s="823"/>
      <c r="O17" s="823"/>
      <c r="P17" s="823"/>
      <c r="Q17" s="823"/>
      <c r="R17" s="823"/>
      <c r="S17" s="824"/>
      <c r="T17" s="825"/>
      <c r="U17" s="825"/>
      <c r="V17" s="825"/>
      <c r="W17" s="826"/>
      <c r="X17" s="538"/>
      <c r="Y17" s="538"/>
      <c r="Z17" s="538"/>
      <c r="AA17" s="538"/>
      <c r="AB17" s="538"/>
      <c r="AC17" s="538"/>
      <c r="AD17" s="538"/>
      <c r="AE17" s="538"/>
      <c r="AF17" s="538"/>
      <c r="AG17" s="537"/>
    </row>
    <row r="18" spans="2:33" hidden="1" x14ac:dyDescent="0.2">
      <c r="B18" s="539" t="str">
        <f>IFERROR(VLOOKUP(C18,'MEG Def'!$A$7:$B$12,2),"")</f>
        <v/>
      </c>
      <c r="C18" s="388"/>
      <c r="D18" s="778"/>
      <c r="E18" s="779"/>
      <c r="F18" s="779"/>
      <c r="G18" s="779"/>
      <c r="H18" s="779"/>
      <c r="I18" s="823"/>
      <c r="J18" s="823"/>
      <c r="K18" s="823"/>
      <c r="L18" s="823"/>
      <c r="M18" s="823"/>
      <c r="N18" s="823"/>
      <c r="O18" s="823"/>
      <c r="P18" s="823"/>
      <c r="Q18" s="823"/>
      <c r="R18" s="823"/>
      <c r="S18" s="824"/>
      <c r="T18" s="825"/>
      <c r="U18" s="825"/>
      <c r="V18" s="825"/>
      <c r="W18" s="826"/>
      <c r="X18" s="538"/>
      <c r="Y18" s="538"/>
      <c r="Z18" s="538"/>
      <c r="AA18" s="538"/>
      <c r="AB18" s="538"/>
      <c r="AC18" s="538"/>
      <c r="AD18" s="538"/>
      <c r="AE18" s="538"/>
      <c r="AF18" s="538"/>
      <c r="AG18" s="537"/>
    </row>
    <row r="19" spans="2:33" hidden="1" x14ac:dyDescent="0.2">
      <c r="B19" s="539"/>
      <c r="C19" s="388"/>
      <c r="D19" s="543"/>
      <c r="E19" s="562"/>
      <c r="F19" s="562"/>
      <c r="G19" s="562"/>
      <c r="H19" s="562"/>
      <c r="I19" s="536"/>
      <c r="J19" s="536"/>
      <c r="K19" s="536"/>
      <c r="L19" s="536"/>
      <c r="M19" s="536"/>
      <c r="N19" s="536"/>
      <c r="O19" s="536"/>
      <c r="P19" s="536"/>
      <c r="Q19" s="536"/>
      <c r="R19" s="536"/>
      <c r="S19" s="773"/>
      <c r="T19" s="536"/>
      <c r="U19" s="536"/>
      <c r="V19" s="536"/>
      <c r="W19" s="537"/>
      <c r="X19" s="538"/>
      <c r="Y19" s="538"/>
      <c r="Z19" s="538"/>
      <c r="AA19" s="538"/>
      <c r="AB19" s="538"/>
      <c r="AC19" s="538"/>
      <c r="AD19" s="538"/>
      <c r="AE19" s="538"/>
      <c r="AF19" s="538"/>
      <c r="AG19" s="537"/>
    </row>
    <row r="20" spans="2:33" x14ac:dyDescent="0.2">
      <c r="B20" s="488" t="s">
        <v>46</v>
      </c>
      <c r="C20" s="474"/>
      <c r="D20" s="545"/>
      <c r="E20" s="549"/>
      <c r="F20" s="549"/>
      <c r="G20" s="549"/>
      <c r="H20" s="549"/>
      <c r="I20" s="536"/>
      <c r="J20" s="536"/>
      <c r="K20" s="536"/>
      <c r="L20" s="536"/>
      <c r="M20" s="536"/>
      <c r="N20" s="536"/>
      <c r="O20" s="536"/>
      <c r="P20" s="536"/>
      <c r="Q20" s="536"/>
      <c r="R20" s="536"/>
      <c r="S20" s="773"/>
      <c r="T20" s="536"/>
      <c r="U20" s="536"/>
      <c r="V20" s="536"/>
      <c r="W20" s="537"/>
      <c r="X20" s="538"/>
      <c r="Y20" s="538"/>
      <c r="Z20" s="538"/>
      <c r="AA20" s="538"/>
      <c r="AB20" s="538"/>
      <c r="AC20" s="538"/>
      <c r="AD20" s="538"/>
      <c r="AE20" s="538"/>
      <c r="AF20" s="538"/>
      <c r="AG20" s="537"/>
    </row>
    <row r="21" spans="2:33" x14ac:dyDescent="0.2">
      <c r="B21" s="539" t="str">
        <f>IFERROR(VLOOKUP(C21,'MEG Def'!$A$14:$B$21,2),"")</f>
        <v>AFDC</v>
      </c>
      <c r="C21" s="388">
        <v>1</v>
      </c>
      <c r="D21" s="543"/>
      <c r="E21" s="562"/>
      <c r="F21" s="562"/>
      <c r="G21" s="562"/>
      <c r="H21" s="562"/>
      <c r="I21" s="562"/>
      <c r="J21" s="562"/>
      <c r="K21" s="562"/>
      <c r="L21" s="562"/>
      <c r="M21" s="562"/>
      <c r="N21" s="562"/>
      <c r="O21" s="562"/>
      <c r="P21" s="562"/>
      <c r="Q21" s="562"/>
      <c r="R21" s="562"/>
      <c r="S21" s="528"/>
      <c r="T21" s="556"/>
      <c r="U21" s="556"/>
      <c r="V21" s="527">
        <v>582056</v>
      </c>
      <c r="W21" s="831">
        <v>1170621</v>
      </c>
      <c r="X21" s="561"/>
      <c r="Y21" s="561"/>
      <c r="Z21" s="561"/>
      <c r="AA21" s="561"/>
      <c r="AB21" s="538"/>
      <c r="AC21" s="538"/>
      <c r="AD21" s="561"/>
      <c r="AE21" s="561"/>
      <c r="AF21" s="561"/>
      <c r="AG21" s="542"/>
    </row>
    <row r="22" spans="2:33" x14ac:dyDescent="0.2">
      <c r="B22" s="539" t="str">
        <f>IFERROR(VLOOKUP(C22,'MEG Def'!$A$14:$B$21,2),"")</f>
        <v>PWO</v>
      </c>
      <c r="C22" s="388">
        <v>2</v>
      </c>
      <c r="D22" s="543"/>
      <c r="E22" s="562"/>
      <c r="F22" s="562"/>
      <c r="G22" s="562"/>
      <c r="H22" s="562"/>
      <c r="I22" s="562"/>
      <c r="J22" s="562"/>
      <c r="K22" s="562"/>
      <c r="L22" s="562"/>
      <c r="M22" s="562"/>
      <c r="N22" s="562"/>
      <c r="O22" s="562"/>
      <c r="P22" s="562"/>
      <c r="Q22" s="562"/>
      <c r="R22" s="562"/>
      <c r="S22" s="528"/>
      <c r="T22" s="556"/>
      <c r="U22" s="556"/>
      <c r="V22" s="527">
        <v>50872</v>
      </c>
      <c r="W22" s="831">
        <v>110411</v>
      </c>
      <c r="X22" s="561"/>
      <c r="Y22" s="561"/>
      <c r="Z22" s="561"/>
      <c r="AA22" s="561"/>
      <c r="AB22" s="538"/>
      <c r="AC22" s="538"/>
      <c r="AD22" s="561"/>
      <c r="AE22" s="561"/>
      <c r="AF22" s="561"/>
      <c r="AG22" s="542"/>
    </row>
    <row r="23" spans="2:33" x14ac:dyDescent="0.2">
      <c r="B23" s="539" t="str">
        <f>IFERROR(VLOOKUP(C23,'MEG Def'!$A$14:$B$21,2),"")</f>
        <v>CMO</v>
      </c>
      <c r="C23" s="388">
        <v>3</v>
      </c>
      <c r="D23" s="543"/>
      <c r="E23" s="562"/>
      <c r="F23" s="562"/>
      <c r="G23" s="562"/>
      <c r="H23" s="562"/>
      <c r="I23" s="562"/>
      <c r="J23" s="562"/>
      <c r="K23" s="562"/>
      <c r="L23" s="562"/>
      <c r="M23" s="562"/>
      <c r="N23" s="562"/>
      <c r="O23" s="562"/>
      <c r="P23" s="562"/>
      <c r="Q23" s="562"/>
      <c r="R23" s="562"/>
      <c r="S23" s="528"/>
      <c r="T23" s="556"/>
      <c r="U23" s="556"/>
      <c r="V23" s="527">
        <v>1651558</v>
      </c>
      <c r="W23" s="831">
        <v>3380809</v>
      </c>
      <c r="X23" s="561"/>
      <c r="Y23" s="561"/>
      <c r="Z23" s="561"/>
      <c r="AA23" s="561"/>
      <c r="AB23" s="538"/>
      <c r="AC23" s="538"/>
      <c r="AD23" s="561"/>
      <c r="AE23" s="561"/>
      <c r="AF23" s="561"/>
      <c r="AG23" s="542"/>
    </row>
    <row r="24" spans="2:33" x14ac:dyDescent="0.2">
      <c r="B24" s="539" t="str">
        <f>IFERROR(VLOOKUP(C24,'MEG Def'!$A$14:$B$21,2),"")</f>
        <v>BCCP</v>
      </c>
      <c r="C24" s="388">
        <v>4</v>
      </c>
      <c r="D24" s="543"/>
      <c r="E24" s="562"/>
      <c r="F24" s="562"/>
      <c r="G24" s="562"/>
      <c r="H24" s="562"/>
      <c r="I24" s="562"/>
      <c r="J24" s="562"/>
      <c r="K24" s="562"/>
      <c r="L24" s="562"/>
      <c r="M24" s="562"/>
      <c r="N24" s="562"/>
      <c r="O24" s="562"/>
      <c r="P24" s="562"/>
      <c r="Q24" s="562"/>
      <c r="R24" s="562"/>
      <c r="S24" s="528"/>
      <c r="T24" s="556"/>
      <c r="U24" s="556"/>
      <c r="V24" s="527">
        <v>1182</v>
      </c>
      <c r="W24" s="831">
        <v>2617</v>
      </c>
      <c r="X24" s="561"/>
      <c r="Y24" s="561"/>
      <c r="Z24" s="561"/>
      <c r="AA24" s="561"/>
      <c r="AB24" s="538"/>
      <c r="AC24" s="538"/>
      <c r="AD24" s="561"/>
      <c r="AE24" s="561"/>
      <c r="AF24" s="561"/>
      <c r="AG24" s="542"/>
    </row>
    <row r="25" spans="2:33" x14ac:dyDescent="0.2">
      <c r="B25" s="539" t="str">
        <f>IFERROR(VLOOKUP(C25,'MEG Def'!$A$14:$B$21,2),"")</f>
        <v xml:space="preserve">Old Age Assistance </v>
      </c>
      <c r="C25" s="388">
        <v>5</v>
      </c>
      <c r="D25" s="543"/>
      <c r="E25" s="562"/>
      <c r="F25" s="562"/>
      <c r="G25" s="562"/>
      <c r="H25" s="562"/>
      <c r="I25" s="562"/>
      <c r="J25" s="562"/>
      <c r="K25" s="562"/>
      <c r="L25" s="562"/>
      <c r="M25" s="562"/>
      <c r="N25" s="562"/>
      <c r="O25" s="562"/>
      <c r="P25" s="562"/>
      <c r="Q25" s="562"/>
      <c r="R25" s="562"/>
      <c r="S25" s="528"/>
      <c r="T25" s="556"/>
      <c r="U25" s="556"/>
      <c r="V25" s="527">
        <v>299856</v>
      </c>
      <c r="W25" s="831">
        <v>630797</v>
      </c>
      <c r="X25" s="561"/>
      <c r="Y25" s="561"/>
      <c r="Z25" s="561"/>
      <c r="AA25" s="561"/>
      <c r="AB25" s="538"/>
      <c r="AC25" s="538"/>
      <c r="AD25" s="561"/>
      <c r="AE25" s="561"/>
      <c r="AF25" s="561"/>
      <c r="AG25" s="542"/>
    </row>
    <row r="26" spans="2:33" x14ac:dyDescent="0.2">
      <c r="B26" s="539" t="str">
        <f>IFERROR(VLOOKUP(C26,'MEG Def'!$A$14:$B$21,2),"")</f>
        <v xml:space="preserve">Aid to Blind/Disabled </v>
      </c>
      <c r="C26" s="388">
        <v>6</v>
      </c>
      <c r="D26" s="543"/>
      <c r="E26" s="562"/>
      <c r="F26" s="562"/>
      <c r="G26" s="562"/>
      <c r="H26" s="562"/>
      <c r="I26" s="562"/>
      <c r="J26" s="562"/>
      <c r="K26" s="562"/>
      <c r="L26" s="562"/>
      <c r="M26" s="562"/>
      <c r="N26" s="562"/>
      <c r="O26" s="562"/>
      <c r="P26" s="562"/>
      <c r="Q26" s="562"/>
      <c r="R26" s="562"/>
      <c r="S26" s="528"/>
      <c r="T26" s="556"/>
      <c r="U26" s="556"/>
      <c r="V26" s="527">
        <v>510770</v>
      </c>
      <c r="W26" s="831">
        <v>1087606</v>
      </c>
      <c r="X26" s="561"/>
      <c r="Y26" s="561"/>
      <c r="Z26" s="561"/>
      <c r="AA26" s="561"/>
      <c r="AB26" s="538"/>
      <c r="AC26" s="538"/>
      <c r="AD26" s="561"/>
      <c r="AE26" s="561"/>
      <c r="AF26" s="561"/>
      <c r="AG26" s="542"/>
    </row>
    <row r="27" spans="2:33" x14ac:dyDescent="0.2">
      <c r="B27" s="539" t="str">
        <f>IFERROR(VLOOKUP(C27,'MEG Def'!$A$14:$B$21,2),"")</f>
        <v xml:space="preserve">Foster Children </v>
      </c>
      <c r="C27" s="388">
        <v>7</v>
      </c>
      <c r="D27" s="543"/>
      <c r="E27" s="562"/>
      <c r="F27" s="562"/>
      <c r="G27" s="562"/>
      <c r="H27" s="562"/>
      <c r="I27" s="562"/>
      <c r="J27" s="562"/>
      <c r="K27" s="562"/>
      <c r="L27" s="562"/>
      <c r="M27" s="562"/>
      <c r="N27" s="562"/>
      <c r="O27" s="562"/>
      <c r="P27" s="562"/>
      <c r="Q27" s="562"/>
      <c r="R27" s="562"/>
      <c r="S27" s="528"/>
      <c r="T27" s="556"/>
      <c r="U27" s="556"/>
      <c r="V27" s="527">
        <v>119256</v>
      </c>
      <c r="W27" s="831">
        <v>231586</v>
      </c>
      <c r="X27" s="561"/>
      <c r="Y27" s="561"/>
      <c r="Z27" s="561"/>
      <c r="AA27" s="561"/>
      <c r="AB27" s="538"/>
      <c r="AC27" s="538"/>
      <c r="AD27" s="561"/>
      <c r="AE27" s="561"/>
      <c r="AF27" s="561"/>
      <c r="AG27" s="542"/>
    </row>
    <row r="28" spans="2:33" x14ac:dyDescent="0.2">
      <c r="B28" s="539" t="str">
        <f>IFERROR(VLOOKUP(C28,'MEG Def'!$A$14:$B$21,2),"")</f>
        <v xml:space="preserve">New ACA Adults </v>
      </c>
      <c r="C28" s="388">
        <v>8</v>
      </c>
      <c r="D28" s="543"/>
      <c r="E28" s="562"/>
      <c r="F28" s="562"/>
      <c r="G28" s="562"/>
      <c r="H28" s="562"/>
      <c r="I28" s="562"/>
      <c r="J28" s="562"/>
      <c r="K28" s="562"/>
      <c r="L28" s="562"/>
      <c r="M28" s="562"/>
      <c r="N28" s="562"/>
      <c r="O28" s="562"/>
      <c r="P28" s="562"/>
      <c r="Q28" s="562"/>
      <c r="R28" s="562"/>
      <c r="S28" s="528"/>
      <c r="T28" s="556"/>
      <c r="U28" s="556"/>
      <c r="V28" s="527">
        <v>2692422</v>
      </c>
      <c r="W28" s="831">
        <v>5305763</v>
      </c>
      <c r="X28" s="561"/>
      <c r="Y28" s="561"/>
      <c r="Z28" s="561"/>
      <c r="AA28" s="561"/>
      <c r="AB28" s="538"/>
      <c r="AC28" s="538"/>
      <c r="AD28" s="561"/>
      <c r="AE28" s="561"/>
      <c r="AF28" s="561"/>
      <c r="AG28" s="542"/>
    </row>
    <row r="29" spans="2:33" hidden="1" x14ac:dyDescent="0.2">
      <c r="B29" s="539"/>
      <c r="C29" s="388"/>
      <c r="D29" s="545"/>
      <c r="E29" s="549"/>
      <c r="F29" s="549"/>
      <c r="G29" s="549"/>
      <c r="H29" s="549"/>
      <c r="I29" s="536"/>
      <c r="J29" s="536"/>
      <c r="K29" s="536"/>
      <c r="L29" s="536"/>
      <c r="M29" s="536"/>
      <c r="N29" s="536"/>
      <c r="O29" s="536"/>
      <c r="P29" s="536"/>
      <c r="Q29" s="536"/>
      <c r="R29" s="536"/>
      <c r="S29" s="773"/>
      <c r="T29" s="536"/>
      <c r="U29" s="536"/>
      <c r="V29" s="536"/>
      <c r="W29" s="537"/>
      <c r="X29" s="538"/>
      <c r="Y29" s="538"/>
      <c r="Z29" s="538"/>
      <c r="AA29" s="538"/>
      <c r="AB29" s="538"/>
      <c r="AC29" s="538"/>
      <c r="AD29" s="538"/>
      <c r="AE29" s="538"/>
      <c r="AF29" s="538"/>
      <c r="AG29" s="537"/>
    </row>
    <row r="30" spans="2:33" hidden="1" x14ac:dyDescent="0.2">
      <c r="B30" s="488" t="s">
        <v>43</v>
      </c>
      <c r="C30" s="474"/>
      <c r="D30" s="545"/>
      <c r="E30" s="549"/>
      <c r="F30" s="549"/>
      <c r="G30" s="549"/>
      <c r="H30" s="549"/>
      <c r="I30" s="536"/>
      <c r="J30" s="536"/>
      <c r="K30" s="536"/>
      <c r="L30" s="536"/>
      <c r="M30" s="536"/>
      <c r="N30" s="536"/>
      <c r="O30" s="536"/>
      <c r="P30" s="536"/>
      <c r="Q30" s="536"/>
      <c r="R30" s="536"/>
      <c r="S30" s="773"/>
      <c r="T30" s="536"/>
      <c r="U30" s="536"/>
      <c r="V30" s="536"/>
      <c r="W30" s="537"/>
      <c r="X30" s="538"/>
      <c r="Y30" s="538"/>
      <c r="Z30" s="538"/>
      <c r="AA30" s="538"/>
      <c r="AB30" s="538"/>
      <c r="AC30" s="538"/>
      <c r="AD30" s="538"/>
      <c r="AE30" s="538"/>
      <c r="AF30" s="538"/>
      <c r="AG30" s="537"/>
    </row>
    <row r="31" spans="2:33" hidden="1" x14ac:dyDescent="0.2">
      <c r="B31" s="539" t="str">
        <f>IFERROR(VLOOKUP(C31,'MEG Def'!$A$45:$B$48,2),"")</f>
        <v/>
      </c>
      <c r="C31" s="388"/>
      <c r="D31" s="543"/>
      <c r="E31" s="562"/>
      <c r="F31" s="562"/>
      <c r="G31" s="562"/>
      <c r="H31" s="562"/>
      <c r="I31" s="562"/>
      <c r="J31" s="562"/>
      <c r="K31" s="562"/>
      <c r="L31" s="562"/>
      <c r="M31" s="562"/>
      <c r="N31" s="562"/>
      <c r="O31" s="562"/>
      <c r="P31" s="562"/>
      <c r="Q31" s="562"/>
      <c r="R31" s="562"/>
      <c r="S31" s="543"/>
      <c r="T31" s="562"/>
      <c r="U31" s="562"/>
      <c r="V31" s="562"/>
      <c r="W31" s="542"/>
      <c r="X31" s="561"/>
      <c r="Y31" s="561"/>
      <c r="Z31" s="561"/>
      <c r="AA31" s="561"/>
      <c r="AB31" s="538"/>
      <c r="AC31" s="538"/>
      <c r="AD31" s="561"/>
      <c r="AE31" s="561"/>
      <c r="AF31" s="561"/>
      <c r="AG31" s="542"/>
    </row>
    <row r="32" spans="2:33" hidden="1" x14ac:dyDescent="0.2">
      <c r="B32" s="539" t="str">
        <f>IFERROR(VLOOKUP(C32,'MEG Def'!$A$45:$B$48,2),"")</f>
        <v/>
      </c>
      <c r="C32" s="388"/>
      <c r="D32" s="543"/>
      <c r="E32" s="562"/>
      <c r="F32" s="562"/>
      <c r="G32" s="562"/>
      <c r="H32" s="562"/>
      <c r="I32" s="562"/>
      <c r="J32" s="562"/>
      <c r="K32" s="562"/>
      <c r="L32" s="562"/>
      <c r="M32" s="562"/>
      <c r="N32" s="562"/>
      <c r="O32" s="562"/>
      <c r="P32" s="562"/>
      <c r="Q32" s="562"/>
      <c r="R32" s="562"/>
      <c r="S32" s="543"/>
      <c r="T32" s="562"/>
      <c r="U32" s="562"/>
      <c r="V32" s="562"/>
      <c r="W32" s="542"/>
      <c r="X32" s="561"/>
      <c r="Y32" s="561"/>
      <c r="Z32" s="561"/>
      <c r="AA32" s="561"/>
      <c r="AB32" s="538"/>
      <c r="AC32" s="538"/>
      <c r="AD32" s="561"/>
      <c r="AE32" s="561"/>
      <c r="AF32" s="561"/>
      <c r="AG32" s="542"/>
    </row>
    <row r="33" spans="2:33" hidden="1" x14ac:dyDescent="0.2">
      <c r="B33" s="539" t="str">
        <f>IFERROR(VLOOKUP(C33,'MEG Def'!$A$45:$B$48,2),"")</f>
        <v/>
      </c>
      <c r="C33" s="388"/>
      <c r="D33" s="543"/>
      <c r="E33" s="562"/>
      <c r="F33" s="562"/>
      <c r="G33" s="562"/>
      <c r="H33" s="562"/>
      <c r="I33" s="562"/>
      <c r="J33" s="562"/>
      <c r="K33" s="562"/>
      <c r="L33" s="562"/>
      <c r="M33" s="562"/>
      <c r="N33" s="562"/>
      <c r="O33" s="562"/>
      <c r="P33" s="562"/>
      <c r="Q33" s="562"/>
      <c r="R33" s="562"/>
      <c r="S33" s="543"/>
      <c r="T33" s="562"/>
      <c r="U33" s="562"/>
      <c r="V33" s="562"/>
      <c r="W33" s="542"/>
      <c r="X33" s="561"/>
      <c r="Y33" s="561"/>
      <c r="Z33" s="561"/>
      <c r="AA33" s="561"/>
      <c r="AB33" s="538"/>
      <c r="AC33" s="538"/>
      <c r="AD33" s="561"/>
      <c r="AE33" s="561"/>
      <c r="AF33" s="561"/>
      <c r="AG33" s="542"/>
    </row>
    <row r="34" spans="2:33" hidden="1" x14ac:dyDescent="0.2">
      <c r="B34" s="487"/>
      <c r="C34" s="474"/>
      <c r="D34" s="545"/>
      <c r="E34" s="546"/>
      <c r="F34" s="546"/>
      <c r="G34" s="546"/>
      <c r="H34" s="546"/>
      <c r="I34" s="536"/>
      <c r="J34" s="536"/>
      <c r="K34" s="536"/>
      <c r="L34" s="536"/>
      <c r="M34" s="536"/>
      <c r="N34" s="536"/>
      <c r="O34" s="536"/>
      <c r="P34" s="536"/>
      <c r="Q34" s="536"/>
      <c r="R34" s="536"/>
      <c r="S34" s="773"/>
      <c r="T34" s="536"/>
      <c r="U34" s="536"/>
      <c r="V34" s="536"/>
      <c r="W34" s="537"/>
      <c r="X34" s="538"/>
      <c r="Y34" s="538"/>
      <c r="Z34" s="538"/>
      <c r="AA34" s="538"/>
      <c r="AB34" s="538"/>
      <c r="AC34" s="538"/>
      <c r="AD34" s="538"/>
      <c r="AE34" s="538"/>
      <c r="AF34" s="538"/>
      <c r="AG34" s="537"/>
    </row>
    <row r="35" spans="2:33" hidden="1" x14ac:dyDescent="0.2">
      <c r="B35" s="488" t="s">
        <v>80</v>
      </c>
      <c r="C35" s="474"/>
      <c r="D35" s="545"/>
      <c r="E35" s="546"/>
      <c r="F35" s="546"/>
      <c r="G35" s="546"/>
      <c r="H35" s="546"/>
      <c r="I35" s="536"/>
      <c r="J35" s="536"/>
      <c r="K35" s="536"/>
      <c r="L35" s="536"/>
      <c r="M35" s="536"/>
      <c r="N35" s="536"/>
      <c r="O35" s="536"/>
      <c r="P35" s="536"/>
      <c r="Q35" s="536"/>
      <c r="R35" s="536"/>
      <c r="S35" s="773"/>
      <c r="T35" s="536"/>
      <c r="U35" s="536"/>
      <c r="V35" s="536"/>
      <c r="W35" s="537"/>
      <c r="X35" s="538"/>
      <c r="Y35" s="538"/>
      <c r="Z35" s="538"/>
      <c r="AA35" s="538"/>
      <c r="AB35" s="538"/>
      <c r="AC35" s="538"/>
      <c r="AD35" s="538"/>
      <c r="AE35" s="538"/>
      <c r="AF35" s="538"/>
      <c r="AG35" s="537"/>
    </row>
    <row r="36" spans="2:33" hidden="1" x14ac:dyDescent="0.2">
      <c r="B36" s="539" t="str">
        <f>IFERROR(VLOOKUP(C36,'MEG Def'!$A$55:$B$58,2),"")</f>
        <v/>
      </c>
      <c r="C36" s="388"/>
      <c r="D36" s="543"/>
      <c r="E36" s="562"/>
      <c r="F36" s="562"/>
      <c r="G36" s="562"/>
      <c r="H36" s="562"/>
      <c r="I36" s="562"/>
      <c r="J36" s="562"/>
      <c r="K36" s="562"/>
      <c r="L36" s="562"/>
      <c r="M36" s="562"/>
      <c r="N36" s="562"/>
      <c r="O36" s="562"/>
      <c r="P36" s="562"/>
      <c r="Q36" s="562"/>
      <c r="R36" s="562"/>
      <c r="S36" s="543"/>
      <c r="T36" s="562"/>
      <c r="U36" s="562"/>
      <c r="V36" s="562"/>
      <c r="W36" s="542"/>
      <c r="X36" s="561"/>
      <c r="Y36" s="561"/>
      <c r="Z36" s="561"/>
      <c r="AA36" s="561"/>
      <c r="AB36" s="538"/>
      <c r="AC36" s="538"/>
      <c r="AD36" s="561"/>
      <c r="AE36" s="561"/>
      <c r="AF36" s="561"/>
      <c r="AG36" s="542"/>
    </row>
    <row r="37" spans="2:33" hidden="1" x14ac:dyDescent="0.2">
      <c r="B37" s="539" t="str">
        <f>IFERROR(VLOOKUP(C37,'MEG Def'!$A$55:$B$58,2),"")</f>
        <v/>
      </c>
      <c r="C37" s="388"/>
      <c r="D37" s="543"/>
      <c r="E37" s="562"/>
      <c r="F37" s="562"/>
      <c r="G37" s="562"/>
      <c r="H37" s="562"/>
      <c r="I37" s="562"/>
      <c r="J37" s="562"/>
      <c r="K37" s="562"/>
      <c r="L37" s="562"/>
      <c r="M37" s="562"/>
      <c r="N37" s="562"/>
      <c r="O37" s="562"/>
      <c r="P37" s="562"/>
      <c r="Q37" s="562"/>
      <c r="R37" s="562"/>
      <c r="S37" s="543"/>
      <c r="T37" s="562"/>
      <c r="U37" s="562"/>
      <c r="V37" s="562"/>
      <c r="W37" s="542"/>
      <c r="X37" s="561"/>
      <c r="Y37" s="561"/>
      <c r="Z37" s="561"/>
      <c r="AA37" s="561"/>
      <c r="AB37" s="538"/>
      <c r="AC37" s="538"/>
      <c r="AD37" s="561"/>
      <c r="AE37" s="561"/>
      <c r="AF37" s="561"/>
      <c r="AG37" s="542"/>
    </row>
    <row r="38" spans="2:33" hidden="1" x14ac:dyDescent="0.2">
      <c r="B38" s="539" t="str">
        <f>IFERROR(VLOOKUP(C38,'MEG Def'!$A$55:$B$58,2),"")</f>
        <v/>
      </c>
      <c r="C38" s="388"/>
      <c r="D38" s="543"/>
      <c r="E38" s="562"/>
      <c r="F38" s="562"/>
      <c r="G38" s="562"/>
      <c r="H38" s="562"/>
      <c r="I38" s="562"/>
      <c r="J38" s="562"/>
      <c r="K38" s="562"/>
      <c r="L38" s="562"/>
      <c r="M38" s="562"/>
      <c r="N38" s="562"/>
      <c r="O38" s="562"/>
      <c r="P38" s="562"/>
      <c r="Q38" s="562"/>
      <c r="R38" s="562"/>
      <c r="S38" s="543"/>
      <c r="T38" s="562"/>
      <c r="U38" s="562"/>
      <c r="V38" s="562"/>
      <c r="W38" s="542"/>
      <c r="X38" s="561"/>
      <c r="Y38" s="561"/>
      <c r="Z38" s="561"/>
      <c r="AA38" s="561"/>
      <c r="AB38" s="538"/>
      <c r="AC38" s="538"/>
      <c r="AD38" s="561"/>
      <c r="AE38" s="561"/>
      <c r="AF38" s="561"/>
      <c r="AG38" s="542"/>
    </row>
    <row r="39" spans="2:33" ht="13.5" thickBot="1" x14ac:dyDescent="0.25">
      <c r="B39" s="496"/>
      <c r="C39" s="497"/>
      <c r="D39" s="563"/>
      <c r="E39" s="564"/>
      <c r="F39" s="564"/>
      <c r="G39" s="564"/>
      <c r="H39" s="564"/>
      <c r="I39" s="554"/>
      <c r="J39" s="554"/>
      <c r="K39" s="554"/>
      <c r="L39" s="554"/>
      <c r="M39" s="554"/>
      <c r="N39" s="554"/>
      <c r="O39" s="554"/>
      <c r="P39" s="554"/>
      <c r="Q39" s="554"/>
      <c r="R39" s="554"/>
      <c r="S39" s="774"/>
      <c r="T39" s="554"/>
      <c r="U39" s="554"/>
      <c r="V39" s="554"/>
      <c r="W39" s="555"/>
      <c r="X39" s="554"/>
      <c r="Y39" s="554"/>
      <c r="Z39" s="554"/>
      <c r="AA39" s="554"/>
      <c r="AB39" s="554"/>
      <c r="AC39" s="554"/>
      <c r="AD39" s="554"/>
      <c r="AE39" s="554"/>
      <c r="AF39" s="554"/>
      <c r="AG39" s="555"/>
    </row>
  </sheetData>
  <sheetProtection algorithmName="SHA-512" hashValue="+aMOsEwKZbubTsqDmZFqHDf2Eab1cXmpzoae0wf3DQGXpae0yIN0FMcloA0OUMe1uGeLbPUHtDnkODpNTDXVwQ==" saltValue="Si8r4LuPMfv6PNOAp6iZTQ=="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50"/>
  <sheetViews>
    <sheetView showZeros="0" zoomScaleNormal="100" workbookViewId="0">
      <selection activeCell="S19" sqref="S19"/>
    </sheetView>
  </sheetViews>
  <sheetFormatPr defaultColWidth="8.7109375" defaultRowHeight="12.75" x14ac:dyDescent="0.2"/>
  <cols>
    <col min="1" max="1" width="8.7109375" style="372"/>
    <col min="2" max="2" width="42.85546875" style="372" customWidth="1"/>
    <col min="3" max="3" width="4.85546875" style="425" customWidth="1"/>
    <col min="4" max="18" width="15.5703125" style="372" hidden="1" customWidth="1"/>
    <col min="19" max="23" width="15.5703125" style="372" customWidth="1"/>
    <col min="24" max="33" width="15.5703125" style="372" hidden="1" customWidth="1"/>
    <col min="34" max="16384" width="8.7109375" style="372"/>
  </cols>
  <sheetData>
    <row r="1" spans="1:34" ht="28.5" customHeight="1" x14ac:dyDescent="0.2">
      <c r="A1" s="371"/>
      <c r="B1" s="371"/>
      <c r="C1" s="371"/>
    </row>
    <row r="3" spans="1:34" ht="15" x14ac:dyDescent="0.25">
      <c r="B3" s="377" t="s">
        <v>15</v>
      </c>
    </row>
    <row r="5" spans="1:34" ht="13.5" thickBot="1" x14ac:dyDescent="0.25">
      <c r="B5" s="398"/>
      <c r="C5" s="435"/>
    </row>
    <row r="6" spans="1:34" x14ac:dyDescent="0.2">
      <c r="B6" s="470"/>
      <c r="C6" s="471"/>
      <c r="D6" s="472" t="s">
        <v>0</v>
      </c>
      <c r="E6" s="531"/>
      <c r="F6" s="531"/>
      <c r="G6" s="531"/>
      <c r="H6" s="531"/>
      <c r="I6" s="386"/>
      <c r="J6" s="386"/>
      <c r="K6" s="386"/>
      <c r="L6" s="386"/>
      <c r="M6" s="386"/>
      <c r="N6" s="386"/>
      <c r="O6" s="386"/>
      <c r="P6" s="386"/>
      <c r="Q6" s="386"/>
      <c r="R6" s="386"/>
      <c r="S6" s="436"/>
      <c r="T6" s="386"/>
      <c r="U6" s="386"/>
      <c r="V6" s="386"/>
      <c r="W6" s="387"/>
      <c r="X6" s="386"/>
      <c r="Y6" s="386"/>
      <c r="Z6" s="386"/>
      <c r="AA6" s="386"/>
      <c r="AB6" s="386"/>
      <c r="AC6" s="386"/>
      <c r="AD6" s="386"/>
      <c r="AE6" s="386"/>
      <c r="AF6" s="386"/>
      <c r="AG6" s="387"/>
    </row>
    <row r="7" spans="1:34" ht="13.5" thickBot="1" x14ac:dyDescent="0.25">
      <c r="B7" s="473"/>
      <c r="C7" s="474"/>
      <c r="D7" s="503">
        <f>'DY Def'!B$5</f>
        <v>1</v>
      </c>
      <c r="E7" s="504">
        <f>'DY Def'!C$5</f>
        <v>2</v>
      </c>
      <c r="F7" s="504">
        <f>'DY Def'!D$5</f>
        <v>3</v>
      </c>
      <c r="G7" s="504">
        <f>'DY Def'!E$5</f>
        <v>4</v>
      </c>
      <c r="H7" s="504">
        <f>'DY Def'!F$5</f>
        <v>5</v>
      </c>
      <c r="I7" s="504">
        <f>'DY Def'!G$5</f>
        <v>6</v>
      </c>
      <c r="J7" s="504">
        <f>'DY Def'!H$5</f>
        <v>7</v>
      </c>
      <c r="K7" s="504">
        <f>'DY Def'!I$5</f>
        <v>8</v>
      </c>
      <c r="L7" s="504">
        <f>'DY Def'!J$5</f>
        <v>9</v>
      </c>
      <c r="M7" s="504">
        <f>'DY Def'!K$5</f>
        <v>10</v>
      </c>
      <c r="N7" s="504">
        <f>'DY Def'!L$5</f>
        <v>11</v>
      </c>
      <c r="O7" s="504">
        <f>'DY Def'!M$5</f>
        <v>12</v>
      </c>
      <c r="P7" s="504">
        <f>'DY Def'!N$5</f>
        <v>13</v>
      </c>
      <c r="Q7" s="504">
        <f>'DY Def'!O$5</f>
        <v>14</v>
      </c>
      <c r="R7" s="504">
        <f>'DY Def'!P$5</f>
        <v>15</v>
      </c>
      <c r="S7" s="503">
        <f>'DY Def'!Q$5</f>
        <v>16</v>
      </c>
      <c r="T7" s="504">
        <f>'DY Def'!R$5</f>
        <v>17</v>
      </c>
      <c r="U7" s="504">
        <f>'DY Def'!S$5</f>
        <v>18</v>
      </c>
      <c r="V7" s="504">
        <f>'DY Def'!T$5</f>
        <v>19</v>
      </c>
      <c r="W7" s="505">
        <f>'DY Def'!U$5</f>
        <v>20</v>
      </c>
      <c r="X7" s="506">
        <f>'DY Def'!V$5</f>
        <v>21</v>
      </c>
      <c r="Y7" s="506">
        <f>'DY Def'!W$5</f>
        <v>22</v>
      </c>
      <c r="Z7" s="506">
        <f>'DY Def'!X$5</f>
        <v>23</v>
      </c>
      <c r="AA7" s="506">
        <f>'DY Def'!Y$5</f>
        <v>24</v>
      </c>
      <c r="AB7" s="506">
        <f>'DY Def'!Z$5</f>
        <v>25</v>
      </c>
      <c r="AC7" s="506">
        <f>'DY Def'!AA$5</f>
        <v>26</v>
      </c>
      <c r="AD7" s="506">
        <f>'DY Def'!AB$5</f>
        <v>27</v>
      </c>
      <c r="AE7" s="506">
        <f>'DY Def'!AC$5</f>
        <v>28</v>
      </c>
      <c r="AF7" s="506">
        <f>'DY Def'!AD$5</f>
        <v>29</v>
      </c>
      <c r="AG7" s="505">
        <f>'DY Def'!AE$5</f>
        <v>30</v>
      </c>
      <c r="AH7" s="560">
        <f>'DY Def'!AF$5</f>
        <v>0</v>
      </c>
    </row>
    <row r="8" spans="1:34" x14ac:dyDescent="0.2">
      <c r="B8" s="473"/>
      <c r="C8" s="474"/>
      <c r="D8" s="835"/>
      <c r="E8" s="836"/>
      <c r="F8" s="836"/>
      <c r="G8" s="836"/>
      <c r="H8" s="836"/>
      <c r="I8" s="837"/>
      <c r="J8" s="837"/>
      <c r="K8" s="837"/>
      <c r="L8" s="837"/>
      <c r="M8" s="837"/>
      <c r="N8" s="837"/>
      <c r="O8" s="837"/>
      <c r="P8" s="837"/>
      <c r="Q8" s="837"/>
      <c r="R8" s="837"/>
      <c r="S8" s="838"/>
      <c r="T8" s="837"/>
      <c r="U8" s="837"/>
      <c r="V8" s="837"/>
      <c r="W8" s="839"/>
      <c r="X8" s="837"/>
      <c r="Y8" s="837"/>
      <c r="Z8" s="837"/>
      <c r="AA8" s="837"/>
      <c r="AB8" s="837"/>
      <c r="AC8" s="837"/>
      <c r="AD8" s="837"/>
      <c r="AE8" s="837"/>
      <c r="AF8" s="837"/>
      <c r="AG8" s="839"/>
    </row>
    <row r="9" spans="1:34" hidden="1" x14ac:dyDescent="0.2">
      <c r="B9" s="488" t="s">
        <v>84</v>
      </c>
      <c r="C9" s="533"/>
      <c r="D9" s="840"/>
      <c r="E9" s="841"/>
      <c r="F9" s="841"/>
      <c r="G9" s="841"/>
      <c r="H9" s="841"/>
      <c r="I9" s="841"/>
      <c r="J9" s="841"/>
      <c r="K9" s="841"/>
      <c r="L9" s="841"/>
      <c r="M9" s="841"/>
      <c r="N9" s="841"/>
      <c r="O9" s="841"/>
      <c r="P9" s="841"/>
      <c r="Q9" s="841"/>
      <c r="R9" s="841"/>
      <c r="S9" s="840"/>
      <c r="T9" s="841"/>
      <c r="U9" s="841"/>
      <c r="V9" s="841"/>
      <c r="W9" s="842"/>
      <c r="X9" s="843"/>
      <c r="Y9" s="843"/>
      <c r="Z9" s="843"/>
      <c r="AA9" s="843"/>
      <c r="AB9" s="843"/>
      <c r="AC9" s="843"/>
      <c r="AD9" s="843"/>
      <c r="AE9" s="843"/>
      <c r="AF9" s="843"/>
      <c r="AG9" s="842"/>
    </row>
    <row r="10" spans="1:34" hidden="1" x14ac:dyDescent="0.2">
      <c r="B10" s="539" t="str">
        <f>IFERROR(VLOOKUP(C10,'MEG Def'!$A$7:$B$12,2),"")</f>
        <v/>
      </c>
      <c r="C10" s="388"/>
      <c r="D10" s="599">
        <f>SUMIF('MemMon Actual'!$B$14:$B$39,$B10,'MemMon Actual'!D$14:D$39)+SUMIF('MemMon Projected'!$B$14:$B$39,$B10,'MemMon Projected'!D$14:D$39)</f>
        <v>0</v>
      </c>
      <c r="E10" s="844">
        <f>SUMIF('MemMon Actual'!$B$14:$B$39,$B10,'MemMon Actual'!E$14:E$39)+SUMIF('MemMon Projected'!$B$14:$B$39,$B10,'MemMon Projected'!E$14:E$39)</f>
        <v>0</v>
      </c>
      <c r="F10" s="844">
        <f>SUMIF('MemMon Actual'!$B$14:$B$39,$B10,'MemMon Actual'!F$14:F$39)+SUMIF('MemMon Projected'!$B$14:$B$39,$B10,'MemMon Projected'!F$14:F$39)</f>
        <v>0</v>
      </c>
      <c r="G10" s="844">
        <f>SUMIF('MemMon Actual'!$B$14:$B$39,$B10,'MemMon Actual'!G$14:G$39)+SUMIF('MemMon Projected'!$B$14:$B$39,$B10,'MemMon Projected'!G$14:G$39)</f>
        <v>0</v>
      </c>
      <c r="H10" s="844">
        <f>SUMIF('MemMon Actual'!$B$14:$B$39,$B10,'MemMon Actual'!H$14:H$39)+SUMIF('MemMon Projected'!$B$14:$B$39,$B10,'MemMon Projected'!H$14:H$39)</f>
        <v>0</v>
      </c>
      <c r="I10" s="844">
        <f>SUMIF('MemMon Actual'!$B$14:$B$39,$B10,'MemMon Actual'!I$14:I$39)+SUMIF('MemMon Projected'!$B$14:$B$39,$B10,'MemMon Projected'!I$14:I$39)</f>
        <v>0</v>
      </c>
      <c r="J10" s="844">
        <f>SUMIF('MemMon Actual'!$B$14:$B$39,$B10,'MemMon Actual'!J$14:J$39)+SUMIF('MemMon Projected'!$B$14:$B$39,$B10,'MemMon Projected'!J$14:J$39)</f>
        <v>0</v>
      </c>
      <c r="K10" s="844">
        <f>SUMIF('MemMon Actual'!$B$14:$B$39,$B10,'MemMon Actual'!K$14:K$39)+SUMIF('MemMon Projected'!$B$14:$B$39,$B10,'MemMon Projected'!K$14:K$39)</f>
        <v>0</v>
      </c>
      <c r="L10" s="844">
        <f>SUMIF('MemMon Actual'!$B$14:$B$39,$B10,'MemMon Actual'!L$14:L$39)+SUMIF('MemMon Projected'!$B$14:$B$39,$B10,'MemMon Projected'!L$14:L$39)</f>
        <v>0</v>
      </c>
      <c r="M10" s="844">
        <f>SUMIF('MemMon Actual'!$B$14:$B$39,$B10,'MemMon Actual'!M$14:M$39)+SUMIF('MemMon Projected'!$B$14:$B$39,$B10,'MemMon Projected'!M$14:M$39)</f>
        <v>0</v>
      </c>
      <c r="N10" s="844">
        <f>SUMIF('MemMon Actual'!$B$14:$B$39,$B10,'MemMon Actual'!N$14:N$39)+SUMIF('MemMon Projected'!$B$14:$B$39,$B10,'MemMon Projected'!N$14:N$39)</f>
        <v>0</v>
      </c>
      <c r="O10" s="844">
        <f>SUMIF('MemMon Actual'!$B$14:$B$39,$B10,'MemMon Actual'!O$14:O$39)+SUMIF('MemMon Projected'!$B$14:$B$39,$B10,'MemMon Projected'!O$14:O$39)</f>
        <v>0</v>
      </c>
      <c r="P10" s="844">
        <f>SUMIF('MemMon Actual'!$B$14:$B$39,$B10,'MemMon Actual'!P$14:P$39)+SUMIF('MemMon Projected'!$B$14:$B$39,$B10,'MemMon Projected'!P$14:P$39)</f>
        <v>0</v>
      </c>
      <c r="Q10" s="844">
        <f>SUMIF('MemMon Actual'!$B$14:$B$39,$B10,'MemMon Actual'!Q$14:Q$39)+SUMIF('MemMon Projected'!$B$14:$B$39,$B10,'MemMon Projected'!Q$14:Q$39)</f>
        <v>0</v>
      </c>
      <c r="R10" s="844">
        <f>SUMIF('MemMon Actual'!$B$14:$B$39,$B10,'MemMon Actual'!R$14:R$39)+SUMIF('MemMon Projected'!$B$14:$B$39,$B10,'MemMon Projected'!R$14:R$39)</f>
        <v>0</v>
      </c>
      <c r="S10" s="599">
        <f>SUMIF('MemMon Actual'!$B$14:$B$39,$B10,'MemMon Actual'!S$14:S$39)+SUMIF('MemMon Projected'!$B$14:$B$39,$B10,'MemMon Projected'!S$14:S$39)</f>
        <v>0</v>
      </c>
      <c r="T10" s="844">
        <f>SUMIF('MemMon Actual'!$B$14:$B$39,$B10,'MemMon Actual'!T$14:T$39)+SUMIF('MemMon Projected'!$B$14:$B$39,$B10,'MemMon Projected'!T$14:T$39)</f>
        <v>0</v>
      </c>
      <c r="U10" s="844">
        <f>SUMIF('MemMon Actual'!$B$14:$B$39,$B10,'MemMon Actual'!U$14:U$39)+SUMIF('MemMon Projected'!$B$14:$B$39,$B10,'MemMon Projected'!U$14:U$39)</f>
        <v>0</v>
      </c>
      <c r="V10" s="844">
        <f>SUMIF('MemMon Actual'!$B$14:$B$39,$B10,'MemMon Actual'!V$14:V$39)+SUMIF('MemMon Projected'!$B$14:$B$39,$B10,'MemMon Projected'!V$14:V$39)</f>
        <v>0</v>
      </c>
      <c r="W10" s="600">
        <f>SUMIF('MemMon Actual'!$B$14:$B$39,$B10,'MemMon Actual'!W$14:W$39)+SUMIF('MemMon Projected'!$B$14:$B$39,$B10,'MemMon Projected'!W$14:W$39)</f>
        <v>0</v>
      </c>
      <c r="X10" s="569">
        <f>SUMIF('MemMon Actual'!$B$14:$B$39,$B10,'MemMon Actual'!X$14:X$39)+SUMIF('MemMon Projected'!$B$14:$B$39,$B10,'MemMon Projected'!X$14:X$39)</f>
        <v>0</v>
      </c>
      <c r="Y10" s="569">
        <f>SUMIF('MemMon Actual'!$B$14:$B$39,$B10,'MemMon Actual'!Y$14:Y$39)+SUMIF('MemMon Projected'!$B$14:$B$39,$B10,'MemMon Projected'!Y$14:Y$39)</f>
        <v>0</v>
      </c>
      <c r="Z10" s="569">
        <f>SUMIF('MemMon Actual'!$B$14:$B$39,$B10,'MemMon Actual'!Z$14:Z$39)+SUMIF('MemMon Projected'!$B$14:$B$39,$B10,'MemMon Projected'!Z$14:Z$39)</f>
        <v>0</v>
      </c>
      <c r="AA10" s="569">
        <f>SUMIF('MemMon Actual'!$B$14:$B$39,$B10,'MemMon Actual'!AA$14:AA$39)+SUMIF('MemMon Projected'!$B$14:$B$39,$B10,'MemMon Projected'!AA$14:AA$39)</f>
        <v>0</v>
      </c>
      <c r="AB10" s="569">
        <f>SUMIF('MemMon Actual'!$B$14:$B$39,$B10,'MemMon Actual'!AB$14:AB$39)+SUMIF('MemMon Projected'!$B$14:$B$39,$B10,'MemMon Projected'!AB$14:AB$39)</f>
        <v>0</v>
      </c>
      <c r="AC10" s="569">
        <f>SUMIF('MemMon Actual'!$B$14:$B$39,$B10,'MemMon Actual'!AC$14:AC$39)+SUMIF('MemMon Projected'!$B$14:$B$39,$B10,'MemMon Projected'!AC$14:AC$39)</f>
        <v>0</v>
      </c>
      <c r="AD10" s="569">
        <f>SUMIF('MemMon Actual'!$B$14:$B$39,$B10,'MemMon Actual'!AD$14:AD$39)+SUMIF('MemMon Projected'!$B$14:$B$39,$B10,'MemMon Projected'!AD$14:AD$39)</f>
        <v>0</v>
      </c>
      <c r="AE10" s="569">
        <f>SUMIF('MemMon Actual'!$B$14:$B$39,$B10,'MemMon Actual'!AE$14:AE$39)+SUMIF('MemMon Projected'!$B$14:$B$39,$B10,'MemMon Projected'!AE$14:AE$39)</f>
        <v>0</v>
      </c>
      <c r="AF10" s="569">
        <f>SUMIF('MemMon Actual'!$B$14:$B$39,$B10,'MemMon Actual'!AF$14:AF$39)+SUMIF('MemMon Projected'!$B$14:$B$39,$B10,'MemMon Projected'!AF$14:AF$39)</f>
        <v>0</v>
      </c>
      <c r="AG10" s="600">
        <f>SUMIF('MemMon Actual'!$B$14:$B$39,$B10,'MemMon Actual'!AG$14:AG$39)+SUMIF('MemMon Projected'!$B$14:$B$39,$B10,'MemMon Projected'!AG$14:AG$39)</f>
        <v>0</v>
      </c>
    </row>
    <row r="11" spans="1:34" hidden="1" x14ac:dyDescent="0.2">
      <c r="B11" s="539" t="str">
        <f>IFERROR(VLOOKUP(C11,'MEG Def'!$A$7:$B$12,2),"")</f>
        <v/>
      </c>
      <c r="C11" s="388"/>
      <c r="D11" s="599">
        <f>SUMIF('MemMon Actual'!$B$14:$B$39,$B11,'MemMon Actual'!D$14:D$39)+SUMIF('MemMon Projected'!$B$14:$B$39,$B11,'MemMon Projected'!D$14:D$39)</f>
        <v>0</v>
      </c>
      <c r="E11" s="844">
        <f>SUMIF('MemMon Actual'!$B$14:$B$39,$B11,'MemMon Actual'!E$14:E$39)+SUMIF('MemMon Projected'!$B$14:$B$39,$B11,'MemMon Projected'!E$14:E$39)</f>
        <v>0</v>
      </c>
      <c r="F11" s="844">
        <f>SUMIF('MemMon Actual'!$B$14:$B$39,$B11,'MemMon Actual'!F$14:F$39)+SUMIF('MemMon Projected'!$B$14:$B$39,$B11,'MemMon Projected'!F$14:F$39)</f>
        <v>0</v>
      </c>
      <c r="G11" s="844">
        <f>SUMIF('MemMon Actual'!$B$14:$B$39,$B11,'MemMon Actual'!G$14:G$39)+SUMIF('MemMon Projected'!$B$14:$B$39,$B11,'MemMon Projected'!G$14:G$39)</f>
        <v>0</v>
      </c>
      <c r="H11" s="844">
        <f>SUMIF('MemMon Actual'!$B$14:$B$39,$B11,'MemMon Actual'!H$14:H$39)+SUMIF('MemMon Projected'!$B$14:$B$39,$B11,'MemMon Projected'!H$14:H$39)</f>
        <v>0</v>
      </c>
      <c r="I11" s="844">
        <f>SUMIF('MemMon Actual'!$B$14:$B$39,$B11,'MemMon Actual'!I$14:I$39)+SUMIF('MemMon Projected'!$B$14:$B$39,$B11,'MemMon Projected'!I$14:I$39)</f>
        <v>0</v>
      </c>
      <c r="J11" s="844">
        <f>SUMIF('MemMon Actual'!$B$14:$B$39,$B11,'MemMon Actual'!J$14:J$39)+SUMIF('MemMon Projected'!$B$14:$B$39,$B11,'MemMon Projected'!J$14:J$39)</f>
        <v>0</v>
      </c>
      <c r="K11" s="844">
        <f>SUMIF('MemMon Actual'!$B$14:$B$39,$B11,'MemMon Actual'!K$14:K$39)+SUMIF('MemMon Projected'!$B$14:$B$39,$B11,'MemMon Projected'!K$14:K$39)</f>
        <v>0</v>
      </c>
      <c r="L11" s="844">
        <f>SUMIF('MemMon Actual'!$B$14:$B$39,$B11,'MemMon Actual'!L$14:L$39)+SUMIF('MemMon Projected'!$B$14:$B$39,$B11,'MemMon Projected'!L$14:L$39)</f>
        <v>0</v>
      </c>
      <c r="M11" s="844">
        <f>SUMIF('MemMon Actual'!$B$14:$B$39,$B11,'MemMon Actual'!M$14:M$39)+SUMIF('MemMon Projected'!$B$14:$B$39,$B11,'MemMon Projected'!M$14:M$39)</f>
        <v>0</v>
      </c>
      <c r="N11" s="844">
        <f>SUMIF('MemMon Actual'!$B$14:$B$39,$B11,'MemMon Actual'!N$14:N$39)+SUMIF('MemMon Projected'!$B$14:$B$39,$B11,'MemMon Projected'!N$14:N$39)</f>
        <v>0</v>
      </c>
      <c r="O11" s="844">
        <f>SUMIF('MemMon Actual'!$B$14:$B$39,$B11,'MemMon Actual'!O$14:O$39)+SUMIF('MemMon Projected'!$B$14:$B$39,$B11,'MemMon Projected'!O$14:O$39)</f>
        <v>0</v>
      </c>
      <c r="P11" s="844">
        <f>SUMIF('MemMon Actual'!$B$14:$B$39,$B11,'MemMon Actual'!P$14:P$39)+SUMIF('MemMon Projected'!$B$14:$B$39,$B11,'MemMon Projected'!P$14:P$39)</f>
        <v>0</v>
      </c>
      <c r="Q11" s="844">
        <f>SUMIF('MemMon Actual'!$B$14:$B$39,$B11,'MemMon Actual'!Q$14:Q$39)+SUMIF('MemMon Projected'!$B$14:$B$39,$B11,'MemMon Projected'!Q$14:Q$39)</f>
        <v>0</v>
      </c>
      <c r="R11" s="844">
        <f>SUMIF('MemMon Actual'!$B$14:$B$39,$B11,'MemMon Actual'!R$14:R$39)+SUMIF('MemMon Projected'!$B$14:$B$39,$B11,'MemMon Projected'!R$14:R$39)</f>
        <v>0</v>
      </c>
      <c r="S11" s="599">
        <f>SUMIF('MemMon Actual'!$B$14:$B$39,$B11,'MemMon Actual'!S$14:S$39)+SUMIF('MemMon Projected'!$B$14:$B$39,$B11,'MemMon Projected'!S$14:S$39)</f>
        <v>0</v>
      </c>
      <c r="T11" s="844">
        <f>SUMIF('MemMon Actual'!$B$14:$B$39,$B11,'MemMon Actual'!T$14:T$39)+SUMIF('MemMon Projected'!$B$14:$B$39,$B11,'MemMon Projected'!T$14:T$39)</f>
        <v>0</v>
      </c>
      <c r="U11" s="844">
        <f>SUMIF('MemMon Actual'!$B$14:$B$39,$B11,'MemMon Actual'!U$14:U$39)+SUMIF('MemMon Projected'!$B$14:$B$39,$B11,'MemMon Projected'!U$14:U$39)</f>
        <v>0</v>
      </c>
      <c r="V11" s="844">
        <f>SUMIF('MemMon Actual'!$B$14:$B$39,$B11,'MemMon Actual'!V$14:V$39)+SUMIF('MemMon Projected'!$B$14:$B$39,$B11,'MemMon Projected'!V$14:V$39)</f>
        <v>0</v>
      </c>
      <c r="W11" s="600">
        <f>SUMIF('MemMon Actual'!$B$14:$B$39,$B11,'MemMon Actual'!W$14:W$39)+SUMIF('MemMon Projected'!$B$14:$B$39,$B11,'MemMon Projected'!W$14:W$39)</f>
        <v>0</v>
      </c>
      <c r="X11" s="569">
        <f>SUMIF('MemMon Actual'!$B$14:$B$39,$B11,'MemMon Actual'!X$14:X$39)+SUMIF('MemMon Projected'!$B$14:$B$39,$B11,'MemMon Projected'!X$14:X$39)</f>
        <v>0</v>
      </c>
      <c r="Y11" s="569">
        <f>SUMIF('MemMon Actual'!$B$14:$B$39,$B11,'MemMon Actual'!Y$14:Y$39)+SUMIF('MemMon Projected'!$B$14:$B$39,$B11,'MemMon Projected'!Y$14:Y$39)</f>
        <v>0</v>
      </c>
      <c r="Z11" s="569">
        <f>SUMIF('MemMon Actual'!$B$14:$B$39,$B11,'MemMon Actual'!Z$14:Z$39)+SUMIF('MemMon Projected'!$B$14:$B$39,$B11,'MemMon Projected'!Z$14:Z$39)</f>
        <v>0</v>
      </c>
      <c r="AA11" s="569">
        <f>SUMIF('MemMon Actual'!$B$14:$B$39,$B11,'MemMon Actual'!AA$14:AA$39)+SUMIF('MemMon Projected'!$B$14:$B$39,$B11,'MemMon Projected'!AA$14:AA$39)</f>
        <v>0</v>
      </c>
      <c r="AB11" s="569">
        <f>SUMIF('MemMon Actual'!$B$14:$B$39,$B11,'MemMon Actual'!AB$14:AB$39)+SUMIF('MemMon Projected'!$B$14:$B$39,$B11,'MemMon Projected'!AB$14:AB$39)</f>
        <v>0</v>
      </c>
      <c r="AC11" s="569">
        <f>SUMIF('MemMon Actual'!$B$14:$B$39,$B11,'MemMon Actual'!AC$14:AC$39)+SUMIF('MemMon Projected'!$B$14:$B$39,$B11,'MemMon Projected'!AC$14:AC$39)</f>
        <v>0</v>
      </c>
      <c r="AD11" s="569">
        <f>SUMIF('MemMon Actual'!$B$14:$B$39,$B11,'MemMon Actual'!AD$14:AD$39)+SUMIF('MemMon Projected'!$B$14:$B$39,$B11,'MemMon Projected'!AD$14:AD$39)</f>
        <v>0</v>
      </c>
      <c r="AE11" s="569">
        <f>SUMIF('MemMon Actual'!$B$14:$B$39,$B11,'MemMon Actual'!AE$14:AE$39)+SUMIF('MemMon Projected'!$B$14:$B$39,$B11,'MemMon Projected'!AE$14:AE$39)</f>
        <v>0</v>
      </c>
      <c r="AF11" s="569">
        <f>SUMIF('MemMon Actual'!$B$14:$B$39,$B11,'MemMon Actual'!AF$14:AF$39)+SUMIF('MemMon Projected'!$B$14:$B$39,$B11,'MemMon Projected'!AF$14:AF$39)</f>
        <v>0</v>
      </c>
      <c r="AG11" s="600">
        <f>SUMIF('MemMon Actual'!$B$14:$B$39,$B11,'MemMon Actual'!AG$14:AG$39)+SUMIF('MemMon Projected'!$B$14:$B$39,$B11,'MemMon Projected'!AG$14:AG$39)</f>
        <v>0</v>
      </c>
    </row>
    <row r="12" spans="1:34" hidden="1" x14ac:dyDescent="0.2">
      <c r="B12" s="539" t="str">
        <f>IFERROR(VLOOKUP(C12,'MEG Def'!$A$7:$B$12,2),"")</f>
        <v/>
      </c>
      <c r="C12" s="388"/>
      <c r="D12" s="599">
        <f>SUMIF('MemMon Actual'!$B$14:$B$39,$B12,'MemMon Actual'!D$14:D$39)+SUMIF('MemMon Projected'!$B$14:$B$39,$B12,'MemMon Projected'!D$14:D$39)</f>
        <v>0</v>
      </c>
      <c r="E12" s="844">
        <f>SUMIF('MemMon Actual'!$B$14:$B$39,$B12,'MemMon Actual'!E$14:E$39)+SUMIF('MemMon Projected'!$B$14:$B$39,$B12,'MemMon Projected'!E$14:E$39)</f>
        <v>0</v>
      </c>
      <c r="F12" s="844">
        <f>SUMIF('MemMon Actual'!$B$14:$B$39,$B12,'MemMon Actual'!F$14:F$39)+SUMIF('MemMon Projected'!$B$14:$B$39,$B12,'MemMon Projected'!F$14:F$39)</f>
        <v>0</v>
      </c>
      <c r="G12" s="844">
        <f>SUMIF('MemMon Actual'!$B$14:$B$39,$B12,'MemMon Actual'!G$14:G$39)+SUMIF('MemMon Projected'!$B$14:$B$39,$B12,'MemMon Projected'!G$14:G$39)</f>
        <v>0</v>
      </c>
      <c r="H12" s="844">
        <f>SUMIF('MemMon Actual'!$B$14:$B$39,$B12,'MemMon Actual'!H$14:H$39)+SUMIF('MemMon Projected'!$B$14:$B$39,$B12,'MemMon Projected'!H$14:H$39)</f>
        <v>0</v>
      </c>
      <c r="I12" s="844">
        <f>SUMIF('MemMon Actual'!$B$14:$B$39,$B12,'MemMon Actual'!I$14:I$39)+SUMIF('MemMon Projected'!$B$14:$B$39,$B12,'MemMon Projected'!I$14:I$39)</f>
        <v>0</v>
      </c>
      <c r="J12" s="844">
        <f>SUMIF('MemMon Actual'!$B$14:$B$39,$B12,'MemMon Actual'!J$14:J$39)+SUMIF('MemMon Projected'!$B$14:$B$39,$B12,'MemMon Projected'!J$14:J$39)</f>
        <v>0</v>
      </c>
      <c r="K12" s="844">
        <f>SUMIF('MemMon Actual'!$B$14:$B$39,$B12,'MemMon Actual'!K$14:K$39)+SUMIF('MemMon Projected'!$B$14:$B$39,$B12,'MemMon Projected'!K$14:K$39)</f>
        <v>0</v>
      </c>
      <c r="L12" s="844">
        <f>SUMIF('MemMon Actual'!$B$14:$B$39,$B12,'MemMon Actual'!L$14:L$39)+SUMIF('MemMon Projected'!$B$14:$B$39,$B12,'MemMon Projected'!L$14:L$39)</f>
        <v>0</v>
      </c>
      <c r="M12" s="844">
        <f>SUMIF('MemMon Actual'!$B$14:$B$39,$B12,'MemMon Actual'!M$14:M$39)+SUMIF('MemMon Projected'!$B$14:$B$39,$B12,'MemMon Projected'!M$14:M$39)</f>
        <v>0</v>
      </c>
      <c r="N12" s="844">
        <f>SUMIF('MemMon Actual'!$B$14:$B$39,$B12,'MemMon Actual'!N$14:N$39)+SUMIF('MemMon Projected'!$B$14:$B$39,$B12,'MemMon Projected'!N$14:N$39)</f>
        <v>0</v>
      </c>
      <c r="O12" s="844">
        <f>SUMIF('MemMon Actual'!$B$14:$B$39,$B12,'MemMon Actual'!O$14:O$39)+SUMIF('MemMon Projected'!$B$14:$B$39,$B12,'MemMon Projected'!O$14:O$39)</f>
        <v>0</v>
      </c>
      <c r="P12" s="844">
        <f>SUMIF('MemMon Actual'!$B$14:$B$39,$B12,'MemMon Actual'!P$14:P$39)+SUMIF('MemMon Projected'!$B$14:$B$39,$B12,'MemMon Projected'!P$14:P$39)</f>
        <v>0</v>
      </c>
      <c r="Q12" s="844">
        <f>SUMIF('MemMon Actual'!$B$14:$B$39,$B12,'MemMon Actual'!Q$14:Q$39)+SUMIF('MemMon Projected'!$B$14:$B$39,$B12,'MemMon Projected'!Q$14:Q$39)</f>
        <v>0</v>
      </c>
      <c r="R12" s="844">
        <f>SUMIF('MemMon Actual'!$B$14:$B$39,$B12,'MemMon Actual'!R$14:R$39)+SUMIF('MemMon Projected'!$B$14:$B$39,$B12,'MemMon Projected'!R$14:R$39)</f>
        <v>0</v>
      </c>
      <c r="S12" s="599">
        <f>SUMIF('MemMon Actual'!$B$14:$B$39,$B12,'MemMon Actual'!S$14:S$39)+SUMIF('MemMon Projected'!$B$14:$B$39,$B12,'MemMon Projected'!S$14:S$39)</f>
        <v>0</v>
      </c>
      <c r="T12" s="844">
        <f>SUMIF('MemMon Actual'!$B$14:$B$39,$B12,'MemMon Actual'!T$14:T$39)+SUMIF('MemMon Projected'!$B$14:$B$39,$B12,'MemMon Projected'!T$14:T$39)</f>
        <v>0</v>
      </c>
      <c r="U12" s="844">
        <f>SUMIF('MemMon Actual'!$B$14:$B$39,$B12,'MemMon Actual'!U$14:U$39)+SUMIF('MemMon Projected'!$B$14:$B$39,$B12,'MemMon Projected'!U$14:U$39)</f>
        <v>0</v>
      </c>
      <c r="V12" s="844">
        <f>SUMIF('MemMon Actual'!$B$14:$B$39,$B12,'MemMon Actual'!V$14:V$39)+SUMIF('MemMon Projected'!$B$14:$B$39,$B12,'MemMon Projected'!V$14:V$39)</f>
        <v>0</v>
      </c>
      <c r="W12" s="600">
        <f>SUMIF('MemMon Actual'!$B$14:$B$39,$B12,'MemMon Actual'!W$14:W$39)+SUMIF('MemMon Projected'!$B$14:$B$39,$B12,'MemMon Projected'!W$14:W$39)</f>
        <v>0</v>
      </c>
      <c r="X12" s="569">
        <f>SUMIF('MemMon Actual'!$B$14:$B$39,$B12,'MemMon Actual'!X$14:X$39)+SUMIF('MemMon Projected'!$B$14:$B$39,$B12,'MemMon Projected'!X$14:X$39)</f>
        <v>0</v>
      </c>
      <c r="Y12" s="569">
        <f>SUMIF('MemMon Actual'!$B$14:$B$39,$B12,'MemMon Actual'!Y$14:Y$39)+SUMIF('MemMon Projected'!$B$14:$B$39,$B12,'MemMon Projected'!Y$14:Y$39)</f>
        <v>0</v>
      </c>
      <c r="Z12" s="569">
        <f>SUMIF('MemMon Actual'!$B$14:$B$39,$B12,'MemMon Actual'!Z$14:Z$39)+SUMIF('MemMon Projected'!$B$14:$B$39,$B12,'MemMon Projected'!Z$14:Z$39)</f>
        <v>0</v>
      </c>
      <c r="AA12" s="569">
        <f>SUMIF('MemMon Actual'!$B$14:$B$39,$B12,'MemMon Actual'!AA$14:AA$39)+SUMIF('MemMon Projected'!$B$14:$B$39,$B12,'MemMon Projected'!AA$14:AA$39)</f>
        <v>0</v>
      </c>
      <c r="AB12" s="569">
        <f>SUMIF('MemMon Actual'!$B$14:$B$39,$B12,'MemMon Actual'!AB$14:AB$39)+SUMIF('MemMon Projected'!$B$14:$B$39,$B12,'MemMon Projected'!AB$14:AB$39)</f>
        <v>0</v>
      </c>
      <c r="AC12" s="569">
        <f>SUMIF('MemMon Actual'!$B$14:$B$39,$B12,'MemMon Actual'!AC$14:AC$39)+SUMIF('MemMon Projected'!$B$14:$B$39,$B12,'MemMon Projected'!AC$14:AC$39)</f>
        <v>0</v>
      </c>
      <c r="AD12" s="569">
        <f>SUMIF('MemMon Actual'!$B$14:$B$39,$B12,'MemMon Actual'!AD$14:AD$39)+SUMIF('MemMon Projected'!$B$14:$B$39,$B12,'MemMon Projected'!AD$14:AD$39)</f>
        <v>0</v>
      </c>
      <c r="AE12" s="569">
        <f>SUMIF('MemMon Actual'!$B$14:$B$39,$B12,'MemMon Actual'!AE$14:AE$39)+SUMIF('MemMon Projected'!$B$14:$B$39,$B12,'MemMon Projected'!AE$14:AE$39)</f>
        <v>0</v>
      </c>
      <c r="AF12" s="569">
        <f>SUMIF('MemMon Actual'!$B$14:$B$39,$B12,'MemMon Actual'!AF$14:AF$39)+SUMIF('MemMon Projected'!$B$14:$B$39,$B12,'MemMon Projected'!AF$14:AF$39)</f>
        <v>0</v>
      </c>
      <c r="AG12" s="600">
        <f>SUMIF('MemMon Actual'!$B$14:$B$39,$B12,'MemMon Actual'!AG$14:AG$39)+SUMIF('MemMon Projected'!$B$14:$B$39,$B12,'MemMon Projected'!AG$14:AG$39)</f>
        <v>0</v>
      </c>
    </row>
    <row r="13" spans="1:34" hidden="1" x14ac:dyDescent="0.2">
      <c r="B13" s="539" t="str">
        <f>IFERROR(VLOOKUP(C13,'MEG Def'!$A$7:$B$12,2),"")</f>
        <v/>
      </c>
      <c r="C13" s="388"/>
      <c r="D13" s="599">
        <f>SUMIF('MemMon Actual'!$B$14:$B$39,$B13,'MemMon Actual'!D$14:D$39)+SUMIF('MemMon Projected'!$B$14:$B$39,$B13,'MemMon Projected'!D$14:D$39)</f>
        <v>0</v>
      </c>
      <c r="E13" s="844">
        <f>SUMIF('MemMon Actual'!$B$14:$B$39,$B13,'MemMon Actual'!E$14:E$39)+SUMIF('MemMon Projected'!$B$14:$B$39,$B13,'MemMon Projected'!E$14:E$39)</f>
        <v>0</v>
      </c>
      <c r="F13" s="844">
        <f>SUMIF('MemMon Actual'!$B$14:$B$39,$B13,'MemMon Actual'!F$14:F$39)+SUMIF('MemMon Projected'!$B$14:$B$39,$B13,'MemMon Projected'!F$14:F$39)</f>
        <v>0</v>
      </c>
      <c r="G13" s="844">
        <f>SUMIF('MemMon Actual'!$B$14:$B$39,$B13,'MemMon Actual'!G$14:G$39)+SUMIF('MemMon Projected'!$B$14:$B$39,$B13,'MemMon Projected'!G$14:G$39)</f>
        <v>0</v>
      </c>
      <c r="H13" s="844">
        <f>SUMIF('MemMon Actual'!$B$14:$B$39,$B13,'MemMon Actual'!H$14:H$39)+SUMIF('MemMon Projected'!$B$14:$B$39,$B13,'MemMon Projected'!H$14:H$39)</f>
        <v>0</v>
      </c>
      <c r="I13" s="844">
        <f>SUMIF('MemMon Actual'!$B$14:$B$39,$B13,'MemMon Actual'!I$14:I$39)+SUMIF('MemMon Projected'!$B$14:$B$39,$B13,'MemMon Projected'!I$14:I$39)</f>
        <v>0</v>
      </c>
      <c r="J13" s="844">
        <f>SUMIF('MemMon Actual'!$B$14:$B$39,$B13,'MemMon Actual'!J$14:J$39)+SUMIF('MemMon Projected'!$B$14:$B$39,$B13,'MemMon Projected'!J$14:J$39)</f>
        <v>0</v>
      </c>
      <c r="K13" s="844">
        <f>SUMIF('MemMon Actual'!$B$14:$B$39,$B13,'MemMon Actual'!K$14:K$39)+SUMIF('MemMon Projected'!$B$14:$B$39,$B13,'MemMon Projected'!K$14:K$39)</f>
        <v>0</v>
      </c>
      <c r="L13" s="844">
        <f>SUMIF('MemMon Actual'!$B$14:$B$39,$B13,'MemMon Actual'!L$14:L$39)+SUMIF('MemMon Projected'!$B$14:$B$39,$B13,'MemMon Projected'!L$14:L$39)</f>
        <v>0</v>
      </c>
      <c r="M13" s="844">
        <f>SUMIF('MemMon Actual'!$B$14:$B$39,$B13,'MemMon Actual'!M$14:M$39)+SUMIF('MemMon Projected'!$B$14:$B$39,$B13,'MemMon Projected'!M$14:M$39)</f>
        <v>0</v>
      </c>
      <c r="N13" s="844">
        <f>SUMIF('MemMon Actual'!$B$14:$B$39,$B13,'MemMon Actual'!N$14:N$39)+SUMIF('MemMon Projected'!$B$14:$B$39,$B13,'MemMon Projected'!N$14:N$39)</f>
        <v>0</v>
      </c>
      <c r="O13" s="844">
        <f>SUMIF('MemMon Actual'!$B$14:$B$39,$B13,'MemMon Actual'!O$14:O$39)+SUMIF('MemMon Projected'!$B$14:$B$39,$B13,'MemMon Projected'!O$14:O$39)</f>
        <v>0</v>
      </c>
      <c r="P13" s="844">
        <f>SUMIF('MemMon Actual'!$B$14:$B$39,$B13,'MemMon Actual'!P$14:P$39)+SUMIF('MemMon Projected'!$B$14:$B$39,$B13,'MemMon Projected'!P$14:P$39)</f>
        <v>0</v>
      </c>
      <c r="Q13" s="844">
        <f>SUMIF('MemMon Actual'!$B$14:$B$39,$B13,'MemMon Actual'!Q$14:Q$39)+SUMIF('MemMon Projected'!$B$14:$B$39,$B13,'MemMon Projected'!Q$14:Q$39)</f>
        <v>0</v>
      </c>
      <c r="R13" s="844">
        <f>SUMIF('MemMon Actual'!$B$14:$B$39,$B13,'MemMon Actual'!R$14:R$39)+SUMIF('MemMon Projected'!$B$14:$B$39,$B13,'MemMon Projected'!R$14:R$39)</f>
        <v>0</v>
      </c>
      <c r="S13" s="599">
        <f>SUMIF('MemMon Actual'!$B$14:$B$39,$B13,'MemMon Actual'!S$14:S$39)+SUMIF('MemMon Projected'!$B$14:$B$39,$B13,'MemMon Projected'!S$14:S$39)</f>
        <v>0</v>
      </c>
      <c r="T13" s="844">
        <f>SUMIF('MemMon Actual'!$B$14:$B$39,$B13,'MemMon Actual'!T$14:T$39)+SUMIF('MemMon Projected'!$B$14:$B$39,$B13,'MemMon Projected'!T$14:T$39)</f>
        <v>0</v>
      </c>
      <c r="U13" s="844">
        <f>SUMIF('MemMon Actual'!$B$14:$B$39,$B13,'MemMon Actual'!U$14:U$39)+SUMIF('MemMon Projected'!$B$14:$B$39,$B13,'MemMon Projected'!U$14:U$39)</f>
        <v>0</v>
      </c>
      <c r="V13" s="844">
        <f>SUMIF('MemMon Actual'!$B$14:$B$39,$B13,'MemMon Actual'!V$14:V$39)+SUMIF('MemMon Projected'!$B$14:$B$39,$B13,'MemMon Projected'!V$14:V$39)</f>
        <v>0</v>
      </c>
      <c r="W13" s="600">
        <f>SUMIF('MemMon Actual'!$B$14:$B$39,$B13,'MemMon Actual'!W$14:W$39)+SUMIF('MemMon Projected'!$B$14:$B$39,$B13,'MemMon Projected'!W$14:W$39)</f>
        <v>0</v>
      </c>
      <c r="X13" s="569">
        <f>SUMIF('MemMon Actual'!$B$14:$B$39,$B13,'MemMon Actual'!X$14:X$39)+SUMIF('MemMon Projected'!$B$14:$B$39,$B13,'MemMon Projected'!X$14:X$39)</f>
        <v>0</v>
      </c>
      <c r="Y13" s="569">
        <f>SUMIF('MemMon Actual'!$B$14:$B$39,$B13,'MemMon Actual'!Y$14:Y$39)+SUMIF('MemMon Projected'!$B$14:$B$39,$B13,'MemMon Projected'!Y$14:Y$39)</f>
        <v>0</v>
      </c>
      <c r="Z13" s="569">
        <f>SUMIF('MemMon Actual'!$B$14:$B$39,$B13,'MemMon Actual'!Z$14:Z$39)+SUMIF('MemMon Projected'!$B$14:$B$39,$B13,'MemMon Projected'!Z$14:Z$39)</f>
        <v>0</v>
      </c>
      <c r="AA13" s="569">
        <f>SUMIF('MemMon Actual'!$B$14:$B$39,$B13,'MemMon Actual'!AA$14:AA$39)+SUMIF('MemMon Projected'!$B$14:$B$39,$B13,'MemMon Projected'!AA$14:AA$39)</f>
        <v>0</v>
      </c>
      <c r="AB13" s="569">
        <f>SUMIF('MemMon Actual'!$B$14:$B$39,$B13,'MemMon Actual'!AB$14:AB$39)+SUMIF('MemMon Projected'!$B$14:$B$39,$B13,'MemMon Projected'!AB$14:AB$39)</f>
        <v>0</v>
      </c>
      <c r="AC13" s="569">
        <f>SUMIF('MemMon Actual'!$B$14:$B$39,$B13,'MemMon Actual'!AC$14:AC$39)+SUMIF('MemMon Projected'!$B$14:$B$39,$B13,'MemMon Projected'!AC$14:AC$39)</f>
        <v>0</v>
      </c>
      <c r="AD13" s="569">
        <f>SUMIF('MemMon Actual'!$B$14:$B$39,$B13,'MemMon Actual'!AD$14:AD$39)+SUMIF('MemMon Projected'!$B$14:$B$39,$B13,'MemMon Projected'!AD$14:AD$39)</f>
        <v>0</v>
      </c>
      <c r="AE13" s="569">
        <f>SUMIF('MemMon Actual'!$B$14:$B$39,$B13,'MemMon Actual'!AE$14:AE$39)+SUMIF('MemMon Projected'!$B$14:$B$39,$B13,'MemMon Projected'!AE$14:AE$39)</f>
        <v>0</v>
      </c>
      <c r="AF13" s="569">
        <f>SUMIF('MemMon Actual'!$B$14:$B$39,$B13,'MemMon Actual'!AF$14:AF$39)+SUMIF('MemMon Projected'!$B$14:$B$39,$B13,'MemMon Projected'!AF$14:AF$39)</f>
        <v>0</v>
      </c>
      <c r="AG13" s="600">
        <f>SUMIF('MemMon Actual'!$B$14:$B$39,$B13,'MemMon Actual'!AG$14:AG$39)+SUMIF('MemMon Projected'!$B$14:$B$39,$B13,'MemMon Projected'!AG$14:AG$39)</f>
        <v>0</v>
      </c>
    </row>
    <row r="14" spans="1:34" hidden="1" x14ac:dyDescent="0.2">
      <c r="B14" s="539" t="str">
        <f>IFERROR(VLOOKUP(C14,'MEG Def'!$A$7:$B$12,2),"")</f>
        <v/>
      </c>
      <c r="C14" s="388"/>
      <c r="D14" s="599">
        <f>SUMIF('MemMon Actual'!$B$14:$B$39,$B14,'MemMon Actual'!D$14:D$39)+SUMIF('MemMon Projected'!$B$14:$B$39,$B14,'MemMon Projected'!D$14:D$39)</f>
        <v>0</v>
      </c>
      <c r="E14" s="844">
        <f>SUMIF('MemMon Actual'!$B$14:$B$39,$B14,'MemMon Actual'!E$14:E$39)+SUMIF('MemMon Projected'!$B$14:$B$39,$B14,'MemMon Projected'!E$14:E$39)</f>
        <v>0</v>
      </c>
      <c r="F14" s="844">
        <f>SUMIF('MemMon Actual'!$B$14:$B$39,$B14,'MemMon Actual'!F$14:F$39)+SUMIF('MemMon Projected'!$B$14:$B$39,$B14,'MemMon Projected'!F$14:F$39)</f>
        <v>0</v>
      </c>
      <c r="G14" s="844">
        <f>SUMIF('MemMon Actual'!$B$14:$B$39,$B14,'MemMon Actual'!G$14:G$39)+SUMIF('MemMon Projected'!$B$14:$B$39,$B14,'MemMon Projected'!G$14:G$39)</f>
        <v>0</v>
      </c>
      <c r="H14" s="844">
        <f>SUMIF('MemMon Actual'!$B$14:$B$39,$B14,'MemMon Actual'!H$14:H$39)+SUMIF('MemMon Projected'!$B$14:$B$39,$B14,'MemMon Projected'!H$14:H$39)</f>
        <v>0</v>
      </c>
      <c r="I14" s="844">
        <f>SUMIF('MemMon Actual'!$B$14:$B$39,$B14,'MemMon Actual'!I$14:I$39)+SUMIF('MemMon Projected'!$B$14:$B$39,$B14,'MemMon Projected'!I$14:I$39)</f>
        <v>0</v>
      </c>
      <c r="J14" s="844">
        <f>SUMIF('MemMon Actual'!$B$14:$B$39,$B14,'MemMon Actual'!J$14:J$39)+SUMIF('MemMon Projected'!$B$14:$B$39,$B14,'MemMon Projected'!J$14:J$39)</f>
        <v>0</v>
      </c>
      <c r="K14" s="844">
        <f>SUMIF('MemMon Actual'!$B$14:$B$39,$B14,'MemMon Actual'!K$14:K$39)+SUMIF('MemMon Projected'!$B$14:$B$39,$B14,'MemMon Projected'!K$14:K$39)</f>
        <v>0</v>
      </c>
      <c r="L14" s="844">
        <f>SUMIF('MemMon Actual'!$B$14:$B$39,$B14,'MemMon Actual'!L$14:L$39)+SUMIF('MemMon Projected'!$B$14:$B$39,$B14,'MemMon Projected'!L$14:L$39)</f>
        <v>0</v>
      </c>
      <c r="M14" s="844">
        <f>SUMIF('MemMon Actual'!$B$14:$B$39,$B14,'MemMon Actual'!M$14:M$39)+SUMIF('MemMon Projected'!$B$14:$B$39,$B14,'MemMon Projected'!M$14:M$39)</f>
        <v>0</v>
      </c>
      <c r="N14" s="844">
        <f>SUMIF('MemMon Actual'!$B$14:$B$39,$B14,'MemMon Actual'!N$14:N$39)+SUMIF('MemMon Projected'!$B$14:$B$39,$B14,'MemMon Projected'!N$14:N$39)</f>
        <v>0</v>
      </c>
      <c r="O14" s="844">
        <f>SUMIF('MemMon Actual'!$B$14:$B$39,$B14,'MemMon Actual'!O$14:O$39)+SUMIF('MemMon Projected'!$B$14:$B$39,$B14,'MemMon Projected'!O$14:O$39)</f>
        <v>0</v>
      </c>
      <c r="P14" s="844">
        <f>SUMIF('MemMon Actual'!$B$14:$B$39,$B14,'MemMon Actual'!P$14:P$39)+SUMIF('MemMon Projected'!$B$14:$B$39,$B14,'MemMon Projected'!P$14:P$39)</f>
        <v>0</v>
      </c>
      <c r="Q14" s="844">
        <f>SUMIF('MemMon Actual'!$B$14:$B$39,$B14,'MemMon Actual'!Q$14:Q$39)+SUMIF('MemMon Projected'!$B$14:$B$39,$B14,'MemMon Projected'!Q$14:Q$39)</f>
        <v>0</v>
      </c>
      <c r="R14" s="844">
        <f>SUMIF('MemMon Actual'!$B$14:$B$39,$B14,'MemMon Actual'!R$14:R$39)+SUMIF('MemMon Projected'!$B$14:$B$39,$B14,'MemMon Projected'!R$14:R$39)</f>
        <v>0</v>
      </c>
      <c r="S14" s="599">
        <f>SUMIF('MemMon Actual'!$B$14:$B$39,$B14,'MemMon Actual'!S$14:S$39)+SUMIF('MemMon Projected'!$B$14:$B$39,$B14,'MemMon Projected'!S$14:S$39)</f>
        <v>0</v>
      </c>
      <c r="T14" s="844">
        <f>SUMIF('MemMon Actual'!$B$14:$B$39,$B14,'MemMon Actual'!T$14:T$39)+SUMIF('MemMon Projected'!$B$14:$B$39,$B14,'MemMon Projected'!T$14:T$39)</f>
        <v>0</v>
      </c>
      <c r="U14" s="844">
        <f>SUMIF('MemMon Actual'!$B$14:$B$39,$B14,'MemMon Actual'!U$14:U$39)+SUMIF('MemMon Projected'!$B$14:$B$39,$B14,'MemMon Projected'!U$14:U$39)</f>
        <v>0</v>
      </c>
      <c r="V14" s="844">
        <f>SUMIF('MemMon Actual'!$B$14:$B$39,$B14,'MemMon Actual'!V$14:V$39)+SUMIF('MemMon Projected'!$B$14:$B$39,$B14,'MemMon Projected'!V$14:V$39)</f>
        <v>0</v>
      </c>
      <c r="W14" s="600">
        <f>SUMIF('MemMon Actual'!$B$14:$B$39,$B14,'MemMon Actual'!W$14:W$39)+SUMIF('MemMon Projected'!$B$14:$B$39,$B14,'MemMon Projected'!W$14:W$39)</f>
        <v>0</v>
      </c>
      <c r="X14" s="569">
        <f>SUMIF('MemMon Actual'!$B$14:$B$39,$B14,'MemMon Actual'!X$14:X$39)+SUMIF('MemMon Projected'!$B$14:$B$39,$B14,'MemMon Projected'!X$14:X$39)</f>
        <v>0</v>
      </c>
      <c r="Y14" s="569">
        <f>SUMIF('MemMon Actual'!$B$14:$B$39,$B14,'MemMon Actual'!Y$14:Y$39)+SUMIF('MemMon Projected'!$B$14:$B$39,$B14,'MemMon Projected'!Y$14:Y$39)</f>
        <v>0</v>
      </c>
      <c r="Z14" s="569">
        <f>SUMIF('MemMon Actual'!$B$14:$B$39,$B14,'MemMon Actual'!Z$14:Z$39)+SUMIF('MemMon Projected'!$B$14:$B$39,$B14,'MemMon Projected'!Z$14:Z$39)</f>
        <v>0</v>
      </c>
      <c r="AA14" s="569">
        <f>SUMIF('MemMon Actual'!$B$14:$B$39,$B14,'MemMon Actual'!AA$14:AA$39)+SUMIF('MemMon Projected'!$B$14:$B$39,$B14,'MemMon Projected'!AA$14:AA$39)</f>
        <v>0</v>
      </c>
      <c r="AB14" s="569">
        <f>SUMIF('MemMon Actual'!$B$14:$B$39,$B14,'MemMon Actual'!AB$14:AB$39)+SUMIF('MemMon Projected'!$B$14:$B$39,$B14,'MemMon Projected'!AB$14:AB$39)</f>
        <v>0</v>
      </c>
      <c r="AC14" s="569">
        <f>SUMIF('MemMon Actual'!$B$14:$B$39,$B14,'MemMon Actual'!AC$14:AC$39)+SUMIF('MemMon Projected'!$B$14:$B$39,$B14,'MemMon Projected'!AC$14:AC$39)</f>
        <v>0</v>
      </c>
      <c r="AD14" s="569">
        <f>SUMIF('MemMon Actual'!$B$14:$B$39,$B14,'MemMon Actual'!AD$14:AD$39)+SUMIF('MemMon Projected'!$B$14:$B$39,$B14,'MemMon Projected'!AD$14:AD$39)</f>
        <v>0</v>
      </c>
      <c r="AE14" s="569">
        <f>SUMIF('MemMon Actual'!$B$14:$B$39,$B14,'MemMon Actual'!AE$14:AE$39)+SUMIF('MemMon Projected'!$B$14:$B$39,$B14,'MemMon Projected'!AE$14:AE$39)</f>
        <v>0</v>
      </c>
      <c r="AF14" s="569">
        <f>SUMIF('MemMon Actual'!$B$14:$B$39,$B14,'MemMon Actual'!AF$14:AF$39)+SUMIF('MemMon Projected'!$B$14:$B$39,$B14,'MemMon Projected'!AF$14:AF$39)</f>
        <v>0</v>
      </c>
      <c r="AG14" s="600">
        <f>SUMIF('MemMon Actual'!$B$14:$B$39,$B14,'MemMon Actual'!AG$14:AG$39)+SUMIF('MemMon Projected'!$B$14:$B$39,$B14,'MemMon Projected'!AG$14:AG$39)</f>
        <v>0</v>
      </c>
    </row>
    <row r="15" spans="1:34" hidden="1" x14ac:dyDescent="0.2">
      <c r="B15" s="539"/>
      <c r="C15" s="388"/>
      <c r="D15" s="599"/>
      <c r="E15" s="844"/>
      <c r="F15" s="844"/>
      <c r="G15" s="844"/>
      <c r="H15" s="844"/>
      <c r="I15" s="844"/>
      <c r="J15" s="844"/>
      <c r="K15" s="844"/>
      <c r="L15" s="844"/>
      <c r="M15" s="844"/>
      <c r="N15" s="844"/>
      <c r="O15" s="844"/>
      <c r="P15" s="844"/>
      <c r="Q15" s="844"/>
      <c r="R15" s="844"/>
      <c r="S15" s="599"/>
      <c r="T15" s="844"/>
      <c r="U15" s="844"/>
      <c r="V15" s="844"/>
      <c r="W15" s="600"/>
      <c r="X15" s="569"/>
      <c r="Y15" s="569"/>
      <c r="Z15" s="569"/>
      <c r="AA15" s="569"/>
      <c r="AB15" s="569"/>
      <c r="AC15" s="569"/>
      <c r="AD15" s="569"/>
      <c r="AE15" s="569"/>
      <c r="AF15" s="569"/>
      <c r="AG15" s="600"/>
    </row>
    <row r="16" spans="1:34" x14ac:dyDescent="0.2">
      <c r="B16" s="488" t="s">
        <v>46</v>
      </c>
      <c r="C16" s="474"/>
      <c r="D16" s="599">
        <f>SUMIF('MemMon Actual'!$B$14:$B$39,$B16,'MemMon Actual'!D$14:D$39)+SUMIF('MemMon Projected'!$B$14:$B$39,$B16,'MemMon Projected'!D$14:D$39)</f>
        <v>0</v>
      </c>
      <c r="E16" s="844">
        <f>SUMIF('MemMon Actual'!$B$14:$B$39,$B16,'MemMon Actual'!E$14:E$39)+SUMIF('MemMon Projected'!$B$14:$B$39,$B16,'MemMon Projected'!E$14:E$39)</f>
        <v>0</v>
      </c>
      <c r="F16" s="844">
        <f>SUMIF('MemMon Actual'!$B$14:$B$39,$B16,'MemMon Actual'!F$14:F$39)+SUMIF('MemMon Projected'!$B$14:$B$39,$B16,'MemMon Projected'!F$14:F$39)</f>
        <v>0</v>
      </c>
      <c r="G16" s="844">
        <f>SUMIF('MemMon Actual'!$B$14:$B$39,$B16,'MemMon Actual'!G$14:G$39)+SUMIF('MemMon Projected'!$B$14:$B$39,$B16,'MemMon Projected'!G$14:G$39)</f>
        <v>0</v>
      </c>
      <c r="H16" s="844">
        <f>SUMIF('MemMon Actual'!$B$14:$B$39,$B16,'MemMon Actual'!H$14:H$39)+SUMIF('MemMon Projected'!$B$14:$B$39,$B16,'MemMon Projected'!H$14:H$39)</f>
        <v>0</v>
      </c>
      <c r="I16" s="844">
        <f>SUMIF('MemMon Actual'!$B$14:$B$39,$B16,'MemMon Actual'!I$14:I$39)+SUMIF('MemMon Projected'!$B$14:$B$39,$B16,'MemMon Projected'!I$14:I$39)</f>
        <v>0</v>
      </c>
      <c r="J16" s="844">
        <f>SUMIF('MemMon Actual'!$B$14:$B$39,$B16,'MemMon Actual'!J$14:J$39)+SUMIF('MemMon Projected'!$B$14:$B$39,$B16,'MemMon Projected'!J$14:J$39)</f>
        <v>0</v>
      </c>
      <c r="K16" s="844">
        <f>SUMIF('MemMon Actual'!$B$14:$B$39,$B16,'MemMon Actual'!K$14:K$39)+SUMIF('MemMon Projected'!$B$14:$B$39,$B16,'MemMon Projected'!K$14:K$39)</f>
        <v>0</v>
      </c>
      <c r="L16" s="844">
        <f>SUMIF('MemMon Actual'!$B$14:$B$39,$B16,'MemMon Actual'!L$14:L$39)+SUMIF('MemMon Projected'!$B$14:$B$39,$B16,'MemMon Projected'!L$14:L$39)</f>
        <v>0</v>
      </c>
      <c r="M16" s="844">
        <f>SUMIF('MemMon Actual'!$B$14:$B$39,$B16,'MemMon Actual'!M$14:M$39)+SUMIF('MemMon Projected'!$B$14:$B$39,$B16,'MemMon Projected'!M$14:M$39)</f>
        <v>0</v>
      </c>
      <c r="N16" s="844">
        <f>SUMIF('MemMon Actual'!$B$14:$B$39,$B16,'MemMon Actual'!N$14:N$39)+SUMIF('MemMon Projected'!$B$14:$B$39,$B16,'MemMon Projected'!N$14:N$39)</f>
        <v>0</v>
      </c>
      <c r="O16" s="844">
        <f>SUMIF('MemMon Actual'!$B$14:$B$39,$B16,'MemMon Actual'!O$14:O$39)+SUMIF('MemMon Projected'!$B$14:$B$39,$B16,'MemMon Projected'!O$14:O$39)</f>
        <v>0</v>
      </c>
      <c r="P16" s="844">
        <f>SUMIF('MemMon Actual'!$B$14:$B$39,$B16,'MemMon Actual'!P$14:P$39)+SUMIF('MemMon Projected'!$B$14:$B$39,$B16,'MemMon Projected'!P$14:P$39)</f>
        <v>0</v>
      </c>
      <c r="Q16" s="844">
        <f>SUMIF('MemMon Actual'!$B$14:$B$39,$B16,'MemMon Actual'!Q$14:Q$39)+SUMIF('MemMon Projected'!$B$14:$B$39,$B16,'MemMon Projected'!Q$14:Q$39)</f>
        <v>0</v>
      </c>
      <c r="R16" s="844">
        <f>SUMIF('MemMon Actual'!$B$14:$B$39,$B16,'MemMon Actual'!R$14:R$39)+SUMIF('MemMon Projected'!$B$14:$B$39,$B16,'MemMon Projected'!R$14:R$39)</f>
        <v>0</v>
      </c>
      <c r="S16" s="599">
        <f>SUMIF('MemMon Actual'!$B$14:$B$39,$B16,'MemMon Actual'!S$14:S$39)+SUMIF('MemMon Projected'!$B$14:$B$39,$B16,'MemMon Projected'!S$14:S$39)</f>
        <v>0</v>
      </c>
      <c r="T16" s="844">
        <f>SUMIF('MemMon Actual'!$B$14:$B$39,$B16,'MemMon Actual'!T$14:T$39)+SUMIF('MemMon Projected'!$B$14:$B$39,$B16,'MemMon Projected'!T$14:T$39)</f>
        <v>0</v>
      </c>
      <c r="U16" s="844">
        <f>SUMIF('MemMon Actual'!$B$14:$B$39,$B16,'MemMon Actual'!U$14:U$39)+SUMIF('MemMon Projected'!$B$14:$B$39,$B16,'MemMon Projected'!U$14:U$39)</f>
        <v>0</v>
      </c>
      <c r="V16" s="844">
        <f>SUMIF('MemMon Actual'!$B$14:$B$39,$B16,'MemMon Actual'!V$14:V$39)+SUMIF('MemMon Projected'!$B$14:$B$39,$B16,'MemMon Projected'!V$14:V$39)</f>
        <v>0</v>
      </c>
      <c r="W16" s="600">
        <f>SUMIF('MemMon Actual'!$B$14:$B$39,$B16,'MemMon Actual'!W$14:W$39)+SUMIF('MemMon Projected'!$B$14:$B$39,$B16,'MemMon Projected'!W$14:W$39)</f>
        <v>0</v>
      </c>
      <c r="X16" s="569">
        <f>SUMIF('MemMon Actual'!$B$14:$B$39,$B16,'MemMon Actual'!X$14:X$39)+SUMIF('MemMon Projected'!$B$14:$B$39,$B16,'MemMon Projected'!X$14:X$39)</f>
        <v>0</v>
      </c>
      <c r="Y16" s="569">
        <f>SUMIF('MemMon Actual'!$B$14:$B$39,$B16,'MemMon Actual'!Y$14:Y$39)+SUMIF('MemMon Projected'!$B$14:$B$39,$B16,'MemMon Projected'!Y$14:Y$39)</f>
        <v>0</v>
      </c>
      <c r="Z16" s="569">
        <f>SUMIF('MemMon Actual'!$B$14:$B$39,$B16,'MemMon Actual'!Z$14:Z$39)+SUMIF('MemMon Projected'!$B$14:$B$39,$B16,'MemMon Projected'!Z$14:Z$39)</f>
        <v>0</v>
      </c>
      <c r="AA16" s="569">
        <f>SUMIF('MemMon Actual'!$B$14:$B$39,$B16,'MemMon Actual'!AA$14:AA$39)+SUMIF('MemMon Projected'!$B$14:$B$39,$B16,'MemMon Projected'!AA$14:AA$39)</f>
        <v>0</v>
      </c>
      <c r="AB16" s="569">
        <f>SUMIF('MemMon Actual'!$B$14:$B$39,$B16,'MemMon Actual'!AB$14:AB$39)+SUMIF('MemMon Projected'!$B$14:$B$39,$B16,'MemMon Projected'!AB$14:AB$39)</f>
        <v>0</v>
      </c>
      <c r="AC16" s="569">
        <f>SUMIF('MemMon Actual'!$B$14:$B$39,$B16,'MemMon Actual'!AC$14:AC$39)+SUMIF('MemMon Projected'!$B$14:$B$39,$B16,'MemMon Projected'!AC$14:AC$39)</f>
        <v>0</v>
      </c>
      <c r="AD16" s="569">
        <f>SUMIF('MemMon Actual'!$B$14:$B$39,$B16,'MemMon Actual'!AD$14:AD$39)+SUMIF('MemMon Projected'!$B$14:$B$39,$B16,'MemMon Projected'!AD$14:AD$39)</f>
        <v>0</v>
      </c>
      <c r="AE16" s="569">
        <f>SUMIF('MemMon Actual'!$B$14:$B$39,$B16,'MemMon Actual'!AE$14:AE$39)+SUMIF('MemMon Projected'!$B$14:$B$39,$B16,'MemMon Projected'!AE$14:AE$39)</f>
        <v>0</v>
      </c>
      <c r="AF16" s="569">
        <f>SUMIF('MemMon Actual'!$B$14:$B$39,$B16,'MemMon Actual'!AF$14:AF$39)+SUMIF('MemMon Projected'!$B$14:$B$39,$B16,'MemMon Projected'!AF$14:AF$39)</f>
        <v>0</v>
      </c>
      <c r="AG16" s="600">
        <f>SUMIF('MemMon Actual'!$B$14:$B$39,$B16,'MemMon Actual'!AG$14:AG$39)+SUMIF('MemMon Projected'!$B$14:$B$39,$B16,'MemMon Projected'!AG$14:AG$39)</f>
        <v>0</v>
      </c>
    </row>
    <row r="17" spans="2:33" x14ac:dyDescent="0.2">
      <c r="B17" s="539" t="str">
        <f>IFERROR(VLOOKUP(C17,'MEG Def'!$A$14:$B$21,2),"")</f>
        <v>AFDC</v>
      </c>
      <c r="C17" s="388">
        <v>1</v>
      </c>
      <c r="D17" s="599">
        <f>SUMIF('MemMon Actual'!$B$14:$B$39,$B17,'MemMon Actual'!D$14:D$39)+SUMIF('MemMon Projected'!$B$14:$B$39,$B17,'MemMon Projected'!D$14:D$39)</f>
        <v>0</v>
      </c>
      <c r="E17" s="844">
        <f>SUMIF('MemMon Actual'!$B$14:$B$39,$B17,'MemMon Actual'!E$14:E$39)+SUMIF('MemMon Projected'!$B$14:$B$39,$B17,'MemMon Projected'!E$14:E$39)</f>
        <v>0</v>
      </c>
      <c r="F17" s="844">
        <f>SUMIF('MemMon Actual'!$B$14:$B$39,$B17,'MemMon Actual'!F$14:F$39)+SUMIF('MemMon Projected'!$B$14:$B$39,$B17,'MemMon Projected'!F$14:F$39)</f>
        <v>0</v>
      </c>
      <c r="G17" s="844">
        <f>SUMIF('MemMon Actual'!$B$14:$B$39,$B17,'MemMon Actual'!G$14:G$39)+SUMIF('MemMon Projected'!$B$14:$B$39,$B17,'MemMon Projected'!G$14:G$39)</f>
        <v>0</v>
      </c>
      <c r="H17" s="844">
        <f>SUMIF('MemMon Actual'!$B$14:$B$39,$B17,'MemMon Actual'!H$14:H$39)+SUMIF('MemMon Projected'!$B$14:$B$39,$B17,'MemMon Projected'!H$14:H$39)</f>
        <v>0</v>
      </c>
      <c r="I17" s="844">
        <f>SUMIF('MemMon Actual'!$B$14:$B$39,$B17,'MemMon Actual'!I$14:I$39)+SUMIF('MemMon Projected'!$B$14:$B$39,$B17,'MemMon Projected'!I$14:I$39)</f>
        <v>0</v>
      </c>
      <c r="J17" s="844">
        <f>SUMIF('MemMon Actual'!$B$14:$B$39,$B17,'MemMon Actual'!J$14:J$39)+SUMIF('MemMon Projected'!$B$14:$B$39,$B17,'MemMon Projected'!J$14:J$39)</f>
        <v>0</v>
      </c>
      <c r="K17" s="844">
        <f>SUMIF('MemMon Actual'!$B$14:$B$39,$B17,'MemMon Actual'!K$14:K$39)+SUMIF('MemMon Projected'!$B$14:$B$39,$B17,'MemMon Projected'!K$14:K$39)</f>
        <v>0</v>
      </c>
      <c r="L17" s="844">
        <f>SUMIF('MemMon Actual'!$B$14:$B$39,$B17,'MemMon Actual'!L$14:L$39)+SUMIF('MemMon Projected'!$B$14:$B$39,$B17,'MemMon Projected'!L$14:L$39)</f>
        <v>0</v>
      </c>
      <c r="M17" s="844">
        <f>SUMIF('MemMon Actual'!$B$14:$B$39,$B17,'MemMon Actual'!M$14:M$39)+SUMIF('MemMon Projected'!$B$14:$B$39,$B17,'MemMon Projected'!M$14:M$39)</f>
        <v>0</v>
      </c>
      <c r="N17" s="844">
        <f>SUMIF('MemMon Actual'!$B$14:$B$39,$B17,'MemMon Actual'!N$14:N$39)+SUMIF('MemMon Projected'!$B$14:$B$39,$B17,'MemMon Projected'!N$14:N$39)</f>
        <v>0</v>
      </c>
      <c r="O17" s="844">
        <f>SUMIF('MemMon Actual'!$B$14:$B$39,$B17,'MemMon Actual'!O$14:O$39)+SUMIF('MemMon Projected'!$B$14:$B$39,$B17,'MemMon Projected'!O$14:O$39)</f>
        <v>0</v>
      </c>
      <c r="P17" s="844">
        <f>SUMIF('MemMon Actual'!$B$14:$B$39,$B17,'MemMon Actual'!P$14:P$39)+SUMIF('MemMon Projected'!$B$14:$B$39,$B17,'MemMon Projected'!P$14:P$39)</f>
        <v>0</v>
      </c>
      <c r="Q17" s="844">
        <f>SUMIF('MemMon Actual'!$B$14:$B$39,$B17,'MemMon Actual'!Q$14:Q$39)+SUMIF('MemMon Projected'!$B$14:$B$39,$B17,'MemMon Projected'!Q$14:Q$39)</f>
        <v>0</v>
      </c>
      <c r="R17" s="844">
        <f>SUMIF('MemMon Actual'!$B$14:$B$39,$B17,'MemMon Actual'!R$14:R$39)+SUMIF('MemMon Projected'!$B$14:$B$39,$B17,'MemMon Projected'!R$14:R$39)</f>
        <v>0</v>
      </c>
      <c r="S17" s="599">
        <f>SUMIF('MemMon Actual'!$B$14:$B$39,$B17,'MemMon Actual'!S$14:S$39)+SUMIF('MemMon Projected'!$B$14:$B$39,$B17,'MemMon Projected'!S$14:S$39)</f>
        <v>871313</v>
      </c>
      <c r="T17" s="844">
        <f>SUMIF('MemMon Actual'!$B$14:$B$39,$B17,'MemMon Actual'!T$14:T$39)+SUMIF('MemMon Projected'!$B$14:$B$39,$B17,'MemMon Projected'!T$14:T$39)</f>
        <v>941899</v>
      </c>
      <c r="U17" s="844">
        <f>SUMIF('MemMon Actual'!$B$14:$B$39,$B17,'MemMon Actual'!U$14:U$39)+SUMIF('MemMon Projected'!$B$14:$B$39,$B17,'MemMon Projected'!U$14:U$39)</f>
        <v>1020799</v>
      </c>
      <c r="V17" s="844">
        <f>SUMIF('MemMon Actual'!$B$14:$B$39,$B17,'MemMon Actual'!V$14:V$39)+SUMIF('MemMon Projected'!$B$14:$B$39,$B17,'MemMon Projected'!V$14:V$39)</f>
        <v>1135128</v>
      </c>
      <c r="W17" s="600">
        <f>SUMIF('MemMon Actual'!$B$14:$B$39,$B17,'MemMon Actual'!W$14:W$39)+SUMIF('MemMon Projected'!$B$14:$B$39,$B17,'MemMon Projected'!W$14:W$39)</f>
        <v>1170621</v>
      </c>
      <c r="X17" s="569">
        <f>SUMIF('MemMon Actual'!$B$14:$B$39,$B17,'MemMon Actual'!X$14:X$39)+SUMIF('MemMon Projected'!$B$14:$B$39,$B17,'MemMon Projected'!X$14:X$39)</f>
        <v>0</v>
      </c>
      <c r="Y17" s="569">
        <f>SUMIF('MemMon Actual'!$B$14:$B$39,$B17,'MemMon Actual'!Y$14:Y$39)+SUMIF('MemMon Projected'!$B$14:$B$39,$B17,'MemMon Projected'!Y$14:Y$39)</f>
        <v>0</v>
      </c>
      <c r="Z17" s="569">
        <f>SUMIF('MemMon Actual'!$B$14:$B$39,$B17,'MemMon Actual'!Z$14:Z$39)+SUMIF('MemMon Projected'!$B$14:$B$39,$B17,'MemMon Projected'!Z$14:Z$39)</f>
        <v>0</v>
      </c>
      <c r="AA17" s="569">
        <f>SUMIF('MemMon Actual'!$B$14:$B$39,$B17,'MemMon Actual'!AA$14:AA$39)+SUMIF('MemMon Projected'!$B$14:$B$39,$B17,'MemMon Projected'!AA$14:AA$39)</f>
        <v>0</v>
      </c>
      <c r="AB17" s="569">
        <f>SUMIF('MemMon Actual'!$B$14:$B$39,$B17,'MemMon Actual'!AB$14:AB$39)+SUMIF('MemMon Projected'!$B$14:$B$39,$B17,'MemMon Projected'!AB$14:AB$39)</f>
        <v>0</v>
      </c>
      <c r="AC17" s="569">
        <f>SUMIF('MemMon Actual'!$B$14:$B$39,$B17,'MemMon Actual'!AC$14:AC$39)+SUMIF('MemMon Projected'!$B$14:$B$39,$B17,'MemMon Projected'!AC$14:AC$39)</f>
        <v>0</v>
      </c>
      <c r="AD17" s="569">
        <f>SUMIF('MemMon Actual'!$B$14:$B$39,$B17,'MemMon Actual'!AD$14:AD$39)+SUMIF('MemMon Projected'!$B$14:$B$39,$B17,'MemMon Projected'!AD$14:AD$39)</f>
        <v>0</v>
      </c>
      <c r="AE17" s="569">
        <f>SUMIF('MemMon Actual'!$B$14:$B$39,$B17,'MemMon Actual'!AE$14:AE$39)+SUMIF('MemMon Projected'!$B$14:$B$39,$B17,'MemMon Projected'!AE$14:AE$39)</f>
        <v>0</v>
      </c>
      <c r="AF17" s="569">
        <f>SUMIF('MemMon Actual'!$B$14:$B$39,$B17,'MemMon Actual'!AF$14:AF$39)+SUMIF('MemMon Projected'!$B$14:$B$39,$B17,'MemMon Projected'!AF$14:AF$39)</f>
        <v>0</v>
      </c>
      <c r="AG17" s="600">
        <f>SUMIF('MemMon Actual'!$B$14:$B$39,$B17,'MemMon Actual'!AG$14:AG$39)+SUMIF('MemMon Projected'!$B$14:$B$39,$B17,'MemMon Projected'!AG$14:AG$39)</f>
        <v>0</v>
      </c>
    </row>
    <row r="18" spans="2:33" x14ac:dyDescent="0.2">
      <c r="B18" s="539" t="str">
        <f>IFERROR(VLOOKUP(C18,'MEG Def'!$A$14:$B$21,2),"")</f>
        <v>PWO</v>
      </c>
      <c r="C18" s="388">
        <v>2</v>
      </c>
      <c r="D18" s="599">
        <f>SUMIF('MemMon Actual'!$B$14:$B$39,$B18,'MemMon Actual'!D$14:D$39)+SUMIF('MemMon Projected'!$B$14:$B$39,$B18,'MemMon Projected'!D$14:D$39)</f>
        <v>0</v>
      </c>
      <c r="E18" s="844">
        <f>SUMIF('MemMon Actual'!$B$14:$B$39,$B18,'MemMon Actual'!E$14:E$39)+SUMIF('MemMon Projected'!$B$14:$B$39,$B18,'MemMon Projected'!E$14:E$39)</f>
        <v>0</v>
      </c>
      <c r="F18" s="844">
        <f>SUMIF('MemMon Actual'!$B$14:$B$39,$B18,'MemMon Actual'!F$14:F$39)+SUMIF('MemMon Projected'!$B$14:$B$39,$B18,'MemMon Projected'!F$14:F$39)</f>
        <v>0</v>
      </c>
      <c r="G18" s="844">
        <f>SUMIF('MemMon Actual'!$B$14:$B$39,$B18,'MemMon Actual'!G$14:G$39)+SUMIF('MemMon Projected'!$B$14:$B$39,$B18,'MemMon Projected'!G$14:G$39)</f>
        <v>0</v>
      </c>
      <c r="H18" s="844">
        <f>SUMIF('MemMon Actual'!$B$14:$B$39,$B18,'MemMon Actual'!H$14:H$39)+SUMIF('MemMon Projected'!$B$14:$B$39,$B18,'MemMon Projected'!H$14:H$39)</f>
        <v>0</v>
      </c>
      <c r="I18" s="844">
        <f>SUMIF('MemMon Actual'!$B$14:$B$39,$B18,'MemMon Actual'!I$14:I$39)+SUMIF('MemMon Projected'!$B$14:$B$39,$B18,'MemMon Projected'!I$14:I$39)</f>
        <v>0</v>
      </c>
      <c r="J18" s="844">
        <f>SUMIF('MemMon Actual'!$B$14:$B$39,$B18,'MemMon Actual'!J$14:J$39)+SUMIF('MemMon Projected'!$B$14:$B$39,$B18,'MemMon Projected'!J$14:J$39)</f>
        <v>0</v>
      </c>
      <c r="K18" s="844">
        <f>SUMIF('MemMon Actual'!$B$14:$B$39,$B18,'MemMon Actual'!K$14:K$39)+SUMIF('MemMon Projected'!$B$14:$B$39,$B18,'MemMon Projected'!K$14:K$39)</f>
        <v>0</v>
      </c>
      <c r="L18" s="844">
        <f>SUMIF('MemMon Actual'!$B$14:$B$39,$B18,'MemMon Actual'!L$14:L$39)+SUMIF('MemMon Projected'!$B$14:$B$39,$B18,'MemMon Projected'!L$14:L$39)</f>
        <v>0</v>
      </c>
      <c r="M18" s="844">
        <f>SUMIF('MemMon Actual'!$B$14:$B$39,$B18,'MemMon Actual'!M$14:M$39)+SUMIF('MemMon Projected'!$B$14:$B$39,$B18,'MemMon Projected'!M$14:M$39)</f>
        <v>0</v>
      </c>
      <c r="N18" s="844">
        <f>SUMIF('MemMon Actual'!$B$14:$B$39,$B18,'MemMon Actual'!N$14:N$39)+SUMIF('MemMon Projected'!$B$14:$B$39,$B18,'MemMon Projected'!N$14:N$39)</f>
        <v>0</v>
      </c>
      <c r="O18" s="844">
        <f>SUMIF('MemMon Actual'!$B$14:$B$39,$B18,'MemMon Actual'!O$14:O$39)+SUMIF('MemMon Projected'!$B$14:$B$39,$B18,'MemMon Projected'!O$14:O$39)</f>
        <v>0</v>
      </c>
      <c r="P18" s="844">
        <f>SUMIF('MemMon Actual'!$B$14:$B$39,$B18,'MemMon Actual'!P$14:P$39)+SUMIF('MemMon Projected'!$B$14:$B$39,$B18,'MemMon Projected'!P$14:P$39)</f>
        <v>0</v>
      </c>
      <c r="Q18" s="844">
        <f>SUMIF('MemMon Actual'!$B$14:$B$39,$B18,'MemMon Actual'!Q$14:Q$39)+SUMIF('MemMon Projected'!$B$14:$B$39,$B18,'MemMon Projected'!Q$14:Q$39)</f>
        <v>0</v>
      </c>
      <c r="R18" s="844">
        <f>SUMIF('MemMon Actual'!$B$14:$B$39,$B18,'MemMon Actual'!R$14:R$39)+SUMIF('MemMon Projected'!$B$14:$B$39,$B18,'MemMon Projected'!R$14:R$39)</f>
        <v>0</v>
      </c>
      <c r="S18" s="599">
        <f>SUMIF('MemMon Actual'!$B$14:$B$39,$B18,'MemMon Actual'!S$14:S$39)+SUMIF('MemMon Projected'!$B$14:$B$39,$B18,'MemMon Projected'!S$14:S$39)</f>
        <v>130844</v>
      </c>
      <c r="T18" s="844">
        <f>SUMIF('MemMon Actual'!$B$14:$B$39,$B18,'MemMon Actual'!T$14:T$39)+SUMIF('MemMon Projected'!$B$14:$B$39,$B18,'MemMon Projected'!T$14:T$39)</f>
        <v>115525</v>
      </c>
      <c r="U18" s="844">
        <f>SUMIF('MemMon Actual'!$B$14:$B$39,$B18,'MemMon Actual'!U$14:U$39)+SUMIF('MemMon Projected'!$B$14:$B$39,$B18,'MemMon Projected'!U$14:U$39)</f>
        <v>105479</v>
      </c>
      <c r="V18" s="844">
        <f>SUMIF('MemMon Actual'!$B$14:$B$39,$B18,'MemMon Actual'!V$14:V$39)+SUMIF('MemMon Projected'!$B$14:$B$39,$B18,'MemMon Projected'!V$14:V$39)</f>
        <v>100651</v>
      </c>
      <c r="W18" s="600">
        <f>SUMIF('MemMon Actual'!$B$14:$B$39,$B18,'MemMon Actual'!W$14:W$39)+SUMIF('MemMon Projected'!$B$14:$B$39,$B18,'MemMon Projected'!W$14:W$39)</f>
        <v>110411</v>
      </c>
      <c r="X18" s="569">
        <f>SUMIF('MemMon Actual'!$B$14:$B$39,$B18,'MemMon Actual'!X$14:X$39)+SUMIF('MemMon Projected'!$B$14:$B$39,$B18,'MemMon Projected'!X$14:X$39)</f>
        <v>0</v>
      </c>
      <c r="Y18" s="569">
        <f>SUMIF('MemMon Actual'!$B$14:$B$39,$B18,'MemMon Actual'!Y$14:Y$39)+SUMIF('MemMon Projected'!$B$14:$B$39,$B18,'MemMon Projected'!Y$14:Y$39)</f>
        <v>0</v>
      </c>
      <c r="Z18" s="569">
        <f>SUMIF('MemMon Actual'!$B$14:$B$39,$B18,'MemMon Actual'!Z$14:Z$39)+SUMIF('MemMon Projected'!$B$14:$B$39,$B18,'MemMon Projected'!Z$14:Z$39)</f>
        <v>0</v>
      </c>
      <c r="AA18" s="569">
        <f>SUMIF('MemMon Actual'!$B$14:$B$39,$B18,'MemMon Actual'!AA$14:AA$39)+SUMIF('MemMon Projected'!$B$14:$B$39,$B18,'MemMon Projected'!AA$14:AA$39)</f>
        <v>0</v>
      </c>
      <c r="AB18" s="569">
        <f>SUMIF('MemMon Actual'!$B$14:$B$39,$B18,'MemMon Actual'!AB$14:AB$39)+SUMIF('MemMon Projected'!$B$14:$B$39,$B18,'MemMon Projected'!AB$14:AB$39)</f>
        <v>0</v>
      </c>
      <c r="AC18" s="569">
        <f>SUMIF('MemMon Actual'!$B$14:$B$39,$B18,'MemMon Actual'!AC$14:AC$39)+SUMIF('MemMon Projected'!$B$14:$B$39,$B18,'MemMon Projected'!AC$14:AC$39)</f>
        <v>0</v>
      </c>
      <c r="AD18" s="569">
        <f>SUMIF('MemMon Actual'!$B$14:$B$39,$B18,'MemMon Actual'!AD$14:AD$39)+SUMIF('MemMon Projected'!$B$14:$B$39,$B18,'MemMon Projected'!AD$14:AD$39)</f>
        <v>0</v>
      </c>
      <c r="AE18" s="569">
        <f>SUMIF('MemMon Actual'!$B$14:$B$39,$B18,'MemMon Actual'!AE$14:AE$39)+SUMIF('MemMon Projected'!$B$14:$B$39,$B18,'MemMon Projected'!AE$14:AE$39)</f>
        <v>0</v>
      </c>
      <c r="AF18" s="569">
        <f>SUMIF('MemMon Actual'!$B$14:$B$39,$B18,'MemMon Actual'!AF$14:AF$39)+SUMIF('MemMon Projected'!$B$14:$B$39,$B18,'MemMon Projected'!AF$14:AF$39)</f>
        <v>0</v>
      </c>
      <c r="AG18" s="600">
        <f>SUMIF('MemMon Actual'!$B$14:$B$39,$B18,'MemMon Actual'!AG$14:AG$39)+SUMIF('MemMon Projected'!$B$14:$B$39,$B18,'MemMon Projected'!AG$14:AG$39)</f>
        <v>0</v>
      </c>
    </row>
    <row r="19" spans="2:33" x14ac:dyDescent="0.2">
      <c r="B19" s="539" t="str">
        <f>IFERROR(VLOOKUP(C19,'MEG Def'!$A$14:$B$21,2),"")</f>
        <v>CMO</v>
      </c>
      <c r="C19" s="388">
        <v>3</v>
      </c>
      <c r="D19" s="599">
        <f>SUMIF('MemMon Actual'!$B$14:$B$39,$B19,'MemMon Actual'!D$14:D$39)+SUMIF('MemMon Projected'!$B$14:$B$39,$B19,'MemMon Projected'!D$14:D$39)</f>
        <v>0</v>
      </c>
      <c r="E19" s="844">
        <f>SUMIF('MemMon Actual'!$B$14:$B$39,$B19,'MemMon Actual'!E$14:E$39)+SUMIF('MemMon Projected'!$B$14:$B$39,$B19,'MemMon Projected'!E$14:E$39)</f>
        <v>0</v>
      </c>
      <c r="F19" s="844">
        <f>SUMIF('MemMon Actual'!$B$14:$B$39,$B19,'MemMon Actual'!F$14:F$39)+SUMIF('MemMon Projected'!$B$14:$B$39,$B19,'MemMon Projected'!F$14:F$39)</f>
        <v>0</v>
      </c>
      <c r="G19" s="844">
        <f>SUMIF('MemMon Actual'!$B$14:$B$39,$B19,'MemMon Actual'!G$14:G$39)+SUMIF('MemMon Projected'!$B$14:$B$39,$B19,'MemMon Projected'!G$14:G$39)</f>
        <v>0</v>
      </c>
      <c r="H19" s="844">
        <f>SUMIF('MemMon Actual'!$B$14:$B$39,$B19,'MemMon Actual'!H$14:H$39)+SUMIF('MemMon Projected'!$B$14:$B$39,$B19,'MemMon Projected'!H$14:H$39)</f>
        <v>0</v>
      </c>
      <c r="I19" s="844">
        <f>SUMIF('MemMon Actual'!$B$14:$B$39,$B19,'MemMon Actual'!I$14:I$39)+SUMIF('MemMon Projected'!$B$14:$B$39,$B19,'MemMon Projected'!I$14:I$39)</f>
        <v>0</v>
      </c>
      <c r="J19" s="844">
        <f>SUMIF('MemMon Actual'!$B$14:$B$39,$B19,'MemMon Actual'!J$14:J$39)+SUMIF('MemMon Projected'!$B$14:$B$39,$B19,'MemMon Projected'!J$14:J$39)</f>
        <v>0</v>
      </c>
      <c r="K19" s="844">
        <f>SUMIF('MemMon Actual'!$B$14:$B$39,$B19,'MemMon Actual'!K$14:K$39)+SUMIF('MemMon Projected'!$B$14:$B$39,$B19,'MemMon Projected'!K$14:K$39)</f>
        <v>0</v>
      </c>
      <c r="L19" s="844">
        <f>SUMIF('MemMon Actual'!$B$14:$B$39,$B19,'MemMon Actual'!L$14:L$39)+SUMIF('MemMon Projected'!$B$14:$B$39,$B19,'MemMon Projected'!L$14:L$39)</f>
        <v>0</v>
      </c>
      <c r="M19" s="844">
        <f>SUMIF('MemMon Actual'!$B$14:$B$39,$B19,'MemMon Actual'!M$14:M$39)+SUMIF('MemMon Projected'!$B$14:$B$39,$B19,'MemMon Projected'!M$14:M$39)</f>
        <v>0</v>
      </c>
      <c r="N19" s="844">
        <f>SUMIF('MemMon Actual'!$B$14:$B$39,$B19,'MemMon Actual'!N$14:N$39)+SUMIF('MemMon Projected'!$B$14:$B$39,$B19,'MemMon Projected'!N$14:N$39)</f>
        <v>0</v>
      </c>
      <c r="O19" s="844">
        <f>SUMIF('MemMon Actual'!$B$14:$B$39,$B19,'MemMon Actual'!O$14:O$39)+SUMIF('MemMon Projected'!$B$14:$B$39,$B19,'MemMon Projected'!O$14:O$39)</f>
        <v>0</v>
      </c>
      <c r="P19" s="844">
        <f>SUMIF('MemMon Actual'!$B$14:$B$39,$B19,'MemMon Actual'!P$14:P$39)+SUMIF('MemMon Projected'!$B$14:$B$39,$B19,'MemMon Projected'!P$14:P$39)</f>
        <v>0</v>
      </c>
      <c r="Q19" s="844">
        <f>SUMIF('MemMon Actual'!$B$14:$B$39,$B19,'MemMon Actual'!Q$14:Q$39)+SUMIF('MemMon Projected'!$B$14:$B$39,$B19,'MemMon Projected'!Q$14:Q$39)</f>
        <v>0</v>
      </c>
      <c r="R19" s="844">
        <f>SUMIF('MemMon Actual'!$B$14:$B$39,$B19,'MemMon Actual'!R$14:R$39)+SUMIF('MemMon Projected'!$B$14:$B$39,$B19,'MemMon Projected'!R$14:R$39)</f>
        <v>0</v>
      </c>
      <c r="S19" s="599">
        <f>SUMIF('MemMon Actual'!$B$14:$B$39,$B19,'MemMon Actual'!S$14:S$39)+SUMIF('MemMon Projected'!$B$14:$B$39,$B19,'MemMon Projected'!S$14:S$39)</f>
        <v>3203963</v>
      </c>
      <c r="T19" s="844">
        <f>SUMIF('MemMon Actual'!$B$14:$B$39,$B19,'MemMon Actual'!T$14:T$39)+SUMIF('MemMon Projected'!$B$14:$B$39,$B19,'MemMon Projected'!T$14:T$39)</f>
        <v>3119263</v>
      </c>
      <c r="U19" s="844">
        <f>SUMIF('MemMon Actual'!$B$14:$B$39,$B19,'MemMon Actual'!U$14:U$39)+SUMIF('MemMon Projected'!$B$14:$B$39,$B19,'MemMon Projected'!U$14:U$39)</f>
        <v>3109192</v>
      </c>
      <c r="V19" s="844">
        <f>SUMIF('MemMon Actual'!$B$14:$B$39,$B19,'MemMon Actual'!V$14:V$39)+SUMIF('MemMon Projected'!$B$14:$B$39,$B19,'MemMon Projected'!V$14:V$39)</f>
        <v>3310651</v>
      </c>
      <c r="W19" s="600">
        <f>SUMIF('MemMon Actual'!$B$14:$B$39,$B19,'MemMon Actual'!W$14:W$39)+SUMIF('MemMon Projected'!$B$14:$B$39,$B19,'MemMon Projected'!W$14:W$39)</f>
        <v>3380809</v>
      </c>
      <c r="X19" s="569">
        <f>SUMIF('MemMon Actual'!$B$14:$B$39,$B19,'MemMon Actual'!X$14:X$39)+SUMIF('MemMon Projected'!$B$14:$B$39,$B19,'MemMon Projected'!X$14:X$39)</f>
        <v>0</v>
      </c>
      <c r="Y19" s="569">
        <f>SUMIF('MemMon Actual'!$B$14:$B$39,$B19,'MemMon Actual'!Y$14:Y$39)+SUMIF('MemMon Projected'!$B$14:$B$39,$B19,'MemMon Projected'!Y$14:Y$39)</f>
        <v>0</v>
      </c>
      <c r="Z19" s="569">
        <f>SUMIF('MemMon Actual'!$B$14:$B$39,$B19,'MemMon Actual'!Z$14:Z$39)+SUMIF('MemMon Projected'!$B$14:$B$39,$B19,'MemMon Projected'!Z$14:Z$39)</f>
        <v>0</v>
      </c>
      <c r="AA19" s="569">
        <f>SUMIF('MemMon Actual'!$B$14:$B$39,$B19,'MemMon Actual'!AA$14:AA$39)+SUMIF('MemMon Projected'!$B$14:$B$39,$B19,'MemMon Projected'!AA$14:AA$39)</f>
        <v>0</v>
      </c>
      <c r="AB19" s="569">
        <f>SUMIF('MemMon Actual'!$B$14:$B$39,$B19,'MemMon Actual'!AB$14:AB$39)+SUMIF('MemMon Projected'!$B$14:$B$39,$B19,'MemMon Projected'!AB$14:AB$39)</f>
        <v>0</v>
      </c>
      <c r="AC19" s="569">
        <f>SUMIF('MemMon Actual'!$B$14:$B$39,$B19,'MemMon Actual'!AC$14:AC$39)+SUMIF('MemMon Projected'!$B$14:$B$39,$B19,'MemMon Projected'!AC$14:AC$39)</f>
        <v>0</v>
      </c>
      <c r="AD19" s="569">
        <f>SUMIF('MemMon Actual'!$B$14:$B$39,$B19,'MemMon Actual'!AD$14:AD$39)+SUMIF('MemMon Projected'!$B$14:$B$39,$B19,'MemMon Projected'!AD$14:AD$39)</f>
        <v>0</v>
      </c>
      <c r="AE19" s="569">
        <f>SUMIF('MemMon Actual'!$B$14:$B$39,$B19,'MemMon Actual'!AE$14:AE$39)+SUMIF('MemMon Projected'!$B$14:$B$39,$B19,'MemMon Projected'!AE$14:AE$39)</f>
        <v>0</v>
      </c>
      <c r="AF19" s="569">
        <f>SUMIF('MemMon Actual'!$B$14:$B$39,$B19,'MemMon Actual'!AF$14:AF$39)+SUMIF('MemMon Projected'!$B$14:$B$39,$B19,'MemMon Projected'!AF$14:AF$39)</f>
        <v>0</v>
      </c>
      <c r="AG19" s="600">
        <f>SUMIF('MemMon Actual'!$B$14:$B$39,$B19,'MemMon Actual'!AG$14:AG$39)+SUMIF('MemMon Projected'!$B$14:$B$39,$B19,'MemMon Projected'!AG$14:AG$39)</f>
        <v>0</v>
      </c>
    </row>
    <row r="20" spans="2:33" x14ac:dyDescent="0.2">
      <c r="B20" s="539" t="str">
        <f>IFERROR(VLOOKUP(C20,'MEG Def'!$A$14:$B$21,2),"")</f>
        <v>BCCP</v>
      </c>
      <c r="C20" s="388">
        <v>4</v>
      </c>
      <c r="D20" s="599">
        <f>SUMIF('MemMon Actual'!$B$14:$B$39,$B20,'MemMon Actual'!D$14:D$39)+SUMIF('MemMon Projected'!$B$14:$B$39,$B20,'MemMon Projected'!D$14:D$39)</f>
        <v>0</v>
      </c>
      <c r="E20" s="844">
        <f>SUMIF('MemMon Actual'!$B$14:$B$39,$B20,'MemMon Actual'!E$14:E$39)+SUMIF('MemMon Projected'!$B$14:$B$39,$B20,'MemMon Projected'!E$14:E$39)</f>
        <v>0</v>
      </c>
      <c r="F20" s="844">
        <f>SUMIF('MemMon Actual'!$B$14:$B$39,$B20,'MemMon Actual'!F$14:F$39)+SUMIF('MemMon Projected'!$B$14:$B$39,$B20,'MemMon Projected'!F$14:F$39)</f>
        <v>0</v>
      </c>
      <c r="G20" s="844">
        <f>SUMIF('MemMon Actual'!$B$14:$B$39,$B20,'MemMon Actual'!G$14:G$39)+SUMIF('MemMon Projected'!$B$14:$B$39,$B20,'MemMon Projected'!G$14:G$39)</f>
        <v>0</v>
      </c>
      <c r="H20" s="844">
        <f>SUMIF('MemMon Actual'!$B$14:$B$39,$B20,'MemMon Actual'!H$14:H$39)+SUMIF('MemMon Projected'!$B$14:$B$39,$B20,'MemMon Projected'!H$14:H$39)</f>
        <v>0</v>
      </c>
      <c r="I20" s="844">
        <f>SUMIF('MemMon Actual'!$B$14:$B$39,$B20,'MemMon Actual'!I$14:I$39)+SUMIF('MemMon Projected'!$B$14:$B$39,$B20,'MemMon Projected'!I$14:I$39)</f>
        <v>0</v>
      </c>
      <c r="J20" s="844">
        <f>SUMIF('MemMon Actual'!$B$14:$B$39,$B20,'MemMon Actual'!J$14:J$39)+SUMIF('MemMon Projected'!$B$14:$B$39,$B20,'MemMon Projected'!J$14:J$39)</f>
        <v>0</v>
      </c>
      <c r="K20" s="844">
        <f>SUMIF('MemMon Actual'!$B$14:$B$39,$B20,'MemMon Actual'!K$14:K$39)+SUMIF('MemMon Projected'!$B$14:$B$39,$B20,'MemMon Projected'!K$14:K$39)</f>
        <v>0</v>
      </c>
      <c r="L20" s="844">
        <f>SUMIF('MemMon Actual'!$B$14:$B$39,$B20,'MemMon Actual'!L$14:L$39)+SUMIF('MemMon Projected'!$B$14:$B$39,$B20,'MemMon Projected'!L$14:L$39)</f>
        <v>0</v>
      </c>
      <c r="M20" s="844">
        <f>SUMIF('MemMon Actual'!$B$14:$B$39,$B20,'MemMon Actual'!M$14:M$39)+SUMIF('MemMon Projected'!$B$14:$B$39,$B20,'MemMon Projected'!M$14:M$39)</f>
        <v>0</v>
      </c>
      <c r="N20" s="844">
        <f>SUMIF('MemMon Actual'!$B$14:$B$39,$B20,'MemMon Actual'!N$14:N$39)+SUMIF('MemMon Projected'!$B$14:$B$39,$B20,'MemMon Projected'!N$14:N$39)</f>
        <v>0</v>
      </c>
      <c r="O20" s="844">
        <f>SUMIF('MemMon Actual'!$B$14:$B$39,$B20,'MemMon Actual'!O$14:O$39)+SUMIF('MemMon Projected'!$B$14:$B$39,$B20,'MemMon Projected'!O$14:O$39)</f>
        <v>0</v>
      </c>
      <c r="P20" s="844">
        <f>SUMIF('MemMon Actual'!$B$14:$B$39,$B20,'MemMon Actual'!P$14:P$39)+SUMIF('MemMon Projected'!$B$14:$B$39,$B20,'MemMon Projected'!P$14:P$39)</f>
        <v>0</v>
      </c>
      <c r="Q20" s="844">
        <f>SUMIF('MemMon Actual'!$B$14:$B$39,$B20,'MemMon Actual'!Q$14:Q$39)+SUMIF('MemMon Projected'!$B$14:$B$39,$B20,'MemMon Projected'!Q$14:Q$39)</f>
        <v>0</v>
      </c>
      <c r="R20" s="844">
        <f>SUMIF('MemMon Actual'!$B$14:$B$39,$B20,'MemMon Actual'!R$14:R$39)+SUMIF('MemMon Projected'!$B$14:$B$39,$B20,'MemMon Projected'!R$14:R$39)</f>
        <v>0</v>
      </c>
      <c r="S20" s="599">
        <f>SUMIF('MemMon Actual'!$B$14:$B$39,$B20,'MemMon Actual'!S$14:S$39)+SUMIF('MemMon Projected'!$B$14:$B$39,$B20,'MemMon Projected'!S$14:S$39)</f>
        <v>2255</v>
      </c>
      <c r="T20" s="844">
        <f>SUMIF('MemMon Actual'!$B$14:$B$39,$B20,'MemMon Actual'!T$14:T$39)+SUMIF('MemMon Projected'!$B$14:$B$39,$B20,'MemMon Projected'!T$14:T$39)</f>
        <v>2210</v>
      </c>
      <c r="U20" s="844">
        <f>SUMIF('MemMon Actual'!$B$14:$B$39,$B20,'MemMon Actual'!U$14:U$39)+SUMIF('MemMon Projected'!$B$14:$B$39,$B20,'MemMon Projected'!U$14:U$39)</f>
        <v>2354</v>
      </c>
      <c r="V20" s="844">
        <f>SUMIF('MemMon Actual'!$B$14:$B$39,$B20,'MemMon Actual'!V$14:V$39)+SUMIF('MemMon Projected'!$B$14:$B$39,$B20,'MemMon Projected'!V$14:V$39)</f>
        <v>2366</v>
      </c>
      <c r="W20" s="600">
        <f>SUMIF('MemMon Actual'!$B$14:$B$39,$B20,'MemMon Actual'!W$14:W$39)+SUMIF('MemMon Projected'!$B$14:$B$39,$B20,'MemMon Projected'!W$14:W$39)</f>
        <v>2617</v>
      </c>
      <c r="X20" s="569">
        <f>SUMIF('MemMon Actual'!$B$14:$B$39,$B20,'MemMon Actual'!X$14:X$39)+SUMIF('MemMon Projected'!$B$14:$B$39,$B20,'MemMon Projected'!X$14:X$39)</f>
        <v>0</v>
      </c>
      <c r="Y20" s="569">
        <f>SUMIF('MemMon Actual'!$B$14:$B$39,$B20,'MemMon Actual'!Y$14:Y$39)+SUMIF('MemMon Projected'!$B$14:$B$39,$B20,'MemMon Projected'!Y$14:Y$39)</f>
        <v>0</v>
      </c>
      <c r="Z20" s="569">
        <f>SUMIF('MemMon Actual'!$B$14:$B$39,$B20,'MemMon Actual'!Z$14:Z$39)+SUMIF('MemMon Projected'!$B$14:$B$39,$B20,'MemMon Projected'!Z$14:Z$39)</f>
        <v>0</v>
      </c>
      <c r="AA20" s="569">
        <f>SUMIF('MemMon Actual'!$B$14:$B$39,$B20,'MemMon Actual'!AA$14:AA$39)+SUMIF('MemMon Projected'!$B$14:$B$39,$B20,'MemMon Projected'!AA$14:AA$39)</f>
        <v>0</v>
      </c>
      <c r="AB20" s="569">
        <f>SUMIF('MemMon Actual'!$B$14:$B$39,$B20,'MemMon Actual'!AB$14:AB$39)+SUMIF('MemMon Projected'!$B$14:$B$39,$B20,'MemMon Projected'!AB$14:AB$39)</f>
        <v>0</v>
      </c>
      <c r="AC20" s="569">
        <f>SUMIF('MemMon Actual'!$B$14:$B$39,$B20,'MemMon Actual'!AC$14:AC$39)+SUMIF('MemMon Projected'!$B$14:$B$39,$B20,'MemMon Projected'!AC$14:AC$39)</f>
        <v>0</v>
      </c>
      <c r="AD20" s="569">
        <f>SUMIF('MemMon Actual'!$B$14:$B$39,$B20,'MemMon Actual'!AD$14:AD$39)+SUMIF('MemMon Projected'!$B$14:$B$39,$B20,'MemMon Projected'!AD$14:AD$39)</f>
        <v>0</v>
      </c>
      <c r="AE20" s="569">
        <f>SUMIF('MemMon Actual'!$B$14:$B$39,$B20,'MemMon Actual'!AE$14:AE$39)+SUMIF('MemMon Projected'!$B$14:$B$39,$B20,'MemMon Projected'!AE$14:AE$39)</f>
        <v>0</v>
      </c>
      <c r="AF20" s="569">
        <f>SUMIF('MemMon Actual'!$B$14:$B$39,$B20,'MemMon Actual'!AF$14:AF$39)+SUMIF('MemMon Projected'!$B$14:$B$39,$B20,'MemMon Projected'!AF$14:AF$39)</f>
        <v>0</v>
      </c>
      <c r="AG20" s="600">
        <f>SUMIF('MemMon Actual'!$B$14:$B$39,$B20,'MemMon Actual'!AG$14:AG$39)+SUMIF('MemMon Projected'!$B$14:$B$39,$B20,'MemMon Projected'!AG$14:AG$39)</f>
        <v>0</v>
      </c>
    </row>
    <row r="21" spans="2:33" x14ac:dyDescent="0.2">
      <c r="B21" s="539" t="str">
        <f>IFERROR(VLOOKUP(C21,'MEG Def'!$A$14:$B$21,2),"")</f>
        <v xml:space="preserve">Old Age Assistance </v>
      </c>
      <c r="C21" s="388">
        <v>5</v>
      </c>
      <c r="D21" s="599">
        <f>SUMIF('MemMon Actual'!$B$14:$B$39,$B21,'MemMon Actual'!D$14:D$39)+SUMIF('MemMon Projected'!$B$14:$B$39,$B21,'MemMon Projected'!D$14:D$39)</f>
        <v>0</v>
      </c>
      <c r="E21" s="844">
        <f>SUMIF('MemMon Actual'!$B$14:$B$39,$B21,'MemMon Actual'!E$14:E$39)+SUMIF('MemMon Projected'!$B$14:$B$39,$B21,'MemMon Projected'!E$14:E$39)</f>
        <v>0</v>
      </c>
      <c r="F21" s="844">
        <f>SUMIF('MemMon Actual'!$B$14:$B$39,$B21,'MemMon Actual'!F$14:F$39)+SUMIF('MemMon Projected'!$B$14:$B$39,$B21,'MemMon Projected'!F$14:F$39)</f>
        <v>0</v>
      </c>
      <c r="G21" s="844">
        <f>SUMIF('MemMon Actual'!$B$14:$B$39,$B21,'MemMon Actual'!G$14:G$39)+SUMIF('MemMon Projected'!$B$14:$B$39,$B21,'MemMon Projected'!G$14:G$39)</f>
        <v>0</v>
      </c>
      <c r="H21" s="844">
        <f>SUMIF('MemMon Actual'!$B$14:$B$39,$B21,'MemMon Actual'!H$14:H$39)+SUMIF('MemMon Projected'!$B$14:$B$39,$B21,'MemMon Projected'!H$14:H$39)</f>
        <v>0</v>
      </c>
      <c r="I21" s="844">
        <f>SUMIF('MemMon Actual'!$B$14:$B$39,$B21,'MemMon Actual'!I$14:I$39)+SUMIF('MemMon Projected'!$B$14:$B$39,$B21,'MemMon Projected'!I$14:I$39)</f>
        <v>0</v>
      </c>
      <c r="J21" s="844">
        <f>SUMIF('MemMon Actual'!$B$14:$B$39,$B21,'MemMon Actual'!J$14:J$39)+SUMIF('MemMon Projected'!$B$14:$B$39,$B21,'MemMon Projected'!J$14:J$39)</f>
        <v>0</v>
      </c>
      <c r="K21" s="844">
        <f>SUMIF('MemMon Actual'!$B$14:$B$39,$B21,'MemMon Actual'!K$14:K$39)+SUMIF('MemMon Projected'!$B$14:$B$39,$B21,'MemMon Projected'!K$14:K$39)</f>
        <v>0</v>
      </c>
      <c r="L21" s="844">
        <f>SUMIF('MemMon Actual'!$B$14:$B$39,$B21,'MemMon Actual'!L$14:L$39)+SUMIF('MemMon Projected'!$B$14:$B$39,$B21,'MemMon Projected'!L$14:L$39)</f>
        <v>0</v>
      </c>
      <c r="M21" s="844">
        <f>SUMIF('MemMon Actual'!$B$14:$B$39,$B21,'MemMon Actual'!M$14:M$39)+SUMIF('MemMon Projected'!$B$14:$B$39,$B21,'MemMon Projected'!M$14:M$39)</f>
        <v>0</v>
      </c>
      <c r="N21" s="844">
        <f>SUMIF('MemMon Actual'!$B$14:$B$39,$B21,'MemMon Actual'!N$14:N$39)+SUMIF('MemMon Projected'!$B$14:$B$39,$B21,'MemMon Projected'!N$14:N$39)</f>
        <v>0</v>
      </c>
      <c r="O21" s="844">
        <f>SUMIF('MemMon Actual'!$B$14:$B$39,$B21,'MemMon Actual'!O$14:O$39)+SUMIF('MemMon Projected'!$B$14:$B$39,$B21,'MemMon Projected'!O$14:O$39)</f>
        <v>0</v>
      </c>
      <c r="P21" s="844">
        <f>SUMIF('MemMon Actual'!$B$14:$B$39,$B21,'MemMon Actual'!P$14:P$39)+SUMIF('MemMon Projected'!$B$14:$B$39,$B21,'MemMon Projected'!P$14:P$39)</f>
        <v>0</v>
      </c>
      <c r="Q21" s="844">
        <f>SUMIF('MemMon Actual'!$B$14:$B$39,$B21,'MemMon Actual'!Q$14:Q$39)+SUMIF('MemMon Projected'!$B$14:$B$39,$B21,'MemMon Projected'!Q$14:Q$39)</f>
        <v>0</v>
      </c>
      <c r="R21" s="844">
        <f>SUMIF('MemMon Actual'!$B$14:$B$39,$B21,'MemMon Actual'!R$14:R$39)+SUMIF('MemMon Projected'!$B$14:$B$39,$B21,'MemMon Projected'!R$14:R$39)</f>
        <v>0</v>
      </c>
      <c r="S21" s="599">
        <f>SUMIF('MemMon Actual'!$B$14:$B$39,$B21,'MemMon Actual'!S$14:S$39)+SUMIF('MemMon Projected'!$B$14:$B$39,$B21,'MemMon Projected'!S$14:S$39)</f>
        <v>533908</v>
      </c>
      <c r="T21" s="844">
        <f>SUMIF('MemMon Actual'!$B$14:$B$39,$B21,'MemMon Actual'!T$14:T$39)+SUMIF('MemMon Projected'!$B$14:$B$39,$B21,'MemMon Projected'!T$14:T$39)</f>
        <v>554790</v>
      </c>
      <c r="U21" s="844">
        <f>SUMIF('MemMon Actual'!$B$14:$B$39,$B21,'MemMon Actual'!U$14:U$39)+SUMIF('MemMon Projected'!$B$14:$B$39,$B21,'MemMon Projected'!U$14:U$39)</f>
        <v>572919</v>
      </c>
      <c r="V21" s="844">
        <f>SUMIF('MemMon Actual'!$B$14:$B$39,$B21,'MemMon Actual'!V$14:V$39)+SUMIF('MemMon Projected'!$B$14:$B$39,$B21,'MemMon Projected'!V$14:V$39)</f>
        <v>601303</v>
      </c>
      <c r="W21" s="600">
        <f>SUMIF('MemMon Actual'!$B$14:$B$39,$B21,'MemMon Actual'!W$14:W$39)+SUMIF('MemMon Projected'!$B$14:$B$39,$B21,'MemMon Projected'!W$14:W$39)</f>
        <v>630797</v>
      </c>
      <c r="X21" s="569">
        <f>SUMIF('MemMon Actual'!$B$14:$B$39,$B21,'MemMon Actual'!X$14:X$39)+SUMIF('MemMon Projected'!$B$14:$B$39,$B21,'MemMon Projected'!X$14:X$39)</f>
        <v>0</v>
      </c>
      <c r="Y21" s="569">
        <f>SUMIF('MemMon Actual'!$B$14:$B$39,$B21,'MemMon Actual'!Y$14:Y$39)+SUMIF('MemMon Projected'!$B$14:$B$39,$B21,'MemMon Projected'!Y$14:Y$39)</f>
        <v>0</v>
      </c>
      <c r="Z21" s="569">
        <f>SUMIF('MemMon Actual'!$B$14:$B$39,$B21,'MemMon Actual'!Z$14:Z$39)+SUMIF('MemMon Projected'!$B$14:$B$39,$B21,'MemMon Projected'!Z$14:Z$39)</f>
        <v>0</v>
      </c>
      <c r="AA21" s="569">
        <f>SUMIF('MemMon Actual'!$B$14:$B$39,$B21,'MemMon Actual'!AA$14:AA$39)+SUMIF('MemMon Projected'!$B$14:$B$39,$B21,'MemMon Projected'!AA$14:AA$39)</f>
        <v>0</v>
      </c>
      <c r="AB21" s="569">
        <f>SUMIF('MemMon Actual'!$B$14:$B$39,$B21,'MemMon Actual'!AB$14:AB$39)+SUMIF('MemMon Projected'!$B$14:$B$39,$B21,'MemMon Projected'!AB$14:AB$39)</f>
        <v>0</v>
      </c>
      <c r="AC21" s="569">
        <f>SUMIF('MemMon Actual'!$B$14:$B$39,$B21,'MemMon Actual'!AC$14:AC$39)+SUMIF('MemMon Projected'!$B$14:$B$39,$B21,'MemMon Projected'!AC$14:AC$39)</f>
        <v>0</v>
      </c>
      <c r="AD21" s="569">
        <f>SUMIF('MemMon Actual'!$B$14:$B$39,$B21,'MemMon Actual'!AD$14:AD$39)+SUMIF('MemMon Projected'!$B$14:$B$39,$B21,'MemMon Projected'!AD$14:AD$39)</f>
        <v>0</v>
      </c>
      <c r="AE21" s="569">
        <f>SUMIF('MemMon Actual'!$B$14:$B$39,$B21,'MemMon Actual'!AE$14:AE$39)+SUMIF('MemMon Projected'!$B$14:$B$39,$B21,'MemMon Projected'!AE$14:AE$39)</f>
        <v>0</v>
      </c>
      <c r="AF21" s="569">
        <f>SUMIF('MemMon Actual'!$B$14:$B$39,$B21,'MemMon Actual'!AF$14:AF$39)+SUMIF('MemMon Projected'!$B$14:$B$39,$B21,'MemMon Projected'!AF$14:AF$39)</f>
        <v>0</v>
      </c>
      <c r="AG21" s="600">
        <f>SUMIF('MemMon Actual'!$B$14:$B$39,$B21,'MemMon Actual'!AG$14:AG$39)+SUMIF('MemMon Projected'!$B$14:$B$39,$B21,'MemMon Projected'!AG$14:AG$39)</f>
        <v>0</v>
      </c>
    </row>
    <row r="22" spans="2:33" x14ac:dyDescent="0.2">
      <c r="B22" s="539" t="str">
        <f>IFERROR(VLOOKUP(C22,'MEG Def'!$A$14:$B$21,2),"")</f>
        <v xml:space="preserve">Aid to Blind/Disabled </v>
      </c>
      <c r="C22" s="388">
        <v>6</v>
      </c>
      <c r="D22" s="599">
        <f>SUMIF('MemMon Actual'!$B$14:$B$39,$B22,'MemMon Actual'!D$14:D$39)+SUMIF('MemMon Projected'!$B$14:$B$39,$B22,'MemMon Projected'!D$14:D$39)</f>
        <v>0</v>
      </c>
      <c r="E22" s="844">
        <f>SUMIF('MemMon Actual'!$B$14:$B$39,$B22,'MemMon Actual'!E$14:E$39)+SUMIF('MemMon Projected'!$B$14:$B$39,$B22,'MemMon Projected'!E$14:E$39)</f>
        <v>0</v>
      </c>
      <c r="F22" s="844">
        <f>SUMIF('MemMon Actual'!$B$14:$B$39,$B22,'MemMon Actual'!F$14:F$39)+SUMIF('MemMon Projected'!$B$14:$B$39,$B22,'MemMon Projected'!F$14:F$39)</f>
        <v>0</v>
      </c>
      <c r="G22" s="844">
        <f>SUMIF('MemMon Actual'!$B$14:$B$39,$B22,'MemMon Actual'!G$14:G$39)+SUMIF('MemMon Projected'!$B$14:$B$39,$B22,'MemMon Projected'!G$14:G$39)</f>
        <v>0</v>
      </c>
      <c r="H22" s="844">
        <f>SUMIF('MemMon Actual'!$B$14:$B$39,$B22,'MemMon Actual'!H$14:H$39)+SUMIF('MemMon Projected'!$B$14:$B$39,$B22,'MemMon Projected'!H$14:H$39)</f>
        <v>0</v>
      </c>
      <c r="I22" s="844">
        <f>SUMIF('MemMon Actual'!$B$14:$B$39,$B22,'MemMon Actual'!I$14:I$39)+SUMIF('MemMon Projected'!$B$14:$B$39,$B22,'MemMon Projected'!I$14:I$39)</f>
        <v>0</v>
      </c>
      <c r="J22" s="844">
        <f>SUMIF('MemMon Actual'!$B$14:$B$39,$B22,'MemMon Actual'!J$14:J$39)+SUMIF('MemMon Projected'!$B$14:$B$39,$B22,'MemMon Projected'!J$14:J$39)</f>
        <v>0</v>
      </c>
      <c r="K22" s="844">
        <f>SUMIF('MemMon Actual'!$B$14:$B$39,$B22,'MemMon Actual'!K$14:K$39)+SUMIF('MemMon Projected'!$B$14:$B$39,$B22,'MemMon Projected'!K$14:K$39)</f>
        <v>0</v>
      </c>
      <c r="L22" s="844">
        <f>SUMIF('MemMon Actual'!$B$14:$B$39,$B22,'MemMon Actual'!L$14:L$39)+SUMIF('MemMon Projected'!$B$14:$B$39,$B22,'MemMon Projected'!L$14:L$39)</f>
        <v>0</v>
      </c>
      <c r="M22" s="844">
        <f>SUMIF('MemMon Actual'!$B$14:$B$39,$B22,'MemMon Actual'!M$14:M$39)+SUMIF('MemMon Projected'!$B$14:$B$39,$B22,'MemMon Projected'!M$14:M$39)</f>
        <v>0</v>
      </c>
      <c r="N22" s="844">
        <f>SUMIF('MemMon Actual'!$B$14:$B$39,$B22,'MemMon Actual'!N$14:N$39)+SUMIF('MemMon Projected'!$B$14:$B$39,$B22,'MemMon Projected'!N$14:N$39)</f>
        <v>0</v>
      </c>
      <c r="O22" s="844">
        <f>SUMIF('MemMon Actual'!$B$14:$B$39,$B22,'MemMon Actual'!O$14:O$39)+SUMIF('MemMon Projected'!$B$14:$B$39,$B22,'MemMon Projected'!O$14:O$39)</f>
        <v>0</v>
      </c>
      <c r="P22" s="844">
        <f>SUMIF('MemMon Actual'!$B$14:$B$39,$B22,'MemMon Actual'!P$14:P$39)+SUMIF('MemMon Projected'!$B$14:$B$39,$B22,'MemMon Projected'!P$14:P$39)</f>
        <v>0</v>
      </c>
      <c r="Q22" s="844">
        <f>SUMIF('MemMon Actual'!$B$14:$B$39,$B22,'MemMon Actual'!Q$14:Q$39)+SUMIF('MemMon Projected'!$B$14:$B$39,$B22,'MemMon Projected'!Q$14:Q$39)</f>
        <v>0</v>
      </c>
      <c r="R22" s="844">
        <f>SUMIF('MemMon Actual'!$B$14:$B$39,$B22,'MemMon Actual'!R$14:R$39)+SUMIF('MemMon Projected'!$B$14:$B$39,$B22,'MemMon Projected'!R$14:R$39)</f>
        <v>0</v>
      </c>
      <c r="S22" s="599">
        <f>SUMIF('MemMon Actual'!$B$14:$B$39,$B22,'MemMon Actual'!S$14:S$39)+SUMIF('MemMon Projected'!$B$14:$B$39,$B22,'MemMon Projected'!S$14:S$39)</f>
        <v>1013009</v>
      </c>
      <c r="T22" s="844">
        <f>SUMIF('MemMon Actual'!$B$14:$B$39,$B22,'MemMon Actual'!T$14:T$39)+SUMIF('MemMon Projected'!$B$14:$B$39,$B22,'MemMon Projected'!T$14:T$39)</f>
        <v>1005979</v>
      </c>
      <c r="U22" s="844">
        <f>SUMIF('MemMon Actual'!$B$14:$B$39,$B22,'MemMon Actual'!U$14:U$39)+SUMIF('MemMon Projected'!$B$14:$B$39,$B22,'MemMon Projected'!U$14:U$39)</f>
        <v>1011497</v>
      </c>
      <c r="V22" s="844">
        <f>SUMIF('MemMon Actual'!$B$14:$B$39,$B22,'MemMon Actual'!V$14:V$39)+SUMIF('MemMon Projected'!$B$14:$B$39,$B22,'MemMon Projected'!V$14:V$39)</f>
        <v>1034751</v>
      </c>
      <c r="W22" s="600">
        <f>SUMIF('MemMon Actual'!$B$14:$B$39,$B22,'MemMon Actual'!W$14:W$39)+SUMIF('MemMon Projected'!$B$14:$B$39,$B22,'MemMon Projected'!W$14:W$39)</f>
        <v>1087606</v>
      </c>
      <c r="X22" s="569">
        <f>SUMIF('MemMon Actual'!$B$14:$B$39,$B22,'MemMon Actual'!X$14:X$39)+SUMIF('MemMon Projected'!$B$14:$B$39,$B22,'MemMon Projected'!X$14:X$39)</f>
        <v>0</v>
      </c>
      <c r="Y22" s="569">
        <f>SUMIF('MemMon Actual'!$B$14:$B$39,$B22,'MemMon Actual'!Y$14:Y$39)+SUMIF('MemMon Projected'!$B$14:$B$39,$B22,'MemMon Projected'!Y$14:Y$39)</f>
        <v>0</v>
      </c>
      <c r="Z22" s="569">
        <f>SUMIF('MemMon Actual'!$B$14:$B$39,$B22,'MemMon Actual'!Z$14:Z$39)+SUMIF('MemMon Projected'!$B$14:$B$39,$B22,'MemMon Projected'!Z$14:Z$39)</f>
        <v>0</v>
      </c>
      <c r="AA22" s="569">
        <f>SUMIF('MemMon Actual'!$B$14:$B$39,$B22,'MemMon Actual'!AA$14:AA$39)+SUMIF('MemMon Projected'!$B$14:$B$39,$B22,'MemMon Projected'!AA$14:AA$39)</f>
        <v>0</v>
      </c>
      <c r="AB22" s="569">
        <f>SUMIF('MemMon Actual'!$B$14:$B$39,$B22,'MemMon Actual'!AB$14:AB$39)+SUMIF('MemMon Projected'!$B$14:$B$39,$B22,'MemMon Projected'!AB$14:AB$39)</f>
        <v>0</v>
      </c>
      <c r="AC22" s="569">
        <f>SUMIF('MemMon Actual'!$B$14:$B$39,$B22,'MemMon Actual'!AC$14:AC$39)+SUMIF('MemMon Projected'!$B$14:$B$39,$B22,'MemMon Projected'!AC$14:AC$39)</f>
        <v>0</v>
      </c>
      <c r="AD22" s="569">
        <f>SUMIF('MemMon Actual'!$B$14:$B$39,$B22,'MemMon Actual'!AD$14:AD$39)+SUMIF('MemMon Projected'!$B$14:$B$39,$B22,'MemMon Projected'!AD$14:AD$39)</f>
        <v>0</v>
      </c>
      <c r="AE22" s="569">
        <f>SUMIF('MemMon Actual'!$B$14:$B$39,$B22,'MemMon Actual'!AE$14:AE$39)+SUMIF('MemMon Projected'!$B$14:$B$39,$B22,'MemMon Projected'!AE$14:AE$39)</f>
        <v>0</v>
      </c>
      <c r="AF22" s="569">
        <f>SUMIF('MemMon Actual'!$B$14:$B$39,$B22,'MemMon Actual'!AF$14:AF$39)+SUMIF('MemMon Projected'!$B$14:$B$39,$B22,'MemMon Projected'!AF$14:AF$39)</f>
        <v>0</v>
      </c>
      <c r="AG22" s="600">
        <f>SUMIF('MemMon Actual'!$B$14:$B$39,$B22,'MemMon Actual'!AG$14:AG$39)+SUMIF('MemMon Projected'!$B$14:$B$39,$B22,'MemMon Projected'!AG$14:AG$39)</f>
        <v>0</v>
      </c>
    </row>
    <row r="23" spans="2:33" x14ac:dyDescent="0.2">
      <c r="B23" s="539" t="str">
        <f>IFERROR(VLOOKUP(C23,'MEG Def'!$A$14:$B$21,2),"")</f>
        <v xml:space="preserve">Foster Children </v>
      </c>
      <c r="C23" s="388">
        <v>7</v>
      </c>
      <c r="D23" s="599">
        <f>SUMIF('MemMon Actual'!$B$14:$B$39,$B23,'MemMon Actual'!D$14:D$39)+SUMIF('MemMon Projected'!$B$14:$B$39,$B23,'MemMon Projected'!D$14:D$39)</f>
        <v>0</v>
      </c>
      <c r="E23" s="844">
        <f>SUMIF('MemMon Actual'!$B$14:$B$39,$B23,'MemMon Actual'!E$14:E$39)+SUMIF('MemMon Projected'!$B$14:$B$39,$B23,'MemMon Projected'!E$14:E$39)</f>
        <v>0</v>
      </c>
      <c r="F23" s="844">
        <f>SUMIF('MemMon Actual'!$B$14:$B$39,$B23,'MemMon Actual'!F$14:F$39)+SUMIF('MemMon Projected'!$B$14:$B$39,$B23,'MemMon Projected'!F$14:F$39)</f>
        <v>0</v>
      </c>
      <c r="G23" s="844">
        <f>SUMIF('MemMon Actual'!$B$14:$B$39,$B23,'MemMon Actual'!G$14:G$39)+SUMIF('MemMon Projected'!$B$14:$B$39,$B23,'MemMon Projected'!G$14:G$39)</f>
        <v>0</v>
      </c>
      <c r="H23" s="844">
        <f>SUMIF('MemMon Actual'!$B$14:$B$39,$B23,'MemMon Actual'!H$14:H$39)+SUMIF('MemMon Projected'!$B$14:$B$39,$B23,'MemMon Projected'!H$14:H$39)</f>
        <v>0</v>
      </c>
      <c r="I23" s="844">
        <f>SUMIF('MemMon Actual'!$B$14:$B$39,$B23,'MemMon Actual'!I$14:I$39)+SUMIF('MemMon Projected'!$B$14:$B$39,$B23,'MemMon Projected'!I$14:I$39)</f>
        <v>0</v>
      </c>
      <c r="J23" s="844">
        <f>SUMIF('MemMon Actual'!$B$14:$B$39,$B23,'MemMon Actual'!J$14:J$39)+SUMIF('MemMon Projected'!$B$14:$B$39,$B23,'MemMon Projected'!J$14:J$39)</f>
        <v>0</v>
      </c>
      <c r="K23" s="844">
        <f>SUMIF('MemMon Actual'!$B$14:$B$39,$B23,'MemMon Actual'!K$14:K$39)+SUMIF('MemMon Projected'!$B$14:$B$39,$B23,'MemMon Projected'!K$14:K$39)</f>
        <v>0</v>
      </c>
      <c r="L23" s="844">
        <f>SUMIF('MemMon Actual'!$B$14:$B$39,$B23,'MemMon Actual'!L$14:L$39)+SUMIF('MemMon Projected'!$B$14:$B$39,$B23,'MemMon Projected'!L$14:L$39)</f>
        <v>0</v>
      </c>
      <c r="M23" s="844">
        <f>SUMIF('MemMon Actual'!$B$14:$B$39,$B23,'MemMon Actual'!M$14:M$39)+SUMIF('MemMon Projected'!$B$14:$B$39,$B23,'MemMon Projected'!M$14:M$39)</f>
        <v>0</v>
      </c>
      <c r="N23" s="844">
        <f>SUMIF('MemMon Actual'!$B$14:$B$39,$B23,'MemMon Actual'!N$14:N$39)+SUMIF('MemMon Projected'!$B$14:$B$39,$B23,'MemMon Projected'!N$14:N$39)</f>
        <v>0</v>
      </c>
      <c r="O23" s="844">
        <f>SUMIF('MemMon Actual'!$B$14:$B$39,$B23,'MemMon Actual'!O$14:O$39)+SUMIF('MemMon Projected'!$B$14:$B$39,$B23,'MemMon Projected'!O$14:O$39)</f>
        <v>0</v>
      </c>
      <c r="P23" s="844">
        <f>SUMIF('MemMon Actual'!$B$14:$B$39,$B23,'MemMon Actual'!P$14:P$39)+SUMIF('MemMon Projected'!$B$14:$B$39,$B23,'MemMon Projected'!P$14:P$39)</f>
        <v>0</v>
      </c>
      <c r="Q23" s="844">
        <f>SUMIF('MemMon Actual'!$B$14:$B$39,$B23,'MemMon Actual'!Q$14:Q$39)+SUMIF('MemMon Projected'!$B$14:$B$39,$B23,'MemMon Projected'!Q$14:Q$39)</f>
        <v>0</v>
      </c>
      <c r="R23" s="844">
        <f>SUMIF('MemMon Actual'!$B$14:$B$39,$B23,'MemMon Actual'!R$14:R$39)+SUMIF('MemMon Projected'!$B$14:$B$39,$B23,'MemMon Projected'!R$14:R$39)</f>
        <v>0</v>
      </c>
      <c r="S23" s="599">
        <f>SUMIF('MemMon Actual'!$B$14:$B$39,$B23,'MemMon Actual'!S$14:S$39)+SUMIF('MemMon Projected'!$B$14:$B$39,$B23,'MemMon Projected'!S$14:S$39)</f>
        <v>246649</v>
      </c>
      <c r="T23" s="844">
        <f>SUMIF('MemMon Actual'!$B$14:$B$39,$B23,'MemMon Actual'!T$14:T$39)+SUMIF('MemMon Projected'!$B$14:$B$39,$B23,'MemMon Projected'!T$14:T$39)</f>
        <v>242049</v>
      </c>
      <c r="U23" s="844">
        <f>SUMIF('MemMon Actual'!$B$14:$B$39,$B23,'MemMon Actual'!U$14:U$39)+SUMIF('MemMon Projected'!$B$14:$B$39,$B23,'MemMon Projected'!U$14:U$39)</f>
        <v>238633</v>
      </c>
      <c r="V23" s="844">
        <f>SUMIF('MemMon Actual'!$B$14:$B$39,$B23,'MemMon Actual'!V$14:V$39)+SUMIF('MemMon Projected'!$B$14:$B$39,$B23,'MemMon Projected'!V$14:V$39)</f>
        <v>235333</v>
      </c>
      <c r="W23" s="600">
        <f>SUMIF('MemMon Actual'!$B$14:$B$39,$B23,'MemMon Actual'!W$14:W$39)+SUMIF('MemMon Projected'!$B$14:$B$39,$B23,'MemMon Projected'!W$14:W$39)</f>
        <v>231586</v>
      </c>
      <c r="X23" s="569">
        <f>SUMIF('MemMon Actual'!$B$14:$B$39,$B23,'MemMon Actual'!X$14:X$39)+SUMIF('MemMon Projected'!$B$14:$B$39,$B23,'MemMon Projected'!X$14:X$39)</f>
        <v>0</v>
      </c>
      <c r="Y23" s="569">
        <f>SUMIF('MemMon Actual'!$B$14:$B$39,$B23,'MemMon Actual'!Y$14:Y$39)+SUMIF('MemMon Projected'!$B$14:$B$39,$B23,'MemMon Projected'!Y$14:Y$39)</f>
        <v>0</v>
      </c>
      <c r="Z23" s="569">
        <f>SUMIF('MemMon Actual'!$B$14:$B$39,$B23,'MemMon Actual'!Z$14:Z$39)+SUMIF('MemMon Projected'!$B$14:$B$39,$B23,'MemMon Projected'!Z$14:Z$39)</f>
        <v>0</v>
      </c>
      <c r="AA23" s="569">
        <f>SUMIF('MemMon Actual'!$B$14:$B$39,$B23,'MemMon Actual'!AA$14:AA$39)+SUMIF('MemMon Projected'!$B$14:$B$39,$B23,'MemMon Projected'!AA$14:AA$39)</f>
        <v>0</v>
      </c>
      <c r="AB23" s="569">
        <f>SUMIF('MemMon Actual'!$B$14:$B$39,$B23,'MemMon Actual'!AB$14:AB$39)+SUMIF('MemMon Projected'!$B$14:$B$39,$B23,'MemMon Projected'!AB$14:AB$39)</f>
        <v>0</v>
      </c>
      <c r="AC23" s="569">
        <f>SUMIF('MemMon Actual'!$B$14:$B$39,$B23,'MemMon Actual'!AC$14:AC$39)+SUMIF('MemMon Projected'!$B$14:$B$39,$B23,'MemMon Projected'!AC$14:AC$39)</f>
        <v>0</v>
      </c>
      <c r="AD23" s="569">
        <f>SUMIF('MemMon Actual'!$B$14:$B$39,$B23,'MemMon Actual'!AD$14:AD$39)+SUMIF('MemMon Projected'!$B$14:$B$39,$B23,'MemMon Projected'!AD$14:AD$39)</f>
        <v>0</v>
      </c>
      <c r="AE23" s="569">
        <f>SUMIF('MemMon Actual'!$B$14:$B$39,$B23,'MemMon Actual'!AE$14:AE$39)+SUMIF('MemMon Projected'!$B$14:$B$39,$B23,'MemMon Projected'!AE$14:AE$39)</f>
        <v>0</v>
      </c>
      <c r="AF23" s="569">
        <f>SUMIF('MemMon Actual'!$B$14:$B$39,$B23,'MemMon Actual'!AF$14:AF$39)+SUMIF('MemMon Projected'!$B$14:$B$39,$B23,'MemMon Projected'!AF$14:AF$39)</f>
        <v>0</v>
      </c>
      <c r="AG23" s="600">
        <f>SUMIF('MemMon Actual'!$B$14:$B$39,$B23,'MemMon Actual'!AG$14:AG$39)+SUMIF('MemMon Projected'!$B$14:$B$39,$B23,'MemMon Projected'!AG$14:AG$39)</f>
        <v>0</v>
      </c>
    </row>
    <row r="24" spans="2:33" x14ac:dyDescent="0.2">
      <c r="B24" s="539" t="str">
        <f>IFERROR(VLOOKUP(C24,'MEG Def'!$A$14:$B$21,2),"")</f>
        <v xml:space="preserve">New ACA Adults </v>
      </c>
      <c r="C24" s="388">
        <v>8</v>
      </c>
      <c r="D24" s="599">
        <f>SUMIF('MemMon Actual'!$B$14:$B$39,$B24,'MemMon Actual'!D$14:D$39)+SUMIF('MemMon Projected'!$B$14:$B$39,$B24,'MemMon Projected'!D$14:D$39)</f>
        <v>0</v>
      </c>
      <c r="E24" s="844">
        <f>SUMIF('MemMon Actual'!$B$14:$B$39,$B24,'MemMon Actual'!E$14:E$39)+SUMIF('MemMon Projected'!$B$14:$B$39,$B24,'MemMon Projected'!E$14:E$39)</f>
        <v>0</v>
      </c>
      <c r="F24" s="844">
        <f>SUMIF('MemMon Actual'!$B$14:$B$39,$B24,'MemMon Actual'!F$14:F$39)+SUMIF('MemMon Projected'!$B$14:$B$39,$B24,'MemMon Projected'!F$14:F$39)</f>
        <v>0</v>
      </c>
      <c r="G24" s="844">
        <f>SUMIF('MemMon Actual'!$B$14:$B$39,$B24,'MemMon Actual'!G$14:G$39)+SUMIF('MemMon Projected'!$B$14:$B$39,$B24,'MemMon Projected'!G$14:G$39)</f>
        <v>0</v>
      </c>
      <c r="H24" s="844">
        <f>SUMIF('MemMon Actual'!$B$14:$B$39,$B24,'MemMon Actual'!H$14:H$39)+SUMIF('MemMon Projected'!$B$14:$B$39,$B24,'MemMon Projected'!H$14:H$39)</f>
        <v>0</v>
      </c>
      <c r="I24" s="844">
        <f>SUMIF('MemMon Actual'!$B$14:$B$39,$B24,'MemMon Actual'!I$14:I$39)+SUMIF('MemMon Projected'!$B$14:$B$39,$B24,'MemMon Projected'!I$14:I$39)</f>
        <v>0</v>
      </c>
      <c r="J24" s="844">
        <f>SUMIF('MemMon Actual'!$B$14:$B$39,$B24,'MemMon Actual'!J$14:J$39)+SUMIF('MemMon Projected'!$B$14:$B$39,$B24,'MemMon Projected'!J$14:J$39)</f>
        <v>0</v>
      </c>
      <c r="K24" s="844">
        <f>SUMIF('MemMon Actual'!$B$14:$B$39,$B24,'MemMon Actual'!K$14:K$39)+SUMIF('MemMon Projected'!$B$14:$B$39,$B24,'MemMon Projected'!K$14:K$39)</f>
        <v>0</v>
      </c>
      <c r="L24" s="844">
        <f>SUMIF('MemMon Actual'!$B$14:$B$39,$B24,'MemMon Actual'!L$14:L$39)+SUMIF('MemMon Projected'!$B$14:$B$39,$B24,'MemMon Projected'!L$14:L$39)</f>
        <v>0</v>
      </c>
      <c r="M24" s="844">
        <f>SUMIF('MemMon Actual'!$B$14:$B$39,$B24,'MemMon Actual'!M$14:M$39)+SUMIF('MemMon Projected'!$B$14:$B$39,$B24,'MemMon Projected'!M$14:M$39)</f>
        <v>0</v>
      </c>
      <c r="N24" s="844">
        <f>SUMIF('MemMon Actual'!$B$14:$B$39,$B24,'MemMon Actual'!N$14:N$39)+SUMIF('MemMon Projected'!$B$14:$B$39,$B24,'MemMon Projected'!N$14:N$39)</f>
        <v>0</v>
      </c>
      <c r="O24" s="844">
        <f>SUMIF('MemMon Actual'!$B$14:$B$39,$B24,'MemMon Actual'!O$14:O$39)+SUMIF('MemMon Projected'!$B$14:$B$39,$B24,'MemMon Projected'!O$14:O$39)</f>
        <v>0</v>
      </c>
      <c r="P24" s="844">
        <f>SUMIF('MemMon Actual'!$B$14:$B$39,$B24,'MemMon Actual'!P$14:P$39)+SUMIF('MemMon Projected'!$B$14:$B$39,$B24,'MemMon Projected'!P$14:P$39)</f>
        <v>0</v>
      </c>
      <c r="Q24" s="844">
        <f>SUMIF('MemMon Actual'!$B$14:$B$39,$B24,'MemMon Actual'!Q$14:Q$39)+SUMIF('MemMon Projected'!$B$14:$B$39,$B24,'MemMon Projected'!Q$14:Q$39)</f>
        <v>0</v>
      </c>
      <c r="R24" s="844">
        <f>SUMIF('MemMon Actual'!$B$14:$B$39,$B24,'MemMon Actual'!R$14:R$39)+SUMIF('MemMon Projected'!$B$14:$B$39,$B24,'MemMon Projected'!R$14:R$39)</f>
        <v>0</v>
      </c>
      <c r="S24" s="599">
        <f>SUMIF('MemMon Actual'!$B$14:$B$39,$B24,'MemMon Actual'!S$14:S$39)+SUMIF('MemMon Projected'!$B$14:$B$39,$B24,'MemMon Projected'!S$14:S$39)</f>
        <v>4279054</v>
      </c>
      <c r="T24" s="844">
        <f>SUMIF('MemMon Actual'!$B$14:$B$39,$B24,'MemMon Actual'!T$14:T$39)+SUMIF('MemMon Projected'!$B$14:$B$39,$B24,'MemMon Projected'!T$14:T$39)</f>
        <v>4308541</v>
      </c>
      <c r="U24" s="844">
        <f>SUMIF('MemMon Actual'!$B$14:$B$39,$B24,'MemMon Actual'!U$14:U$39)+SUMIF('MemMon Projected'!$B$14:$B$39,$B24,'MemMon Projected'!U$14:U$39)</f>
        <v>4451517</v>
      </c>
      <c r="V24" s="844">
        <f>SUMIF('MemMon Actual'!$B$14:$B$39,$B24,'MemMon Actual'!V$14:V$39)+SUMIF('MemMon Projected'!$B$14:$B$39,$B24,'MemMon Projected'!V$14:V$39)</f>
        <v>5319903</v>
      </c>
      <c r="W24" s="600">
        <f>SUMIF('MemMon Actual'!$B$14:$B$39,$B24,'MemMon Actual'!W$14:W$39)+SUMIF('MemMon Projected'!$B$14:$B$39,$B24,'MemMon Projected'!W$14:W$39)</f>
        <v>5305763</v>
      </c>
      <c r="X24" s="569">
        <f>SUMIF('MemMon Actual'!$B$14:$B$39,$B24,'MemMon Actual'!X$14:X$39)+SUMIF('MemMon Projected'!$B$14:$B$39,$B24,'MemMon Projected'!X$14:X$39)</f>
        <v>0</v>
      </c>
      <c r="Y24" s="569">
        <f>SUMIF('MemMon Actual'!$B$14:$B$39,$B24,'MemMon Actual'!Y$14:Y$39)+SUMIF('MemMon Projected'!$B$14:$B$39,$B24,'MemMon Projected'!Y$14:Y$39)</f>
        <v>0</v>
      </c>
      <c r="Z24" s="569">
        <f>SUMIF('MemMon Actual'!$B$14:$B$39,$B24,'MemMon Actual'!Z$14:Z$39)+SUMIF('MemMon Projected'!$B$14:$B$39,$B24,'MemMon Projected'!Z$14:Z$39)</f>
        <v>0</v>
      </c>
      <c r="AA24" s="569">
        <f>SUMIF('MemMon Actual'!$B$14:$B$39,$B24,'MemMon Actual'!AA$14:AA$39)+SUMIF('MemMon Projected'!$B$14:$B$39,$B24,'MemMon Projected'!AA$14:AA$39)</f>
        <v>0</v>
      </c>
      <c r="AB24" s="569">
        <f>SUMIF('MemMon Actual'!$B$14:$B$39,$B24,'MemMon Actual'!AB$14:AB$39)+SUMIF('MemMon Projected'!$B$14:$B$39,$B24,'MemMon Projected'!AB$14:AB$39)</f>
        <v>0</v>
      </c>
      <c r="AC24" s="569">
        <f>SUMIF('MemMon Actual'!$B$14:$B$39,$B24,'MemMon Actual'!AC$14:AC$39)+SUMIF('MemMon Projected'!$B$14:$B$39,$B24,'MemMon Projected'!AC$14:AC$39)</f>
        <v>0</v>
      </c>
      <c r="AD24" s="569">
        <f>SUMIF('MemMon Actual'!$B$14:$B$39,$B24,'MemMon Actual'!AD$14:AD$39)+SUMIF('MemMon Projected'!$B$14:$B$39,$B24,'MemMon Projected'!AD$14:AD$39)</f>
        <v>0</v>
      </c>
      <c r="AE24" s="569">
        <f>SUMIF('MemMon Actual'!$B$14:$B$39,$B24,'MemMon Actual'!AE$14:AE$39)+SUMIF('MemMon Projected'!$B$14:$B$39,$B24,'MemMon Projected'!AE$14:AE$39)</f>
        <v>0</v>
      </c>
      <c r="AF24" s="569">
        <f>SUMIF('MemMon Actual'!$B$14:$B$39,$B24,'MemMon Actual'!AF$14:AF$39)+SUMIF('MemMon Projected'!$B$14:$B$39,$B24,'MemMon Projected'!AF$14:AF$39)</f>
        <v>0</v>
      </c>
      <c r="AG24" s="600">
        <f>SUMIF('MemMon Actual'!$B$14:$B$39,$B24,'MemMon Actual'!AG$14:AG$39)+SUMIF('MemMon Projected'!$B$14:$B$39,$B24,'MemMon Projected'!AG$14:AG$39)</f>
        <v>0</v>
      </c>
    </row>
    <row r="25" spans="2:33" hidden="1" x14ac:dyDescent="0.2">
      <c r="B25" s="539"/>
      <c r="C25" s="388"/>
      <c r="D25" s="599">
        <f>SUMIF('MemMon Actual'!$B$14:$B$39,$B25,'MemMon Actual'!D$14:D$39)+SUMIF('MemMon Projected'!$B$14:$B$39,$B25,'MemMon Projected'!D$14:D$39)</f>
        <v>0</v>
      </c>
      <c r="E25" s="844">
        <f>SUMIF('MemMon Actual'!$B$14:$B$39,$B25,'MemMon Actual'!E$14:E$39)+SUMIF('MemMon Projected'!$B$14:$B$39,$B25,'MemMon Projected'!E$14:E$39)</f>
        <v>0</v>
      </c>
      <c r="F25" s="844">
        <f>SUMIF('MemMon Actual'!$B$14:$B$39,$B25,'MemMon Actual'!F$14:F$39)+SUMIF('MemMon Projected'!$B$14:$B$39,$B25,'MemMon Projected'!F$14:F$39)</f>
        <v>0</v>
      </c>
      <c r="G25" s="844">
        <f>SUMIF('MemMon Actual'!$B$14:$B$39,$B25,'MemMon Actual'!G$14:G$39)+SUMIF('MemMon Projected'!$B$14:$B$39,$B25,'MemMon Projected'!G$14:G$39)</f>
        <v>0</v>
      </c>
      <c r="H25" s="844">
        <f>SUMIF('MemMon Actual'!$B$14:$B$39,$B25,'MemMon Actual'!H$14:H$39)+SUMIF('MemMon Projected'!$B$14:$B$39,$B25,'MemMon Projected'!H$14:H$39)</f>
        <v>0</v>
      </c>
      <c r="I25" s="844">
        <f>SUMIF('MemMon Actual'!$B$14:$B$39,$B25,'MemMon Actual'!I$14:I$39)+SUMIF('MemMon Projected'!$B$14:$B$39,$B25,'MemMon Projected'!I$14:I$39)</f>
        <v>0</v>
      </c>
      <c r="J25" s="844">
        <f>SUMIF('MemMon Actual'!$B$14:$B$39,$B25,'MemMon Actual'!J$14:J$39)+SUMIF('MemMon Projected'!$B$14:$B$39,$B25,'MemMon Projected'!J$14:J$39)</f>
        <v>0</v>
      </c>
      <c r="K25" s="844">
        <f>SUMIF('MemMon Actual'!$B$14:$B$39,$B25,'MemMon Actual'!K$14:K$39)+SUMIF('MemMon Projected'!$B$14:$B$39,$B25,'MemMon Projected'!K$14:K$39)</f>
        <v>0</v>
      </c>
      <c r="L25" s="844">
        <f>SUMIF('MemMon Actual'!$B$14:$B$39,$B25,'MemMon Actual'!L$14:L$39)+SUMIF('MemMon Projected'!$B$14:$B$39,$B25,'MemMon Projected'!L$14:L$39)</f>
        <v>0</v>
      </c>
      <c r="M25" s="844">
        <f>SUMIF('MemMon Actual'!$B$14:$B$39,$B25,'MemMon Actual'!M$14:M$39)+SUMIF('MemMon Projected'!$B$14:$B$39,$B25,'MemMon Projected'!M$14:M$39)</f>
        <v>0</v>
      </c>
      <c r="N25" s="844">
        <f>SUMIF('MemMon Actual'!$B$14:$B$39,$B25,'MemMon Actual'!N$14:N$39)+SUMIF('MemMon Projected'!$B$14:$B$39,$B25,'MemMon Projected'!N$14:N$39)</f>
        <v>0</v>
      </c>
      <c r="O25" s="844">
        <f>SUMIF('MemMon Actual'!$B$14:$B$39,$B25,'MemMon Actual'!O$14:O$39)+SUMIF('MemMon Projected'!$B$14:$B$39,$B25,'MemMon Projected'!O$14:O$39)</f>
        <v>0</v>
      </c>
      <c r="P25" s="844">
        <f>SUMIF('MemMon Actual'!$B$14:$B$39,$B25,'MemMon Actual'!P$14:P$39)+SUMIF('MemMon Projected'!$B$14:$B$39,$B25,'MemMon Projected'!P$14:P$39)</f>
        <v>0</v>
      </c>
      <c r="Q25" s="844">
        <f>SUMIF('MemMon Actual'!$B$14:$B$39,$B25,'MemMon Actual'!Q$14:Q$39)+SUMIF('MemMon Projected'!$B$14:$B$39,$B25,'MemMon Projected'!Q$14:Q$39)</f>
        <v>0</v>
      </c>
      <c r="R25" s="844">
        <f>SUMIF('MemMon Actual'!$B$14:$B$39,$B25,'MemMon Actual'!R$14:R$39)+SUMIF('MemMon Projected'!$B$14:$B$39,$B25,'MemMon Projected'!R$14:R$39)</f>
        <v>0</v>
      </c>
      <c r="S25" s="599">
        <f>SUMIF('MemMon Actual'!$B$14:$B$39,$B25,'MemMon Actual'!S$14:S$39)+SUMIF('MemMon Projected'!$B$14:$B$39,$B25,'MemMon Projected'!S$14:S$39)</f>
        <v>0</v>
      </c>
      <c r="T25" s="844">
        <f>SUMIF('MemMon Actual'!$B$14:$B$39,$B25,'MemMon Actual'!T$14:T$39)+SUMIF('MemMon Projected'!$B$14:$B$39,$B25,'MemMon Projected'!T$14:T$39)</f>
        <v>0</v>
      </c>
      <c r="U25" s="844">
        <f>SUMIF('MemMon Actual'!$B$14:$B$39,$B25,'MemMon Actual'!U$14:U$39)+SUMIF('MemMon Projected'!$B$14:$B$39,$B25,'MemMon Projected'!U$14:U$39)</f>
        <v>0</v>
      </c>
      <c r="V25" s="844">
        <f>SUMIF('MemMon Actual'!$B$14:$B$39,$B25,'MemMon Actual'!V$14:V$39)+SUMIF('MemMon Projected'!$B$14:$B$39,$B25,'MemMon Projected'!V$14:V$39)</f>
        <v>0</v>
      </c>
      <c r="W25" s="600">
        <f>SUMIF('MemMon Actual'!$B$14:$B$39,$B25,'MemMon Actual'!W$14:W$39)+SUMIF('MemMon Projected'!$B$14:$B$39,$B25,'MemMon Projected'!W$14:W$39)</f>
        <v>0</v>
      </c>
      <c r="X25" s="569">
        <f>SUMIF('MemMon Actual'!$B$14:$B$39,$B25,'MemMon Actual'!X$14:X$39)+SUMIF('MemMon Projected'!$B$14:$B$39,$B25,'MemMon Projected'!X$14:X$39)</f>
        <v>0</v>
      </c>
      <c r="Y25" s="569">
        <f>SUMIF('MemMon Actual'!$B$14:$B$39,$B25,'MemMon Actual'!Y$14:Y$39)+SUMIF('MemMon Projected'!$B$14:$B$39,$B25,'MemMon Projected'!Y$14:Y$39)</f>
        <v>0</v>
      </c>
      <c r="Z25" s="569">
        <f>SUMIF('MemMon Actual'!$B$14:$B$39,$B25,'MemMon Actual'!Z$14:Z$39)+SUMIF('MemMon Projected'!$B$14:$B$39,$B25,'MemMon Projected'!Z$14:Z$39)</f>
        <v>0</v>
      </c>
      <c r="AA25" s="569">
        <f>SUMIF('MemMon Actual'!$B$14:$B$39,$B25,'MemMon Actual'!AA$14:AA$39)+SUMIF('MemMon Projected'!$B$14:$B$39,$B25,'MemMon Projected'!AA$14:AA$39)</f>
        <v>0</v>
      </c>
      <c r="AB25" s="569">
        <f>SUMIF('MemMon Actual'!$B$14:$B$39,$B25,'MemMon Actual'!AB$14:AB$39)+SUMIF('MemMon Projected'!$B$14:$B$39,$B25,'MemMon Projected'!AB$14:AB$39)</f>
        <v>0</v>
      </c>
      <c r="AC25" s="569">
        <f>SUMIF('MemMon Actual'!$B$14:$B$39,$B25,'MemMon Actual'!AC$14:AC$39)+SUMIF('MemMon Projected'!$B$14:$B$39,$B25,'MemMon Projected'!AC$14:AC$39)</f>
        <v>0</v>
      </c>
      <c r="AD25" s="569">
        <f>SUMIF('MemMon Actual'!$B$14:$B$39,$B25,'MemMon Actual'!AD$14:AD$39)+SUMIF('MemMon Projected'!$B$14:$B$39,$B25,'MemMon Projected'!AD$14:AD$39)</f>
        <v>0</v>
      </c>
      <c r="AE25" s="569">
        <f>SUMIF('MemMon Actual'!$B$14:$B$39,$B25,'MemMon Actual'!AE$14:AE$39)+SUMIF('MemMon Projected'!$B$14:$B$39,$B25,'MemMon Projected'!AE$14:AE$39)</f>
        <v>0</v>
      </c>
      <c r="AF25" s="569">
        <f>SUMIF('MemMon Actual'!$B$14:$B$39,$B25,'MemMon Actual'!AF$14:AF$39)+SUMIF('MemMon Projected'!$B$14:$B$39,$B25,'MemMon Projected'!AF$14:AF$39)</f>
        <v>0</v>
      </c>
      <c r="AG25" s="600">
        <f>SUMIF('MemMon Actual'!$B$14:$B$39,$B25,'MemMon Actual'!AG$14:AG$39)+SUMIF('MemMon Projected'!$B$14:$B$39,$B25,'MemMon Projected'!AG$14:AG$39)</f>
        <v>0</v>
      </c>
    </row>
    <row r="26" spans="2:33" hidden="1" x14ac:dyDescent="0.2">
      <c r="B26" s="488" t="s">
        <v>43</v>
      </c>
      <c r="C26" s="474"/>
      <c r="D26" s="599">
        <f>SUMIF('MemMon Actual'!$B$14:$B$39,$B26,'MemMon Actual'!D$14:D$39)+SUMIF('MemMon Projected'!$B$14:$B$39,$B26,'MemMon Projected'!D$14:D$39)</f>
        <v>0</v>
      </c>
      <c r="E26" s="844">
        <f>SUMIF('MemMon Actual'!$B$14:$B$39,$B26,'MemMon Actual'!E$14:E$39)+SUMIF('MemMon Projected'!$B$14:$B$39,$B26,'MemMon Projected'!E$14:E$39)</f>
        <v>0</v>
      </c>
      <c r="F26" s="844">
        <f>SUMIF('MemMon Actual'!$B$14:$B$39,$B26,'MemMon Actual'!F$14:F$39)+SUMIF('MemMon Projected'!$B$14:$B$39,$B26,'MemMon Projected'!F$14:F$39)</f>
        <v>0</v>
      </c>
      <c r="G26" s="844">
        <f>SUMIF('MemMon Actual'!$B$14:$B$39,$B26,'MemMon Actual'!G$14:G$39)+SUMIF('MemMon Projected'!$B$14:$B$39,$B26,'MemMon Projected'!G$14:G$39)</f>
        <v>0</v>
      </c>
      <c r="H26" s="844">
        <f>SUMIF('MemMon Actual'!$B$14:$B$39,$B26,'MemMon Actual'!H$14:H$39)+SUMIF('MemMon Projected'!$B$14:$B$39,$B26,'MemMon Projected'!H$14:H$39)</f>
        <v>0</v>
      </c>
      <c r="I26" s="844">
        <f>SUMIF('MemMon Actual'!$B$14:$B$39,$B26,'MemMon Actual'!I$14:I$39)+SUMIF('MemMon Projected'!$B$14:$B$39,$B26,'MemMon Projected'!I$14:I$39)</f>
        <v>0</v>
      </c>
      <c r="J26" s="844">
        <f>SUMIF('MemMon Actual'!$B$14:$B$39,$B26,'MemMon Actual'!J$14:J$39)+SUMIF('MemMon Projected'!$B$14:$B$39,$B26,'MemMon Projected'!J$14:J$39)</f>
        <v>0</v>
      </c>
      <c r="K26" s="844">
        <f>SUMIF('MemMon Actual'!$B$14:$B$39,$B26,'MemMon Actual'!K$14:K$39)+SUMIF('MemMon Projected'!$B$14:$B$39,$B26,'MemMon Projected'!K$14:K$39)</f>
        <v>0</v>
      </c>
      <c r="L26" s="844">
        <f>SUMIF('MemMon Actual'!$B$14:$B$39,$B26,'MemMon Actual'!L$14:L$39)+SUMIF('MemMon Projected'!$B$14:$B$39,$B26,'MemMon Projected'!L$14:L$39)</f>
        <v>0</v>
      </c>
      <c r="M26" s="844">
        <f>SUMIF('MemMon Actual'!$B$14:$B$39,$B26,'MemMon Actual'!M$14:M$39)+SUMIF('MemMon Projected'!$B$14:$B$39,$B26,'MemMon Projected'!M$14:M$39)</f>
        <v>0</v>
      </c>
      <c r="N26" s="844">
        <f>SUMIF('MemMon Actual'!$B$14:$B$39,$B26,'MemMon Actual'!N$14:N$39)+SUMIF('MemMon Projected'!$B$14:$B$39,$B26,'MemMon Projected'!N$14:N$39)</f>
        <v>0</v>
      </c>
      <c r="O26" s="844">
        <f>SUMIF('MemMon Actual'!$B$14:$B$39,$B26,'MemMon Actual'!O$14:O$39)+SUMIF('MemMon Projected'!$B$14:$B$39,$B26,'MemMon Projected'!O$14:O$39)</f>
        <v>0</v>
      </c>
      <c r="P26" s="844">
        <f>SUMIF('MemMon Actual'!$B$14:$B$39,$B26,'MemMon Actual'!P$14:P$39)+SUMIF('MemMon Projected'!$B$14:$B$39,$B26,'MemMon Projected'!P$14:P$39)</f>
        <v>0</v>
      </c>
      <c r="Q26" s="844">
        <f>SUMIF('MemMon Actual'!$B$14:$B$39,$B26,'MemMon Actual'!Q$14:Q$39)+SUMIF('MemMon Projected'!$B$14:$B$39,$B26,'MemMon Projected'!Q$14:Q$39)</f>
        <v>0</v>
      </c>
      <c r="R26" s="844">
        <f>SUMIF('MemMon Actual'!$B$14:$B$39,$B26,'MemMon Actual'!R$14:R$39)+SUMIF('MemMon Projected'!$B$14:$B$39,$B26,'MemMon Projected'!R$14:R$39)</f>
        <v>0</v>
      </c>
      <c r="S26" s="599">
        <f>SUMIF('MemMon Actual'!$B$14:$B$39,$B26,'MemMon Actual'!S$14:S$39)+SUMIF('MemMon Projected'!$B$14:$B$39,$B26,'MemMon Projected'!S$14:S$39)</f>
        <v>0</v>
      </c>
      <c r="T26" s="844">
        <f>SUMIF('MemMon Actual'!$B$14:$B$39,$B26,'MemMon Actual'!T$14:T$39)+SUMIF('MemMon Projected'!$B$14:$B$39,$B26,'MemMon Projected'!T$14:T$39)</f>
        <v>0</v>
      </c>
      <c r="U26" s="844">
        <f>SUMIF('MemMon Actual'!$B$14:$B$39,$B26,'MemMon Actual'!U$14:U$39)+SUMIF('MemMon Projected'!$B$14:$B$39,$B26,'MemMon Projected'!U$14:U$39)</f>
        <v>0</v>
      </c>
      <c r="V26" s="844">
        <f>SUMIF('MemMon Actual'!$B$14:$B$39,$B26,'MemMon Actual'!V$14:V$39)+SUMIF('MemMon Projected'!$B$14:$B$39,$B26,'MemMon Projected'!V$14:V$39)</f>
        <v>0</v>
      </c>
      <c r="W26" s="600">
        <f>SUMIF('MemMon Actual'!$B$14:$B$39,$B26,'MemMon Actual'!W$14:W$39)+SUMIF('MemMon Projected'!$B$14:$B$39,$B26,'MemMon Projected'!W$14:W$39)</f>
        <v>0</v>
      </c>
      <c r="X26" s="569">
        <f>SUMIF('MemMon Actual'!$B$14:$B$39,$B26,'MemMon Actual'!X$14:X$39)+SUMIF('MemMon Projected'!$B$14:$B$39,$B26,'MemMon Projected'!X$14:X$39)</f>
        <v>0</v>
      </c>
      <c r="Y26" s="569">
        <f>SUMIF('MemMon Actual'!$B$14:$B$39,$B26,'MemMon Actual'!Y$14:Y$39)+SUMIF('MemMon Projected'!$B$14:$B$39,$B26,'MemMon Projected'!Y$14:Y$39)</f>
        <v>0</v>
      </c>
      <c r="Z26" s="569">
        <f>SUMIF('MemMon Actual'!$B$14:$B$39,$B26,'MemMon Actual'!Z$14:Z$39)+SUMIF('MemMon Projected'!$B$14:$B$39,$B26,'MemMon Projected'!Z$14:Z$39)</f>
        <v>0</v>
      </c>
      <c r="AA26" s="569">
        <f>SUMIF('MemMon Actual'!$B$14:$B$39,$B26,'MemMon Actual'!AA$14:AA$39)+SUMIF('MemMon Projected'!$B$14:$B$39,$B26,'MemMon Projected'!AA$14:AA$39)</f>
        <v>0</v>
      </c>
      <c r="AB26" s="569">
        <f>SUMIF('MemMon Actual'!$B$14:$B$39,$B26,'MemMon Actual'!AB$14:AB$39)+SUMIF('MemMon Projected'!$B$14:$B$39,$B26,'MemMon Projected'!AB$14:AB$39)</f>
        <v>0</v>
      </c>
      <c r="AC26" s="569">
        <f>SUMIF('MemMon Actual'!$B$14:$B$39,$B26,'MemMon Actual'!AC$14:AC$39)+SUMIF('MemMon Projected'!$B$14:$B$39,$B26,'MemMon Projected'!AC$14:AC$39)</f>
        <v>0</v>
      </c>
      <c r="AD26" s="569">
        <f>SUMIF('MemMon Actual'!$B$14:$B$39,$B26,'MemMon Actual'!AD$14:AD$39)+SUMIF('MemMon Projected'!$B$14:$B$39,$B26,'MemMon Projected'!AD$14:AD$39)</f>
        <v>0</v>
      </c>
      <c r="AE26" s="569">
        <f>SUMIF('MemMon Actual'!$B$14:$B$39,$B26,'MemMon Actual'!AE$14:AE$39)+SUMIF('MemMon Projected'!$B$14:$B$39,$B26,'MemMon Projected'!AE$14:AE$39)</f>
        <v>0</v>
      </c>
      <c r="AF26" s="569">
        <f>SUMIF('MemMon Actual'!$B$14:$B$39,$B26,'MemMon Actual'!AF$14:AF$39)+SUMIF('MemMon Projected'!$B$14:$B$39,$B26,'MemMon Projected'!AF$14:AF$39)</f>
        <v>0</v>
      </c>
      <c r="AG26" s="600">
        <f>SUMIF('MemMon Actual'!$B$14:$B$39,$B26,'MemMon Actual'!AG$14:AG$39)+SUMIF('MemMon Projected'!$B$14:$B$39,$B26,'MemMon Projected'!AG$14:AG$39)</f>
        <v>0</v>
      </c>
    </row>
    <row r="27" spans="2:33" hidden="1" x14ac:dyDescent="0.2">
      <c r="B27" s="539" t="str">
        <f>IFERROR(VLOOKUP(C27,'MEG Def'!$A$45:$B$48,2),"")</f>
        <v/>
      </c>
      <c r="C27" s="388"/>
      <c r="D27" s="599">
        <f>SUMIF('MemMon Actual'!$B$14:$B$39,$B27,'MemMon Actual'!D$14:D$39)+SUMIF('MemMon Projected'!$B$14:$B$39,$B27,'MemMon Projected'!D$14:D$39)</f>
        <v>0</v>
      </c>
      <c r="E27" s="844">
        <f>SUMIF('MemMon Actual'!$B$14:$B$39,$B27,'MemMon Actual'!E$14:E$39)+SUMIF('MemMon Projected'!$B$14:$B$39,$B27,'MemMon Projected'!E$14:E$39)</f>
        <v>0</v>
      </c>
      <c r="F27" s="844">
        <f>SUMIF('MemMon Actual'!$B$14:$B$39,$B27,'MemMon Actual'!F$14:F$39)+SUMIF('MemMon Projected'!$B$14:$B$39,$B27,'MemMon Projected'!F$14:F$39)</f>
        <v>0</v>
      </c>
      <c r="G27" s="844">
        <f>SUMIF('MemMon Actual'!$B$14:$B$39,$B27,'MemMon Actual'!G$14:G$39)+SUMIF('MemMon Projected'!$B$14:$B$39,$B27,'MemMon Projected'!G$14:G$39)</f>
        <v>0</v>
      </c>
      <c r="H27" s="844">
        <f>SUMIF('MemMon Actual'!$B$14:$B$39,$B27,'MemMon Actual'!H$14:H$39)+SUMIF('MemMon Projected'!$B$14:$B$39,$B27,'MemMon Projected'!H$14:H$39)</f>
        <v>0</v>
      </c>
      <c r="I27" s="844">
        <f>SUMIF('MemMon Actual'!$B$14:$B$39,$B27,'MemMon Actual'!I$14:I$39)+SUMIF('MemMon Projected'!$B$14:$B$39,$B27,'MemMon Projected'!I$14:I$39)</f>
        <v>0</v>
      </c>
      <c r="J27" s="844">
        <f>SUMIF('MemMon Actual'!$B$14:$B$39,$B27,'MemMon Actual'!J$14:J$39)+SUMIF('MemMon Projected'!$B$14:$B$39,$B27,'MemMon Projected'!J$14:J$39)</f>
        <v>0</v>
      </c>
      <c r="K27" s="844">
        <f>SUMIF('MemMon Actual'!$B$14:$B$39,$B27,'MemMon Actual'!K$14:K$39)+SUMIF('MemMon Projected'!$B$14:$B$39,$B27,'MemMon Projected'!K$14:K$39)</f>
        <v>0</v>
      </c>
      <c r="L27" s="844">
        <f>SUMIF('MemMon Actual'!$B$14:$B$39,$B27,'MemMon Actual'!L$14:L$39)+SUMIF('MemMon Projected'!$B$14:$B$39,$B27,'MemMon Projected'!L$14:L$39)</f>
        <v>0</v>
      </c>
      <c r="M27" s="844">
        <f>SUMIF('MemMon Actual'!$B$14:$B$39,$B27,'MemMon Actual'!M$14:M$39)+SUMIF('MemMon Projected'!$B$14:$B$39,$B27,'MemMon Projected'!M$14:M$39)</f>
        <v>0</v>
      </c>
      <c r="N27" s="844">
        <f>SUMIF('MemMon Actual'!$B$14:$B$39,$B27,'MemMon Actual'!N$14:N$39)+SUMIF('MemMon Projected'!$B$14:$B$39,$B27,'MemMon Projected'!N$14:N$39)</f>
        <v>0</v>
      </c>
      <c r="O27" s="844">
        <f>SUMIF('MemMon Actual'!$B$14:$B$39,$B27,'MemMon Actual'!O$14:O$39)+SUMIF('MemMon Projected'!$B$14:$B$39,$B27,'MemMon Projected'!O$14:O$39)</f>
        <v>0</v>
      </c>
      <c r="P27" s="844">
        <f>SUMIF('MemMon Actual'!$B$14:$B$39,$B27,'MemMon Actual'!P$14:P$39)+SUMIF('MemMon Projected'!$B$14:$B$39,$B27,'MemMon Projected'!P$14:P$39)</f>
        <v>0</v>
      </c>
      <c r="Q27" s="844">
        <f>SUMIF('MemMon Actual'!$B$14:$B$39,$B27,'MemMon Actual'!Q$14:Q$39)+SUMIF('MemMon Projected'!$B$14:$B$39,$B27,'MemMon Projected'!Q$14:Q$39)</f>
        <v>0</v>
      </c>
      <c r="R27" s="844">
        <f>SUMIF('MemMon Actual'!$B$14:$B$39,$B27,'MemMon Actual'!R$14:R$39)+SUMIF('MemMon Projected'!$B$14:$B$39,$B27,'MemMon Projected'!R$14:R$39)</f>
        <v>0</v>
      </c>
      <c r="S27" s="599">
        <f>SUMIF('MemMon Actual'!$B$14:$B$39,$B27,'MemMon Actual'!S$14:S$39)+SUMIF('MemMon Projected'!$B$14:$B$39,$B27,'MemMon Projected'!S$14:S$39)</f>
        <v>0</v>
      </c>
      <c r="T27" s="844">
        <f>SUMIF('MemMon Actual'!$B$14:$B$39,$B27,'MemMon Actual'!T$14:T$39)+SUMIF('MemMon Projected'!$B$14:$B$39,$B27,'MemMon Projected'!T$14:T$39)</f>
        <v>0</v>
      </c>
      <c r="U27" s="844">
        <f>SUMIF('MemMon Actual'!$B$14:$B$39,$B27,'MemMon Actual'!U$14:U$39)+SUMIF('MemMon Projected'!$B$14:$B$39,$B27,'MemMon Projected'!U$14:U$39)</f>
        <v>0</v>
      </c>
      <c r="V27" s="844">
        <f>SUMIF('MemMon Actual'!$B$14:$B$39,$B27,'MemMon Actual'!V$14:V$39)+SUMIF('MemMon Projected'!$B$14:$B$39,$B27,'MemMon Projected'!V$14:V$39)</f>
        <v>0</v>
      </c>
      <c r="W27" s="600">
        <f>SUMIF('MemMon Actual'!$B$14:$B$39,$B27,'MemMon Actual'!W$14:W$39)+SUMIF('MemMon Projected'!$B$14:$B$39,$B27,'MemMon Projected'!W$14:W$39)</f>
        <v>0</v>
      </c>
      <c r="X27" s="569">
        <f>SUMIF('MemMon Actual'!$B$14:$B$39,$B27,'MemMon Actual'!X$14:X$39)+SUMIF('MemMon Projected'!$B$14:$B$39,$B27,'MemMon Projected'!X$14:X$39)</f>
        <v>0</v>
      </c>
      <c r="Y27" s="569">
        <f>SUMIF('MemMon Actual'!$B$14:$B$39,$B27,'MemMon Actual'!Y$14:Y$39)+SUMIF('MemMon Projected'!$B$14:$B$39,$B27,'MemMon Projected'!Y$14:Y$39)</f>
        <v>0</v>
      </c>
      <c r="Z27" s="569">
        <f>SUMIF('MemMon Actual'!$B$14:$B$39,$B27,'MemMon Actual'!Z$14:Z$39)+SUMIF('MemMon Projected'!$B$14:$B$39,$B27,'MemMon Projected'!Z$14:Z$39)</f>
        <v>0</v>
      </c>
      <c r="AA27" s="569">
        <f>SUMIF('MemMon Actual'!$B$14:$B$39,$B27,'MemMon Actual'!AA$14:AA$39)+SUMIF('MemMon Projected'!$B$14:$B$39,$B27,'MemMon Projected'!AA$14:AA$39)</f>
        <v>0</v>
      </c>
      <c r="AB27" s="569">
        <f>SUMIF('MemMon Actual'!$B$14:$B$39,$B27,'MemMon Actual'!AB$14:AB$39)+SUMIF('MemMon Projected'!$B$14:$B$39,$B27,'MemMon Projected'!AB$14:AB$39)</f>
        <v>0</v>
      </c>
      <c r="AC27" s="569">
        <f>SUMIF('MemMon Actual'!$B$14:$B$39,$B27,'MemMon Actual'!AC$14:AC$39)+SUMIF('MemMon Projected'!$B$14:$B$39,$B27,'MemMon Projected'!AC$14:AC$39)</f>
        <v>0</v>
      </c>
      <c r="AD27" s="569">
        <f>SUMIF('MemMon Actual'!$B$14:$B$39,$B27,'MemMon Actual'!AD$14:AD$39)+SUMIF('MemMon Projected'!$B$14:$B$39,$B27,'MemMon Projected'!AD$14:AD$39)</f>
        <v>0</v>
      </c>
      <c r="AE27" s="569">
        <f>SUMIF('MemMon Actual'!$B$14:$B$39,$B27,'MemMon Actual'!AE$14:AE$39)+SUMIF('MemMon Projected'!$B$14:$B$39,$B27,'MemMon Projected'!AE$14:AE$39)</f>
        <v>0</v>
      </c>
      <c r="AF27" s="569">
        <f>SUMIF('MemMon Actual'!$B$14:$B$39,$B27,'MemMon Actual'!AF$14:AF$39)+SUMIF('MemMon Projected'!$B$14:$B$39,$B27,'MemMon Projected'!AF$14:AF$39)</f>
        <v>0</v>
      </c>
      <c r="AG27" s="600">
        <f>SUMIF('MemMon Actual'!$B$14:$B$39,$B27,'MemMon Actual'!AG$14:AG$39)+SUMIF('MemMon Projected'!$B$14:$B$39,$B27,'MemMon Projected'!AG$14:AG$39)</f>
        <v>0</v>
      </c>
    </row>
    <row r="28" spans="2:33" hidden="1" x14ac:dyDescent="0.2">
      <c r="B28" s="539" t="str">
        <f>IFERROR(VLOOKUP(C28,'MEG Def'!$A$45:$B$48,2),"")</f>
        <v/>
      </c>
      <c r="C28" s="388"/>
      <c r="D28" s="599">
        <f>SUMIF('MemMon Actual'!$B$14:$B$39,$B28,'MemMon Actual'!D$14:D$39)+SUMIF('MemMon Projected'!$B$14:$B$39,$B28,'MemMon Projected'!D$14:D$39)</f>
        <v>0</v>
      </c>
      <c r="E28" s="844">
        <f>SUMIF('MemMon Actual'!$B$14:$B$39,$B28,'MemMon Actual'!E$14:E$39)+SUMIF('MemMon Projected'!$B$14:$B$39,$B28,'MemMon Projected'!E$14:E$39)</f>
        <v>0</v>
      </c>
      <c r="F28" s="844">
        <f>SUMIF('MemMon Actual'!$B$14:$B$39,$B28,'MemMon Actual'!F$14:F$39)+SUMIF('MemMon Projected'!$B$14:$B$39,$B28,'MemMon Projected'!F$14:F$39)</f>
        <v>0</v>
      </c>
      <c r="G28" s="844">
        <f>SUMIF('MemMon Actual'!$B$14:$B$39,$B28,'MemMon Actual'!G$14:G$39)+SUMIF('MemMon Projected'!$B$14:$B$39,$B28,'MemMon Projected'!G$14:G$39)</f>
        <v>0</v>
      </c>
      <c r="H28" s="844">
        <f>SUMIF('MemMon Actual'!$B$14:$B$39,$B28,'MemMon Actual'!H$14:H$39)+SUMIF('MemMon Projected'!$B$14:$B$39,$B28,'MemMon Projected'!H$14:H$39)</f>
        <v>0</v>
      </c>
      <c r="I28" s="844">
        <f>SUMIF('MemMon Actual'!$B$14:$B$39,$B28,'MemMon Actual'!I$14:I$39)+SUMIF('MemMon Projected'!$B$14:$B$39,$B28,'MemMon Projected'!I$14:I$39)</f>
        <v>0</v>
      </c>
      <c r="J28" s="844">
        <f>SUMIF('MemMon Actual'!$B$14:$B$39,$B28,'MemMon Actual'!J$14:J$39)+SUMIF('MemMon Projected'!$B$14:$B$39,$B28,'MemMon Projected'!J$14:J$39)</f>
        <v>0</v>
      </c>
      <c r="K28" s="844">
        <f>SUMIF('MemMon Actual'!$B$14:$B$39,$B28,'MemMon Actual'!K$14:K$39)+SUMIF('MemMon Projected'!$B$14:$B$39,$B28,'MemMon Projected'!K$14:K$39)</f>
        <v>0</v>
      </c>
      <c r="L28" s="844">
        <f>SUMIF('MemMon Actual'!$B$14:$B$39,$B28,'MemMon Actual'!L$14:L$39)+SUMIF('MemMon Projected'!$B$14:$B$39,$B28,'MemMon Projected'!L$14:L$39)</f>
        <v>0</v>
      </c>
      <c r="M28" s="844">
        <f>SUMIF('MemMon Actual'!$B$14:$B$39,$B28,'MemMon Actual'!M$14:M$39)+SUMIF('MemMon Projected'!$B$14:$B$39,$B28,'MemMon Projected'!M$14:M$39)</f>
        <v>0</v>
      </c>
      <c r="N28" s="844">
        <f>SUMIF('MemMon Actual'!$B$14:$B$39,$B28,'MemMon Actual'!N$14:N$39)+SUMIF('MemMon Projected'!$B$14:$B$39,$B28,'MemMon Projected'!N$14:N$39)</f>
        <v>0</v>
      </c>
      <c r="O28" s="844">
        <f>SUMIF('MemMon Actual'!$B$14:$B$39,$B28,'MemMon Actual'!O$14:O$39)+SUMIF('MemMon Projected'!$B$14:$B$39,$B28,'MemMon Projected'!O$14:O$39)</f>
        <v>0</v>
      </c>
      <c r="P28" s="844">
        <f>SUMIF('MemMon Actual'!$B$14:$B$39,$B28,'MemMon Actual'!P$14:P$39)+SUMIF('MemMon Projected'!$B$14:$B$39,$B28,'MemMon Projected'!P$14:P$39)</f>
        <v>0</v>
      </c>
      <c r="Q28" s="844">
        <f>SUMIF('MemMon Actual'!$B$14:$B$39,$B28,'MemMon Actual'!Q$14:Q$39)+SUMIF('MemMon Projected'!$B$14:$B$39,$B28,'MemMon Projected'!Q$14:Q$39)</f>
        <v>0</v>
      </c>
      <c r="R28" s="844">
        <f>SUMIF('MemMon Actual'!$B$14:$B$39,$B28,'MemMon Actual'!R$14:R$39)+SUMIF('MemMon Projected'!$B$14:$B$39,$B28,'MemMon Projected'!R$14:R$39)</f>
        <v>0</v>
      </c>
      <c r="S28" s="599">
        <f>SUMIF('MemMon Actual'!$B$14:$B$39,$B28,'MemMon Actual'!S$14:S$39)+SUMIF('MemMon Projected'!$B$14:$B$39,$B28,'MemMon Projected'!S$14:S$39)</f>
        <v>0</v>
      </c>
      <c r="T28" s="844">
        <f>SUMIF('MemMon Actual'!$B$14:$B$39,$B28,'MemMon Actual'!T$14:T$39)+SUMIF('MemMon Projected'!$B$14:$B$39,$B28,'MemMon Projected'!T$14:T$39)</f>
        <v>0</v>
      </c>
      <c r="U28" s="844">
        <f>SUMIF('MemMon Actual'!$B$14:$B$39,$B28,'MemMon Actual'!U$14:U$39)+SUMIF('MemMon Projected'!$B$14:$B$39,$B28,'MemMon Projected'!U$14:U$39)</f>
        <v>0</v>
      </c>
      <c r="V28" s="844">
        <f>SUMIF('MemMon Actual'!$B$14:$B$39,$B28,'MemMon Actual'!V$14:V$39)+SUMIF('MemMon Projected'!$B$14:$B$39,$B28,'MemMon Projected'!V$14:V$39)</f>
        <v>0</v>
      </c>
      <c r="W28" s="600">
        <f>SUMIF('MemMon Actual'!$B$14:$B$39,$B28,'MemMon Actual'!W$14:W$39)+SUMIF('MemMon Projected'!$B$14:$B$39,$B28,'MemMon Projected'!W$14:W$39)</f>
        <v>0</v>
      </c>
      <c r="X28" s="569">
        <f>SUMIF('MemMon Actual'!$B$14:$B$39,$B28,'MemMon Actual'!X$14:X$39)+SUMIF('MemMon Projected'!$B$14:$B$39,$B28,'MemMon Projected'!X$14:X$39)</f>
        <v>0</v>
      </c>
      <c r="Y28" s="569">
        <f>SUMIF('MemMon Actual'!$B$14:$B$39,$B28,'MemMon Actual'!Y$14:Y$39)+SUMIF('MemMon Projected'!$B$14:$B$39,$B28,'MemMon Projected'!Y$14:Y$39)</f>
        <v>0</v>
      </c>
      <c r="Z28" s="569">
        <f>SUMIF('MemMon Actual'!$B$14:$B$39,$B28,'MemMon Actual'!Z$14:Z$39)+SUMIF('MemMon Projected'!$B$14:$B$39,$B28,'MemMon Projected'!Z$14:Z$39)</f>
        <v>0</v>
      </c>
      <c r="AA28" s="569">
        <f>SUMIF('MemMon Actual'!$B$14:$B$39,$B28,'MemMon Actual'!AA$14:AA$39)+SUMIF('MemMon Projected'!$B$14:$B$39,$B28,'MemMon Projected'!AA$14:AA$39)</f>
        <v>0</v>
      </c>
      <c r="AB28" s="569">
        <f>SUMIF('MemMon Actual'!$B$14:$B$39,$B28,'MemMon Actual'!AB$14:AB$39)+SUMIF('MemMon Projected'!$B$14:$B$39,$B28,'MemMon Projected'!AB$14:AB$39)</f>
        <v>0</v>
      </c>
      <c r="AC28" s="569">
        <f>SUMIF('MemMon Actual'!$B$14:$B$39,$B28,'MemMon Actual'!AC$14:AC$39)+SUMIF('MemMon Projected'!$B$14:$B$39,$B28,'MemMon Projected'!AC$14:AC$39)</f>
        <v>0</v>
      </c>
      <c r="AD28" s="569">
        <f>SUMIF('MemMon Actual'!$B$14:$B$39,$B28,'MemMon Actual'!AD$14:AD$39)+SUMIF('MemMon Projected'!$B$14:$B$39,$B28,'MemMon Projected'!AD$14:AD$39)</f>
        <v>0</v>
      </c>
      <c r="AE28" s="569">
        <f>SUMIF('MemMon Actual'!$B$14:$B$39,$B28,'MemMon Actual'!AE$14:AE$39)+SUMIF('MemMon Projected'!$B$14:$B$39,$B28,'MemMon Projected'!AE$14:AE$39)</f>
        <v>0</v>
      </c>
      <c r="AF28" s="569">
        <f>SUMIF('MemMon Actual'!$B$14:$B$39,$B28,'MemMon Actual'!AF$14:AF$39)+SUMIF('MemMon Projected'!$B$14:$B$39,$B28,'MemMon Projected'!AF$14:AF$39)</f>
        <v>0</v>
      </c>
      <c r="AG28" s="600">
        <f>SUMIF('MemMon Actual'!$B$14:$B$39,$B28,'MemMon Actual'!AG$14:AG$39)+SUMIF('MemMon Projected'!$B$14:$B$39,$B28,'MemMon Projected'!AG$14:AG$39)</f>
        <v>0</v>
      </c>
    </row>
    <row r="29" spans="2:33" hidden="1" x14ac:dyDescent="0.2">
      <c r="B29" s="539" t="str">
        <f>IFERROR(VLOOKUP(C29,'MEG Def'!$A$45:$B$48,2),"")</f>
        <v/>
      </c>
      <c r="C29" s="388"/>
      <c r="D29" s="599">
        <f>SUMIF('MemMon Actual'!$B$14:$B$39,$B29,'MemMon Actual'!D$14:D$39)+SUMIF('MemMon Projected'!$B$14:$B$39,$B29,'MemMon Projected'!D$14:D$39)</f>
        <v>0</v>
      </c>
      <c r="E29" s="844">
        <f>SUMIF('MemMon Actual'!$B$14:$B$39,$B29,'MemMon Actual'!E$14:E$39)+SUMIF('MemMon Projected'!$B$14:$B$39,$B29,'MemMon Projected'!E$14:E$39)</f>
        <v>0</v>
      </c>
      <c r="F29" s="844">
        <f>SUMIF('MemMon Actual'!$B$14:$B$39,$B29,'MemMon Actual'!F$14:F$39)+SUMIF('MemMon Projected'!$B$14:$B$39,$B29,'MemMon Projected'!F$14:F$39)</f>
        <v>0</v>
      </c>
      <c r="G29" s="844">
        <f>SUMIF('MemMon Actual'!$B$14:$B$39,$B29,'MemMon Actual'!G$14:G$39)+SUMIF('MemMon Projected'!$B$14:$B$39,$B29,'MemMon Projected'!G$14:G$39)</f>
        <v>0</v>
      </c>
      <c r="H29" s="844">
        <f>SUMIF('MemMon Actual'!$B$14:$B$39,$B29,'MemMon Actual'!H$14:H$39)+SUMIF('MemMon Projected'!$B$14:$B$39,$B29,'MemMon Projected'!H$14:H$39)</f>
        <v>0</v>
      </c>
      <c r="I29" s="844">
        <f>SUMIF('MemMon Actual'!$B$14:$B$39,$B29,'MemMon Actual'!I$14:I$39)+SUMIF('MemMon Projected'!$B$14:$B$39,$B29,'MemMon Projected'!I$14:I$39)</f>
        <v>0</v>
      </c>
      <c r="J29" s="844">
        <f>SUMIF('MemMon Actual'!$B$14:$B$39,$B29,'MemMon Actual'!J$14:J$39)+SUMIF('MemMon Projected'!$B$14:$B$39,$B29,'MemMon Projected'!J$14:J$39)</f>
        <v>0</v>
      </c>
      <c r="K29" s="844">
        <f>SUMIF('MemMon Actual'!$B$14:$B$39,$B29,'MemMon Actual'!K$14:K$39)+SUMIF('MemMon Projected'!$B$14:$B$39,$B29,'MemMon Projected'!K$14:K$39)</f>
        <v>0</v>
      </c>
      <c r="L29" s="844">
        <f>SUMIF('MemMon Actual'!$B$14:$B$39,$B29,'MemMon Actual'!L$14:L$39)+SUMIF('MemMon Projected'!$B$14:$B$39,$B29,'MemMon Projected'!L$14:L$39)</f>
        <v>0</v>
      </c>
      <c r="M29" s="844">
        <f>SUMIF('MemMon Actual'!$B$14:$B$39,$B29,'MemMon Actual'!M$14:M$39)+SUMIF('MemMon Projected'!$B$14:$B$39,$B29,'MemMon Projected'!M$14:M$39)</f>
        <v>0</v>
      </c>
      <c r="N29" s="844">
        <f>SUMIF('MemMon Actual'!$B$14:$B$39,$B29,'MemMon Actual'!N$14:N$39)+SUMIF('MemMon Projected'!$B$14:$B$39,$B29,'MemMon Projected'!N$14:N$39)</f>
        <v>0</v>
      </c>
      <c r="O29" s="844">
        <f>SUMIF('MemMon Actual'!$B$14:$B$39,$B29,'MemMon Actual'!O$14:O$39)+SUMIF('MemMon Projected'!$B$14:$B$39,$B29,'MemMon Projected'!O$14:O$39)</f>
        <v>0</v>
      </c>
      <c r="P29" s="844">
        <f>SUMIF('MemMon Actual'!$B$14:$B$39,$B29,'MemMon Actual'!P$14:P$39)+SUMIF('MemMon Projected'!$B$14:$B$39,$B29,'MemMon Projected'!P$14:P$39)</f>
        <v>0</v>
      </c>
      <c r="Q29" s="844">
        <f>SUMIF('MemMon Actual'!$B$14:$B$39,$B29,'MemMon Actual'!Q$14:Q$39)+SUMIF('MemMon Projected'!$B$14:$B$39,$B29,'MemMon Projected'!Q$14:Q$39)</f>
        <v>0</v>
      </c>
      <c r="R29" s="844">
        <f>SUMIF('MemMon Actual'!$B$14:$B$39,$B29,'MemMon Actual'!R$14:R$39)+SUMIF('MemMon Projected'!$B$14:$B$39,$B29,'MemMon Projected'!R$14:R$39)</f>
        <v>0</v>
      </c>
      <c r="S29" s="599">
        <f>SUMIF('MemMon Actual'!$B$14:$B$39,$B29,'MemMon Actual'!S$14:S$39)+SUMIF('MemMon Projected'!$B$14:$B$39,$B29,'MemMon Projected'!S$14:S$39)</f>
        <v>0</v>
      </c>
      <c r="T29" s="844">
        <f>SUMIF('MemMon Actual'!$B$14:$B$39,$B29,'MemMon Actual'!T$14:T$39)+SUMIF('MemMon Projected'!$B$14:$B$39,$B29,'MemMon Projected'!T$14:T$39)</f>
        <v>0</v>
      </c>
      <c r="U29" s="844">
        <f>SUMIF('MemMon Actual'!$B$14:$B$39,$B29,'MemMon Actual'!U$14:U$39)+SUMIF('MemMon Projected'!$B$14:$B$39,$B29,'MemMon Projected'!U$14:U$39)</f>
        <v>0</v>
      </c>
      <c r="V29" s="844">
        <f>SUMIF('MemMon Actual'!$B$14:$B$39,$B29,'MemMon Actual'!V$14:V$39)+SUMIF('MemMon Projected'!$B$14:$B$39,$B29,'MemMon Projected'!V$14:V$39)</f>
        <v>0</v>
      </c>
      <c r="W29" s="600">
        <f>SUMIF('MemMon Actual'!$B$14:$B$39,$B29,'MemMon Actual'!W$14:W$39)+SUMIF('MemMon Projected'!$B$14:$B$39,$B29,'MemMon Projected'!W$14:W$39)</f>
        <v>0</v>
      </c>
      <c r="X29" s="569">
        <f>SUMIF('MemMon Actual'!$B$14:$B$39,$B29,'MemMon Actual'!X$14:X$39)+SUMIF('MemMon Projected'!$B$14:$B$39,$B29,'MemMon Projected'!X$14:X$39)</f>
        <v>0</v>
      </c>
      <c r="Y29" s="569">
        <f>SUMIF('MemMon Actual'!$B$14:$B$39,$B29,'MemMon Actual'!Y$14:Y$39)+SUMIF('MemMon Projected'!$B$14:$B$39,$B29,'MemMon Projected'!Y$14:Y$39)</f>
        <v>0</v>
      </c>
      <c r="Z29" s="569">
        <f>SUMIF('MemMon Actual'!$B$14:$B$39,$B29,'MemMon Actual'!Z$14:Z$39)+SUMIF('MemMon Projected'!$B$14:$B$39,$B29,'MemMon Projected'!Z$14:Z$39)</f>
        <v>0</v>
      </c>
      <c r="AA29" s="569">
        <f>SUMIF('MemMon Actual'!$B$14:$B$39,$B29,'MemMon Actual'!AA$14:AA$39)+SUMIF('MemMon Projected'!$B$14:$B$39,$B29,'MemMon Projected'!AA$14:AA$39)</f>
        <v>0</v>
      </c>
      <c r="AB29" s="569">
        <f>SUMIF('MemMon Actual'!$B$14:$B$39,$B29,'MemMon Actual'!AB$14:AB$39)+SUMIF('MemMon Projected'!$B$14:$B$39,$B29,'MemMon Projected'!AB$14:AB$39)</f>
        <v>0</v>
      </c>
      <c r="AC29" s="569">
        <f>SUMIF('MemMon Actual'!$B$14:$B$39,$B29,'MemMon Actual'!AC$14:AC$39)+SUMIF('MemMon Projected'!$B$14:$B$39,$B29,'MemMon Projected'!AC$14:AC$39)</f>
        <v>0</v>
      </c>
      <c r="AD29" s="569">
        <f>SUMIF('MemMon Actual'!$B$14:$B$39,$B29,'MemMon Actual'!AD$14:AD$39)+SUMIF('MemMon Projected'!$B$14:$B$39,$B29,'MemMon Projected'!AD$14:AD$39)</f>
        <v>0</v>
      </c>
      <c r="AE29" s="569">
        <f>SUMIF('MemMon Actual'!$B$14:$B$39,$B29,'MemMon Actual'!AE$14:AE$39)+SUMIF('MemMon Projected'!$B$14:$B$39,$B29,'MemMon Projected'!AE$14:AE$39)</f>
        <v>0</v>
      </c>
      <c r="AF29" s="569">
        <f>SUMIF('MemMon Actual'!$B$14:$B$39,$B29,'MemMon Actual'!AF$14:AF$39)+SUMIF('MemMon Projected'!$B$14:$B$39,$B29,'MemMon Projected'!AF$14:AF$39)</f>
        <v>0</v>
      </c>
      <c r="AG29" s="600">
        <f>SUMIF('MemMon Actual'!$B$14:$B$39,$B29,'MemMon Actual'!AG$14:AG$39)+SUMIF('MemMon Projected'!$B$14:$B$39,$B29,'MemMon Projected'!AG$14:AG$39)</f>
        <v>0</v>
      </c>
    </row>
    <row r="30" spans="2:33" hidden="1" x14ac:dyDescent="0.2">
      <c r="B30" s="487"/>
      <c r="C30" s="474"/>
      <c r="D30" s="599">
        <f>SUMIF('MemMon Actual'!$B$14:$B$39,$B30,'MemMon Actual'!D$14:D$39)+SUMIF('MemMon Projected'!$B$14:$B$39,$B30,'MemMon Projected'!D$14:D$39)</f>
        <v>0</v>
      </c>
      <c r="E30" s="844">
        <f>SUMIF('MemMon Actual'!$B$14:$B$39,$B30,'MemMon Actual'!E$14:E$39)+SUMIF('MemMon Projected'!$B$14:$B$39,$B30,'MemMon Projected'!E$14:E$39)</f>
        <v>0</v>
      </c>
      <c r="F30" s="844">
        <f>SUMIF('MemMon Actual'!$B$14:$B$39,$B30,'MemMon Actual'!F$14:F$39)+SUMIF('MemMon Projected'!$B$14:$B$39,$B30,'MemMon Projected'!F$14:F$39)</f>
        <v>0</v>
      </c>
      <c r="G30" s="844">
        <f>SUMIF('MemMon Actual'!$B$14:$B$39,$B30,'MemMon Actual'!G$14:G$39)+SUMIF('MemMon Projected'!$B$14:$B$39,$B30,'MemMon Projected'!G$14:G$39)</f>
        <v>0</v>
      </c>
      <c r="H30" s="844">
        <f>SUMIF('MemMon Actual'!$B$14:$B$39,$B30,'MemMon Actual'!H$14:H$39)+SUMIF('MemMon Projected'!$B$14:$B$39,$B30,'MemMon Projected'!H$14:H$39)</f>
        <v>0</v>
      </c>
      <c r="I30" s="844">
        <f>SUMIF('MemMon Actual'!$B$14:$B$39,$B30,'MemMon Actual'!I$14:I$39)+SUMIF('MemMon Projected'!$B$14:$B$39,$B30,'MemMon Projected'!I$14:I$39)</f>
        <v>0</v>
      </c>
      <c r="J30" s="844">
        <f>SUMIF('MemMon Actual'!$B$14:$B$39,$B30,'MemMon Actual'!J$14:J$39)+SUMIF('MemMon Projected'!$B$14:$B$39,$B30,'MemMon Projected'!J$14:J$39)</f>
        <v>0</v>
      </c>
      <c r="K30" s="844">
        <f>SUMIF('MemMon Actual'!$B$14:$B$39,$B30,'MemMon Actual'!K$14:K$39)+SUMIF('MemMon Projected'!$B$14:$B$39,$B30,'MemMon Projected'!K$14:K$39)</f>
        <v>0</v>
      </c>
      <c r="L30" s="844">
        <f>SUMIF('MemMon Actual'!$B$14:$B$39,$B30,'MemMon Actual'!L$14:L$39)+SUMIF('MemMon Projected'!$B$14:$B$39,$B30,'MemMon Projected'!L$14:L$39)</f>
        <v>0</v>
      </c>
      <c r="M30" s="844">
        <f>SUMIF('MemMon Actual'!$B$14:$B$39,$B30,'MemMon Actual'!M$14:M$39)+SUMIF('MemMon Projected'!$B$14:$B$39,$B30,'MemMon Projected'!M$14:M$39)</f>
        <v>0</v>
      </c>
      <c r="N30" s="844">
        <f>SUMIF('MemMon Actual'!$B$14:$B$39,$B30,'MemMon Actual'!N$14:N$39)+SUMIF('MemMon Projected'!$B$14:$B$39,$B30,'MemMon Projected'!N$14:N$39)</f>
        <v>0</v>
      </c>
      <c r="O30" s="844">
        <f>SUMIF('MemMon Actual'!$B$14:$B$39,$B30,'MemMon Actual'!O$14:O$39)+SUMIF('MemMon Projected'!$B$14:$B$39,$B30,'MemMon Projected'!O$14:O$39)</f>
        <v>0</v>
      </c>
      <c r="P30" s="844">
        <f>SUMIF('MemMon Actual'!$B$14:$B$39,$B30,'MemMon Actual'!P$14:P$39)+SUMIF('MemMon Projected'!$B$14:$B$39,$B30,'MemMon Projected'!P$14:P$39)</f>
        <v>0</v>
      </c>
      <c r="Q30" s="844">
        <f>SUMIF('MemMon Actual'!$B$14:$B$39,$B30,'MemMon Actual'!Q$14:Q$39)+SUMIF('MemMon Projected'!$B$14:$B$39,$B30,'MemMon Projected'!Q$14:Q$39)</f>
        <v>0</v>
      </c>
      <c r="R30" s="844">
        <f>SUMIF('MemMon Actual'!$B$14:$B$39,$B30,'MemMon Actual'!R$14:R$39)+SUMIF('MemMon Projected'!$B$14:$B$39,$B30,'MemMon Projected'!R$14:R$39)</f>
        <v>0</v>
      </c>
      <c r="S30" s="599">
        <f>SUMIF('MemMon Actual'!$B$14:$B$39,$B30,'MemMon Actual'!S$14:S$39)+SUMIF('MemMon Projected'!$B$14:$B$39,$B30,'MemMon Projected'!S$14:S$39)</f>
        <v>0</v>
      </c>
      <c r="T30" s="844">
        <f>SUMIF('MemMon Actual'!$B$14:$B$39,$B30,'MemMon Actual'!T$14:T$39)+SUMIF('MemMon Projected'!$B$14:$B$39,$B30,'MemMon Projected'!T$14:T$39)</f>
        <v>0</v>
      </c>
      <c r="U30" s="844">
        <f>SUMIF('MemMon Actual'!$B$14:$B$39,$B30,'MemMon Actual'!U$14:U$39)+SUMIF('MemMon Projected'!$B$14:$B$39,$B30,'MemMon Projected'!U$14:U$39)</f>
        <v>0</v>
      </c>
      <c r="V30" s="844">
        <f>SUMIF('MemMon Actual'!$B$14:$B$39,$B30,'MemMon Actual'!V$14:V$39)+SUMIF('MemMon Projected'!$B$14:$B$39,$B30,'MemMon Projected'!V$14:V$39)</f>
        <v>0</v>
      </c>
      <c r="W30" s="600">
        <f>SUMIF('MemMon Actual'!$B$14:$B$39,$B30,'MemMon Actual'!W$14:W$39)+SUMIF('MemMon Projected'!$B$14:$B$39,$B30,'MemMon Projected'!W$14:W$39)</f>
        <v>0</v>
      </c>
      <c r="X30" s="569">
        <f>SUMIF('MemMon Actual'!$B$14:$B$39,$B30,'MemMon Actual'!X$14:X$39)+SUMIF('MemMon Projected'!$B$14:$B$39,$B30,'MemMon Projected'!X$14:X$39)</f>
        <v>0</v>
      </c>
      <c r="Y30" s="569">
        <f>SUMIF('MemMon Actual'!$B$14:$B$39,$B30,'MemMon Actual'!Y$14:Y$39)+SUMIF('MemMon Projected'!$B$14:$B$39,$B30,'MemMon Projected'!Y$14:Y$39)</f>
        <v>0</v>
      </c>
      <c r="Z30" s="569">
        <f>SUMIF('MemMon Actual'!$B$14:$B$39,$B30,'MemMon Actual'!Z$14:Z$39)+SUMIF('MemMon Projected'!$B$14:$B$39,$B30,'MemMon Projected'!Z$14:Z$39)</f>
        <v>0</v>
      </c>
      <c r="AA30" s="569">
        <f>SUMIF('MemMon Actual'!$B$14:$B$39,$B30,'MemMon Actual'!AA$14:AA$39)+SUMIF('MemMon Projected'!$B$14:$B$39,$B30,'MemMon Projected'!AA$14:AA$39)</f>
        <v>0</v>
      </c>
      <c r="AB30" s="569">
        <f>SUMIF('MemMon Actual'!$B$14:$B$39,$B30,'MemMon Actual'!AB$14:AB$39)+SUMIF('MemMon Projected'!$B$14:$B$39,$B30,'MemMon Projected'!AB$14:AB$39)</f>
        <v>0</v>
      </c>
      <c r="AC30" s="569">
        <f>SUMIF('MemMon Actual'!$B$14:$B$39,$B30,'MemMon Actual'!AC$14:AC$39)+SUMIF('MemMon Projected'!$B$14:$B$39,$B30,'MemMon Projected'!AC$14:AC$39)</f>
        <v>0</v>
      </c>
      <c r="AD30" s="569">
        <f>SUMIF('MemMon Actual'!$B$14:$B$39,$B30,'MemMon Actual'!AD$14:AD$39)+SUMIF('MemMon Projected'!$B$14:$B$39,$B30,'MemMon Projected'!AD$14:AD$39)</f>
        <v>0</v>
      </c>
      <c r="AE30" s="569">
        <f>SUMIF('MemMon Actual'!$B$14:$B$39,$B30,'MemMon Actual'!AE$14:AE$39)+SUMIF('MemMon Projected'!$B$14:$B$39,$B30,'MemMon Projected'!AE$14:AE$39)</f>
        <v>0</v>
      </c>
      <c r="AF30" s="569">
        <f>SUMIF('MemMon Actual'!$B$14:$B$39,$B30,'MemMon Actual'!AF$14:AF$39)+SUMIF('MemMon Projected'!$B$14:$B$39,$B30,'MemMon Projected'!AF$14:AF$39)</f>
        <v>0</v>
      </c>
      <c r="AG30" s="600">
        <f>SUMIF('MemMon Actual'!$B$14:$B$39,$B30,'MemMon Actual'!AG$14:AG$39)+SUMIF('MemMon Projected'!$B$14:$B$39,$B30,'MemMon Projected'!AG$14:AG$39)</f>
        <v>0</v>
      </c>
    </row>
    <row r="31" spans="2:33" hidden="1" x14ac:dyDescent="0.2">
      <c r="B31" s="488" t="s">
        <v>80</v>
      </c>
      <c r="C31" s="474"/>
      <c r="D31" s="599">
        <f>SUMIF('MemMon Actual'!$B$14:$B$39,$B31,'MemMon Actual'!D$14:D$39)+SUMIF('MemMon Projected'!$B$14:$B$39,$B31,'MemMon Projected'!D$14:D$39)</f>
        <v>0</v>
      </c>
      <c r="E31" s="844">
        <f>SUMIF('MemMon Actual'!$B$14:$B$39,$B31,'MemMon Actual'!E$14:E$39)+SUMIF('MemMon Projected'!$B$14:$B$39,$B31,'MemMon Projected'!E$14:E$39)</f>
        <v>0</v>
      </c>
      <c r="F31" s="844">
        <f>SUMIF('MemMon Actual'!$B$14:$B$39,$B31,'MemMon Actual'!F$14:F$39)+SUMIF('MemMon Projected'!$B$14:$B$39,$B31,'MemMon Projected'!F$14:F$39)</f>
        <v>0</v>
      </c>
      <c r="G31" s="844">
        <f>SUMIF('MemMon Actual'!$B$14:$B$39,$B31,'MemMon Actual'!G$14:G$39)+SUMIF('MemMon Projected'!$B$14:$B$39,$B31,'MemMon Projected'!G$14:G$39)</f>
        <v>0</v>
      </c>
      <c r="H31" s="844">
        <f>SUMIF('MemMon Actual'!$B$14:$B$39,$B31,'MemMon Actual'!H$14:H$39)+SUMIF('MemMon Projected'!$B$14:$B$39,$B31,'MemMon Projected'!H$14:H$39)</f>
        <v>0</v>
      </c>
      <c r="I31" s="844">
        <f>SUMIF('MemMon Actual'!$B$14:$B$39,$B31,'MemMon Actual'!I$14:I$39)+SUMIF('MemMon Projected'!$B$14:$B$39,$B31,'MemMon Projected'!I$14:I$39)</f>
        <v>0</v>
      </c>
      <c r="J31" s="844">
        <f>SUMIF('MemMon Actual'!$B$14:$B$39,$B31,'MemMon Actual'!J$14:J$39)+SUMIF('MemMon Projected'!$B$14:$B$39,$B31,'MemMon Projected'!J$14:J$39)</f>
        <v>0</v>
      </c>
      <c r="K31" s="844">
        <f>SUMIF('MemMon Actual'!$B$14:$B$39,$B31,'MemMon Actual'!K$14:K$39)+SUMIF('MemMon Projected'!$B$14:$B$39,$B31,'MemMon Projected'!K$14:K$39)</f>
        <v>0</v>
      </c>
      <c r="L31" s="844">
        <f>SUMIF('MemMon Actual'!$B$14:$B$39,$B31,'MemMon Actual'!L$14:L$39)+SUMIF('MemMon Projected'!$B$14:$B$39,$B31,'MemMon Projected'!L$14:L$39)</f>
        <v>0</v>
      </c>
      <c r="M31" s="844">
        <f>SUMIF('MemMon Actual'!$B$14:$B$39,$B31,'MemMon Actual'!M$14:M$39)+SUMIF('MemMon Projected'!$B$14:$B$39,$B31,'MemMon Projected'!M$14:M$39)</f>
        <v>0</v>
      </c>
      <c r="N31" s="844">
        <f>SUMIF('MemMon Actual'!$B$14:$B$39,$B31,'MemMon Actual'!N$14:N$39)+SUMIF('MemMon Projected'!$B$14:$B$39,$B31,'MemMon Projected'!N$14:N$39)</f>
        <v>0</v>
      </c>
      <c r="O31" s="844">
        <f>SUMIF('MemMon Actual'!$B$14:$B$39,$B31,'MemMon Actual'!O$14:O$39)+SUMIF('MemMon Projected'!$B$14:$B$39,$B31,'MemMon Projected'!O$14:O$39)</f>
        <v>0</v>
      </c>
      <c r="P31" s="844">
        <f>SUMIF('MemMon Actual'!$B$14:$B$39,$B31,'MemMon Actual'!P$14:P$39)+SUMIF('MemMon Projected'!$B$14:$B$39,$B31,'MemMon Projected'!P$14:P$39)</f>
        <v>0</v>
      </c>
      <c r="Q31" s="844">
        <f>SUMIF('MemMon Actual'!$B$14:$B$39,$B31,'MemMon Actual'!Q$14:Q$39)+SUMIF('MemMon Projected'!$B$14:$B$39,$B31,'MemMon Projected'!Q$14:Q$39)</f>
        <v>0</v>
      </c>
      <c r="R31" s="844">
        <f>SUMIF('MemMon Actual'!$B$14:$B$39,$B31,'MemMon Actual'!R$14:R$39)+SUMIF('MemMon Projected'!$B$14:$B$39,$B31,'MemMon Projected'!R$14:R$39)</f>
        <v>0</v>
      </c>
      <c r="S31" s="599">
        <f>SUMIF('MemMon Actual'!$B$14:$B$39,$B31,'MemMon Actual'!S$14:S$39)+SUMIF('MemMon Projected'!$B$14:$B$39,$B31,'MemMon Projected'!S$14:S$39)</f>
        <v>0</v>
      </c>
      <c r="T31" s="844">
        <f>SUMIF('MemMon Actual'!$B$14:$B$39,$B31,'MemMon Actual'!T$14:T$39)+SUMIF('MemMon Projected'!$B$14:$B$39,$B31,'MemMon Projected'!T$14:T$39)</f>
        <v>0</v>
      </c>
      <c r="U31" s="844">
        <f>SUMIF('MemMon Actual'!$B$14:$B$39,$B31,'MemMon Actual'!U$14:U$39)+SUMIF('MemMon Projected'!$B$14:$B$39,$B31,'MemMon Projected'!U$14:U$39)</f>
        <v>0</v>
      </c>
      <c r="V31" s="844">
        <f>SUMIF('MemMon Actual'!$B$14:$B$39,$B31,'MemMon Actual'!V$14:V$39)+SUMIF('MemMon Projected'!$B$14:$B$39,$B31,'MemMon Projected'!V$14:V$39)</f>
        <v>0</v>
      </c>
      <c r="W31" s="600">
        <f>SUMIF('MemMon Actual'!$B$14:$B$39,$B31,'MemMon Actual'!W$14:W$39)+SUMIF('MemMon Projected'!$B$14:$B$39,$B31,'MemMon Projected'!W$14:W$39)</f>
        <v>0</v>
      </c>
      <c r="X31" s="569">
        <f>SUMIF('MemMon Actual'!$B$14:$B$39,$B31,'MemMon Actual'!X$14:X$39)+SUMIF('MemMon Projected'!$B$14:$B$39,$B31,'MemMon Projected'!X$14:X$39)</f>
        <v>0</v>
      </c>
      <c r="Y31" s="569">
        <f>SUMIF('MemMon Actual'!$B$14:$B$39,$B31,'MemMon Actual'!Y$14:Y$39)+SUMIF('MemMon Projected'!$B$14:$B$39,$B31,'MemMon Projected'!Y$14:Y$39)</f>
        <v>0</v>
      </c>
      <c r="Z31" s="569">
        <f>SUMIF('MemMon Actual'!$B$14:$B$39,$B31,'MemMon Actual'!Z$14:Z$39)+SUMIF('MemMon Projected'!$B$14:$B$39,$B31,'MemMon Projected'!Z$14:Z$39)</f>
        <v>0</v>
      </c>
      <c r="AA31" s="569">
        <f>SUMIF('MemMon Actual'!$B$14:$B$39,$B31,'MemMon Actual'!AA$14:AA$39)+SUMIF('MemMon Projected'!$B$14:$B$39,$B31,'MemMon Projected'!AA$14:AA$39)</f>
        <v>0</v>
      </c>
      <c r="AB31" s="569">
        <f>SUMIF('MemMon Actual'!$B$14:$B$39,$B31,'MemMon Actual'!AB$14:AB$39)+SUMIF('MemMon Projected'!$B$14:$B$39,$B31,'MemMon Projected'!AB$14:AB$39)</f>
        <v>0</v>
      </c>
      <c r="AC31" s="569">
        <f>SUMIF('MemMon Actual'!$B$14:$B$39,$B31,'MemMon Actual'!AC$14:AC$39)+SUMIF('MemMon Projected'!$B$14:$B$39,$B31,'MemMon Projected'!AC$14:AC$39)</f>
        <v>0</v>
      </c>
      <c r="AD31" s="569">
        <f>SUMIF('MemMon Actual'!$B$14:$B$39,$B31,'MemMon Actual'!AD$14:AD$39)+SUMIF('MemMon Projected'!$B$14:$B$39,$B31,'MemMon Projected'!AD$14:AD$39)</f>
        <v>0</v>
      </c>
      <c r="AE31" s="569">
        <f>SUMIF('MemMon Actual'!$B$14:$B$39,$B31,'MemMon Actual'!AE$14:AE$39)+SUMIF('MemMon Projected'!$B$14:$B$39,$B31,'MemMon Projected'!AE$14:AE$39)</f>
        <v>0</v>
      </c>
      <c r="AF31" s="569">
        <f>SUMIF('MemMon Actual'!$B$14:$B$39,$B31,'MemMon Actual'!AF$14:AF$39)+SUMIF('MemMon Projected'!$B$14:$B$39,$B31,'MemMon Projected'!AF$14:AF$39)</f>
        <v>0</v>
      </c>
      <c r="AG31" s="600">
        <f>SUMIF('MemMon Actual'!$B$14:$B$39,$B31,'MemMon Actual'!AG$14:AG$39)+SUMIF('MemMon Projected'!$B$14:$B$39,$B31,'MemMon Projected'!AG$14:AG$39)</f>
        <v>0</v>
      </c>
    </row>
    <row r="32" spans="2:33" hidden="1" x14ac:dyDescent="0.2">
      <c r="B32" s="539" t="str">
        <f>IFERROR(VLOOKUP(C32,'MEG Def'!$A$55:$B$58,2),"")</f>
        <v/>
      </c>
      <c r="C32" s="388"/>
      <c r="D32" s="599">
        <f>SUMIF('MemMon Actual'!$B$14:$B$39,$B32,'MemMon Actual'!D$14:D$39)+SUMIF('MemMon Projected'!$B$14:$B$39,$B32,'MemMon Projected'!D$14:D$39)</f>
        <v>0</v>
      </c>
      <c r="E32" s="844">
        <f>SUMIF('MemMon Actual'!$B$14:$B$39,$B32,'MemMon Actual'!E$14:E$39)+SUMIF('MemMon Projected'!$B$14:$B$39,$B32,'MemMon Projected'!E$14:E$39)</f>
        <v>0</v>
      </c>
      <c r="F32" s="844">
        <f>SUMIF('MemMon Actual'!$B$14:$B$39,$B32,'MemMon Actual'!F$14:F$39)+SUMIF('MemMon Projected'!$B$14:$B$39,$B32,'MemMon Projected'!F$14:F$39)</f>
        <v>0</v>
      </c>
      <c r="G32" s="844">
        <f>SUMIF('MemMon Actual'!$B$14:$B$39,$B32,'MemMon Actual'!G$14:G$39)+SUMIF('MemMon Projected'!$B$14:$B$39,$B32,'MemMon Projected'!G$14:G$39)</f>
        <v>0</v>
      </c>
      <c r="H32" s="844">
        <f>SUMIF('MemMon Actual'!$B$14:$B$39,$B32,'MemMon Actual'!H$14:H$39)+SUMIF('MemMon Projected'!$B$14:$B$39,$B32,'MemMon Projected'!H$14:H$39)</f>
        <v>0</v>
      </c>
      <c r="I32" s="844">
        <f>SUMIF('MemMon Actual'!$B$14:$B$39,$B32,'MemMon Actual'!I$14:I$39)+SUMIF('MemMon Projected'!$B$14:$B$39,$B32,'MemMon Projected'!I$14:I$39)</f>
        <v>0</v>
      </c>
      <c r="J32" s="844">
        <f>SUMIF('MemMon Actual'!$B$14:$B$39,$B32,'MemMon Actual'!J$14:J$39)+SUMIF('MemMon Projected'!$B$14:$B$39,$B32,'MemMon Projected'!J$14:J$39)</f>
        <v>0</v>
      </c>
      <c r="K32" s="844">
        <f>SUMIF('MemMon Actual'!$B$14:$B$39,$B32,'MemMon Actual'!K$14:K$39)+SUMIF('MemMon Projected'!$B$14:$B$39,$B32,'MemMon Projected'!K$14:K$39)</f>
        <v>0</v>
      </c>
      <c r="L32" s="844">
        <f>SUMIF('MemMon Actual'!$B$14:$B$39,$B32,'MemMon Actual'!L$14:L$39)+SUMIF('MemMon Projected'!$B$14:$B$39,$B32,'MemMon Projected'!L$14:L$39)</f>
        <v>0</v>
      </c>
      <c r="M32" s="844">
        <f>SUMIF('MemMon Actual'!$B$14:$B$39,$B32,'MemMon Actual'!M$14:M$39)+SUMIF('MemMon Projected'!$B$14:$B$39,$B32,'MemMon Projected'!M$14:M$39)</f>
        <v>0</v>
      </c>
      <c r="N32" s="844">
        <f>SUMIF('MemMon Actual'!$B$14:$B$39,$B32,'MemMon Actual'!N$14:N$39)+SUMIF('MemMon Projected'!$B$14:$B$39,$B32,'MemMon Projected'!N$14:N$39)</f>
        <v>0</v>
      </c>
      <c r="O32" s="844">
        <f>SUMIF('MemMon Actual'!$B$14:$B$39,$B32,'MemMon Actual'!O$14:O$39)+SUMIF('MemMon Projected'!$B$14:$B$39,$B32,'MemMon Projected'!O$14:O$39)</f>
        <v>0</v>
      </c>
      <c r="P32" s="844">
        <f>SUMIF('MemMon Actual'!$B$14:$B$39,$B32,'MemMon Actual'!P$14:P$39)+SUMIF('MemMon Projected'!$B$14:$B$39,$B32,'MemMon Projected'!P$14:P$39)</f>
        <v>0</v>
      </c>
      <c r="Q32" s="844">
        <f>SUMIF('MemMon Actual'!$B$14:$B$39,$B32,'MemMon Actual'!Q$14:Q$39)+SUMIF('MemMon Projected'!$B$14:$B$39,$B32,'MemMon Projected'!Q$14:Q$39)</f>
        <v>0</v>
      </c>
      <c r="R32" s="844">
        <f>SUMIF('MemMon Actual'!$B$14:$B$39,$B32,'MemMon Actual'!R$14:R$39)+SUMIF('MemMon Projected'!$B$14:$B$39,$B32,'MemMon Projected'!R$14:R$39)</f>
        <v>0</v>
      </c>
      <c r="S32" s="599">
        <f>SUMIF('MemMon Actual'!$B$14:$B$39,$B32,'MemMon Actual'!S$14:S$39)+SUMIF('MemMon Projected'!$B$14:$B$39,$B32,'MemMon Projected'!S$14:S$39)</f>
        <v>0</v>
      </c>
      <c r="T32" s="844">
        <f>SUMIF('MemMon Actual'!$B$14:$B$39,$B32,'MemMon Actual'!T$14:T$39)+SUMIF('MemMon Projected'!$B$14:$B$39,$B32,'MemMon Projected'!T$14:T$39)</f>
        <v>0</v>
      </c>
      <c r="U32" s="844">
        <f>SUMIF('MemMon Actual'!$B$14:$B$39,$B32,'MemMon Actual'!U$14:U$39)+SUMIF('MemMon Projected'!$B$14:$B$39,$B32,'MemMon Projected'!U$14:U$39)</f>
        <v>0</v>
      </c>
      <c r="V32" s="844">
        <f>SUMIF('MemMon Actual'!$B$14:$B$39,$B32,'MemMon Actual'!V$14:V$39)+SUMIF('MemMon Projected'!$B$14:$B$39,$B32,'MemMon Projected'!V$14:V$39)</f>
        <v>0</v>
      </c>
      <c r="W32" s="600">
        <f>SUMIF('MemMon Actual'!$B$14:$B$39,$B32,'MemMon Actual'!W$14:W$39)+SUMIF('MemMon Projected'!$B$14:$B$39,$B32,'MemMon Projected'!W$14:W$39)</f>
        <v>0</v>
      </c>
      <c r="X32" s="569">
        <f>SUMIF('MemMon Actual'!$B$14:$B$39,$B32,'MemMon Actual'!X$14:X$39)+SUMIF('MemMon Projected'!$B$14:$B$39,$B32,'MemMon Projected'!X$14:X$39)</f>
        <v>0</v>
      </c>
      <c r="Y32" s="569">
        <f>SUMIF('MemMon Actual'!$B$14:$B$39,$B32,'MemMon Actual'!Y$14:Y$39)+SUMIF('MemMon Projected'!$B$14:$B$39,$B32,'MemMon Projected'!Y$14:Y$39)</f>
        <v>0</v>
      </c>
      <c r="Z32" s="569">
        <f>SUMIF('MemMon Actual'!$B$14:$B$39,$B32,'MemMon Actual'!Z$14:Z$39)+SUMIF('MemMon Projected'!$B$14:$B$39,$B32,'MemMon Projected'!Z$14:Z$39)</f>
        <v>0</v>
      </c>
      <c r="AA32" s="569">
        <f>SUMIF('MemMon Actual'!$B$14:$B$39,$B32,'MemMon Actual'!AA$14:AA$39)+SUMIF('MemMon Projected'!$B$14:$B$39,$B32,'MemMon Projected'!AA$14:AA$39)</f>
        <v>0</v>
      </c>
      <c r="AB32" s="569">
        <f>SUMIF('MemMon Actual'!$B$14:$B$39,$B32,'MemMon Actual'!AB$14:AB$39)+SUMIF('MemMon Projected'!$B$14:$B$39,$B32,'MemMon Projected'!AB$14:AB$39)</f>
        <v>0</v>
      </c>
      <c r="AC32" s="569">
        <f>SUMIF('MemMon Actual'!$B$14:$B$39,$B32,'MemMon Actual'!AC$14:AC$39)+SUMIF('MemMon Projected'!$B$14:$B$39,$B32,'MemMon Projected'!AC$14:AC$39)</f>
        <v>0</v>
      </c>
      <c r="AD32" s="569">
        <f>SUMIF('MemMon Actual'!$B$14:$B$39,$B32,'MemMon Actual'!AD$14:AD$39)+SUMIF('MemMon Projected'!$B$14:$B$39,$B32,'MemMon Projected'!AD$14:AD$39)</f>
        <v>0</v>
      </c>
      <c r="AE32" s="569">
        <f>SUMIF('MemMon Actual'!$B$14:$B$39,$B32,'MemMon Actual'!AE$14:AE$39)+SUMIF('MemMon Projected'!$B$14:$B$39,$B32,'MemMon Projected'!AE$14:AE$39)</f>
        <v>0</v>
      </c>
      <c r="AF32" s="569">
        <f>SUMIF('MemMon Actual'!$B$14:$B$39,$B32,'MemMon Actual'!AF$14:AF$39)+SUMIF('MemMon Projected'!$B$14:$B$39,$B32,'MemMon Projected'!AF$14:AF$39)</f>
        <v>0</v>
      </c>
      <c r="AG32" s="600">
        <f>SUMIF('MemMon Actual'!$B$14:$B$39,$B32,'MemMon Actual'!AG$14:AG$39)+SUMIF('MemMon Projected'!$B$14:$B$39,$B32,'MemMon Projected'!AG$14:AG$39)</f>
        <v>0</v>
      </c>
    </row>
    <row r="33" spans="2:33" hidden="1" x14ac:dyDescent="0.2">
      <c r="B33" s="539" t="str">
        <f>IFERROR(VLOOKUP(C33,'MEG Def'!$A$55:$B$58,2),"")</f>
        <v/>
      </c>
      <c r="C33" s="388"/>
      <c r="D33" s="599">
        <f>SUMIF('MemMon Actual'!$B$14:$B$39,$B33,'MemMon Actual'!D$14:D$39)+SUMIF('MemMon Projected'!$B$14:$B$39,$B33,'MemMon Projected'!D$14:D$39)</f>
        <v>0</v>
      </c>
      <c r="E33" s="844">
        <f>SUMIF('MemMon Actual'!$B$14:$B$39,$B33,'MemMon Actual'!E$14:E$39)+SUMIF('MemMon Projected'!$B$14:$B$39,$B33,'MemMon Projected'!E$14:E$39)</f>
        <v>0</v>
      </c>
      <c r="F33" s="844">
        <f>SUMIF('MemMon Actual'!$B$14:$B$39,$B33,'MemMon Actual'!F$14:F$39)+SUMIF('MemMon Projected'!$B$14:$B$39,$B33,'MemMon Projected'!F$14:F$39)</f>
        <v>0</v>
      </c>
      <c r="G33" s="844">
        <f>SUMIF('MemMon Actual'!$B$14:$B$39,$B33,'MemMon Actual'!G$14:G$39)+SUMIF('MemMon Projected'!$B$14:$B$39,$B33,'MemMon Projected'!G$14:G$39)</f>
        <v>0</v>
      </c>
      <c r="H33" s="844">
        <f>SUMIF('MemMon Actual'!$B$14:$B$39,$B33,'MemMon Actual'!H$14:H$39)+SUMIF('MemMon Projected'!$B$14:$B$39,$B33,'MemMon Projected'!H$14:H$39)</f>
        <v>0</v>
      </c>
      <c r="I33" s="844">
        <f>SUMIF('MemMon Actual'!$B$14:$B$39,$B33,'MemMon Actual'!I$14:I$39)+SUMIF('MemMon Projected'!$B$14:$B$39,$B33,'MemMon Projected'!I$14:I$39)</f>
        <v>0</v>
      </c>
      <c r="J33" s="844">
        <f>SUMIF('MemMon Actual'!$B$14:$B$39,$B33,'MemMon Actual'!J$14:J$39)+SUMIF('MemMon Projected'!$B$14:$B$39,$B33,'MemMon Projected'!J$14:J$39)</f>
        <v>0</v>
      </c>
      <c r="K33" s="844">
        <f>SUMIF('MemMon Actual'!$B$14:$B$39,$B33,'MemMon Actual'!K$14:K$39)+SUMIF('MemMon Projected'!$B$14:$B$39,$B33,'MemMon Projected'!K$14:K$39)</f>
        <v>0</v>
      </c>
      <c r="L33" s="844">
        <f>SUMIF('MemMon Actual'!$B$14:$B$39,$B33,'MemMon Actual'!L$14:L$39)+SUMIF('MemMon Projected'!$B$14:$B$39,$B33,'MemMon Projected'!L$14:L$39)</f>
        <v>0</v>
      </c>
      <c r="M33" s="844">
        <f>SUMIF('MemMon Actual'!$B$14:$B$39,$B33,'MemMon Actual'!M$14:M$39)+SUMIF('MemMon Projected'!$B$14:$B$39,$B33,'MemMon Projected'!M$14:M$39)</f>
        <v>0</v>
      </c>
      <c r="N33" s="844">
        <f>SUMIF('MemMon Actual'!$B$14:$B$39,$B33,'MemMon Actual'!N$14:N$39)+SUMIF('MemMon Projected'!$B$14:$B$39,$B33,'MemMon Projected'!N$14:N$39)</f>
        <v>0</v>
      </c>
      <c r="O33" s="844">
        <f>SUMIF('MemMon Actual'!$B$14:$B$39,$B33,'MemMon Actual'!O$14:O$39)+SUMIF('MemMon Projected'!$B$14:$B$39,$B33,'MemMon Projected'!O$14:O$39)</f>
        <v>0</v>
      </c>
      <c r="P33" s="844">
        <f>SUMIF('MemMon Actual'!$B$14:$B$39,$B33,'MemMon Actual'!P$14:P$39)+SUMIF('MemMon Projected'!$B$14:$B$39,$B33,'MemMon Projected'!P$14:P$39)</f>
        <v>0</v>
      </c>
      <c r="Q33" s="844">
        <f>SUMIF('MemMon Actual'!$B$14:$B$39,$B33,'MemMon Actual'!Q$14:Q$39)+SUMIF('MemMon Projected'!$B$14:$B$39,$B33,'MemMon Projected'!Q$14:Q$39)</f>
        <v>0</v>
      </c>
      <c r="R33" s="844">
        <f>SUMIF('MemMon Actual'!$B$14:$B$39,$B33,'MemMon Actual'!R$14:R$39)+SUMIF('MemMon Projected'!$B$14:$B$39,$B33,'MemMon Projected'!R$14:R$39)</f>
        <v>0</v>
      </c>
      <c r="S33" s="599">
        <f>SUMIF('MemMon Actual'!$B$14:$B$39,$B33,'MemMon Actual'!S$14:S$39)+SUMIF('MemMon Projected'!$B$14:$B$39,$B33,'MemMon Projected'!S$14:S$39)</f>
        <v>0</v>
      </c>
      <c r="T33" s="844">
        <f>SUMIF('MemMon Actual'!$B$14:$B$39,$B33,'MemMon Actual'!T$14:T$39)+SUMIF('MemMon Projected'!$B$14:$B$39,$B33,'MemMon Projected'!T$14:T$39)</f>
        <v>0</v>
      </c>
      <c r="U33" s="844">
        <f>SUMIF('MemMon Actual'!$B$14:$B$39,$B33,'MemMon Actual'!U$14:U$39)+SUMIF('MemMon Projected'!$B$14:$B$39,$B33,'MemMon Projected'!U$14:U$39)</f>
        <v>0</v>
      </c>
      <c r="V33" s="844">
        <f>SUMIF('MemMon Actual'!$B$14:$B$39,$B33,'MemMon Actual'!V$14:V$39)+SUMIF('MemMon Projected'!$B$14:$B$39,$B33,'MemMon Projected'!V$14:V$39)</f>
        <v>0</v>
      </c>
      <c r="W33" s="600">
        <f>SUMIF('MemMon Actual'!$B$14:$B$39,$B33,'MemMon Actual'!W$14:W$39)+SUMIF('MemMon Projected'!$B$14:$B$39,$B33,'MemMon Projected'!W$14:W$39)</f>
        <v>0</v>
      </c>
      <c r="X33" s="569">
        <f>SUMIF('MemMon Actual'!$B$14:$B$39,$B33,'MemMon Actual'!X$14:X$39)+SUMIF('MemMon Projected'!$B$14:$B$39,$B33,'MemMon Projected'!X$14:X$39)</f>
        <v>0</v>
      </c>
      <c r="Y33" s="569">
        <f>SUMIF('MemMon Actual'!$B$14:$B$39,$B33,'MemMon Actual'!Y$14:Y$39)+SUMIF('MemMon Projected'!$B$14:$B$39,$B33,'MemMon Projected'!Y$14:Y$39)</f>
        <v>0</v>
      </c>
      <c r="Z33" s="569">
        <f>SUMIF('MemMon Actual'!$B$14:$B$39,$B33,'MemMon Actual'!Z$14:Z$39)+SUMIF('MemMon Projected'!$B$14:$B$39,$B33,'MemMon Projected'!Z$14:Z$39)</f>
        <v>0</v>
      </c>
      <c r="AA33" s="569">
        <f>SUMIF('MemMon Actual'!$B$14:$B$39,$B33,'MemMon Actual'!AA$14:AA$39)+SUMIF('MemMon Projected'!$B$14:$B$39,$B33,'MemMon Projected'!AA$14:AA$39)</f>
        <v>0</v>
      </c>
      <c r="AB33" s="569">
        <f>SUMIF('MemMon Actual'!$B$14:$B$39,$B33,'MemMon Actual'!AB$14:AB$39)+SUMIF('MemMon Projected'!$B$14:$B$39,$B33,'MemMon Projected'!AB$14:AB$39)</f>
        <v>0</v>
      </c>
      <c r="AC33" s="569">
        <f>SUMIF('MemMon Actual'!$B$14:$B$39,$B33,'MemMon Actual'!AC$14:AC$39)+SUMIF('MemMon Projected'!$B$14:$B$39,$B33,'MemMon Projected'!AC$14:AC$39)</f>
        <v>0</v>
      </c>
      <c r="AD33" s="569">
        <f>SUMIF('MemMon Actual'!$B$14:$B$39,$B33,'MemMon Actual'!AD$14:AD$39)+SUMIF('MemMon Projected'!$B$14:$B$39,$B33,'MemMon Projected'!AD$14:AD$39)</f>
        <v>0</v>
      </c>
      <c r="AE33" s="569">
        <f>SUMIF('MemMon Actual'!$B$14:$B$39,$B33,'MemMon Actual'!AE$14:AE$39)+SUMIF('MemMon Projected'!$B$14:$B$39,$B33,'MemMon Projected'!AE$14:AE$39)</f>
        <v>0</v>
      </c>
      <c r="AF33" s="569">
        <f>SUMIF('MemMon Actual'!$B$14:$B$39,$B33,'MemMon Actual'!AF$14:AF$39)+SUMIF('MemMon Projected'!$B$14:$B$39,$B33,'MemMon Projected'!AF$14:AF$39)</f>
        <v>0</v>
      </c>
      <c r="AG33" s="600">
        <f>SUMIF('MemMon Actual'!$B$14:$B$39,$B33,'MemMon Actual'!AG$14:AG$39)+SUMIF('MemMon Projected'!$B$14:$B$39,$B33,'MemMon Projected'!AG$14:AG$39)</f>
        <v>0</v>
      </c>
    </row>
    <row r="34" spans="2:33" hidden="1" x14ac:dyDescent="0.2">
      <c r="B34" s="539" t="str">
        <f>IFERROR(VLOOKUP(C34,'MEG Def'!$A$55:$B$58,2),"")</f>
        <v/>
      </c>
      <c r="C34" s="388"/>
      <c r="D34" s="599">
        <f>SUMIF('MemMon Actual'!$B$14:$B$39,$B34,'MemMon Actual'!D$14:D$39)+SUMIF('MemMon Projected'!$B$14:$B$39,$B34,'MemMon Projected'!D$14:D$39)</f>
        <v>0</v>
      </c>
      <c r="E34" s="844">
        <f>SUMIF('MemMon Actual'!$B$14:$B$39,$B34,'MemMon Actual'!E$14:E$39)+SUMIF('MemMon Projected'!$B$14:$B$39,$B34,'MemMon Projected'!E$14:E$39)</f>
        <v>0</v>
      </c>
      <c r="F34" s="844">
        <f>SUMIF('MemMon Actual'!$B$14:$B$39,$B34,'MemMon Actual'!F$14:F$39)+SUMIF('MemMon Projected'!$B$14:$B$39,$B34,'MemMon Projected'!F$14:F$39)</f>
        <v>0</v>
      </c>
      <c r="G34" s="844">
        <f>SUMIF('MemMon Actual'!$B$14:$B$39,$B34,'MemMon Actual'!G$14:G$39)+SUMIF('MemMon Projected'!$B$14:$B$39,$B34,'MemMon Projected'!G$14:G$39)</f>
        <v>0</v>
      </c>
      <c r="H34" s="844">
        <f>SUMIF('MemMon Actual'!$B$14:$B$39,$B34,'MemMon Actual'!H$14:H$39)+SUMIF('MemMon Projected'!$B$14:$B$39,$B34,'MemMon Projected'!H$14:H$39)</f>
        <v>0</v>
      </c>
      <c r="I34" s="844">
        <f>SUMIF('MemMon Actual'!$B$14:$B$39,$B34,'MemMon Actual'!I$14:I$39)+SUMIF('MemMon Projected'!$B$14:$B$39,$B34,'MemMon Projected'!I$14:I$39)</f>
        <v>0</v>
      </c>
      <c r="J34" s="844">
        <f>SUMIF('MemMon Actual'!$B$14:$B$39,$B34,'MemMon Actual'!J$14:J$39)+SUMIF('MemMon Projected'!$B$14:$B$39,$B34,'MemMon Projected'!J$14:J$39)</f>
        <v>0</v>
      </c>
      <c r="K34" s="844">
        <f>SUMIF('MemMon Actual'!$B$14:$B$39,$B34,'MemMon Actual'!K$14:K$39)+SUMIF('MemMon Projected'!$B$14:$B$39,$B34,'MemMon Projected'!K$14:K$39)</f>
        <v>0</v>
      </c>
      <c r="L34" s="844">
        <f>SUMIF('MemMon Actual'!$B$14:$B$39,$B34,'MemMon Actual'!L$14:L$39)+SUMIF('MemMon Projected'!$B$14:$B$39,$B34,'MemMon Projected'!L$14:L$39)</f>
        <v>0</v>
      </c>
      <c r="M34" s="844">
        <f>SUMIF('MemMon Actual'!$B$14:$B$39,$B34,'MemMon Actual'!M$14:M$39)+SUMIF('MemMon Projected'!$B$14:$B$39,$B34,'MemMon Projected'!M$14:M$39)</f>
        <v>0</v>
      </c>
      <c r="N34" s="844">
        <f>SUMIF('MemMon Actual'!$B$14:$B$39,$B34,'MemMon Actual'!N$14:N$39)+SUMIF('MemMon Projected'!$B$14:$B$39,$B34,'MemMon Projected'!N$14:N$39)</f>
        <v>0</v>
      </c>
      <c r="O34" s="844">
        <f>SUMIF('MemMon Actual'!$B$14:$B$39,$B34,'MemMon Actual'!O$14:O$39)+SUMIF('MemMon Projected'!$B$14:$B$39,$B34,'MemMon Projected'!O$14:O$39)</f>
        <v>0</v>
      </c>
      <c r="P34" s="844">
        <f>SUMIF('MemMon Actual'!$B$14:$B$39,$B34,'MemMon Actual'!P$14:P$39)+SUMIF('MemMon Projected'!$B$14:$B$39,$B34,'MemMon Projected'!P$14:P$39)</f>
        <v>0</v>
      </c>
      <c r="Q34" s="844">
        <f>SUMIF('MemMon Actual'!$B$14:$B$39,$B34,'MemMon Actual'!Q$14:Q$39)+SUMIF('MemMon Projected'!$B$14:$B$39,$B34,'MemMon Projected'!Q$14:Q$39)</f>
        <v>0</v>
      </c>
      <c r="R34" s="844">
        <f>SUMIF('MemMon Actual'!$B$14:$B$39,$B34,'MemMon Actual'!R$14:R$39)+SUMIF('MemMon Projected'!$B$14:$B$39,$B34,'MemMon Projected'!R$14:R$39)</f>
        <v>0</v>
      </c>
      <c r="S34" s="599">
        <f>SUMIF('MemMon Actual'!$B$14:$B$39,$B34,'MemMon Actual'!S$14:S$39)+SUMIF('MemMon Projected'!$B$14:$B$39,$B34,'MemMon Projected'!S$14:S$39)</f>
        <v>0</v>
      </c>
      <c r="T34" s="844">
        <f>SUMIF('MemMon Actual'!$B$14:$B$39,$B34,'MemMon Actual'!T$14:T$39)+SUMIF('MemMon Projected'!$B$14:$B$39,$B34,'MemMon Projected'!T$14:T$39)</f>
        <v>0</v>
      </c>
      <c r="U34" s="844">
        <f>SUMIF('MemMon Actual'!$B$14:$B$39,$B34,'MemMon Actual'!U$14:U$39)+SUMIF('MemMon Projected'!$B$14:$B$39,$B34,'MemMon Projected'!U$14:U$39)</f>
        <v>0</v>
      </c>
      <c r="V34" s="844">
        <f>SUMIF('MemMon Actual'!$B$14:$B$39,$B34,'MemMon Actual'!V$14:V$39)+SUMIF('MemMon Projected'!$B$14:$B$39,$B34,'MemMon Projected'!V$14:V$39)</f>
        <v>0</v>
      </c>
      <c r="W34" s="600">
        <f>SUMIF('MemMon Actual'!$B$14:$B$39,$B34,'MemMon Actual'!W$14:W$39)+SUMIF('MemMon Projected'!$B$14:$B$39,$B34,'MemMon Projected'!W$14:W$39)</f>
        <v>0</v>
      </c>
      <c r="X34" s="569">
        <f>SUMIF('MemMon Actual'!$B$14:$B$39,$B34,'MemMon Actual'!X$14:X$39)+SUMIF('MemMon Projected'!$B$14:$B$39,$B34,'MemMon Projected'!X$14:X$39)</f>
        <v>0</v>
      </c>
      <c r="Y34" s="569">
        <f>SUMIF('MemMon Actual'!$B$14:$B$39,$B34,'MemMon Actual'!Y$14:Y$39)+SUMIF('MemMon Projected'!$B$14:$B$39,$B34,'MemMon Projected'!Y$14:Y$39)</f>
        <v>0</v>
      </c>
      <c r="Z34" s="569">
        <f>SUMIF('MemMon Actual'!$B$14:$B$39,$B34,'MemMon Actual'!Z$14:Z$39)+SUMIF('MemMon Projected'!$B$14:$B$39,$B34,'MemMon Projected'!Z$14:Z$39)</f>
        <v>0</v>
      </c>
      <c r="AA34" s="569">
        <f>SUMIF('MemMon Actual'!$B$14:$B$39,$B34,'MemMon Actual'!AA$14:AA$39)+SUMIF('MemMon Projected'!$B$14:$B$39,$B34,'MemMon Projected'!AA$14:AA$39)</f>
        <v>0</v>
      </c>
      <c r="AB34" s="569">
        <f>SUMIF('MemMon Actual'!$B$14:$B$39,$B34,'MemMon Actual'!AB$14:AB$39)+SUMIF('MemMon Projected'!$B$14:$B$39,$B34,'MemMon Projected'!AB$14:AB$39)</f>
        <v>0</v>
      </c>
      <c r="AC34" s="569">
        <f>SUMIF('MemMon Actual'!$B$14:$B$39,$B34,'MemMon Actual'!AC$14:AC$39)+SUMIF('MemMon Projected'!$B$14:$B$39,$B34,'MemMon Projected'!AC$14:AC$39)</f>
        <v>0</v>
      </c>
      <c r="AD34" s="569">
        <f>SUMIF('MemMon Actual'!$B$14:$B$39,$B34,'MemMon Actual'!AD$14:AD$39)+SUMIF('MemMon Projected'!$B$14:$B$39,$B34,'MemMon Projected'!AD$14:AD$39)</f>
        <v>0</v>
      </c>
      <c r="AE34" s="569">
        <f>SUMIF('MemMon Actual'!$B$14:$B$39,$B34,'MemMon Actual'!AE$14:AE$39)+SUMIF('MemMon Projected'!$B$14:$B$39,$B34,'MemMon Projected'!AE$14:AE$39)</f>
        <v>0</v>
      </c>
      <c r="AF34" s="569">
        <f>SUMIF('MemMon Actual'!$B$14:$B$39,$B34,'MemMon Actual'!AF$14:AF$39)+SUMIF('MemMon Projected'!$B$14:$B$39,$B34,'MemMon Projected'!AF$14:AF$39)</f>
        <v>0</v>
      </c>
      <c r="AG34" s="600">
        <f>SUMIF('MemMon Actual'!$B$14:$B$39,$B34,'MemMon Actual'!AG$14:AG$39)+SUMIF('MemMon Projected'!$B$14:$B$39,$B34,'MemMon Projected'!AG$14:AG$39)</f>
        <v>0</v>
      </c>
    </row>
    <row r="35" spans="2:33" ht="13.5" thickBot="1" x14ac:dyDescent="0.25">
      <c r="B35" s="655"/>
      <c r="C35" s="497"/>
      <c r="D35" s="845"/>
      <c r="E35" s="846"/>
      <c r="F35" s="846"/>
      <c r="G35" s="846"/>
      <c r="H35" s="846"/>
      <c r="I35" s="846"/>
      <c r="J35" s="846"/>
      <c r="K35" s="846"/>
      <c r="L35" s="846"/>
      <c r="M35" s="846"/>
      <c r="N35" s="846"/>
      <c r="O35" s="846"/>
      <c r="P35" s="846"/>
      <c r="Q35" s="846"/>
      <c r="R35" s="846"/>
      <c r="S35" s="845"/>
      <c r="T35" s="846"/>
      <c r="U35" s="846"/>
      <c r="V35" s="846"/>
      <c r="W35" s="847"/>
      <c r="X35" s="846"/>
      <c r="Y35" s="846"/>
      <c r="Z35" s="846"/>
      <c r="AA35" s="846"/>
      <c r="AB35" s="846"/>
      <c r="AC35" s="846"/>
      <c r="AD35" s="846"/>
      <c r="AE35" s="846"/>
      <c r="AF35" s="846"/>
      <c r="AG35" s="847"/>
    </row>
    <row r="36" spans="2:33" x14ac:dyDescent="0.2">
      <c r="B36" s="374"/>
      <c r="C36" s="372"/>
    </row>
    <row r="37" spans="2:33" x14ac:dyDescent="0.2">
      <c r="B37" s="374"/>
      <c r="C37" s="372"/>
    </row>
    <row r="38" spans="2:33" x14ac:dyDescent="0.2">
      <c r="B38" s="374"/>
      <c r="C38" s="372"/>
    </row>
    <row r="39" spans="2:33" x14ac:dyDescent="0.2">
      <c r="B39" s="374"/>
      <c r="C39" s="372"/>
    </row>
    <row r="40" spans="2:33" x14ac:dyDescent="0.2">
      <c r="B40" s="374"/>
      <c r="C40" s="372"/>
    </row>
    <row r="41" spans="2:33" x14ac:dyDescent="0.2">
      <c r="B41" s="374"/>
      <c r="C41" s="372"/>
    </row>
    <row r="42" spans="2:33" x14ac:dyDescent="0.2">
      <c r="B42" s="374"/>
      <c r="C42" s="372"/>
    </row>
    <row r="43" spans="2:33" x14ac:dyDescent="0.2">
      <c r="B43" s="374"/>
      <c r="C43" s="372"/>
    </row>
    <row r="44" spans="2:33" x14ac:dyDescent="0.2">
      <c r="B44" s="374"/>
      <c r="C44" s="372"/>
    </row>
    <row r="45" spans="2:33" x14ac:dyDescent="0.2">
      <c r="B45" s="374"/>
      <c r="C45" s="372"/>
    </row>
    <row r="46" spans="2:33" x14ac:dyDescent="0.2">
      <c r="B46" s="374"/>
      <c r="C46" s="372"/>
    </row>
    <row r="47" spans="2:33" x14ac:dyDescent="0.2">
      <c r="B47" s="374"/>
      <c r="C47" s="372"/>
    </row>
    <row r="48" spans="2:33" x14ac:dyDescent="0.2">
      <c r="B48" s="374"/>
      <c r="C48" s="372"/>
    </row>
    <row r="49" spans="2:3" x14ac:dyDescent="0.2">
      <c r="B49" s="374"/>
      <c r="C49" s="372"/>
    </row>
    <row r="50" spans="2:3" x14ac:dyDescent="0.2">
      <c r="B50" s="374"/>
      <c r="C50" s="372"/>
    </row>
  </sheetData>
  <sheetProtection algorithmName="SHA-512" hashValue="fpW5bFPMxj0CVpj1Wlwsgd18icXpVSkNUmF9SjqBNDZMm2BwR4bZtOoMVDptZaHTFPSEgtMSndxa3bhASkhYjw==" saltValue="bTfRPifseeon3lrxakLlCQ=="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78"/>
  <sheetViews>
    <sheetView showZeros="0" tabSelected="1" zoomScaleNormal="100" workbookViewId="0">
      <pane ySplit="9" topLeftCell="A60" activePane="bottomLeft" state="frozen"/>
      <selection pane="bottomLeft"/>
    </sheetView>
  </sheetViews>
  <sheetFormatPr defaultColWidth="8.7109375" defaultRowHeight="12.75" x14ac:dyDescent="0.2"/>
  <cols>
    <col min="1" max="1" width="8.7109375" style="372"/>
    <col min="2" max="2" width="57" style="372" bestFit="1" customWidth="1"/>
    <col min="3" max="3" width="8" style="560" customWidth="1"/>
    <col min="4" max="4" width="20.140625" style="372" customWidth="1"/>
    <col min="5" max="19" width="20.5703125" style="372" hidden="1" customWidth="1"/>
    <col min="20" max="24" width="20.5703125" style="372" customWidth="1"/>
    <col min="25" max="34" width="20.5703125" style="372" hidden="1" customWidth="1"/>
    <col min="35" max="35" width="20.5703125" style="372" customWidth="1"/>
    <col min="36" max="16384" width="8.7109375" style="372"/>
  </cols>
  <sheetData>
    <row r="1" spans="1:35" ht="26.1" customHeight="1" x14ac:dyDescent="0.25">
      <c r="B1" s="565" t="s">
        <v>2</v>
      </c>
      <c r="D1" s="432" t="s">
        <v>163</v>
      </c>
    </row>
    <row r="2" spans="1:35" ht="15" x14ac:dyDescent="0.2">
      <c r="A2" s="371"/>
      <c r="C2" s="566"/>
      <c r="D2" s="567" t="s">
        <v>164</v>
      </c>
    </row>
    <row r="3" spans="1:35" ht="29.45" customHeight="1" thickBot="1" x14ac:dyDescent="0.25">
      <c r="A3" s="761"/>
      <c r="B3" s="761"/>
      <c r="C3" s="849"/>
      <c r="D3" s="850" t="s">
        <v>165</v>
      </c>
      <c r="E3" s="761"/>
      <c r="F3" s="761"/>
      <c r="G3" s="761"/>
      <c r="H3" s="761"/>
      <c r="I3" s="761"/>
      <c r="J3" s="761"/>
      <c r="K3" s="761"/>
      <c r="L3" s="761"/>
      <c r="M3" s="761"/>
      <c r="N3" s="761"/>
      <c r="O3" s="761"/>
      <c r="P3" s="761"/>
      <c r="Q3" s="761"/>
      <c r="R3" s="761"/>
      <c r="S3" s="761"/>
      <c r="T3" s="761"/>
    </row>
    <row r="4" spans="1:35" ht="15.75" thickBot="1" x14ac:dyDescent="0.3">
      <c r="A4" s="761"/>
      <c r="B4" s="851" t="s">
        <v>154</v>
      </c>
      <c r="C4" s="749">
        <v>16</v>
      </c>
      <c r="D4" s="761"/>
      <c r="E4" s="761"/>
      <c r="F4" s="761"/>
      <c r="G4" s="852"/>
      <c r="H4" s="852"/>
      <c r="I4" s="852"/>
      <c r="J4" s="852"/>
      <c r="K4" s="761"/>
      <c r="L4" s="761"/>
      <c r="M4" s="761"/>
      <c r="N4" s="761"/>
      <c r="O4" s="761"/>
      <c r="P4" s="761"/>
      <c r="Q4" s="761"/>
      <c r="R4" s="761"/>
      <c r="S4" s="761"/>
      <c r="T4" s="761"/>
    </row>
    <row r="5" spans="1:35" ht="15.75" thickBot="1" x14ac:dyDescent="0.3">
      <c r="A5" s="761"/>
      <c r="B5" s="853" t="s">
        <v>155</v>
      </c>
      <c r="C5" s="749">
        <v>20</v>
      </c>
      <c r="D5" s="761"/>
      <c r="E5" s="761"/>
      <c r="F5" s="761"/>
      <c r="G5" s="852"/>
      <c r="H5" s="852"/>
      <c r="I5" s="852"/>
      <c r="J5" s="852"/>
      <c r="K5" s="761"/>
      <c r="L5" s="761"/>
      <c r="M5" s="761"/>
      <c r="N5" s="761"/>
      <c r="O5" s="761"/>
      <c r="P5" s="761"/>
      <c r="Q5" s="761"/>
      <c r="R5" s="761"/>
      <c r="S5" s="761"/>
      <c r="T5" s="761"/>
    </row>
    <row r="6" spans="1:35" ht="14.25" x14ac:dyDescent="0.2">
      <c r="A6" s="761"/>
      <c r="B6" s="761"/>
      <c r="C6" s="761"/>
      <c r="D6" s="761"/>
      <c r="E6" s="761"/>
      <c r="F6" s="761"/>
      <c r="G6" s="852"/>
      <c r="H6" s="852"/>
      <c r="I6" s="852"/>
      <c r="J6" s="852"/>
      <c r="K6" s="761"/>
      <c r="L6" s="761"/>
      <c r="M6" s="761"/>
      <c r="N6" s="761"/>
      <c r="O6" s="761"/>
      <c r="P6" s="761"/>
      <c r="Q6" s="761"/>
      <c r="R6" s="761"/>
      <c r="S6" s="761"/>
      <c r="T6" s="761"/>
    </row>
    <row r="7" spans="1:35" ht="15.75" thickBot="1" x14ac:dyDescent="0.3">
      <c r="A7" s="761"/>
      <c r="B7" s="854"/>
      <c r="C7" s="832"/>
      <c r="D7" s="761"/>
      <c r="E7" s="852"/>
      <c r="F7" s="852"/>
      <c r="G7" s="852"/>
      <c r="H7" s="852"/>
      <c r="I7" s="852"/>
      <c r="J7" s="852"/>
      <c r="K7" s="761"/>
      <c r="L7" s="761"/>
      <c r="M7" s="761"/>
      <c r="N7" s="761"/>
      <c r="O7" s="761"/>
      <c r="P7" s="761"/>
      <c r="Q7" s="761"/>
      <c r="R7" s="761"/>
      <c r="S7" s="761"/>
      <c r="T7" s="761"/>
    </row>
    <row r="8" spans="1:35" ht="20.100000000000001" customHeight="1" thickBot="1" x14ac:dyDescent="0.25">
      <c r="A8" s="761"/>
      <c r="B8" s="750" t="s">
        <v>52</v>
      </c>
      <c r="C8" s="849"/>
      <c r="D8" s="761"/>
      <c r="E8" s="855"/>
      <c r="F8" s="761"/>
      <c r="G8" s="834">
        <f>IF($B$8="Actuals only",SUMIF('MemMon Actual'!$B$36:$B$38,'Summary TC'!$B5,'MemMon Actual'!F$36:F$38),0)+IF($B$8="Actuals + Projected",SUMIF('MemMon Total'!$B$36:$B$38,'Summary TC'!$B5,'MemMon Total'!F$36:F$38),0)</f>
        <v>0</v>
      </c>
      <c r="H8" s="761"/>
      <c r="I8" s="761"/>
      <c r="J8" s="761"/>
      <c r="K8" s="761"/>
      <c r="L8" s="761"/>
      <c r="M8" s="761"/>
      <c r="N8" s="761"/>
      <c r="O8" s="761"/>
      <c r="P8" s="761"/>
      <c r="Q8" s="761"/>
      <c r="R8" s="761"/>
      <c r="S8" s="761"/>
      <c r="T8" s="761"/>
    </row>
    <row r="9" spans="1:35" x14ac:dyDescent="0.2">
      <c r="A9" s="761"/>
      <c r="B9" s="761"/>
      <c r="C9" s="833"/>
      <c r="D9" s="761"/>
      <c r="E9" s="761"/>
      <c r="F9" s="761"/>
      <c r="G9" s="761"/>
      <c r="H9" s="761"/>
      <c r="I9" s="761"/>
      <c r="J9" s="761"/>
      <c r="K9" s="761"/>
      <c r="L9" s="761"/>
      <c r="M9" s="761"/>
      <c r="N9" s="761"/>
      <c r="O9" s="761"/>
      <c r="P9" s="761"/>
      <c r="Q9" s="761"/>
      <c r="R9" s="761"/>
      <c r="S9" s="761"/>
      <c r="T9" s="761"/>
    </row>
    <row r="10" spans="1:35" ht="13.5" thickBot="1" x14ac:dyDescent="0.25">
      <c r="B10" s="398" t="s">
        <v>3</v>
      </c>
      <c r="C10" s="570"/>
      <c r="D10" s="398"/>
    </row>
    <row r="11" spans="1:35" x14ac:dyDescent="0.2">
      <c r="B11" s="470"/>
      <c r="C11" s="507"/>
      <c r="D11" s="436"/>
      <c r="E11" s="472" t="s">
        <v>0</v>
      </c>
      <c r="F11" s="386"/>
      <c r="G11" s="439"/>
      <c r="H11" s="386"/>
      <c r="I11" s="386"/>
      <c r="J11" s="386"/>
      <c r="K11" s="386"/>
      <c r="L11" s="386"/>
      <c r="M11" s="386"/>
      <c r="N11" s="386"/>
      <c r="O11" s="386"/>
      <c r="P11" s="386"/>
      <c r="Q11" s="386"/>
      <c r="R11" s="386"/>
      <c r="S11" s="386"/>
      <c r="T11" s="436"/>
      <c r="U11" s="386"/>
      <c r="V11" s="386"/>
      <c r="W11" s="386"/>
      <c r="X11" s="387"/>
      <c r="Y11" s="386"/>
      <c r="Z11" s="386"/>
      <c r="AA11" s="386"/>
      <c r="AB11" s="386"/>
      <c r="AC11" s="386"/>
      <c r="AD11" s="386"/>
      <c r="AE11" s="386"/>
      <c r="AF11" s="386"/>
      <c r="AG11" s="386"/>
      <c r="AH11" s="386"/>
      <c r="AI11" s="571" t="s">
        <v>20</v>
      </c>
    </row>
    <row r="12" spans="1:35" ht="13.5" thickBot="1" x14ac:dyDescent="0.25">
      <c r="B12" s="572"/>
      <c r="C12" s="573"/>
      <c r="D12" s="574"/>
      <c r="E12" s="503">
        <f>'DY Def'!B$5</f>
        <v>1</v>
      </c>
      <c r="F12" s="506">
        <f>'DY Def'!C$5</f>
        <v>2</v>
      </c>
      <c r="G12" s="506">
        <f>'DY Def'!D$5</f>
        <v>3</v>
      </c>
      <c r="H12" s="506">
        <f>'DY Def'!E$5</f>
        <v>4</v>
      </c>
      <c r="I12" s="506">
        <f>'DY Def'!F$5</f>
        <v>5</v>
      </c>
      <c r="J12" s="506">
        <f>'DY Def'!G$5</f>
        <v>6</v>
      </c>
      <c r="K12" s="506">
        <f>'DY Def'!H$5</f>
        <v>7</v>
      </c>
      <c r="L12" s="506">
        <f>'DY Def'!I$5</f>
        <v>8</v>
      </c>
      <c r="M12" s="506">
        <f>'DY Def'!J$5</f>
        <v>9</v>
      </c>
      <c r="N12" s="506">
        <f>'DY Def'!K$5</f>
        <v>10</v>
      </c>
      <c r="O12" s="506">
        <f>'DY Def'!L$5</f>
        <v>11</v>
      </c>
      <c r="P12" s="506">
        <f>'DY Def'!M$5</f>
        <v>12</v>
      </c>
      <c r="Q12" s="506">
        <f>'DY Def'!N$5</f>
        <v>13</v>
      </c>
      <c r="R12" s="506">
        <f>'DY Def'!O$5</f>
        <v>14</v>
      </c>
      <c r="S12" s="506">
        <f>'DY Def'!P$5</f>
        <v>15</v>
      </c>
      <c r="T12" s="503">
        <f>'DY Def'!Q$5</f>
        <v>16</v>
      </c>
      <c r="U12" s="504">
        <f>'DY Def'!R$5</f>
        <v>17</v>
      </c>
      <c r="V12" s="504">
        <f>'DY Def'!S$5</f>
        <v>18</v>
      </c>
      <c r="W12" s="504">
        <f>'DY Def'!T$5</f>
        <v>19</v>
      </c>
      <c r="X12" s="505">
        <f>'DY Def'!U$5</f>
        <v>20</v>
      </c>
      <c r="Y12" s="506">
        <f>'DY Def'!V$5</f>
        <v>21</v>
      </c>
      <c r="Z12" s="506">
        <f>'DY Def'!W$5</f>
        <v>22</v>
      </c>
      <c r="AA12" s="506">
        <f>'DY Def'!X$5</f>
        <v>23</v>
      </c>
      <c r="AB12" s="506">
        <f>'DY Def'!Y$5</f>
        <v>24</v>
      </c>
      <c r="AC12" s="506">
        <f>'DY Def'!Z$5</f>
        <v>25</v>
      </c>
      <c r="AD12" s="506">
        <f>'DY Def'!AA$5</f>
        <v>26</v>
      </c>
      <c r="AE12" s="506">
        <f>'DY Def'!AB$5</f>
        <v>27</v>
      </c>
      <c r="AF12" s="506">
        <f>'DY Def'!AC$5</f>
        <v>28</v>
      </c>
      <c r="AG12" s="506">
        <f>'DY Def'!AD$5</f>
        <v>29</v>
      </c>
      <c r="AH12" s="506">
        <f>'DY Def'!AE$5</f>
        <v>30</v>
      </c>
      <c r="AI12" s="575"/>
    </row>
    <row r="13" spans="1:35" x14ac:dyDescent="0.2">
      <c r="B13" s="473"/>
      <c r="C13" s="576"/>
      <c r="D13" s="440"/>
      <c r="E13" s="577"/>
      <c r="F13" s="578"/>
      <c r="G13" s="578"/>
      <c r="H13" s="578"/>
      <c r="I13" s="578"/>
      <c r="J13" s="578"/>
      <c r="K13" s="578"/>
      <c r="L13" s="578"/>
      <c r="M13" s="578"/>
      <c r="N13" s="578"/>
      <c r="O13" s="578"/>
      <c r="P13" s="578"/>
      <c r="Q13" s="578"/>
      <c r="R13" s="578"/>
      <c r="S13" s="578"/>
      <c r="T13" s="577"/>
      <c r="U13" s="578"/>
      <c r="V13" s="578"/>
      <c r="W13" s="578"/>
      <c r="X13" s="579"/>
      <c r="Y13" s="578"/>
      <c r="Z13" s="578"/>
      <c r="AA13" s="578"/>
      <c r="AB13" s="578"/>
      <c r="AC13" s="578"/>
      <c r="AD13" s="578"/>
      <c r="AE13" s="578"/>
      <c r="AF13" s="578"/>
      <c r="AG13" s="578"/>
      <c r="AH13" s="579"/>
      <c r="AI13" s="571"/>
    </row>
    <row r="14" spans="1:35" hidden="1" x14ac:dyDescent="0.2">
      <c r="B14" s="488" t="s">
        <v>87</v>
      </c>
      <c r="C14" s="581"/>
      <c r="D14" s="450"/>
      <c r="E14" s="582"/>
      <c r="F14" s="583"/>
      <c r="G14" s="583"/>
      <c r="H14" s="583"/>
      <c r="I14" s="583"/>
      <c r="J14" s="583"/>
      <c r="K14" s="583"/>
      <c r="L14" s="583"/>
      <c r="M14" s="583"/>
      <c r="N14" s="583"/>
      <c r="O14" s="583"/>
      <c r="P14" s="583"/>
      <c r="Q14" s="583"/>
      <c r="R14" s="583"/>
      <c r="S14" s="583"/>
      <c r="T14" s="582"/>
      <c r="U14" s="861"/>
      <c r="V14" s="861"/>
      <c r="W14" s="861"/>
      <c r="X14" s="584"/>
      <c r="Y14" s="583"/>
      <c r="Z14" s="583"/>
      <c r="AA14" s="583"/>
      <c r="AB14" s="583"/>
      <c r="AC14" s="583"/>
      <c r="AD14" s="583"/>
      <c r="AE14" s="583"/>
      <c r="AF14" s="583"/>
      <c r="AG14" s="583"/>
      <c r="AH14" s="584"/>
      <c r="AI14" s="617"/>
    </row>
    <row r="15" spans="1:35" hidden="1" x14ac:dyDescent="0.2">
      <c r="B15" s="539" t="str">
        <f>IFERROR(VLOOKUP(C15,'MEG Def'!$A$7:$B$12,2),"")</f>
        <v/>
      </c>
      <c r="C15" s="585"/>
      <c r="D15" s="586" t="s">
        <v>20</v>
      </c>
      <c r="E15" s="587">
        <f>E16*E17</f>
        <v>0</v>
      </c>
      <c r="F15" s="588">
        <f>F16*F17</f>
        <v>0</v>
      </c>
      <c r="G15" s="588">
        <f>G16*G17</f>
        <v>0</v>
      </c>
      <c r="H15" s="588">
        <f>H16*H17</f>
        <v>0</v>
      </c>
      <c r="I15" s="588">
        <f>I16*I17</f>
        <v>0</v>
      </c>
      <c r="J15" s="588">
        <f t="shared" ref="J15:AC15" si="0">J16*J17</f>
        <v>0</v>
      </c>
      <c r="K15" s="588">
        <f t="shared" si="0"/>
        <v>0</v>
      </c>
      <c r="L15" s="588">
        <f t="shared" si="0"/>
        <v>0</v>
      </c>
      <c r="M15" s="588">
        <f t="shared" si="0"/>
        <v>0</v>
      </c>
      <c r="N15" s="588">
        <f t="shared" si="0"/>
        <v>0</v>
      </c>
      <c r="O15" s="588">
        <f t="shared" si="0"/>
        <v>0</v>
      </c>
      <c r="P15" s="588">
        <f t="shared" si="0"/>
        <v>0</v>
      </c>
      <c r="Q15" s="588">
        <f t="shared" si="0"/>
        <v>0</v>
      </c>
      <c r="R15" s="588">
        <f t="shared" si="0"/>
        <v>0</v>
      </c>
      <c r="S15" s="588">
        <f t="shared" si="0"/>
        <v>0</v>
      </c>
      <c r="T15" s="587">
        <f t="shared" si="0"/>
        <v>0</v>
      </c>
      <c r="U15" s="862">
        <f t="shared" si="0"/>
        <v>0</v>
      </c>
      <c r="V15" s="862">
        <f t="shared" si="0"/>
        <v>0</v>
      </c>
      <c r="W15" s="862">
        <f t="shared" si="0"/>
        <v>0</v>
      </c>
      <c r="X15" s="589">
        <f t="shared" si="0"/>
        <v>0</v>
      </c>
      <c r="Y15" s="588">
        <f t="shared" si="0"/>
        <v>0</v>
      </c>
      <c r="Z15" s="588">
        <f t="shared" si="0"/>
        <v>0</v>
      </c>
      <c r="AA15" s="588">
        <f t="shared" si="0"/>
        <v>0</v>
      </c>
      <c r="AB15" s="588">
        <f t="shared" si="0"/>
        <v>0</v>
      </c>
      <c r="AC15" s="588">
        <f t="shared" si="0"/>
        <v>0</v>
      </c>
      <c r="AD15" s="588">
        <f>AD16*AD17</f>
        <v>0</v>
      </c>
      <c r="AE15" s="588">
        <f>AE16*AE17</f>
        <v>0</v>
      </c>
      <c r="AF15" s="588">
        <f>AF16*AF17</f>
        <v>0</v>
      </c>
      <c r="AG15" s="588">
        <f>AG16*AG17</f>
        <v>0</v>
      </c>
      <c r="AH15" s="589">
        <f>AH16*AH17</f>
        <v>0</v>
      </c>
      <c r="AI15" s="751"/>
    </row>
    <row r="16" spans="1:35" s="590" customFormat="1" hidden="1" x14ac:dyDescent="0.2">
      <c r="B16" s="591"/>
      <c r="C16" s="592"/>
      <c r="D16" s="593" t="s">
        <v>21</v>
      </c>
      <c r="E16" s="594">
        <f>SUMIF('WOW PMPM &amp; Agg'!$B$10:$B$39,'Summary TC'!$B15,'WOW PMPM &amp; Agg'!D$10:D$39)</f>
        <v>0</v>
      </c>
      <c r="F16" s="595">
        <f>SUMIF('WOW PMPM &amp; Agg'!$B$10:$B$39,'Summary TC'!$B15,'WOW PMPM &amp; Agg'!E$10:E$39)</f>
        <v>0</v>
      </c>
      <c r="G16" s="595">
        <f>SUMIF('WOW PMPM &amp; Agg'!$B$10:$B$39,'Summary TC'!$B15,'WOW PMPM &amp; Agg'!F$10:F$39)</f>
        <v>0</v>
      </c>
      <c r="H16" s="595">
        <f>SUMIF('WOW PMPM &amp; Agg'!$B$10:$B$39,'Summary TC'!$B15,'WOW PMPM &amp; Agg'!G$10:G$39)</f>
        <v>0</v>
      </c>
      <c r="I16" s="595">
        <f>SUMIF('WOW PMPM &amp; Agg'!$B$10:$B$39,'Summary TC'!$B15,'WOW PMPM &amp; Agg'!H$10:H$39)</f>
        <v>0</v>
      </c>
      <c r="J16" s="595">
        <f>SUMIF('WOW PMPM &amp; Agg'!$B$10:$B$39,'Summary TC'!$B15,'WOW PMPM &amp; Agg'!I$10:I$39)</f>
        <v>0</v>
      </c>
      <c r="K16" s="595">
        <f>SUMIF('WOW PMPM &amp; Agg'!$B$10:$B$39,'Summary TC'!$B15,'WOW PMPM &amp; Agg'!J$10:J$39)</f>
        <v>0</v>
      </c>
      <c r="L16" s="595">
        <f>SUMIF('WOW PMPM &amp; Agg'!$B$10:$B$39,'Summary TC'!$B15,'WOW PMPM &amp; Agg'!K$10:K$39)</f>
        <v>0</v>
      </c>
      <c r="M16" s="595">
        <f>SUMIF('WOW PMPM &amp; Agg'!$B$10:$B$39,'Summary TC'!$B15,'WOW PMPM &amp; Agg'!L$10:L$39)</f>
        <v>0</v>
      </c>
      <c r="N16" s="595">
        <f>SUMIF('WOW PMPM &amp; Agg'!$B$10:$B$39,'Summary TC'!$B15,'WOW PMPM &amp; Agg'!M$10:M$39)</f>
        <v>0</v>
      </c>
      <c r="O16" s="595">
        <f>SUMIF('WOW PMPM &amp; Agg'!$B$10:$B$39,'Summary TC'!$B15,'WOW PMPM &amp; Agg'!N$10:N$39)</f>
        <v>0</v>
      </c>
      <c r="P16" s="595">
        <f>SUMIF('WOW PMPM &amp; Agg'!$B$10:$B$39,'Summary TC'!$B15,'WOW PMPM &amp; Agg'!O$10:O$39)</f>
        <v>0</v>
      </c>
      <c r="Q16" s="595">
        <f>SUMIF('WOW PMPM &amp; Agg'!$B$10:$B$39,'Summary TC'!$B15,'WOW PMPM &amp; Agg'!P$10:P$39)</f>
        <v>0</v>
      </c>
      <c r="R16" s="595">
        <f>SUMIF('WOW PMPM &amp; Agg'!$B$10:$B$39,'Summary TC'!$B15,'WOW PMPM &amp; Agg'!Q$10:Q$39)</f>
        <v>0</v>
      </c>
      <c r="S16" s="595">
        <f>SUMIF('WOW PMPM &amp; Agg'!$B$10:$B$39,'Summary TC'!$B15,'WOW PMPM &amp; Agg'!R$10:R$39)</f>
        <v>0</v>
      </c>
      <c r="T16" s="594">
        <f>SUMIF('WOW PMPM &amp; Agg'!$B$10:$B$39,'Summary TC'!$B15,'WOW PMPM &amp; Agg'!S$10:S$39)</f>
        <v>0</v>
      </c>
      <c r="U16" s="863">
        <f>SUMIF('WOW PMPM &amp; Agg'!$B$10:$B$39,'Summary TC'!$B15,'WOW PMPM &amp; Agg'!T$10:T$39)</f>
        <v>0</v>
      </c>
      <c r="V16" s="863">
        <f>SUMIF('WOW PMPM &amp; Agg'!$B$10:$B$39,'Summary TC'!$B15,'WOW PMPM &amp; Agg'!U$10:U$39)</f>
        <v>0</v>
      </c>
      <c r="W16" s="863">
        <f>SUMIF('WOW PMPM &amp; Agg'!$B$10:$B$39,'Summary TC'!$B15,'WOW PMPM &amp; Agg'!V$10:V$39)</f>
        <v>0</v>
      </c>
      <c r="X16" s="596">
        <f>SUMIF('WOW PMPM &amp; Agg'!$B$10:$B$39,'Summary TC'!$B15,'WOW PMPM &amp; Agg'!W$10:W$39)</f>
        <v>0</v>
      </c>
      <c r="Y16" s="595">
        <f>SUMIF('WOW PMPM &amp; Agg'!$B$10:$B$39,'Summary TC'!$B15,'WOW PMPM &amp; Agg'!X$10:X$39)</f>
        <v>0</v>
      </c>
      <c r="Z16" s="595">
        <f>SUMIF('WOW PMPM &amp; Agg'!$B$10:$B$39,'Summary TC'!$B15,'WOW PMPM &amp; Agg'!Y$10:Y$39)</f>
        <v>0</v>
      </c>
      <c r="AA16" s="595">
        <f>SUMIF('WOW PMPM &amp; Agg'!$B$10:$B$39,'Summary TC'!$B15,'WOW PMPM &amp; Agg'!Z$10:Z$39)</f>
        <v>0</v>
      </c>
      <c r="AB16" s="595">
        <f>SUMIF('WOW PMPM &amp; Agg'!$B$10:$B$39,'Summary TC'!$B15,'WOW PMPM &amp; Agg'!AA$10:AA$39)</f>
        <v>0</v>
      </c>
      <c r="AC16" s="595">
        <f>SUMIF('WOW PMPM &amp; Agg'!$B$10:$B$39,'Summary TC'!$B15,'WOW PMPM &amp; Agg'!AB$10:AB$39)</f>
        <v>0</v>
      </c>
      <c r="AD16" s="595">
        <f>SUMIF('WOW PMPM &amp; Agg'!$B$10:$B$39,'Summary TC'!$B15,'WOW PMPM &amp; Agg'!AC$10:AC$39)</f>
        <v>0</v>
      </c>
      <c r="AE16" s="595">
        <f>SUMIF('WOW PMPM &amp; Agg'!$B$10:$B$39,'Summary TC'!$B15,'WOW PMPM &amp; Agg'!AD$10:AD$39)</f>
        <v>0</v>
      </c>
      <c r="AF16" s="595">
        <f>SUMIF('WOW PMPM &amp; Agg'!$B$10:$B$39,'Summary TC'!$B15,'WOW PMPM &amp; Agg'!AE$10:AE$39)</f>
        <v>0</v>
      </c>
      <c r="AG16" s="595">
        <f>SUMIF('WOW PMPM &amp; Agg'!$B$10:$B$39,'Summary TC'!$B15,'WOW PMPM &amp; Agg'!AF$10:AF$39)</f>
        <v>0</v>
      </c>
      <c r="AH16" s="596">
        <f>SUMIF('WOW PMPM &amp; Agg'!$B$10:$B$39,'Summary TC'!$B15,'WOW PMPM &amp; Agg'!AG$10:AG$39)</f>
        <v>0</v>
      </c>
      <c r="AI16" s="752"/>
    </row>
    <row r="17" spans="2:35" s="601" customFormat="1" hidden="1" x14ac:dyDescent="0.2">
      <c r="B17" s="597"/>
      <c r="C17" s="585"/>
      <c r="D17" s="598" t="s">
        <v>22</v>
      </c>
      <c r="E17" s="599">
        <f>IF($B$8="Actuals only",SUMIF('MemMon Actual'!$B$14:$B$39,'Summary TC'!$B15,'MemMon Actual'!D$14:D$39),0)+IF($B$8="Actuals + Projected",SUMIF('MemMon Total'!$B$10:$B$35,'Summary TC'!$B15,'MemMon Total'!D$10:D$35),0)</f>
        <v>0</v>
      </c>
      <c r="F17" s="569">
        <f>IF($B$8="Actuals only",SUMIF('MemMon Actual'!$B$14:$B$39,'Summary TC'!$B15,'MemMon Actual'!E$14:E$39),0)+IF($B$8="Actuals + Projected",SUMIF('MemMon Total'!$B$10:$B$35,'Summary TC'!$B15,'MemMon Total'!E$10:E$35),0)</f>
        <v>0</v>
      </c>
      <c r="G17" s="569">
        <f>IF($B$8="Actuals only",SUMIF('MemMon Actual'!$B$14:$B$39,'Summary TC'!$B15,'MemMon Actual'!F$14:F$39),0)+IF($B$8="Actuals + Projected",SUMIF('MemMon Total'!$B$10:$B$35,'Summary TC'!$B15,'MemMon Total'!F$10:F$35),0)</f>
        <v>0</v>
      </c>
      <c r="H17" s="569">
        <f>IF($B$8="Actuals only",SUMIF('MemMon Actual'!$B$14:$B$39,'Summary TC'!$B15,'MemMon Actual'!G$14:G$39),0)+IF($B$8="Actuals + Projected",SUMIF('MemMon Total'!$B$10:$B$35,'Summary TC'!$B15,'MemMon Total'!G$10:G$35),0)</f>
        <v>0</v>
      </c>
      <c r="I17" s="569">
        <f>IF($B$8="Actuals only",SUMIF('MemMon Actual'!$B$14:$B$39,'Summary TC'!$B15,'MemMon Actual'!H$14:H$39),0)+IF($B$8="Actuals + Projected",SUMIF('MemMon Total'!$B$10:$B$35,'Summary TC'!$B15,'MemMon Total'!H$10:H$35),0)</f>
        <v>0</v>
      </c>
      <c r="J17" s="569">
        <f>IF($B$8="Actuals only",SUMIF('MemMon Actual'!$B$14:$B$39,'Summary TC'!$B15,'MemMon Actual'!I$14:I$39),0)+IF($B$8="Actuals + Projected",SUMIF('MemMon Total'!$B$10:$B$35,'Summary TC'!$B15,'MemMon Total'!I$10:I$35),0)</f>
        <v>0</v>
      </c>
      <c r="K17" s="569">
        <f>IF($B$8="Actuals only",SUMIF('MemMon Actual'!$B$14:$B$39,'Summary TC'!$B15,'MemMon Actual'!J$14:J$39),0)+IF($B$8="Actuals + Projected",SUMIF('MemMon Total'!$B$10:$B$35,'Summary TC'!$B15,'MemMon Total'!J$10:J$35),0)</f>
        <v>0</v>
      </c>
      <c r="L17" s="569">
        <f>IF($B$8="Actuals only",SUMIF('MemMon Actual'!$B$14:$B$39,'Summary TC'!$B15,'MemMon Actual'!K$14:K$39),0)+IF($B$8="Actuals + Projected",SUMIF('MemMon Total'!$B$10:$B$35,'Summary TC'!$B15,'MemMon Total'!K$10:K$35),0)</f>
        <v>0</v>
      </c>
      <c r="M17" s="569">
        <f>IF($B$8="Actuals only",SUMIF('MemMon Actual'!$B$14:$B$39,'Summary TC'!$B15,'MemMon Actual'!L$14:L$39),0)+IF($B$8="Actuals + Projected",SUMIF('MemMon Total'!$B$10:$B$35,'Summary TC'!$B15,'MemMon Total'!L$10:L$35),0)</f>
        <v>0</v>
      </c>
      <c r="N17" s="569">
        <f>IF($B$8="Actuals only",SUMIF('MemMon Actual'!$B$14:$B$39,'Summary TC'!$B15,'MemMon Actual'!M$14:M$39),0)+IF($B$8="Actuals + Projected",SUMIF('MemMon Total'!$B$10:$B$35,'Summary TC'!$B15,'MemMon Total'!M$10:M$35),0)</f>
        <v>0</v>
      </c>
      <c r="O17" s="569">
        <f>IF($B$8="Actuals only",SUMIF('MemMon Actual'!$B$14:$B$39,'Summary TC'!$B15,'MemMon Actual'!N$14:N$39),0)+IF($B$8="Actuals + Projected",SUMIF('MemMon Total'!$B$10:$B$35,'Summary TC'!$B15,'MemMon Total'!N$10:N$35),0)</f>
        <v>0</v>
      </c>
      <c r="P17" s="569">
        <f>IF($B$8="Actuals only",SUMIF('MemMon Actual'!$B$14:$B$39,'Summary TC'!$B15,'MemMon Actual'!O$14:O$39),0)+IF($B$8="Actuals + Projected",SUMIF('MemMon Total'!$B$10:$B$35,'Summary TC'!$B15,'MemMon Total'!O$10:O$35),0)</f>
        <v>0</v>
      </c>
      <c r="Q17" s="569">
        <f>IF($B$8="Actuals only",SUMIF('MemMon Actual'!$B$14:$B$39,'Summary TC'!$B15,'MemMon Actual'!P$14:P$39),0)+IF($B$8="Actuals + Projected",SUMIF('MemMon Total'!$B$10:$B$35,'Summary TC'!$B15,'MemMon Total'!P$10:P$35),0)</f>
        <v>0</v>
      </c>
      <c r="R17" s="569">
        <f>IF($B$8="Actuals only",SUMIF('MemMon Actual'!$B$14:$B$39,'Summary TC'!$B15,'MemMon Actual'!Q$14:Q$39),0)+IF($B$8="Actuals + Projected",SUMIF('MemMon Total'!$B$10:$B$35,'Summary TC'!$B15,'MemMon Total'!Q$10:Q$35),0)</f>
        <v>0</v>
      </c>
      <c r="S17" s="569">
        <f>IF($B$8="Actuals only",SUMIF('MemMon Actual'!$B$14:$B$39,'Summary TC'!$B15,'MemMon Actual'!R$14:R$39),0)+IF($B$8="Actuals + Projected",SUMIF('MemMon Total'!$B$10:$B$35,'Summary TC'!$B15,'MemMon Total'!R$10:R$35),0)</f>
        <v>0</v>
      </c>
      <c r="T17" s="599">
        <f>IF($B$8="Actuals only",SUMIF('MemMon Actual'!$B$14:$B$39,'Summary TC'!$B15,'MemMon Actual'!S$14:S$39),0)+IF($B$8="Actuals + Projected",SUMIF('MemMon Total'!$B$10:$B$35,'Summary TC'!$B15,'MemMon Total'!S$10:S$35),0)</f>
        <v>0</v>
      </c>
      <c r="U17" s="844">
        <f>IF($B$8="Actuals only",SUMIF('MemMon Actual'!$B$14:$B$39,'Summary TC'!$B15,'MemMon Actual'!T$14:T$39),0)+IF($B$8="Actuals + Projected",SUMIF('MemMon Total'!$B$10:$B$35,'Summary TC'!$B15,'MemMon Total'!T$10:T$35),0)</f>
        <v>0</v>
      </c>
      <c r="V17" s="844">
        <f>IF($B$8="Actuals only",SUMIF('MemMon Actual'!$B$14:$B$39,'Summary TC'!$B15,'MemMon Actual'!U$14:U$39),0)+IF($B$8="Actuals + Projected",SUMIF('MemMon Total'!$B$10:$B$35,'Summary TC'!$B15,'MemMon Total'!U$10:U$35),0)</f>
        <v>0</v>
      </c>
      <c r="W17" s="844">
        <f>IF($B$8="Actuals only",SUMIF('MemMon Actual'!$B$14:$B$39,'Summary TC'!$B15,'MemMon Actual'!V$14:V$39),0)+IF($B$8="Actuals + Projected",SUMIF('MemMon Total'!$B$10:$B$35,'Summary TC'!$B15,'MemMon Total'!V$10:V$35),0)</f>
        <v>0</v>
      </c>
      <c r="X17" s="600">
        <f>IF($B$8="Actuals only",SUMIF('MemMon Actual'!$B$14:$B$39,'Summary TC'!$B15,'MemMon Actual'!W$14:W$39),0)+IF($B$8="Actuals + Projected",SUMIF('MemMon Total'!$B$10:$B$35,'Summary TC'!$B15,'MemMon Total'!W$10:W$35),0)</f>
        <v>0</v>
      </c>
      <c r="Y17" s="569">
        <f>IF($B$8="Actuals only",SUMIF('MemMon Actual'!$B$14:$B$39,'Summary TC'!$B15,'MemMon Actual'!X$14:X$39),0)+IF($B$8="Actuals + Projected",SUMIF('MemMon Total'!$B$10:$B$35,'Summary TC'!$B15,'MemMon Total'!X$10:X$35),0)</f>
        <v>0</v>
      </c>
      <c r="Z17" s="569">
        <f>IF($B$8="Actuals only",SUMIF('MemMon Actual'!$B$14:$B$39,'Summary TC'!$B15,'MemMon Actual'!Y$14:Y$39),0)+IF($B$8="Actuals + Projected",SUMIF('MemMon Total'!$B$10:$B$35,'Summary TC'!$B15,'MemMon Total'!Y$10:Y$35),0)</f>
        <v>0</v>
      </c>
      <c r="AA17" s="569">
        <f>IF($B$8="Actuals only",SUMIF('MemMon Actual'!$B$14:$B$39,'Summary TC'!$B15,'MemMon Actual'!Z$14:Z$39),0)+IF($B$8="Actuals + Projected",SUMIF('MemMon Total'!$B$10:$B$35,'Summary TC'!$B15,'MemMon Total'!Z$10:Z$35),0)</f>
        <v>0</v>
      </c>
      <c r="AB17" s="569">
        <f>IF($B$8="Actuals only",SUMIF('MemMon Actual'!$B$14:$B$39,'Summary TC'!$B15,'MemMon Actual'!AA$14:AA$39),0)+IF($B$8="Actuals + Projected",SUMIF('MemMon Total'!$B$10:$B$35,'Summary TC'!$B15,'MemMon Total'!AA$10:AA$35),0)</f>
        <v>0</v>
      </c>
      <c r="AC17" s="569">
        <f>IF($B$8="Actuals only",SUMIF('MemMon Actual'!$B$14:$B$39,'Summary TC'!$B15,'MemMon Actual'!AB$14:AB$39),0)+IF($B$8="Actuals + Projected",SUMIF('MemMon Total'!$B$10:$B$35,'Summary TC'!$B15,'MemMon Total'!AB$10:AB$35),0)</f>
        <v>0</v>
      </c>
      <c r="AD17" s="569">
        <f>IF($B$8="Actuals only",SUMIF('MemMon Actual'!$B$14:$B$39,'Summary TC'!$B15,'MemMon Actual'!AC$14:AC$39),0)+IF($B$8="Actuals + Projected",SUMIF('MemMon Total'!$B$10:$B$35,'Summary TC'!$B15,'MemMon Total'!AC$10:AC$35),0)</f>
        <v>0</v>
      </c>
      <c r="AE17" s="569">
        <f>IF($B$8="Actuals only",SUMIF('MemMon Actual'!$B$14:$B$39,'Summary TC'!$B15,'MemMon Actual'!AD$14:AD$39),0)+IF($B$8="Actuals + Projected",SUMIF('MemMon Total'!$B$10:$B$35,'Summary TC'!$B15,'MemMon Total'!AD$10:AD$35),0)</f>
        <v>0</v>
      </c>
      <c r="AF17" s="569">
        <f>IF($B$8="Actuals only",SUMIF('MemMon Actual'!$B$14:$B$39,'Summary TC'!$B15,'MemMon Actual'!AE$14:AE$39),0)+IF($B$8="Actuals + Projected",SUMIF('MemMon Total'!$B$10:$B$35,'Summary TC'!$B15,'MemMon Total'!AE$10:AE$35),0)</f>
        <v>0</v>
      </c>
      <c r="AG17" s="569">
        <f>IF($B$8="Actuals only",SUMIF('MemMon Actual'!$B$14:$B$39,'Summary TC'!$B15,'MemMon Actual'!AF$14:AF$39),0)+IF($B$8="Actuals + Projected",SUMIF('MemMon Total'!$B$10:$B$35,'Summary TC'!$B15,'MemMon Total'!AF$10:AF$35),0)</f>
        <v>0</v>
      </c>
      <c r="AH17" s="600">
        <f>IF($B$8="Actuals only",SUMIF('MemMon Actual'!$B$14:$B$39,'Summary TC'!$B15,'MemMon Actual'!AG$14:AG$39),0)+IF($B$8="Actuals + Projected",SUMIF('MemMon Total'!$B$10:$B$35,'Summary TC'!$B15,'MemMon Total'!AG$10:AG$35),0)</f>
        <v>0</v>
      </c>
      <c r="AI17" s="753"/>
    </row>
    <row r="18" spans="2:35" hidden="1" x14ac:dyDescent="0.2">
      <c r="B18" s="539"/>
      <c r="C18" s="585"/>
      <c r="D18" s="586"/>
      <c r="E18" s="602"/>
      <c r="F18" s="603"/>
      <c r="G18" s="603"/>
      <c r="H18" s="603"/>
      <c r="I18" s="603"/>
      <c r="J18" s="603"/>
      <c r="K18" s="603"/>
      <c r="L18" s="603"/>
      <c r="M18" s="603"/>
      <c r="N18" s="603"/>
      <c r="O18" s="603"/>
      <c r="P18" s="603"/>
      <c r="Q18" s="603"/>
      <c r="R18" s="603"/>
      <c r="S18" s="603"/>
      <c r="T18" s="602"/>
      <c r="U18" s="493"/>
      <c r="V18" s="493"/>
      <c r="W18" s="493"/>
      <c r="X18" s="604"/>
      <c r="Y18" s="603"/>
      <c r="Z18" s="603"/>
      <c r="AA18" s="603"/>
      <c r="AB18" s="603"/>
      <c r="AC18" s="603"/>
      <c r="AD18" s="603"/>
      <c r="AE18" s="603"/>
      <c r="AF18" s="603"/>
      <c r="AG18" s="603"/>
      <c r="AH18" s="604"/>
      <c r="AI18" s="751"/>
    </row>
    <row r="19" spans="2:35" hidden="1" x14ac:dyDescent="0.2">
      <c r="B19" s="539" t="str">
        <f>IFERROR(VLOOKUP(C19,'MEG Def'!$A$7:$B$12,2),"")</f>
        <v/>
      </c>
      <c r="C19" s="585"/>
      <c r="D19" s="586" t="s">
        <v>20</v>
      </c>
      <c r="E19" s="587">
        <f>E20*E21</f>
        <v>0</v>
      </c>
      <c r="F19" s="588">
        <f>F20*F21</f>
        <v>0</v>
      </c>
      <c r="G19" s="588">
        <f>G20*G21</f>
        <v>0</v>
      </c>
      <c r="H19" s="588">
        <f>H20*H21</f>
        <v>0</v>
      </c>
      <c r="I19" s="588">
        <f>I20*I21</f>
        <v>0</v>
      </c>
      <c r="J19" s="588">
        <f t="shared" ref="J19:AC19" si="1">J20*J21</f>
        <v>0</v>
      </c>
      <c r="K19" s="588">
        <f t="shared" si="1"/>
        <v>0</v>
      </c>
      <c r="L19" s="588">
        <f t="shared" si="1"/>
        <v>0</v>
      </c>
      <c r="M19" s="588">
        <f t="shared" si="1"/>
        <v>0</v>
      </c>
      <c r="N19" s="588">
        <f t="shared" si="1"/>
        <v>0</v>
      </c>
      <c r="O19" s="588">
        <f t="shared" si="1"/>
        <v>0</v>
      </c>
      <c r="P19" s="588">
        <f t="shared" si="1"/>
        <v>0</v>
      </c>
      <c r="Q19" s="588">
        <f t="shared" si="1"/>
        <v>0</v>
      </c>
      <c r="R19" s="588">
        <f t="shared" si="1"/>
        <v>0</v>
      </c>
      <c r="S19" s="588">
        <f t="shared" si="1"/>
        <v>0</v>
      </c>
      <c r="T19" s="587">
        <f t="shared" si="1"/>
        <v>0</v>
      </c>
      <c r="U19" s="862">
        <f t="shared" si="1"/>
        <v>0</v>
      </c>
      <c r="V19" s="862">
        <f t="shared" si="1"/>
        <v>0</v>
      </c>
      <c r="W19" s="862">
        <f t="shared" si="1"/>
        <v>0</v>
      </c>
      <c r="X19" s="589">
        <f t="shared" si="1"/>
        <v>0</v>
      </c>
      <c r="Y19" s="588">
        <f t="shared" si="1"/>
        <v>0</v>
      </c>
      <c r="Z19" s="588">
        <f t="shared" si="1"/>
        <v>0</v>
      </c>
      <c r="AA19" s="588">
        <f t="shared" si="1"/>
        <v>0</v>
      </c>
      <c r="AB19" s="588">
        <f t="shared" si="1"/>
        <v>0</v>
      </c>
      <c r="AC19" s="588">
        <f t="shared" si="1"/>
        <v>0</v>
      </c>
      <c r="AD19" s="588">
        <f>AD20*AD21</f>
        <v>0</v>
      </c>
      <c r="AE19" s="588">
        <f>AE20*AE21</f>
        <v>0</v>
      </c>
      <c r="AF19" s="588">
        <f>AF20*AF21</f>
        <v>0</v>
      </c>
      <c r="AG19" s="588">
        <f>AG20*AG21</f>
        <v>0</v>
      </c>
      <c r="AH19" s="589">
        <f>AH20*AH21</f>
        <v>0</v>
      </c>
      <c r="AI19" s="751"/>
    </row>
    <row r="20" spans="2:35" s="590" customFormat="1" hidden="1" x14ac:dyDescent="0.2">
      <c r="B20" s="591"/>
      <c r="C20" s="592"/>
      <c r="D20" s="593" t="s">
        <v>21</v>
      </c>
      <c r="E20" s="594">
        <f>SUMIF('WOW PMPM &amp; Agg'!$B$10:$B$39,'Summary TC'!$B19,'WOW PMPM &amp; Agg'!D$10:D$39)</f>
        <v>0</v>
      </c>
      <c r="F20" s="595">
        <f>SUMIF('WOW PMPM &amp; Agg'!$B$10:$B$39,'Summary TC'!$B19,'WOW PMPM &amp; Agg'!E$10:E$39)</f>
        <v>0</v>
      </c>
      <c r="G20" s="595">
        <f>SUMIF('WOW PMPM &amp; Agg'!$B$10:$B$39,'Summary TC'!$B19,'WOW PMPM &amp; Agg'!F$10:F$39)</f>
        <v>0</v>
      </c>
      <c r="H20" s="595">
        <f>SUMIF('WOW PMPM &amp; Agg'!$B$10:$B$39,'Summary TC'!$B19,'WOW PMPM &amp; Agg'!G$10:G$39)</f>
        <v>0</v>
      </c>
      <c r="I20" s="595">
        <f>SUMIF('WOW PMPM &amp; Agg'!$B$10:$B$39,'Summary TC'!$B19,'WOW PMPM &amp; Agg'!H$10:H$39)</f>
        <v>0</v>
      </c>
      <c r="J20" s="595">
        <f>SUMIF('WOW PMPM &amp; Agg'!$B$10:$B$39,'Summary TC'!$B19,'WOW PMPM &amp; Agg'!I$10:I$39)</f>
        <v>0</v>
      </c>
      <c r="K20" s="595">
        <f>SUMIF('WOW PMPM &amp; Agg'!$B$10:$B$39,'Summary TC'!$B19,'WOW PMPM &amp; Agg'!J$10:J$39)</f>
        <v>0</v>
      </c>
      <c r="L20" s="595">
        <f>SUMIF('WOW PMPM &amp; Agg'!$B$10:$B$39,'Summary TC'!$B19,'WOW PMPM &amp; Agg'!K$10:K$39)</f>
        <v>0</v>
      </c>
      <c r="M20" s="595">
        <f>SUMIF('WOW PMPM &amp; Agg'!$B$10:$B$39,'Summary TC'!$B19,'WOW PMPM &amp; Agg'!L$10:L$39)</f>
        <v>0</v>
      </c>
      <c r="N20" s="595">
        <f>SUMIF('WOW PMPM &amp; Agg'!$B$10:$B$39,'Summary TC'!$B19,'WOW PMPM &amp; Agg'!M$10:M$39)</f>
        <v>0</v>
      </c>
      <c r="O20" s="595">
        <f>SUMIF('WOW PMPM &amp; Agg'!$B$10:$B$39,'Summary TC'!$B19,'WOW PMPM &amp; Agg'!N$10:N$39)</f>
        <v>0</v>
      </c>
      <c r="P20" s="595">
        <f>SUMIF('WOW PMPM &amp; Agg'!$B$10:$B$39,'Summary TC'!$B19,'WOW PMPM &amp; Agg'!O$10:O$39)</f>
        <v>0</v>
      </c>
      <c r="Q20" s="595">
        <f>SUMIF('WOW PMPM &amp; Agg'!$B$10:$B$39,'Summary TC'!$B19,'WOW PMPM &amp; Agg'!P$10:P$39)</f>
        <v>0</v>
      </c>
      <c r="R20" s="595">
        <f>SUMIF('WOW PMPM &amp; Agg'!$B$10:$B$39,'Summary TC'!$B19,'WOW PMPM &amp; Agg'!Q$10:Q$39)</f>
        <v>0</v>
      </c>
      <c r="S20" s="595">
        <f>SUMIF('WOW PMPM &amp; Agg'!$B$10:$B$39,'Summary TC'!$B19,'WOW PMPM &amp; Agg'!R$10:R$39)</f>
        <v>0</v>
      </c>
      <c r="T20" s="594">
        <f>SUMIF('WOW PMPM &amp; Agg'!$B$10:$B$39,'Summary TC'!$B19,'WOW PMPM &amp; Agg'!S$10:S$39)</f>
        <v>0</v>
      </c>
      <c r="U20" s="863">
        <f>SUMIF('WOW PMPM &amp; Agg'!$B$10:$B$39,'Summary TC'!$B19,'WOW PMPM &amp; Agg'!T$10:T$39)</f>
        <v>0</v>
      </c>
      <c r="V20" s="863">
        <f>SUMIF('WOW PMPM &amp; Agg'!$B$10:$B$39,'Summary TC'!$B19,'WOW PMPM &amp; Agg'!U$10:U$39)</f>
        <v>0</v>
      </c>
      <c r="W20" s="863">
        <f>SUMIF('WOW PMPM &amp; Agg'!$B$10:$B$39,'Summary TC'!$B19,'WOW PMPM &amp; Agg'!V$10:V$39)</f>
        <v>0</v>
      </c>
      <c r="X20" s="596">
        <f>SUMIF('WOW PMPM &amp; Agg'!$B$10:$B$39,'Summary TC'!$B19,'WOW PMPM &amp; Agg'!W$10:W$39)</f>
        <v>0</v>
      </c>
      <c r="Y20" s="595">
        <f>SUMIF('WOW PMPM &amp; Agg'!$B$10:$B$39,'Summary TC'!$B19,'WOW PMPM &amp; Agg'!X$10:X$39)</f>
        <v>0</v>
      </c>
      <c r="Z20" s="595">
        <f>SUMIF('WOW PMPM &amp; Agg'!$B$10:$B$39,'Summary TC'!$B19,'WOW PMPM &amp; Agg'!Y$10:Y$39)</f>
        <v>0</v>
      </c>
      <c r="AA20" s="595">
        <f>SUMIF('WOW PMPM &amp; Agg'!$B$10:$B$39,'Summary TC'!$B19,'WOW PMPM &amp; Agg'!Z$10:Z$39)</f>
        <v>0</v>
      </c>
      <c r="AB20" s="595">
        <f>SUMIF('WOW PMPM &amp; Agg'!$B$10:$B$39,'Summary TC'!$B19,'WOW PMPM &amp; Agg'!AA$10:AA$39)</f>
        <v>0</v>
      </c>
      <c r="AC20" s="595">
        <f>SUMIF('WOW PMPM &amp; Agg'!$B$10:$B$39,'Summary TC'!$B19,'WOW PMPM &amp; Agg'!AB$10:AB$39)</f>
        <v>0</v>
      </c>
      <c r="AD20" s="595">
        <f>SUMIF('WOW PMPM &amp; Agg'!$B$10:$B$39,'Summary TC'!$B19,'WOW PMPM &amp; Agg'!AC$10:AC$39)</f>
        <v>0</v>
      </c>
      <c r="AE20" s="595">
        <f>SUMIF('WOW PMPM &amp; Agg'!$B$10:$B$39,'Summary TC'!$B19,'WOW PMPM &amp; Agg'!AD$10:AD$39)</f>
        <v>0</v>
      </c>
      <c r="AF20" s="595">
        <f>SUMIF('WOW PMPM &amp; Agg'!$B$10:$B$39,'Summary TC'!$B19,'WOW PMPM &amp; Agg'!AE$10:AE$39)</f>
        <v>0</v>
      </c>
      <c r="AG20" s="595">
        <f>SUMIF('WOW PMPM &amp; Agg'!$B$10:$B$39,'Summary TC'!$B19,'WOW PMPM &amp; Agg'!AF$10:AF$39)</f>
        <v>0</v>
      </c>
      <c r="AH20" s="596">
        <f>SUMIF('WOW PMPM &amp; Agg'!$B$10:$B$39,'Summary TC'!$B19,'WOW PMPM &amp; Agg'!AG$10:AG$39)</f>
        <v>0</v>
      </c>
      <c r="AI20" s="752"/>
    </row>
    <row r="21" spans="2:35" s="538" customFormat="1" hidden="1" x14ac:dyDescent="0.2">
      <c r="B21" s="605"/>
      <c r="C21" s="585"/>
      <c r="D21" s="503" t="s">
        <v>22</v>
      </c>
      <c r="E21" s="599">
        <f>IF($B$8="Actuals only",SUMIF('MemMon Actual'!$B$14:$B$39,'Summary TC'!$B19,'MemMon Actual'!D$14:D$39),0)+IF($B$8="Actuals + Projected",SUMIF('MemMon Total'!$B$10:$B$35,'Summary TC'!$B19,'MemMon Total'!D$10:D$35),0)</f>
        <v>0</v>
      </c>
      <c r="F21" s="569">
        <f>IF($B$8="Actuals only",SUMIF('MemMon Actual'!$B$14:$B$39,'Summary TC'!$B19,'MemMon Actual'!E$14:E$39),0)+IF($B$8="Actuals + Projected",SUMIF('MemMon Total'!$B$10:$B$35,'Summary TC'!$B19,'MemMon Total'!E$10:E$35),0)</f>
        <v>0</v>
      </c>
      <c r="G21" s="569">
        <f>IF($B$8="Actuals only",SUMIF('MemMon Actual'!$B$14:$B$39,'Summary TC'!$B19,'MemMon Actual'!F$14:F$39),0)+IF($B$8="Actuals + Projected",SUMIF('MemMon Total'!$B$10:$B$35,'Summary TC'!$B19,'MemMon Total'!F$10:F$35),0)</f>
        <v>0</v>
      </c>
      <c r="H21" s="569">
        <f>IF($B$8="Actuals only",SUMIF('MemMon Actual'!$B$14:$B$39,'Summary TC'!$B19,'MemMon Actual'!G$14:G$39),0)+IF($B$8="Actuals + Projected",SUMIF('MemMon Total'!$B$10:$B$35,'Summary TC'!$B19,'MemMon Total'!G$10:G$35),0)</f>
        <v>0</v>
      </c>
      <c r="I21" s="569">
        <f>IF($B$8="Actuals only",SUMIF('MemMon Actual'!$B$14:$B$39,'Summary TC'!$B19,'MemMon Actual'!H$14:H$39),0)+IF($B$8="Actuals + Projected",SUMIF('MemMon Total'!$B$10:$B$35,'Summary TC'!$B19,'MemMon Total'!H$10:H$35),0)</f>
        <v>0</v>
      </c>
      <c r="J21" s="569">
        <f>IF($B$8="Actuals only",SUMIF('MemMon Actual'!$B$14:$B$39,'Summary TC'!$B19,'MemMon Actual'!I$14:I$39),0)+IF($B$8="Actuals + Projected",SUMIF('MemMon Total'!$B$10:$B$35,'Summary TC'!$B19,'MemMon Total'!I$10:I$35),0)</f>
        <v>0</v>
      </c>
      <c r="K21" s="569">
        <f>IF($B$8="Actuals only",SUMIF('MemMon Actual'!$B$14:$B$39,'Summary TC'!$B19,'MemMon Actual'!J$14:J$39),0)+IF($B$8="Actuals + Projected",SUMIF('MemMon Total'!$B$10:$B$35,'Summary TC'!$B19,'MemMon Total'!J$10:J$35),0)</f>
        <v>0</v>
      </c>
      <c r="L21" s="569">
        <f>IF($B$8="Actuals only",SUMIF('MemMon Actual'!$B$14:$B$39,'Summary TC'!$B19,'MemMon Actual'!K$14:K$39),0)+IF($B$8="Actuals + Projected",SUMIF('MemMon Total'!$B$10:$B$35,'Summary TC'!$B19,'MemMon Total'!K$10:K$35),0)</f>
        <v>0</v>
      </c>
      <c r="M21" s="569">
        <f>IF($B$8="Actuals only",SUMIF('MemMon Actual'!$B$14:$B$39,'Summary TC'!$B19,'MemMon Actual'!L$14:L$39),0)+IF($B$8="Actuals + Projected",SUMIF('MemMon Total'!$B$10:$B$35,'Summary TC'!$B19,'MemMon Total'!L$10:L$35),0)</f>
        <v>0</v>
      </c>
      <c r="N21" s="569">
        <f>IF($B$8="Actuals only",SUMIF('MemMon Actual'!$B$14:$B$39,'Summary TC'!$B19,'MemMon Actual'!M$14:M$39),0)+IF($B$8="Actuals + Projected",SUMIF('MemMon Total'!$B$10:$B$35,'Summary TC'!$B19,'MemMon Total'!M$10:M$35),0)</f>
        <v>0</v>
      </c>
      <c r="O21" s="569">
        <f>IF($B$8="Actuals only",SUMIF('MemMon Actual'!$B$14:$B$39,'Summary TC'!$B19,'MemMon Actual'!N$14:N$39),0)+IF($B$8="Actuals + Projected",SUMIF('MemMon Total'!$B$10:$B$35,'Summary TC'!$B19,'MemMon Total'!N$10:N$35),0)</f>
        <v>0</v>
      </c>
      <c r="P21" s="569">
        <f>IF($B$8="Actuals only",SUMIF('MemMon Actual'!$B$14:$B$39,'Summary TC'!$B19,'MemMon Actual'!O$14:O$39),0)+IF($B$8="Actuals + Projected",SUMIF('MemMon Total'!$B$10:$B$35,'Summary TC'!$B19,'MemMon Total'!O$10:O$35),0)</f>
        <v>0</v>
      </c>
      <c r="Q21" s="569">
        <f>IF($B$8="Actuals only",SUMIF('MemMon Actual'!$B$14:$B$39,'Summary TC'!$B19,'MemMon Actual'!P$14:P$39),0)+IF($B$8="Actuals + Projected",SUMIF('MemMon Total'!$B$10:$B$35,'Summary TC'!$B19,'MemMon Total'!P$10:P$35),0)</f>
        <v>0</v>
      </c>
      <c r="R21" s="569">
        <f>IF($B$8="Actuals only",SUMIF('MemMon Actual'!$B$14:$B$39,'Summary TC'!$B19,'MemMon Actual'!Q$14:Q$39),0)+IF($B$8="Actuals + Projected",SUMIF('MemMon Total'!$B$10:$B$35,'Summary TC'!$B19,'MemMon Total'!Q$10:Q$35),0)</f>
        <v>0</v>
      </c>
      <c r="S21" s="569">
        <f>IF($B$8="Actuals only",SUMIF('MemMon Actual'!$B$14:$B$39,'Summary TC'!$B19,'MemMon Actual'!R$14:R$39),0)+IF($B$8="Actuals + Projected",SUMIF('MemMon Total'!$B$10:$B$35,'Summary TC'!$B19,'MemMon Total'!R$10:R$35),0)</f>
        <v>0</v>
      </c>
      <c r="T21" s="599">
        <f>IF($B$8="Actuals only",SUMIF('MemMon Actual'!$B$14:$B$39,'Summary TC'!$B19,'MemMon Actual'!S$14:S$39),0)+IF($B$8="Actuals + Projected",SUMIF('MemMon Total'!$B$10:$B$35,'Summary TC'!$B19,'MemMon Total'!S$10:S$35),0)</f>
        <v>0</v>
      </c>
      <c r="U21" s="844">
        <f>IF($B$8="Actuals only",SUMIF('MemMon Actual'!$B$14:$B$39,'Summary TC'!$B19,'MemMon Actual'!T$14:T$39),0)+IF($B$8="Actuals + Projected",SUMIF('MemMon Total'!$B$10:$B$35,'Summary TC'!$B19,'MemMon Total'!T$10:T$35),0)</f>
        <v>0</v>
      </c>
      <c r="V21" s="844">
        <f>IF($B$8="Actuals only",SUMIF('MemMon Actual'!$B$14:$B$39,'Summary TC'!$B19,'MemMon Actual'!U$14:U$39),0)+IF($B$8="Actuals + Projected",SUMIF('MemMon Total'!$B$10:$B$35,'Summary TC'!$B19,'MemMon Total'!U$10:U$35),0)</f>
        <v>0</v>
      </c>
      <c r="W21" s="844">
        <f>IF($B$8="Actuals only",SUMIF('MemMon Actual'!$B$14:$B$39,'Summary TC'!$B19,'MemMon Actual'!V$14:V$39),0)+IF($B$8="Actuals + Projected",SUMIF('MemMon Total'!$B$10:$B$35,'Summary TC'!$B19,'MemMon Total'!V$10:V$35),0)</f>
        <v>0</v>
      </c>
      <c r="X21" s="600">
        <f>IF($B$8="Actuals only",SUMIF('MemMon Actual'!$B$14:$B$39,'Summary TC'!$B19,'MemMon Actual'!W$14:W$39),0)+IF($B$8="Actuals + Projected",SUMIF('MemMon Total'!$B$10:$B$35,'Summary TC'!$B19,'MemMon Total'!W$10:W$35),0)</f>
        <v>0</v>
      </c>
      <c r="Y21" s="569">
        <f>IF($B$8="Actuals only",SUMIF('MemMon Actual'!$B$14:$B$39,'Summary TC'!$B19,'MemMon Actual'!X$14:X$39),0)+IF($B$8="Actuals + Projected",SUMIF('MemMon Total'!$B$10:$B$35,'Summary TC'!$B19,'MemMon Total'!X$10:X$35),0)</f>
        <v>0</v>
      </c>
      <c r="Z21" s="569">
        <f>IF($B$8="Actuals only",SUMIF('MemMon Actual'!$B$14:$B$39,'Summary TC'!$B19,'MemMon Actual'!Y$14:Y$39),0)+IF($B$8="Actuals + Projected",SUMIF('MemMon Total'!$B$10:$B$35,'Summary TC'!$B19,'MemMon Total'!Y$10:Y$35),0)</f>
        <v>0</v>
      </c>
      <c r="AA21" s="569">
        <f>IF($B$8="Actuals only",SUMIF('MemMon Actual'!$B$14:$B$39,'Summary TC'!$B19,'MemMon Actual'!Z$14:Z$39),0)+IF($B$8="Actuals + Projected",SUMIF('MemMon Total'!$B$10:$B$35,'Summary TC'!$B19,'MemMon Total'!Z$10:Z$35),0)</f>
        <v>0</v>
      </c>
      <c r="AB21" s="569">
        <f>IF($B$8="Actuals only",SUMIF('MemMon Actual'!$B$14:$B$39,'Summary TC'!$B19,'MemMon Actual'!AA$14:AA$39),0)+IF($B$8="Actuals + Projected",SUMIF('MemMon Total'!$B$10:$B$35,'Summary TC'!$B19,'MemMon Total'!AA$10:AA$35),0)</f>
        <v>0</v>
      </c>
      <c r="AC21" s="569">
        <f>IF($B$8="Actuals only",SUMIF('MemMon Actual'!$B$14:$B$39,'Summary TC'!$B19,'MemMon Actual'!AB$14:AB$39),0)+IF($B$8="Actuals + Projected",SUMIF('MemMon Total'!$B$10:$B$35,'Summary TC'!$B19,'MemMon Total'!AB$10:AB$35),0)</f>
        <v>0</v>
      </c>
      <c r="AD21" s="569">
        <f>IF($B$8="Actuals only",SUMIF('MemMon Actual'!$B$14:$B$39,'Summary TC'!$B19,'MemMon Actual'!AC$14:AC$39),0)+IF($B$8="Actuals + Projected",SUMIF('MemMon Total'!$B$10:$B$35,'Summary TC'!$B19,'MemMon Total'!AC$10:AC$35),0)</f>
        <v>0</v>
      </c>
      <c r="AE21" s="569">
        <f>IF($B$8="Actuals only",SUMIF('MemMon Actual'!$B$14:$B$39,'Summary TC'!$B19,'MemMon Actual'!AD$14:AD$39),0)+IF($B$8="Actuals + Projected",SUMIF('MemMon Total'!$B$10:$B$35,'Summary TC'!$B19,'MemMon Total'!AD$10:AD$35),0)</f>
        <v>0</v>
      </c>
      <c r="AF21" s="569">
        <f>IF($B$8="Actuals only",SUMIF('MemMon Actual'!$B$14:$B$39,'Summary TC'!$B19,'MemMon Actual'!AE$14:AE$39),0)+IF($B$8="Actuals + Projected",SUMIF('MemMon Total'!$B$10:$B$35,'Summary TC'!$B19,'MemMon Total'!AE$10:AE$35),0)</f>
        <v>0</v>
      </c>
      <c r="AG21" s="569">
        <f>IF($B$8="Actuals only",SUMIF('MemMon Actual'!$B$14:$B$39,'Summary TC'!$B19,'MemMon Actual'!AF$14:AF$39),0)+IF($B$8="Actuals + Projected",SUMIF('MemMon Total'!$B$10:$B$35,'Summary TC'!$B19,'MemMon Total'!AF$10:AF$35),0)</f>
        <v>0</v>
      </c>
      <c r="AH21" s="600">
        <f>IF($B$8="Actuals only",SUMIF('MemMon Actual'!$B$14:$B$39,'Summary TC'!$B19,'MemMon Actual'!AG$14:AG$39),0)+IF($B$8="Actuals + Projected",SUMIF('MemMon Total'!$B$10:$B$35,'Summary TC'!$B19,'MemMon Total'!AG$10:AG$35),0)</f>
        <v>0</v>
      </c>
      <c r="AI21" s="754"/>
    </row>
    <row r="22" spans="2:35" s="538" customFormat="1" hidden="1" x14ac:dyDescent="0.2">
      <c r="B22" s="605"/>
      <c r="C22" s="585"/>
      <c r="D22" s="503"/>
      <c r="E22" s="599"/>
      <c r="F22" s="569"/>
      <c r="G22" s="569"/>
      <c r="H22" s="569"/>
      <c r="I22" s="569"/>
      <c r="J22" s="569"/>
      <c r="K22" s="569"/>
      <c r="L22" s="569"/>
      <c r="M22" s="569"/>
      <c r="N22" s="569"/>
      <c r="O22" s="569"/>
      <c r="P22" s="569"/>
      <c r="Q22" s="569"/>
      <c r="R22" s="569"/>
      <c r="S22" s="569"/>
      <c r="T22" s="599"/>
      <c r="U22" s="844"/>
      <c r="V22" s="844"/>
      <c r="W22" s="844"/>
      <c r="X22" s="600"/>
      <c r="Y22" s="569"/>
      <c r="Z22" s="569"/>
      <c r="AA22" s="569"/>
      <c r="AB22" s="569"/>
      <c r="AC22" s="569"/>
      <c r="AD22" s="569"/>
      <c r="AE22" s="569"/>
      <c r="AF22" s="569"/>
      <c r="AG22" s="569"/>
      <c r="AH22" s="600"/>
      <c r="AI22" s="754"/>
    </row>
    <row r="23" spans="2:35" s="538" customFormat="1" hidden="1" x14ac:dyDescent="0.2">
      <c r="B23" s="539" t="str">
        <f>IFERROR(VLOOKUP(C23,'MEG Def'!$A$7:$B$12,2),"")</f>
        <v/>
      </c>
      <c r="C23" s="585"/>
      <c r="D23" s="586" t="s">
        <v>20</v>
      </c>
      <c r="E23" s="587">
        <f>E24*E25</f>
        <v>0</v>
      </c>
      <c r="F23" s="588">
        <f>F24*F25</f>
        <v>0</v>
      </c>
      <c r="G23" s="588">
        <f>G24*G25</f>
        <v>0</v>
      </c>
      <c r="H23" s="588">
        <f>H24*H25</f>
        <v>0</v>
      </c>
      <c r="I23" s="588">
        <f>I24*I25</f>
        <v>0</v>
      </c>
      <c r="J23" s="588">
        <f t="shared" ref="J23:AC23" si="2">J24*J25</f>
        <v>0</v>
      </c>
      <c r="K23" s="588">
        <f t="shared" si="2"/>
        <v>0</v>
      </c>
      <c r="L23" s="588">
        <f t="shared" si="2"/>
        <v>0</v>
      </c>
      <c r="M23" s="588">
        <f t="shared" si="2"/>
        <v>0</v>
      </c>
      <c r="N23" s="588">
        <f t="shared" si="2"/>
        <v>0</v>
      </c>
      <c r="O23" s="588">
        <f t="shared" si="2"/>
        <v>0</v>
      </c>
      <c r="P23" s="588">
        <f t="shared" si="2"/>
        <v>0</v>
      </c>
      <c r="Q23" s="588">
        <f t="shared" si="2"/>
        <v>0</v>
      </c>
      <c r="R23" s="588">
        <f t="shared" si="2"/>
        <v>0</v>
      </c>
      <c r="S23" s="588">
        <f t="shared" si="2"/>
        <v>0</v>
      </c>
      <c r="T23" s="587">
        <f t="shared" si="2"/>
        <v>0</v>
      </c>
      <c r="U23" s="862">
        <f t="shared" si="2"/>
        <v>0</v>
      </c>
      <c r="V23" s="862">
        <f t="shared" si="2"/>
        <v>0</v>
      </c>
      <c r="W23" s="862">
        <f t="shared" si="2"/>
        <v>0</v>
      </c>
      <c r="X23" s="589">
        <f t="shared" si="2"/>
        <v>0</v>
      </c>
      <c r="Y23" s="588">
        <f t="shared" si="2"/>
        <v>0</v>
      </c>
      <c r="Z23" s="588">
        <f t="shared" si="2"/>
        <v>0</v>
      </c>
      <c r="AA23" s="588">
        <f t="shared" si="2"/>
        <v>0</v>
      </c>
      <c r="AB23" s="588">
        <f t="shared" si="2"/>
        <v>0</v>
      </c>
      <c r="AC23" s="588">
        <f t="shared" si="2"/>
        <v>0</v>
      </c>
      <c r="AD23" s="588">
        <f>AD24*AD25</f>
        <v>0</v>
      </c>
      <c r="AE23" s="588">
        <f>AE24*AE25</f>
        <v>0</v>
      </c>
      <c r="AF23" s="588">
        <f>AF24*AF25</f>
        <v>0</v>
      </c>
      <c r="AG23" s="588">
        <f>AG24*AG25</f>
        <v>0</v>
      </c>
      <c r="AH23" s="589">
        <f>AH24*AH25</f>
        <v>0</v>
      </c>
      <c r="AI23" s="751"/>
    </row>
    <row r="24" spans="2:35" s="590" customFormat="1" hidden="1" x14ac:dyDescent="0.2">
      <c r="B24" s="591"/>
      <c r="C24" s="592"/>
      <c r="D24" s="593" t="s">
        <v>21</v>
      </c>
      <c r="E24" s="594">
        <f>SUMIF('WOW PMPM &amp; Agg'!$B$10:$B$39,'Summary TC'!$B23,'WOW PMPM &amp; Agg'!D$10:D$39)</f>
        <v>0</v>
      </c>
      <c r="F24" s="595">
        <f>SUMIF('WOW PMPM &amp; Agg'!$B$10:$B$39,'Summary TC'!$B23,'WOW PMPM &amp; Agg'!E$10:E$39)</f>
        <v>0</v>
      </c>
      <c r="G24" s="595">
        <f>SUMIF('WOW PMPM &amp; Agg'!$B$10:$B$39,'Summary TC'!$B23,'WOW PMPM &amp; Agg'!F$10:F$39)</f>
        <v>0</v>
      </c>
      <c r="H24" s="595">
        <f>SUMIF('WOW PMPM &amp; Agg'!$B$10:$B$39,'Summary TC'!$B23,'WOW PMPM &amp; Agg'!G$10:G$39)</f>
        <v>0</v>
      </c>
      <c r="I24" s="595">
        <f>SUMIF('WOW PMPM &amp; Agg'!$B$10:$B$39,'Summary TC'!$B23,'WOW PMPM &amp; Agg'!H$10:H$39)</f>
        <v>0</v>
      </c>
      <c r="J24" s="595">
        <f>SUMIF('WOW PMPM &amp; Agg'!$B$10:$B$39,'Summary TC'!$B23,'WOW PMPM &amp; Agg'!I$10:I$39)</f>
        <v>0</v>
      </c>
      <c r="K24" s="595">
        <f>SUMIF('WOW PMPM &amp; Agg'!$B$10:$B$39,'Summary TC'!$B23,'WOW PMPM &amp; Agg'!J$10:J$39)</f>
        <v>0</v>
      </c>
      <c r="L24" s="595">
        <f>SUMIF('WOW PMPM &amp; Agg'!$B$10:$B$39,'Summary TC'!$B23,'WOW PMPM &amp; Agg'!K$10:K$39)</f>
        <v>0</v>
      </c>
      <c r="M24" s="595">
        <f>SUMIF('WOW PMPM &amp; Agg'!$B$10:$B$39,'Summary TC'!$B23,'WOW PMPM &amp; Agg'!L$10:L$39)</f>
        <v>0</v>
      </c>
      <c r="N24" s="595">
        <f>SUMIF('WOW PMPM &amp; Agg'!$B$10:$B$39,'Summary TC'!$B23,'WOW PMPM &amp; Agg'!M$10:M$39)</f>
        <v>0</v>
      </c>
      <c r="O24" s="595">
        <f>SUMIF('WOW PMPM &amp; Agg'!$B$10:$B$39,'Summary TC'!$B23,'WOW PMPM &amp; Agg'!N$10:N$39)</f>
        <v>0</v>
      </c>
      <c r="P24" s="595">
        <f>SUMIF('WOW PMPM &amp; Agg'!$B$10:$B$39,'Summary TC'!$B23,'WOW PMPM &amp; Agg'!O$10:O$39)</f>
        <v>0</v>
      </c>
      <c r="Q24" s="595">
        <f>SUMIF('WOW PMPM &amp; Agg'!$B$10:$B$39,'Summary TC'!$B23,'WOW PMPM &amp; Agg'!P$10:P$39)</f>
        <v>0</v>
      </c>
      <c r="R24" s="595">
        <f>SUMIF('WOW PMPM &amp; Agg'!$B$10:$B$39,'Summary TC'!$B23,'WOW PMPM &amp; Agg'!Q$10:Q$39)</f>
        <v>0</v>
      </c>
      <c r="S24" s="595">
        <f>SUMIF('WOW PMPM &amp; Agg'!$B$10:$B$39,'Summary TC'!$B23,'WOW PMPM &amp; Agg'!R$10:R$39)</f>
        <v>0</v>
      </c>
      <c r="T24" s="594">
        <f>SUMIF('WOW PMPM &amp; Agg'!$B$10:$B$39,'Summary TC'!$B23,'WOW PMPM &amp; Agg'!S$10:S$39)</f>
        <v>0</v>
      </c>
      <c r="U24" s="863">
        <f>SUMIF('WOW PMPM &amp; Agg'!$B$10:$B$39,'Summary TC'!$B23,'WOW PMPM &amp; Agg'!T$10:T$39)</f>
        <v>0</v>
      </c>
      <c r="V24" s="863">
        <f>SUMIF('WOW PMPM &amp; Agg'!$B$10:$B$39,'Summary TC'!$B23,'WOW PMPM &amp; Agg'!U$10:U$39)</f>
        <v>0</v>
      </c>
      <c r="W24" s="863">
        <f>SUMIF('WOW PMPM &amp; Agg'!$B$10:$B$39,'Summary TC'!$B23,'WOW PMPM &amp; Agg'!V$10:V$39)</f>
        <v>0</v>
      </c>
      <c r="X24" s="596">
        <f>SUMIF('WOW PMPM &amp; Agg'!$B$10:$B$39,'Summary TC'!$B23,'WOW PMPM &amp; Agg'!W$10:W$39)</f>
        <v>0</v>
      </c>
      <c r="Y24" s="595">
        <f>SUMIF('WOW PMPM &amp; Agg'!$B$10:$B$39,'Summary TC'!$B23,'WOW PMPM &amp; Agg'!X$10:X$39)</f>
        <v>0</v>
      </c>
      <c r="Z24" s="595">
        <f>SUMIF('WOW PMPM &amp; Agg'!$B$10:$B$39,'Summary TC'!$B23,'WOW PMPM &amp; Agg'!Y$10:Y$39)</f>
        <v>0</v>
      </c>
      <c r="AA24" s="595">
        <f>SUMIF('WOW PMPM &amp; Agg'!$B$10:$B$39,'Summary TC'!$B23,'WOW PMPM &amp; Agg'!Z$10:Z$39)</f>
        <v>0</v>
      </c>
      <c r="AB24" s="595">
        <f>SUMIF('WOW PMPM &amp; Agg'!$B$10:$B$39,'Summary TC'!$B23,'WOW PMPM &amp; Agg'!AA$10:AA$39)</f>
        <v>0</v>
      </c>
      <c r="AC24" s="595">
        <f>SUMIF('WOW PMPM &amp; Agg'!$B$10:$B$39,'Summary TC'!$B23,'WOW PMPM &amp; Agg'!AB$10:AB$39)</f>
        <v>0</v>
      </c>
      <c r="AD24" s="595">
        <f>SUMIF('WOW PMPM &amp; Agg'!$B$10:$B$39,'Summary TC'!$B23,'WOW PMPM &amp; Agg'!AC$10:AC$39)</f>
        <v>0</v>
      </c>
      <c r="AE24" s="595">
        <f>SUMIF('WOW PMPM &amp; Agg'!$B$10:$B$39,'Summary TC'!$B23,'WOW PMPM &amp; Agg'!AD$10:AD$39)</f>
        <v>0</v>
      </c>
      <c r="AF24" s="595">
        <f>SUMIF('WOW PMPM &amp; Agg'!$B$10:$B$39,'Summary TC'!$B23,'WOW PMPM &amp; Agg'!AE$10:AE$39)</f>
        <v>0</v>
      </c>
      <c r="AG24" s="595">
        <f>SUMIF('WOW PMPM &amp; Agg'!$B$10:$B$39,'Summary TC'!$B23,'WOW PMPM &amp; Agg'!AF$10:AF$39)</f>
        <v>0</v>
      </c>
      <c r="AH24" s="596">
        <f>SUMIF('WOW PMPM &amp; Agg'!$B$10:$B$39,'Summary TC'!$B23,'WOW PMPM &amp; Agg'!AG$10:AG$39)</f>
        <v>0</v>
      </c>
      <c r="AI24" s="752"/>
    </row>
    <row r="25" spans="2:35" s="538" customFormat="1" hidden="1" x14ac:dyDescent="0.2">
      <c r="B25" s="597"/>
      <c r="C25" s="585"/>
      <c r="D25" s="598" t="s">
        <v>22</v>
      </c>
      <c r="E25" s="599">
        <f>IF($B$8="Actuals only",SUMIF('MemMon Actual'!$B$14:$B$39,'Summary TC'!$B23,'MemMon Actual'!D$14:D$39),0)+IF($B$8="Actuals + Projected",SUMIF('MemMon Total'!$B$10:$B$35,'Summary TC'!$B23,'MemMon Total'!D$10:D$35),0)</f>
        <v>0</v>
      </c>
      <c r="F25" s="569">
        <f>IF($B$8="Actuals only",SUMIF('MemMon Actual'!$B$14:$B$39,'Summary TC'!$B23,'MemMon Actual'!E$14:E$39),0)+IF($B$8="Actuals + Projected",SUMIF('MemMon Total'!$B$10:$B$35,'Summary TC'!$B23,'MemMon Total'!E$10:E$35),0)</f>
        <v>0</v>
      </c>
      <c r="G25" s="569">
        <f>IF($B$8="Actuals only",SUMIF('MemMon Actual'!$B$14:$B$39,'Summary TC'!$B23,'MemMon Actual'!F$14:F$39),0)+IF($B$8="Actuals + Projected",SUMIF('MemMon Total'!$B$10:$B$35,'Summary TC'!$B23,'MemMon Total'!F$10:F$35),0)</f>
        <v>0</v>
      </c>
      <c r="H25" s="569">
        <f>IF($B$8="Actuals only",SUMIF('MemMon Actual'!$B$14:$B$39,'Summary TC'!$B23,'MemMon Actual'!G$14:G$39),0)+IF($B$8="Actuals + Projected",SUMIF('MemMon Total'!$B$10:$B$35,'Summary TC'!$B23,'MemMon Total'!G$10:G$35),0)</f>
        <v>0</v>
      </c>
      <c r="I25" s="569">
        <f>IF($B$8="Actuals only",SUMIF('MemMon Actual'!$B$14:$B$39,'Summary TC'!$B23,'MemMon Actual'!H$14:H$39),0)+IF($B$8="Actuals + Projected",SUMIF('MemMon Total'!$B$10:$B$35,'Summary TC'!$B23,'MemMon Total'!H$10:H$35),0)</f>
        <v>0</v>
      </c>
      <c r="J25" s="569">
        <f>IF($B$8="Actuals only",SUMIF('MemMon Actual'!$B$14:$B$39,'Summary TC'!$B23,'MemMon Actual'!I$14:I$39),0)+IF($B$8="Actuals + Projected",SUMIF('MemMon Total'!$B$10:$B$35,'Summary TC'!$B23,'MemMon Total'!I$10:I$35),0)</f>
        <v>0</v>
      </c>
      <c r="K25" s="569">
        <f>IF($B$8="Actuals only",SUMIF('MemMon Actual'!$B$14:$B$39,'Summary TC'!$B23,'MemMon Actual'!J$14:J$39),0)+IF($B$8="Actuals + Projected",SUMIF('MemMon Total'!$B$10:$B$35,'Summary TC'!$B23,'MemMon Total'!J$10:J$35),0)</f>
        <v>0</v>
      </c>
      <c r="L25" s="569">
        <f>IF($B$8="Actuals only",SUMIF('MemMon Actual'!$B$14:$B$39,'Summary TC'!$B23,'MemMon Actual'!K$14:K$39),0)+IF($B$8="Actuals + Projected",SUMIF('MemMon Total'!$B$10:$B$35,'Summary TC'!$B23,'MemMon Total'!K$10:K$35),0)</f>
        <v>0</v>
      </c>
      <c r="M25" s="569">
        <f>IF($B$8="Actuals only",SUMIF('MemMon Actual'!$B$14:$B$39,'Summary TC'!$B23,'MemMon Actual'!L$14:L$39),0)+IF($B$8="Actuals + Projected",SUMIF('MemMon Total'!$B$10:$B$35,'Summary TC'!$B23,'MemMon Total'!L$10:L$35),0)</f>
        <v>0</v>
      </c>
      <c r="N25" s="569">
        <f>IF($B$8="Actuals only",SUMIF('MemMon Actual'!$B$14:$B$39,'Summary TC'!$B23,'MemMon Actual'!M$14:M$39),0)+IF($B$8="Actuals + Projected",SUMIF('MemMon Total'!$B$10:$B$35,'Summary TC'!$B23,'MemMon Total'!M$10:M$35),0)</f>
        <v>0</v>
      </c>
      <c r="O25" s="569">
        <f>IF($B$8="Actuals only",SUMIF('MemMon Actual'!$B$14:$B$39,'Summary TC'!$B23,'MemMon Actual'!N$14:N$39),0)+IF($B$8="Actuals + Projected",SUMIF('MemMon Total'!$B$10:$B$35,'Summary TC'!$B23,'MemMon Total'!N$10:N$35),0)</f>
        <v>0</v>
      </c>
      <c r="P25" s="569">
        <f>IF($B$8="Actuals only",SUMIF('MemMon Actual'!$B$14:$B$39,'Summary TC'!$B23,'MemMon Actual'!O$14:O$39),0)+IF($B$8="Actuals + Projected",SUMIF('MemMon Total'!$B$10:$B$35,'Summary TC'!$B23,'MemMon Total'!O$10:O$35),0)</f>
        <v>0</v>
      </c>
      <c r="Q25" s="569">
        <f>IF($B$8="Actuals only",SUMIF('MemMon Actual'!$B$14:$B$39,'Summary TC'!$B23,'MemMon Actual'!P$14:P$39),0)+IF($B$8="Actuals + Projected",SUMIF('MemMon Total'!$B$10:$B$35,'Summary TC'!$B23,'MemMon Total'!P$10:P$35),0)</f>
        <v>0</v>
      </c>
      <c r="R25" s="569">
        <f>IF($B$8="Actuals only",SUMIF('MemMon Actual'!$B$14:$B$39,'Summary TC'!$B23,'MemMon Actual'!Q$14:Q$39),0)+IF($B$8="Actuals + Projected",SUMIF('MemMon Total'!$B$10:$B$35,'Summary TC'!$B23,'MemMon Total'!Q$10:Q$35),0)</f>
        <v>0</v>
      </c>
      <c r="S25" s="569">
        <f>IF($B$8="Actuals only",SUMIF('MemMon Actual'!$B$14:$B$39,'Summary TC'!$B23,'MemMon Actual'!R$14:R$39),0)+IF($B$8="Actuals + Projected",SUMIF('MemMon Total'!$B$10:$B$35,'Summary TC'!$B23,'MemMon Total'!R$10:R$35),0)</f>
        <v>0</v>
      </c>
      <c r="T25" s="599">
        <f>IF($B$8="Actuals only",SUMIF('MemMon Actual'!$B$14:$B$39,'Summary TC'!$B23,'MemMon Actual'!S$14:S$39),0)+IF($B$8="Actuals + Projected",SUMIF('MemMon Total'!$B$10:$B$35,'Summary TC'!$B23,'MemMon Total'!S$10:S$35),0)</f>
        <v>0</v>
      </c>
      <c r="U25" s="844">
        <f>IF($B$8="Actuals only",SUMIF('MemMon Actual'!$B$14:$B$39,'Summary TC'!$B23,'MemMon Actual'!T$14:T$39),0)+IF($B$8="Actuals + Projected",SUMIF('MemMon Total'!$B$10:$B$35,'Summary TC'!$B23,'MemMon Total'!T$10:T$35),0)</f>
        <v>0</v>
      </c>
      <c r="V25" s="844">
        <f>IF($B$8="Actuals only",SUMIF('MemMon Actual'!$B$14:$B$39,'Summary TC'!$B23,'MemMon Actual'!U$14:U$39),0)+IF($B$8="Actuals + Projected",SUMIF('MemMon Total'!$B$10:$B$35,'Summary TC'!$B23,'MemMon Total'!U$10:U$35),0)</f>
        <v>0</v>
      </c>
      <c r="W25" s="844">
        <f>IF($B$8="Actuals only",SUMIF('MemMon Actual'!$B$14:$B$39,'Summary TC'!$B23,'MemMon Actual'!V$14:V$39),0)+IF($B$8="Actuals + Projected",SUMIF('MemMon Total'!$B$10:$B$35,'Summary TC'!$B23,'MemMon Total'!V$10:V$35),0)</f>
        <v>0</v>
      </c>
      <c r="X25" s="600">
        <f>IF($B$8="Actuals only",SUMIF('MemMon Actual'!$B$14:$B$39,'Summary TC'!$B23,'MemMon Actual'!W$14:W$39),0)+IF($B$8="Actuals + Projected",SUMIF('MemMon Total'!$B$10:$B$35,'Summary TC'!$B23,'MemMon Total'!W$10:W$35),0)</f>
        <v>0</v>
      </c>
      <c r="Y25" s="569">
        <f>IF($B$8="Actuals only",SUMIF('MemMon Actual'!$B$14:$B$39,'Summary TC'!$B23,'MemMon Actual'!X$14:X$39),0)+IF($B$8="Actuals + Projected",SUMIF('MemMon Total'!$B$10:$B$35,'Summary TC'!$B23,'MemMon Total'!X$10:X$35),0)</f>
        <v>0</v>
      </c>
      <c r="Z25" s="569">
        <f>IF($B$8="Actuals only",SUMIF('MemMon Actual'!$B$14:$B$39,'Summary TC'!$B23,'MemMon Actual'!Y$14:Y$39),0)+IF($B$8="Actuals + Projected",SUMIF('MemMon Total'!$B$10:$B$35,'Summary TC'!$B23,'MemMon Total'!Y$10:Y$35),0)</f>
        <v>0</v>
      </c>
      <c r="AA25" s="569">
        <f>IF($B$8="Actuals only",SUMIF('MemMon Actual'!$B$14:$B$39,'Summary TC'!$B23,'MemMon Actual'!Z$14:Z$39),0)+IF($B$8="Actuals + Projected",SUMIF('MemMon Total'!$B$10:$B$35,'Summary TC'!$B23,'MemMon Total'!Z$10:Z$35),0)</f>
        <v>0</v>
      </c>
      <c r="AB25" s="569">
        <f>IF($B$8="Actuals only",SUMIF('MemMon Actual'!$B$14:$B$39,'Summary TC'!$B23,'MemMon Actual'!AA$14:AA$39),0)+IF($B$8="Actuals + Projected",SUMIF('MemMon Total'!$B$10:$B$35,'Summary TC'!$B23,'MemMon Total'!AA$10:AA$35),0)</f>
        <v>0</v>
      </c>
      <c r="AC25" s="569">
        <f>IF($B$8="Actuals only",SUMIF('MemMon Actual'!$B$14:$B$39,'Summary TC'!$B23,'MemMon Actual'!AB$14:AB$39),0)+IF($B$8="Actuals + Projected",SUMIF('MemMon Total'!$B$10:$B$35,'Summary TC'!$B23,'MemMon Total'!AB$10:AB$35),0)</f>
        <v>0</v>
      </c>
      <c r="AD25" s="569">
        <f>IF($B$8="Actuals only",SUMIF('MemMon Actual'!$B$14:$B$39,'Summary TC'!$B23,'MemMon Actual'!AC$14:AC$39),0)+IF($B$8="Actuals + Projected",SUMIF('MemMon Total'!$B$10:$B$35,'Summary TC'!$B23,'MemMon Total'!AC$10:AC$35),0)</f>
        <v>0</v>
      </c>
      <c r="AE25" s="569">
        <f>IF($B$8="Actuals only",SUMIF('MemMon Actual'!$B$14:$B$39,'Summary TC'!$B23,'MemMon Actual'!AD$14:AD$39),0)+IF($B$8="Actuals + Projected",SUMIF('MemMon Total'!$B$10:$B$35,'Summary TC'!$B23,'MemMon Total'!AD$10:AD$35),0)</f>
        <v>0</v>
      </c>
      <c r="AF25" s="569">
        <f>IF($B$8="Actuals only",SUMIF('MemMon Actual'!$B$14:$B$39,'Summary TC'!$B23,'MemMon Actual'!AE$14:AE$39),0)+IF($B$8="Actuals + Projected",SUMIF('MemMon Total'!$B$10:$B$35,'Summary TC'!$B23,'MemMon Total'!AE$10:AE$35),0)</f>
        <v>0</v>
      </c>
      <c r="AG25" s="569">
        <f>IF($B$8="Actuals only",SUMIF('MemMon Actual'!$B$14:$B$39,'Summary TC'!$B23,'MemMon Actual'!AF$14:AF$39),0)+IF($B$8="Actuals + Projected",SUMIF('MemMon Total'!$B$10:$B$35,'Summary TC'!$B23,'MemMon Total'!AF$10:AF$35),0)</f>
        <v>0</v>
      </c>
      <c r="AH25" s="600">
        <f>IF($B$8="Actuals only",SUMIF('MemMon Actual'!$B$14:$B$39,'Summary TC'!$B23,'MemMon Actual'!AG$14:AG$39),0)+IF($B$8="Actuals + Projected",SUMIF('MemMon Total'!$B$10:$B$35,'Summary TC'!$B23,'MemMon Total'!AG$10:AG$35),0)</f>
        <v>0</v>
      </c>
      <c r="AI25" s="753"/>
    </row>
    <row r="26" spans="2:35" s="538" customFormat="1" hidden="1" x14ac:dyDescent="0.2">
      <c r="B26" s="539"/>
      <c r="C26" s="585"/>
      <c r="D26" s="586"/>
      <c r="E26" s="602"/>
      <c r="F26" s="603"/>
      <c r="G26" s="603"/>
      <c r="H26" s="603"/>
      <c r="I26" s="603"/>
      <c r="J26" s="603"/>
      <c r="K26" s="603"/>
      <c r="L26" s="603"/>
      <c r="M26" s="603"/>
      <c r="N26" s="603"/>
      <c r="O26" s="603"/>
      <c r="P26" s="603"/>
      <c r="Q26" s="603"/>
      <c r="R26" s="603"/>
      <c r="S26" s="603"/>
      <c r="T26" s="602"/>
      <c r="U26" s="493"/>
      <c r="V26" s="493"/>
      <c r="W26" s="493"/>
      <c r="X26" s="604"/>
      <c r="Y26" s="603"/>
      <c r="Z26" s="603"/>
      <c r="AA26" s="603"/>
      <c r="AB26" s="603"/>
      <c r="AC26" s="603"/>
      <c r="AD26" s="603"/>
      <c r="AE26" s="603"/>
      <c r="AF26" s="603"/>
      <c r="AG26" s="603"/>
      <c r="AH26" s="604"/>
      <c r="AI26" s="751"/>
    </row>
    <row r="27" spans="2:35" s="538" customFormat="1" hidden="1" x14ac:dyDescent="0.2">
      <c r="B27" s="539" t="str">
        <f>IFERROR(VLOOKUP(C27,'MEG Def'!$A$7:$B$12,2),"")</f>
        <v/>
      </c>
      <c r="C27" s="585"/>
      <c r="D27" s="586" t="s">
        <v>20</v>
      </c>
      <c r="E27" s="587">
        <f>E28*E29</f>
        <v>0</v>
      </c>
      <c r="F27" s="588">
        <f>F28*F29</f>
        <v>0</v>
      </c>
      <c r="G27" s="588">
        <f>G28*G29</f>
        <v>0</v>
      </c>
      <c r="H27" s="588">
        <f>H28*H29</f>
        <v>0</v>
      </c>
      <c r="I27" s="588">
        <f>I28*I29</f>
        <v>0</v>
      </c>
      <c r="J27" s="588">
        <f t="shared" ref="J27:AC27" si="3">J28*J29</f>
        <v>0</v>
      </c>
      <c r="K27" s="588">
        <f t="shared" si="3"/>
        <v>0</v>
      </c>
      <c r="L27" s="588">
        <f t="shared" si="3"/>
        <v>0</v>
      </c>
      <c r="M27" s="588">
        <f t="shared" si="3"/>
        <v>0</v>
      </c>
      <c r="N27" s="588">
        <f t="shared" si="3"/>
        <v>0</v>
      </c>
      <c r="O27" s="588">
        <f t="shared" si="3"/>
        <v>0</v>
      </c>
      <c r="P27" s="588">
        <f t="shared" si="3"/>
        <v>0</v>
      </c>
      <c r="Q27" s="588">
        <f t="shared" si="3"/>
        <v>0</v>
      </c>
      <c r="R27" s="588">
        <f t="shared" si="3"/>
        <v>0</v>
      </c>
      <c r="S27" s="588">
        <f t="shared" si="3"/>
        <v>0</v>
      </c>
      <c r="T27" s="587">
        <f t="shared" si="3"/>
        <v>0</v>
      </c>
      <c r="U27" s="862">
        <f t="shared" si="3"/>
        <v>0</v>
      </c>
      <c r="V27" s="862">
        <f t="shared" si="3"/>
        <v>0</v>
      </c>
      <c r="W27" s="862">
        <f t="shared" si="3"/>
        <v>0</v>
      </c>
      <c r="X27" s="589">
        <f t="shared" si="3"/>
        <v>0</v>
      </c>
      <c r="Y27" s="588">
        <f t="shared" si="3"/>
        <v>0</v>
      </c>
      <c r="Z27" s="588">
        <f t="shared" si="3"/>
        <v>0</v>
      </c>
      <c r="AA27" s="588">
        <f t="shared" si="3"/>
        <v>0</v>
      </c>
      <c r="AB27" s="588">
        <f t="shared" si="3"/>
        <v>0</v>
      </c>
      <c r="AC27" s="588">
        <f t="shared" si="3"/>
        <v>0</v>
      </c>
      <c r="AD27" s="588">
        <f>AD28*AD29</f>
        <v>0</v>
      </c>
      <c r="AE27" s="588">
        <f>AE28*AE29</f>
        <v>0</v>
      </c>
      <c r="AF27" s="588">
        <f>AF28*AF29</f>
        <v>0</v>
      </c>
      <c r="AG27" s="588">
        <f>AG28*AG29</f>
        <v>0</v>
      </c>
      <c r="AH27" s="589">
        <f>AH28*AH29</f>
        <v>0</v>
      </c>
      <c r="AI27" s="751"/>
    </row>
    <row r="28" spans="2:35" s="590" customFormat="1" hidden="1" x14ac:dyDescent="0.2">
      <c r="B28" s="591"/>
      <c r="C28" s="592"/>
      <c r="D28" s="593" t="s">
        <v>21</v>
      </c>
      <c r="E28" s="594">
        <f>SUMIF('WOW PMPM &amp; Agg'!$B$10:$B$39,'Summary TC'!$B27,'WOW PMPM &amp; Agg'!D$10:D$39)</f>
        <v>0</v>
      </c>
      <c r="F28" s="595">
        <f>SUMIF('WOW PMPM &amp; Agg'!$B$10:$B$39,'Summary TC'!$B27,'WOW PMPM &amp; Agg'!E$10:E$39)</f>
        <v>0</v>
      </c>
      <c r="G28" s="595">
        <f>SUMIF('WOW PMPM &amp; Agg'!$B$10:$B$39,'Summary TC'!$B27,'WOW PMPM &amp; Agg'!F$10:F$39)</f>
        <v>0</v>
      </c>
      <c r="H28" s="595">
        <f>SUMIF('WOW PMPM &amp; Agg'!$B$10:$B$39,'Summary TC'!$B27,'WOW PMPM &amp; Agg'!G$10:G$39)</f>
        <v>0</v>
      </c>
      <c r="I28" s="595">
        <f>SUMIF('WOW PMPM &amp; Agg'!$B$10:$B$39,'Summary TC'!$B27,'WOW PMPM &amp; Agg'!H$10:H$39)</f>
        <v>0</v>
      </c>
      <c r="J28" s="595">
        <f>SUMIF('WOW PMPM &amp; Agg'!$B$10:$B$39,'Summary TC'!$B27,'WOW PMPM &amp; Agg'!I$10:I$39)</f>
        <v>0</v>
      </c>
      <c r="K28" s="595">
        <f>SUMIF('WOW PMPM &amp; Agg'!$B$10:$B$39,'Summary TC'!$B27,'WOW PMPM &amp; Agg'!J$10:J$39)</f>
        <v>0</v>
      </c>
      <c r="L28" s="595">
        <f>SUMIF('WOW PMPM &amp; Agg'!$B$10:$B$39,'Summary TC'!$B27,'WOW PMPM &amp; Agg'!K$10:K$39)</f>
        <v>0</v>
      </c>
      <c r="M28" s="595">
        <f>SUMIF('WOW PMPM &amp; Agg'!$B$10:$B$39,'Summary TC'!$B27,'WOW PMPM &amp; Agg'!L$10:L$39)</f>
        <v>0</v>
      </c>
      <c r="N28" s="595">
        <f>SUMIF('WOW PMPM &amp; Agg'!$B$10:$B$39,'Summary TC'!$B27,'WOW PMPM &amp; Agg'!M$10:M$39)</f>
        <v>0</v>
      </c>
      <c r="O28" s="595">
        <f>SUMIF('WOW PMPM &amp; Agg'!$B$10:$B$39,'Summary TC'!$B27,'WOW PMPM &amp; Agg'!N$10:N$39)</f>
        <v>0</v>
      </c>
      <c r="P28" s="595">
        <f>SUMIF('WOW PMPM &amp; Agg'!$B$10:$B$39,'Summary TC'!$B27,'WOW PMPM &amp; Agg'!O$10:O$39)</f>
        <v>0</v>
      </c>
      <c r="Q28" s="595">
        <f>SUMIF('WOW PMPM &amp; Agg'!$B$10:$B$39,'Summary TC'!$B27,'WOW PMPM &amp; Agg'!P$10:P$39)</f>
        <v>0</v>
      </c>
      <c r="R28" s="595">
        <f>SUMIF('WOW PMPM &amp; Agg'!$B$10:$B$39,'Summary TC'!$B27,'WOW PMPM &amp; Agg'!Q$10:Q$39)</f>
        <v>0</v>
      </c>
      <c r="S28" s="595">
        <f>SUMIF('WOW PMPM &amp; Agg'!$B$10:$B$39,'Summary TC'!$B27,'WOW PMPM &amp; Agg'!R$10:R$39)</f>
        <v>0</v>
      </c>
      <c r="T28" s="594">
        <f>SUMIF('WOW PMPM &amp; Agg'!$B$10:$B$39,'Summary TC'!$B27,'WOW PMPM &amp; Agg'!S$10:S$39)</f>
        <v>0</v>
      </c>
      <c r="U28" s="863">
        <f>SUMIF('WOW PMPM &amp; Agg'!$B$10:$B$39,'Summary TC'!$B27,'WOW PMPM &amp; Agg'!T$10:T$39)</f>
        <v>0</v>
      </c>
      <c r="V28" s="863">
        <f>SUMIF('WOW PMPM &amp; Agg'!$B$10:$B$39,'Summary TC'!$B27,'WOW PMPM &amp; Agg'!U$10:U$39)</f>
        <v>0</v>
      </c>
      <c r="W28" s="863">
        <f>SUMIF('WOW PMPM &amp; Agg'!$B$10:$B$39,'Summary TC'!$B27,'WOW PMPM &amp; Agg'!V$10:V$39)</f>
        <v>0</v>
      </c>
      <c r="X28" s="596">
        <f>SUMIF('WOW PMPM &amp; Agg'!$B$10:$B$39,'Summary TC'!$B27,'WOW PMPM &amp; Agg'!W$10:W$39)</f>
        <v>0</v>
      </c>
      <c r="Y28" s="595">
        <f>SUMIF('WOW PMPM &amp; Agg'!$B$10:$B$39,'Summary TC'!$B27,'WOW PMPM &amp; Agg'!X$10:X$39)</f>
        <v>0</v>
      </c>
      <c r="Z28" s="595">
        <f>SUMIF('WOW PMPM &amp; Agg'!$B$10:$B$39,'Summary TC'!$B27,'WOW PMPM &amp; Agg'!Y$10:Y$39)</f>
        <v>0</v>
      </c>
      <c r="AA28" s="595">
        <f>SUMIF('WOW PMPM &amp; Agg'!$B$10:$B$39,'Summary TC'!$B27,'WOW PMPM &amp; Agg'!Z$10:Z$39)</f>
        <v>0</v>
      </c>
      <c r="AB28" s="595">
        <f>SUMIF('WOW PMPM &amp; Agg'!$B$10:$B$39,'Summary TC'!$B27,'WOW PMPM &amp; Agg'!AA$10:AA$39)</f>
        <v>0</v>
      </c>
      <c r="AC28" s="595">
        <f>SUMIF('WOW PMPM &amp; Agg'!$B$10:$B$39,'Summary TC'!$B27,'WOW PMPM &amp; Agg'!AB$10:AB$39)</f>
        <v>0</v>
      </c>
      <c r="AD28" s="595">
        <f>SUMIF('WOW PMPM &amp; Agg'!$B$10:$B$39,'Summary TC'!$B27,'WOW PMPM &amp; Agg'!AC$10:AC$39)</f>
        <v>0</v>
      </c>
      <c r="AE28" s="595">
        <f>SUMIF('WOW PMPM &amp; Agg'!$B$10:$B$39,'Summary TC'!$B27,'WOW PMPM &amp; Agg'!AD$10:AD$39)</f>
        <v>0</v>
      </c>
      <c r="AF28" s="595">
        <f>SUMIF('WOW PMPM &amp; Agg'!$B$10:$B$39,'Summary TC'!$B27,'WOW PMPM &amp; Agg'!AE$10:AE$39)</f>
        <v>0</v>
      </c>
      <c r="AG28" s="595">
        <f>SUMIF('WOW PMPM &amp; Agg'!$B$10:$B$39,'Summary TC'!$B27,'WOW PMPM &amp; Agg'!AF$10:AF$39)</f>
        <v>0</v>
      </c>
      <c r="AH28" s="596">
        <f>SUMIF('WOW PMPM &amp; Agg'!$B$10:$B$39,'Summary TC'!$B27,'WOW PMPM &amp; Agg'!AG$10:AG$39)</f>
        <v>0</v>
      </c>
      <c r="AI28" s="752"/>
    </row>
    <row r="29" spans="2:35" s="538" customFormat="1" hidden="1" x14ac:dyDescent="0.2">
      <c r="B29" s="605"/>
      <c r="D29" s="503" t="s">
        <v>22</v>
      </c>
      <c r="E29" s="599">
        <f>IF($B$8="Actuals only",SUMIF('MemMon Actual'!$B$14:$B$39,'Summary TC'!$B27,'MemMon Actual'!D$14:D$39),0)+IF($B$8="Actuals + Projected",SUMIF('MemMon Total'!$B$10:$B$35,'Summary TC'!$B27,'MemMon Total'!D$10:D$35),0)</f>
        <v>0</v>
      </c>
      <c r="F29" s="569">
        <f>IF($B$8="Actuals only",SUMIF('MemMon Actual'!$B$14:$B$39,'Summary TC'!$B27,'MemMon Actual'!E$14:E$39),0)+IF($B$8="Actuals + Projected",SUMIF('MemMon Total'!$B$10:$B$35,'Summary TC'!$B27,'MemMon Total'!E$10:E$35),0)</f>
        <v>0</v>
      </c>
      <c r="G29" s="569">
        <f>IF($B$8="Actuals only",SUMIF('MemMon Actual'!$B$14:$B$39,'Summary TC'!$B27,'MemMon Actual'!F$14:F$39),0)+IF($B$8="Actuals + Projected",SUMIF('MemMon Total'!$B$10:$B$35,'Summary TC'!$B27,'MemMon Total'!F$10:F$35),0)</f>
        <v>0</v>
      </c>
      <c r="H29" s="569">
        <f>IF($B$8="Actuals only",SUMIF('MemMon Actual'!$B$14:$B$39,'Summary TC'!$B27,'MemMon Actual'!G$14:G$39),0)+IF($B$8="Actuals + Projected",SUMIF('MemMon Total'!$B$10:$B$35,'Summary TC'!$B27,'MemMon Total'!G$10:G$35),0)</f>
        <v>0</v>
      </c>
      <c r="I29" s="569">
        <f>IF($B$8="Actuals only",SUMIF('MemMon Actual'!$B$14:$B$39,'Summary TC'!$B27,'MemMon Actual'!H$14:H$39),0)+IF($B$8="Actuals + Projected",SUMIF('MemMon Total'!$B$10:$B$35,'Summary TC'!$B27,'MemMon Total'!H$10:H$35),0)</f>
        <v>0</v>
      </c>
      <c r="J29" s="569">
        <f>IF($B$8="Actuals only",SUMIF('MemMon Actual'!$B$14:$B$39,'Summary TC'!$B27,'MemMon Actual'!I$14:I$39),0)+IF($B$8="Actuals + Projected",SUMIF('MemMon Total'!$B$10:$B$35,'Summary TC'!$B27,'MemMon Total'!I$10:I$35),0)</f>
        <v>0</v>
      </c>
      <c r="K29" s="569">
        <f>IF($B$8="Actuals only",SUMIF('MemMon Actual'!$B$14:$B$39,'Summary TC'!$B27,'MemMon Actual'!J$14:J$39),0)+IF($B$8="Actuals + Projected",SUMIF('MemMon Total'!$B$10:$B$35,'Summary TC'!$B27,'MemMon Total'!J$10:J$35),0)</f>
        <v>0</v>
      </c>
      <c r="L29" s="569">
        <f>IF($B$8="Actuals only",SUMIF('MemMon Actual'!$B$14:$B$39,'Summary TC'!$B27,'MemMon Actual'!K$14:K$39),0)+IF($B$8="Actuals + Projected",SUMIF('MemMon Total'!$B$10:$B$35,'Summary TC'!$B27,'MemMon Total'!K$10:K$35),0)</f>
        <v>0</v>
      </c>
      <c r="M29" s="569">
        <f>IF($B$8="Actuals only",SUMIF('MemMon Actual'!$B$14:$B$39,'Summary TC'!$B27,'MemMon Actual'!L$14:L$39),0)+IF($B$8="Actuals + Projected",SUMIF('MemMon Total'!$B$10:$B$35,'Summary TC'!$B27,'MemMon Total'!L$10:L$35),0)</f>
        <v>0</v>
      </c>
      <c r="N29" s="569">
        <f>IF($B$8="Actuals only",SUMIF('MemMon Actual'!$B$14:$B$39,'Summary TC'!$B27,'MemMon Actual'!M$14:M$39),0)+IF($B$8="Actuals + Projected",SUMIF('MemMon Total'!$B$10:$B$35,'Summary TC'!$B27,'MemMon Total'!M$10:M$35),0)</f>
        <v>0</v>
      </c>
      <c r="O29" s="569">
        <f>IF($B$8="Actuals only",SUMIF('MemMon Actual'!$B$14:$B$39,'Summary TC'!$B27,'MemMon Actual'!N$14:N$39),0)+IF($B$8="Actuals + Projected",SUMIF('MemMon Total'!$B$10:$B$35,'Summary TC'!$B27,'MemMon Total'!N$10:N$35),0)</f>
        <v>0</v>
      </c>
      <c r="P29" s="569">
        <f>IF($B$8="Actuals only",SUMIF('MemMon Actual'!$B$14:$B$39,'Summary TC'!$B27,'MemMon Actual'!O$14:O$39),0)+IF($B$8="Actuals + Projected",SUMIF('MemMon Total'!$B$10:$B$35,'Summary TC'!$B27,'MemMon Total'!O$10:O$35),0)</f>
        <v>0</v>
      </c>
      <c r="Q29" s="569">
        <f>IF($B$8="Actuals only",SUMIF('MemMon Actual'!$B$14:$B$39,'Summary TC'!$B27,'MemMon Actual'!P$14:P$39),0)+IF($B$8="Actuals + Projected",SUMIF('MemMon Total'!$B$10:$B$35,'Summary TC'!$B27,'MemMon Total'!P$10:P$35),0)</f>
        <v>0</v>
      </c>
      <c r="R29" s="569">
        <f>IF($B$8="Actuals only",SUMIF('MemMon Actual'!$B$14:$B$39,'Summary TC'!$B27,'MemMon Actual'!Q$14:Q$39),0)+IF($B$8="Actuals + Projected",SUMIF('MemMon Total'!$B$10:$B$35,'Summary TC'!$B27,'MemMon Total'!Q$10:Q$35),0)</f>
        <v>0</v>
      </c>
      <c r="S29" s="569">
        <f>IF($B$8="Actuals only",SUMIF('MemMon Actual'!$B$14:$B$39,'Summary TC'!$B27,'MemMon Actual'!R$14:R$39),0)+IF($B$8="Actuals + Projected",SUMIF('MemMon Total'!$B$10:$B$35,'Summary TC'!$B27,'MemMon Total'!R$10:R$35),0)</f>
        <v>0</v>
      </c>
      <c r="T29" s="599">
        <f>IF($B$8="Actuals only",SUMIF('MemMon Actual'!$B$14:$B$39,'Summary TC'!$B27,'MemMon Actual'!S$14:S$39),0)+IF($B$8="Actuals + Projected",SUMIF('MemMon Total'!$B$10:$B$35,'Summary TC'!$B27,'MemMon Total'!S$10:S$35),0)</f>
        <v>0</v>
      </c>
      <c r="U29" s="844">
        <f>IF($B$8="Actuals only",SUMIF('MemMon Actual'!$B$14:$B$39,'Summary TC'!$B27,'MemMon Actual'!T$14:T$39),0)+IF($B$8="Actuals + Projected",SUMIF('MemMon Total'!$B$10:$B$35,'Summary TC'!$B27,'MemMon Total'!T$10:T$35),0)</f>
        <v>0</v>
      </c>
      <c r="V29" s="844">
        <f>IF($B$8="Actuals only",SUMIF('MemMon Actual'!$B$14:$B$39,'Summary TC'!$B27,'MemMon Actual'!U$14:U$39),0)+IF($B$8="Actuals + Projected",SUMIF('MemMon Total'!$B$10:$B$35,'Summary TC'!$B27,'MemMon Total'!U$10:U$35),0)</f>
        <v>0</v>
      </c>
      <c r="W29" s="844">
        <f>IF($B$8="Actuals only",SUMIF('MemMon Actual'!$B$14:$B$39,'Summary TC'!$B27,'MemMon Actual'!V$14:V$39),0)+IF($B$8="Actuals + Projected",SUMIF('MemMon Total'!$B$10:$B$35,'Summary TC'!$B27,'MemMon Total'!V$10:V$35),0)</f>
        <v>0</v>
      </c>
      <c r="X29" s="600">
        <f>IF($B$8="Actuals only",SUMIF('MemMon Actual'!$B$14:$B$39,'Summary TC'!$B27,'MemMon Actual'!W$14:W$39),0)+IF($B$8="Actuals + Projected",SUMIF('MemMon Total'!$B$10:$B$35,'Summary TC'!$B27,'MemMon Total'!W$10:W$35),0)</f>
        <v>0</v>
      </c>
      <c r="Y29" s="569">
        <f>IF($B$8="Actuals only",SUMIF('MemMon Actual'!$B$14:$B$39,'Summary TC'!$B27,'MemMon Actual'!X$14:X$39),0)+IF($B$8="Actuals + Projected",SUMIF('MemMon Total'!$B$10:$B$35,'Summary TC'!$B27,'MemMon Total'!X$10:X$35),0)</f>
        <v>0</v>
      </c>
      <c r="Z29" s="569">
        <f>IF($B$8="Actuals only",SUMIF('MemMon Actual'!$B$14:$B$39,'Summary TC'!$B27,'MemMon Actual'!Y$14:Y$39),0)+IF($B$8="Actuals + Projected",SUMIF('MemMon Total'!$B$10:$B$35,'Summary TC'!$B27,'MemMon Total'!Y$10:Y$35),0)</f>
        <v>0</v>
      </c>
      <c r="AA29" s="569">
        <f>IF($B$8="Actuals only",SUMIF('MemMon Actual'!$B$14:$B$39,'Summary TC'!$B27,'MemMon Actual'!Z$14:Z$39),0)+IF($B$8="Actuals + Projected",SUMIF('MemMon Total'!$B$10:$B$35,'Summary TC'!$B27,'MemMon Total'!Z$10:Z$35),0)</f>
        <v>0</v>
      </c>
      <c r="AB29" s="569">
        <f>IF($B$8="Actuals only",SUMIF('MemMon Actual'!$B$14:$B$39,'Summary TC'!$B27,'MemMon Actual'!AA$14:AA$39),0)+IF($B$8="Actuals + Projected",SUMIF('MemMon Total'!$B$10:$B$35,'Summary TC'!$B27,'MemMon Total'!AA$10:AA$35),0)</f>
        <v>0</v>
      </c>
      <c r="AC29" s="569">
        <f>IF($B$8="Actuals only",SUMIF('MemMon Actual'!$B$14:$B$39,'Summary TC'!$B27,'MemMon Actual'!AB$14:AB$39),0)+IF($B$8="Actuals + Projected",SUMIF('MemMon Total'!$B$10:$B$35,'Summary TC'!$B27,'MemMon Total'!AB$10:AB$35),0)</f>
        <v>0</v>
      </c>
      <c r="AD29" s="569">
        <f>IF($B$8="Actuals only",SUMIF('MemMon Actual'!$B$14:$B$39,'Summary TC'!$B27,'MemMon Actual'!AC$14:AC$39),0)+IF($B$8="Actuals + Projected",SUMIF('MemMon Total'!$B$10:$B$35,'Summary TC'!$B27,'MemMon Total'!AC$10:AC$35),0)</f>
        <v>0</v>
      </c>
      <c r="AE29" s="569">
        <f>IF($B$8="Actuals only",SUMIF('MemMon Actual'!$B$14:$B$39,'Summary TC'!$B27,'MemMon Actual'!AD$14:AD$39),0)+IF($B$8="Actuals + Projected",SUMIF('MemMon Total'!$B$10:$B$35,'Summary TC'!$B27,'MemMon Total'!AD$10:AD$35),0)</f>
        <v>0</v>
      </c>
      <c r="AF29" s="569">
        <f>IF($B$8="Actuals only",SUMIF('MemMon Actual'!$B$14:$B$39,'Summary TC'!$B27,'MemMon Actual'!AE$14:AE$39),0)+IF($B$8="Actuals + Projected",SUMIF('MemMon Total'!$B$10:$B$35,'Summary TC'!$B27,'MemMon Total'!AE$10:AE$35),0)</f>
        <v>0</v>
      </c>
      <c r="AG29" s="569">
        <f>IF($B$8="Actuals only",SUMIF('MemMon Actual'!$B$14:$B$39,'Summary TC'!$B27,'MemMon Actual'!AF$14:AF$39),0)+IF($B$8="Actuals + Projected",SUMIF('MemMon Total'!$B$10:$B$35,'Summary TC'!$B27,'MemMon Total'!AF$10:AF$35),0)</f>
        <v>0</v>
      </c>
      <c r="AH29" s="600">
        <f>IF($B$8="Actuals only",SUMIF('MemMon Actual'!$B$14:$B$39,'Summary TC'!$B27,'MemMon Actual'!AG$14:AG$39),0)+IF($B$8="Actuals + Projected",SUMIF('MemMon Total'!$B$10:$B$35,'Summary TC'!$B27,'MemMon Total'!AG$10:AG$35),0)</f>
        <v>0</v>
      </c>
      <c r="AI29" s="754"/>
    </row>
    <row r="30" spans="2:35" s="538" customFormat="1" hidden="1" x14ac:dyDescent="0.2">
      <c r="B30" s="605"/>
      <c r="C30" s="585"/>
      <c r="D30" s="503"/>
      <c r="E30" s="599"/>
      <c r="F30" s="569"/>
      <c r="G30" s="569"/>
      <c r="H30" s="569"/>
      <c r="I30" s="569"/>
      <c r="J30" s="569"/>
      <c r="K30" s="569"/>
      <c r="L30" s="569"/>
      <c r="M30" s="569"/>
      <c r="N30" s="569"/>
      <c r="O30" s="569"/>
      <c r="P30" s="569"/>
      <c r="Q30" s="569"/>
      <c r="R30" s="569"/>
      <c r="S30" s="569"/>
      <c r="T30" s="599"/>
      <c r="U30" s="844"/>
      <c r="V30" s="844"/>
      <c r="W30" s="844"/>
      <c r="X30" s="600"/>
      <c r="Y30" s="569"/>
      <c r="Z30" s="569"/>
      <c r="AA30" s="569"/>
      <c r="AB30" s="569"/>
      <c r="AC30" s="569"/>
      <c r="AD30" s="569"/>
      <c r="AE30" s="569"/>
      <c r="AF30" s="569"/>
      <c r="AG30" s="569"/>
      <c r="AH30" s="600"/>
      <c r="AI30" s="754"/>
    </row>
    <row r="31" spans="2:35" s="538" customFormat="1" hidden="1" x14ac:dyDescent="0.2">
      <c r="B31" s="539" t="str">
        <f>IFERROR(VLOOKUP(C31,'MEG Def'!$A$7:$B$12,2),"")</f>
        <v/>
      </c>
      <c r="C31" s="585"/>
      <c r="D31" s="586" t="s">
        <v>20</v>
      </c>
      <c r="E31" s="587">
        <f>E32*E33</f>
        <v>0</v>
      </c>
      <c r="F31" s="588">
        <f>F32*F33</f>
        <v>0</v>
      </c>
      <c r="G31" s="588">
        <f>G32*G33</f>
        <v>0</v>
      </c>
      <c r="H31" s="588">
        <f>H32*H33</f>
        <v>0</v>
      </c>
      <c r="I31" s="588">
        <f>I32*I33</f>
        <v>0</v>
      </c>
      <c r="J31" s="588">
        <f t="shared" ref="J31:AC31" si="4">J32*J33</f>
        <v>0</v>
      </c>
      <c r="K31" s="588">
        <f t="shared" si="4"/>
        <v>0</v>
      </c>
      <c r="L31" s="588">
        <f t="shared" si="4"/>
        <v>0</v>
      </c>
      <c r="M31" s="588">
        <f t="shared" si="4"/>
        <v>0</v>
      </c>
      <c r="N31" s="588">
        <f t="shared" si="4"/>
        <v>0</v>
      </c>
      <c r="O31" s="588">
        <f t="shared" si="4"/>
        <v>0</v>
      </c>
      <c r="P31" s="588">
        <f t="shared" si="4"/>
        <v>0</v>
      </c>
      <c r="Q31" s="588">
        <f t="shared" si="4"/>
        <v>0</v>
      </c>
      <c r="R31" s="588">
        <f t="shared" si="4"/>
        <v>0</v>
      </c>
      <c r="S31" s="588">
        <f t="shared" si="4"/>
        <v>0</v>
      </c>
      <c r="T31" s="587">
        <f t="shared" si="4"/>
        <v>0</v>
      </c>
      <c r="U31" s="862">
        <f t="shared" si="4"/>
        <v>0</v>
      </c>
      <c r="V31" s="862">
        <f t="shared" si="4"/>
        <v>0</v>
      </c>
      <c r="W31" s="862">
        <f t="shared" si="4"/>
        <v>0</v>
      </c>
      <c r="X31" s="589">
        <f t="shared" si="4"/>
        <v>0</v>
      </c>
      <c r="Y31" s="588">
        <f t="shared" si="4"/>
        <v>0</v>
      </c>
      <c r="Z31" s="588">
        <f t="shared" si="4"/>
        <v>0</v>
      </c>
      <c r="AA31" s="588">
        <f t="shared" si="4"/>
        <v>0</v>
      </c>
      <c r="AB31" s="588">
        <f t="shared" si="4"/>
        <v>0</v>
      </c>
      <c r="AC31" s="588">
        <f t="shared" si="4"/>
        <v>0</v>
      </c>
      <c r="AD31" s="588">
        <f>AD32*AD33</f>
        <v>0</v>
      </c>
      <c r="AE31" s="588">
        <f>AE32*AE33</f>
        <v>0</v>
      </c>
      <c r="AF31" s="588">
        <f>AF32*AF33</f>
        <v>0</v>
      </c>
      <c r="AG31" s="588">
        <f>AG32*AG33</f>
        <v>0</v>
      </c>
      <c r="AH31" s="589">
        <f>AH32*AH33</f>
        <v>0</v>
      </c>
      <c r="AI31" s="751"/>
    </row>
    <row r="32" spans="2:35" s="590" customFormat="1" hidden="1" x14ac:dyDescent="0.2">
      <c r="B32" s="591"/>
      <c r="C32" s="592"/>
      <c r="D32" s="593" t="s">
        <v>21</v>
      </c>
      <c r="E32" s="594">
        <f>SUMIF('WOW PMPM &amp; Agg'!$B$10:$B$39,'Summary TC'!$B31,'WOW PMPM &amp; Agg'!D$10:D$39)</f>
        <v>0</v>
      </c>
      <c r="F32" s="595">
        <f>SUMIF('WOW PMPM &amp; Agg'!$B$10:$B$39,'Summary TC'!$B31,'WOW PMPM &amp; Agg'!E$10:E$39)</f>
        <v>0</v>
      </c>
      <c r="G32" s="595">
        <f>SUMIF('WOW PMPM &amp; Agg'!$B$10:$B$39,'Summary TC'!$B31,'WOW PMPM &amp; Agg'!F$10:F$39)</f>
        <v>0</v>
      </c>
      <c r="H32" s="595">
        <f>SUMIF('WOW PMPM &amp; Agg'!$B$10:$B$39,'Summary TC'!$B31,'WOW PMPM &amp; Agg'!G$10:G$39)</f>
        <v>0</v>
      </c>
      <c r="I32" s="595">
        <f>SUMIF('WOW PMPM &amp; Agg'!$B$10:$B$39,'Summary TC'!$B31,'WOW PMPM &amp; Agg'!H$10:H$39)</f>
        <v>0</v>
      </c>
      <c r="J32" s="595">
        <f>SUMIF('WOW PMPM &amp; Agg'!$B$10:$B$39,'Summary TC'!$B31,'WOW PMPM &amp; Agg'!I$10:I$39)</f>
        <v>0</v>
      </c>
      <c r="K32" s="595">
        <f>SUMIF('WOW PMPM &amp; Agg'!$B$10:$B$39,'Summary TC'!$B31,'WOW PMPM &amp; Agg'!J$10:J$39)</f>
        <v>0</v>
      </c>
      <c r="L32" s="595">
        <f>SUMIF('WOW PMPM &amp; Agg'!$B$10:$B$39,'Summary TC'!$B31,'WOW PMPM &amp; Agg'!K$10:K$39)</f>
        <v>0</v>
      </c>
      <c r="M32" s="595">
        <f>SUMIF('WOW PMPM &amp; Agg'!$B$10:$B$39,'Summary TC'!$B31,'WOW PMPM &amp; Agg'!L$10:L$39)</f>
        <v>0</v>
      </c>
      <c r="N32" s="595">
        <f>SUMIF('WOW PMPM &amp; Agg'!$B$10:$B$39,'Summary TC'!$B31,'WOW PMPM &amp; Agg'!M$10:M$39)</f>
        <v>0</v>
      </c>
      <c r="O32" s="595">
        <f>SUMIF('WOW PMPM &amp; Agg'!$B$10:$B$39,'Summary TC'!$B31,'WOW PMPM &amp; Agg'!N$10:N$39)</f>
        <v>0</v>
      </c>
      <c r="P32" s="595">
        <f>SUMIF('WOW PMPM &amp; Agg'!$B$10:$B$39,'Summary TC'!$B31,'WOW PMPM &amp; Agg'!O$10:O$39)</f>
        <v>0</v>
      </c>
      <c r="Q32" s="595">
        <f>SUMIF('WOW PMPM &amp; Agg'!$B$10:$B$39,'Summary TC'!$B31,'WOW PMPM &amp; Agg'!P$10:P$39)</f>
        <v>0</v>
      </c>
      <c r="R32" s="595">
        <f>SUMIF('WOW PMPM &amp; Agg'!$B$10:$B$39,'Summary TC'!$B31,'WOW PMPM &amp; Agg'!Q$10:Q$39)</f>
        <v>0</v>
      </c>
      <c r="S32" s="595">
        <f>SUMIF('WOW PMPM &amp; Agg'!$B$10:$B$39,'Summary TC'!$B31,'WOW PMPM &amp; Agg'!R$10:R$39)</f>
        <v>0</v>
      </c>
      <c r="T32" s="594">
        <f>SUMIF('WOW PMPM &amp; Agg'!$B$10:$B$39,'Summary TC'!$B31,'WOW PMPM &amp; Agg'!S$10:S$39)</f>
        <v>0</v>
      </c>
      <c r="U32" s="863">
        <f>SUMIF('WOW PMPM &amp; Agg'!$B$10:$B$39,'Summary TC'!$B31,'WOW PMPM &amp; Agg'!T$10:T$39)</f>
        <v>0</v>
      </c>
      <c r="V32" s="863">
        <f>SUMIF('WOW PMPM &amp; Agg'!$B$10:$B$39,'Summary TC'!$B31,'WOW PMPM &amp; Agg'!U$10:U$39)</f>
        <v>0</v>
      </c>
      <c r="W32" s="863">
        <f>SUMIF('WOW PMPM &amp; Agg'!$B$10:$B$39,'Summary TC'!$B31,'WOW PMPM &amp; Agg'!V$10:V$39)</f>
        <v>0</v>
      </c>
      <c r="X32" s="596">
        <f>SUMIF('WOW PMPM &amp; Agg'!$B$10:$B$39,'Summary TC'!$B31,'WOW PMPM &amp; Agg'!W$10:W$39)</f>
        <v>0</v>
      </c>
      <c r="Y32" s="595">
        <f>SUMIF('WOW PMPM &amp; Agg'!$B$10:$B$39,'Summary TC'!$B31,'WOW PMPM &amp; Agg'!X$10:X$39)</f>
        <v>0</v>
      </c>
      <c r="Z32" s="595">
        <f>SUMIF('WOW PMPM &amp; Agg'!$B$10:$B$39,'Summary TC'!$B31,'WOW PMPM &amp; Agg'!Y$10:Y$39)</f>
        <v>0</v>
      </c>
      <c r="AA32" s="595">
        <f>SUMIF('WOW PMPM &amp; Agg'!$B$10:$B$39,'Summary TC'!$B31,'WOW PMPM &amp; Agg'!Z$10:Z$39)</f>
        <v>0</v>
      </c>
      <c r="AB32" s="595">
        <f>SUMIF('WOW PMPM &amp; Agg'!$B$10:$B$39,'Summary TC'!$B31,'WOW PMPM &amp; Agg'!AA$10:AA$39)</f>
        <v>0</v>
      </c>
      <c r="AC32" s="595">
        <f>SUMIF('WOW PMPM &amp; Agg'!$B$10:$B$39,'Summary TC'!$B31,'WOW PMPM &amp; Agg'!AB$10:AB$39)</f>
        <v>0</v>
      </c>
      <c r="AD32" s="595">
        <f>SUMIF('WOW PMPM &amp; Agg'!$B$10:$B$39,'Summary TC'!$B31,'WOW PMPM &amp; Agg'!AC$10:AC$39)</f>
        <v>0</v>
      </c>
      <c r="AE32" s="595">
        <f>SUMIF('WOW PMPM &amp; Agg'!$B$10:$B$39,'Summary TC'!$B31,'WOW PMPM &amp; Agg'!AD$10:AD$39)</f>
        <v>0</v>
      </c>
      <c r="AF32" s="595">
        <f>SUMIF('WOW PMPM &amp; Agg'!$B$10:$B$39,'Summary TC'!$B31,'WOW PMPM &amp; Agg'!AE$10:AE$39)</f>
        <v>0</v>
      </c>
      <c r="AG32" s="595">
        <f>SUMIF('WOW PMPM &amp; Agg'!$B$10:$B$39,'Summary TC'!$B31,'WOW PMPM &amp; Agg'!AF$10:AF$39)</f>
        <v>0</v>
      </c>
      <c r="AH32" s="596">
        <f>SUMIF('WOW PMPM &amp; Agg'!$B$10:$B$39,'Summary TC'!$B31,'WOW PMPM &amp; Agg'!AG$10:AG$39)</f>
        <v>0</v>
      </c>
      <c r="AI32" s="752"/>
    </row>
    <row r="33" spans="2:35" s="538" customFormat="1" hidden="1" x14ac:dyDescent="0.2">
      <c r="B33" s="597"/>
      <c r="C33" s="585"/>
      <c r="D33" s="598" t="s">
        <v>22</v>
      </c>
      <c r="E33" s="599">
        <f>IF($B$8="Actuals only",SUMIF('MemMon Actual'!$B$14:$B$39,'Summary TC'!$B31,'MemMon Actual'!D$14:D$39),0)+IF($B$8="Actuals + Projected",SUMIF('MemMon Total'!$B$10:$B$35,'Summary TC'!$B31,'MemMon Total'!D$10:D$35),0)</f>
        <v>0</v>
      </c>
      <c r="F33" s="569">
        <f>IF($B$8="Actuals only",SUMIF('MemMon Actual'!$B$14:$B$39,'Summary TC'!$B31,'MemMon Actual'!E$14:E$39),0)+IF($B$8="Actuals + Projected",SUMIF('MemMon Total'!$B$10:$B$35,'Summary TC'!$B31,'MemMon Total'!E$10:E$35),0)</f>
        <v>0</v>
      </c>
      <c r="G33" s="569">
        <f>IF($B$8="Actuals only",SUMIF('MemMon Actual'!$B$14:$B$39,'Summary TC'!$B31,'MemMon Actual'!F$14:F$39),0)+IF($B$8="Actuals + Projected",SUMIF('MemMon Total'!$B$10:$B$35,'Summary TC'!$B31,'MemMon Total'!F$10:F$35),0)</f>
        <v>0</v>
      </c>
      <c r="H33" s="569">
        <f>IF($B$8="Actuals only",SUMIF('MemMon Actual'!$B$14:$B$39,'Summary TC'!$B31,'MemMon Actual'!G$14:G$39),0)+IF($B$8="Actuals + Projected",SUMIF('MemMon Total'!$B$10:$B$35,'Summary TC'!$B31,'MemMon Total'!G$10:G$35),0)</f>
        <v>0</v>
      </c>
      <c r="I33" s="569">
        <f>IF($B$8="Actuals only",SUMIF('MemMon Actual'!$B$14:$B$39,'Summary TC'!$B31,'MemMon Actual'!H$14:H$39),0)+IF($B$8="Actuals + Projected",SUMIF('MemMon Total'!$B$10:$B$35,'Summary TC'!$B31,'MemMon Total'!H$10:H$35),0)</f>
        <v>0</v>
      </c>
      <c r="J33" s="569">
        <f>IF($B$8="Actuals only",SUMIF('MemMon Actual'!$B$14:$B$39,'Summary TC'!$B31,'MemMon Actual'!I$14:I$39),0)+IF($B$8="Actuals + Projected",SUMIF('MemMon Total'!$B$10:$B$35,'Summary TC'!$B31,'MemMon Total'!I$10:I$35),0)</f>
        <v>0</v>
      </c>
      <c r="K33" s="569">
        <f>IF($B$8="Actuals only",SUMIF('MemMon Actual'!$B$14:$B$39,'Summary TC'!$B31,'MemMon Actual'!J$14:J$39),0)+IF($B$8="Actuals + Projected",SUMIF('MemMon Total'!$B$10:$B$35,'Summary TC'!$B31,'MemMon Total'!J$10:J$35),0)</f>
        <v>0</v>
      </c>
      <c r="L33" s="569">
        <f>IF($B$8="Actuals only",SUMIF('MemMon Actual'!$B$14:$B$39,'Summary TC'!$B31,'MemMon Actual'!K$14:K$39),0)+IF($B$8="Actuals + Projected",SUMIF('MemMon Total'!$B$10:$B$35,'Summary TC'!$B31,'MemMon Total'!K$10:K$35),0)</f>
        <v>0</v>
      </c>
      <c r="M33" s="569">
        <f>IF($B$8="Actuals only",SUMIF('MemMon Actual'!$B$14:$B$39,'Summary TC'!$B31,'MemMon Actual'!L$14:L$39),0)+IF($B$8="Actuals + Projected",SUMIF('MemMon Total'!$B$10:$B$35,'Summary TC'!$B31,'MemMon Total'!L$10:L$35),0)</f>
        <v>0</v>
      </c>
      <c r="N33" s="569">
        <f>IF($B$8="Actuals only",SUMIF('MemMon Actual'!$B$14:$B$39,'Summary TC'!$B31,'MemMon Actual'!M$14:M$39),0)+IF($B$8="Actuals + Projected",SUMIF('MemMon Total'!$B$10:$B$35,'Summary TC'!$B31,'MemMon Total'!M$10:M$35),0)</f>
        <v>0</v>
      </c>
      <c r="O33" s="569">
        <f>IF($B$8="Actuals only",SUMIF('MemMon Actual'!$B$14:$B$39,'Summary TC'!$B31,'MemMon Actual'!N$14:N$39),0)+IF($B$8="Actuals + Projected",SUMIF('MemMon Total'!$B$10:$B$35,'Summary TC'!$B31,'MemMon Total'!N$10:N$35),0)</f>
        <v>0</v>
      </c>
      <c r="P33" s="569">
        <f>IF($B$8="Actuals only",SUMIF('MemMon Actual'!$B$14:$B$39,'Summary TC'!$B31,'MemMon Actual'!O$14:O$39),0)+IF($B$8="Actuals + Projected",SUMIF('MemMon Total'!$B$10:$B$35,'Summary TC'!$B31,'MemMon Total'!O$10:O$35),0)</f>
        <v>0</v>
      </c>
      <c r="Q33" s="569">
        <f>IF($B$8="Actuals only",SUMIF('MemMon Actual'!$B$14:$B$39,'Summary TC'!$B31,'MemMon Actual'!P$14:P$39),0)+IF($B$8="Actuals + Projected",SUMIF('MemMon Total'!$B$10:$B$35,'Summary TC'!$B31,'MemMon Total'!P$10:P$35),0)</f>
        <v>0</v>
      </c>
      <c r="R33" s="569">
        <f>IF($B$8="Actuals only",SUMIF('MemMon Actual'!$B$14:$B$39,'Summary TC'!$B31,'MemMon Actual'!Q$14:Q$39),0)+IF($B$8="Actuals + Projected",SUMIF('MemMon Total'!$B$10:$B$35,'Summary TC'!$B31,'MemMon Total'!Q$10:Q$35),0)</f>
        <v>0</v>
      </c>
      <c r="S33" s="569">
        <f>IF($B$8="Actuals only",SUMIF('MemMon Actual'!$B$14:$B$39,'Summary TC'!$B31,'MemMon Actual'!R$14:R$39),0)+IF($B$8="Actuals + Projected",SUMIF('MemMon Total'!$B$10:$B$35,'Summary TC'!$B31,'MemMon Total'!R$10:R$35),0)</f>
        <v>0</v>
      </c>
      <c r="T33" s="599">
        <f>IF($B$8="Actuals only",SUMIF('MemMon Actual'!$B$14:$B$39,'Summary TC'!$B31,'MemMon Actual'!S$14:S$39),0)+IF($B$8="Actuals + Projected",SUMIF('MemMon Total'!$B$10:$B$35,'Summary TC'!$B31,'MemMon Total'!S$10:S$35),0)</f>
        <v>0</v>
      </c>
      <c r="U33" s="844">
        <f>IF($B$8="Actuals only",SUMIF('MemMon Actual'!$B$14:$B$39,'Summary TC'!$B31,'MemMon Actual'!T$14:T$39),0)+IF($B$8="Actuals + Projected",SUMIF('MemMon Total'!$B$10:$B$35,'Summary TC'!$B31,'MemMon Total'!T$10:T$35),0)</f>
        <v>0</v>
      </c>
      <c r="V33" s="844">
        <f>IF($B$8="Actuals only",SUMIF('MemMon Actual'!$B$14:$B$39,'Summary TC'!$B31,'MemMon Actual'!U$14:U$39),0)+IF($B$8="Actuals + Projected",SUMIF('MemMon Total'!$B$10:$B$35,'Summary TC'!$B31,'MemMon Total'!U$10:U$35),0)</f>
        <v>0</v>
      </c>
      <c r="W33" s="844">
        <f>IF($B$8="Actuals only",SUMIF('MemMon Actual'!$B$14:$B$39,'Summary TC'!$B31,'MemMon Actual'!V$14:V$39),0)+IF($B$8="Actuals + Projected",SUMIF('MemMon Total'!$B$10:$B$35,'Summary TC'!$B31,'MemMon Total'!V$10:V$35),0)</f>
        <v>0</v>
      </c>
      <c r="X33" s="600">
        <f>IF($B$8="Actuals only",SUMIF('MemMon Actual'!$B$14:$B$39,'Summary TC'!$B31,'MemMon Actual'!W$14:W$39),0)+IF($B$8="Actuals + Projected",SUMIF('MemMon Total'!$B$10:$B$35,'Summary TC'!$B31,'MemMon Total'!W$10:W$35),0)</f>
        <v>0</v>
      </c>
      <c r="Y33" s="569">
        <f>IF($B$8="Actuals only",SUMIF('MemMon Actual'!$B$14:$B$39,'Summary TC'!$B31,'MemMon Actual'!X$14:X$39),0)+IF($B$8="Actuals + Projected",SUMIF('MemMon Total'!$B$10:$B$35,'Summary TC'!$B31,'MemMon Total'!X$10:X$35),0)</f>
        <v>0</v>
      </c>
      <c r="Z33" s="569">
        <f>IF($B$8="Actuals only",SUMIF('MemMon Actual'!$B$14:$B$39,'Summary TC'!$B31,'MemMon Actual'!Y$14:Y$39),0)+IF($B$8="Actuals + Projected",SUMIF('MemMon Total'!$B$10:$B$35,'Summary TC'!$B31,'MemMon Total'!Y$10:Y$35),0)</f>
        <v>0</v>
      </c>
      <c r="AA33" s="569">
        <f>IF($B$8="Actuals only",SUMIF('MemMon Actual'!$B$14:$B$39,'Summary TC'!$B31,'MemMon Actual'!Z$14:Z$39),0)+IF($B$8="Actuals + Projected",SUMIF('MemMon Total'!$B$10:$B$35,'Summary TC'!$B31,'MemMon Total'!Z$10:Z$35),0)</f>
        <v>0</v>
      </c>
      <c r="AB33" s="569">
        <f>IF($B$8="Actuals only",SUMIF('MemMon Actual'!$B$14:$B$39,'Summary TC'!$B31,'MemMon Actual'!AA$14:AA$39),0)+IF($B$8="Actuals + Projected",SUMIF('MemMon Total'!$B$10:$B$35,'Summary TC'!$B31,'MemMon Total'!AA$10:AA$35),0)</f>
        <v>0</v>
      </c>
      <c r="AC33" s="569">
        <f>IF($B$8="Actuals only",SUMIF('MemMon Actual'!$B$14:$B$39,'Summary TC'!$B31,'MemMon Actual'!AB$14:AB$39),0)+IF($B$8="Actuals + Projected",SUMIF('MemMon Total'!$B$10:$B$35,'Summary TC'!$B31,'MemMon Total'!AB$10:AB$35),0)</f>
        <v>0</v>
      </c>
      <c r="AD33" s="569">
        <f>IF($B$8="Actuals only",SUMIF('MemMon Actual'!$B$14:$B$39,'Summary TC'!$B31,'MemMon Actual'!AC$14:AC$39),0)+IF($B$8="Actuals + Projected",SUMIF('MemMon Total'!$B$10:$B$35,'Summary TC'!$B31,'MemMon Total'!AC$10:AC$35),0)</f>
        <v>0</v>
      </c>
      <c r="AE33" s="569">
        <f>IF($B$8="Actuals only",SUMIF('MemMon Actual'!$B$14:$B$39,'Summary TC'!$B31,'MemMon Actual'!AD$14:AD$39),0)+IF($B$8="Actuals + Projected",SUMIF('MemMon Total'!$B$10:$B$35,'Summary TC'!$B31,'MemMon Total'!AD$10:AD$35),0)</f>
        <v>0</v>
      </c>
      <c r="AF33" s="569">
        <f>IF($B$8="Actuals only",SUMIF('MemMon Actual'!$B$14:$B$39,'Summary TC'!$B31,'MemMon Actual'!AE$14:AE$39),0)+IF($B$8="Actuals + Projected",SUMIF('MemMon Total'!$B$10:$B$35,'Summary TC'!$B31,'MemMon Total'!AE$10:AE$35),0)</f>
        <v>0</v>
      </c>
      <c r="AG33" s="569">
        <f>IF($B$8="Actuals only",SUMIF('MemMon Actual'!$B$14:$B$39,'Summary TC'!$B31,'MemMon Actual'!AF$14:AF$39),0)+IF($B$8="Actuals + Projected",SUMIF('MemMon Total'!$B$10:$B$35,'Summary TC'!$B31,'MemMon Total'!AF$10:AF$35),0)</f>
        <v>0</v>
      </c>
      <c r="AH33" s="600">
        <f>IF($B$8="Actuals only",SUMIF('MemMon Actual'!$B$14:$B$39,'Summary TC'!$B31,'MemMon Actual'!AG$14:AG$39),0)+IF($B$8="Actuals + Projected",SUMIF('MemMon Total'!$B$10:$B$35,'Summary TC'!$B31,'MemMon Total'!AG$10:AG$35),0)</f>
        <v>0</v>
      </c>
      <c r="AI33" s="753"/>
    </row>
    <row r="34" spans="2:35" hidden="1" x14ac:dyDescent="0.2">
      <c r="B34" s="539"/>
      <c r="C34" s="585"/>
      <c r="D34" s="586"/>
      <c r="E34" s="602"/>
      <c r="F34" s="603"/>
      <c r="G34" s="603"/>
      <c r="H34" s="603"/>
      <c r="I34" s="603"/>
      <c r="J34" s="603"/>
      <c r="K34" s="603"/>
      <c r="L34" s="603"/>
      <c r="M34" s="603"/>
      <c r="N34" s="603"/>
      <c r="O34" s="603"/>
      <c r="P34" s="603"/>
      <c r="Q34" s="603"/>
      <c r="R34" s="603"/>
      <c r="S34" s="603"/>
      <c r="T34" s="602"/>
      <c r="U34" s="493"/>
      <c r="V34" s="493"/>
      <c r="W34" s="493"/>
      <c r="X34" s="604"/>
      <c r="Y34" s="603"/>
      <c r="Z34" s="603"/>
      <c r="AA34" s="603"/>
      <c r="AB34" s="603"/>
      <c r="AC34" s="603"/>
      <c r="AD34" s="603"/>
      <c r="AE34" s="603"/>
      <c r="AF34" s="603"/>
      <c r="AG34" s="603"/>
      <c r="AH34" s="604"/>
      <c r="AI34" s="751"/>
    </row>
    <row r="35" spans="2:35" x14ac:dyDescent="0.2">
      <c r="B35" s="488" t="s">
        <v>46</v>
      </c>
      <c r="C35" s="581"/>
      <c r="D35" s="450"/>
      <c r="E35" s="606"/>
      <c r="F35" s="607"/>
      <c r="G35" s="607"/>
      <c r="H35" s="607"/>
      <c r="I35" s="607"/>
      <c r="J35" s="607"/>
      <c r="K35" s="607"/>
      <c r="L35" s="607"/>
      <c r="M35" s="607"/>
      <c r="N35" s="607"/>
      <c r="O35" s="607"/>
      <c r="P35" s="607"/>
      <c r="Q35" s="607"/>
      <c r="R35" s="607"/>
      <c r="S35" s="607"/>
      <c r="T35" s="606"/>
      <c r="U35" s="864"/>
      <c r="V35" s="864"/>
      <c r="W35" s="864"/>
      <c r="X35" s="608"/>
      <c r="Y35" s="607"/>
      <c r="Z35" s="607"/>
      <c r="AA35" s="607"/>
      <c r="AB35" s="607"/>
      <c r="AC35" s="607"/>
      <c r="AD35" s="607"/>
      <c r="AE35" s="607"/>
      <c r="AF35" s="607"/>
      <c r="AG35" s="607"/>
      <c r="AH35" s="608"/>
      <c r="AI35" s="755"/>
    </row>
    <row r="36" spans="2:35" x14ac:dyDescent="0.2">
      <c r="B36" s="539" t="str">
        <f>IFERROR(VLOOKUP(C36,'MEG Def'!$A$14:$B$21,2),"")</f>
        <v>AFDC</v>
      </c>
      <c r="C36" s="585">
        <v>1</v>
      </c>
      <c r="D36" s="586" t="s">
        <v>20</v>
      </c>
      <c r="E36" s="587">
        <f>E37*E38</f>
        <v>0</v>
      </c>
      <c r="F36" s="588">
        <f t="shared" ref="F36:AC36" si="5">F37*F38</f>
        <v>0</v>
      </c>
      <c r="G36" s="588">
        <f t="shared" si="5"/>
        <v>0</v>
      </c>
      <c r="H36" s="588">
        <f t="shared" si="5"/>
        <v>0</v>
      </c>
      <c r="I36" s="588">
        <f t="shared" si="5"/>
        <v>0</v>
      </c>
      <c r="J36" s="588">
        <f t="shared" si="5"/>
        <v>0</v>
      </c>
      <c r="K36" s="588">
        <f t="shared" si="5"/>
        <v>0</v>
      </c>
      <c r="L36" s="588">
        <f t="shared" si="5"/>
        <v>0</v>
      </c>
      <c r="M36" s="588">
        <f t="shared" si="5"/>
        <v>0</v>
      </c>
      <c r="N36" s="588">
        <f t="shared" si="5"/>
        <v>0</v>
      </c>
      <c r="O36" s="588">
        <f t="shared" si="5"/>
        <v>0</v>
      </c>
      <c r="P36" s="588">
        <f t="shared" si="5"/>
        <v>0</v>
      </c>
      <c r="Q36" s="588">
        <f t="shared" si="5"/>
        <v>0</v>
      </c>
      <c r="R36" s="588">
        <f t="shared" si="5"/>
        <v>0</v>
      </c>
      <c r="S36" s="588">
        <f t="shared" si="5"/>
        <v>0</v>
      </c>
      <c r="T36" s="587">
        <f t="shared" si="5"/>
        <v>551061906.85000002</v>
      </c>
      <c r="U36" s="862">
        <f t="shared" si="5"/>
        <v>622519887.07999992</v>
      </c>
      <c r="V36" s="862">
        <f t="shared" si="5"/>
        <v>705025037.33999991</v>
      </c>
      <c r="W36" s="862">
        <f t="shared" si="5"/>
        <v>819267282.72000003</v>
      </c>
      <c r="X36" s="589">
        <f t="shared" si="5"/>
        <v>882894064.41000009</v>
      </c>
      <c r="Y36" s="588">
        <f t="shared" si="5"/>
        <v>0</v>
      </c>
      <c r="Z36" s="588">
        <f t="shared" si="5"/>
        <v>0</v>
      </c>
      <c r="AA36" s="588">
        <f t="shared" si="5"/>
        <v>0</v>
      </c>
      <c r="AB36" s="588">
        <f t="shared" si="5"/>
        <v>0</v>
      </c>
      <c r="AC36" s="588">
        <f t="shared" si="5"/>
        <v>0</v>
      </c>
      <c r="AD36" s="588">
        <f>AD37*AD38</f>
        <v>0</v>
      </c>
      <c r="AE36" s="588">
        <f>AE37*AE38</f>
        <v>0</v>
      </c>
      <c r="AF36" s="588">
        <f>AF37*AF38</f>
        <v>0</v>
      </c>
      <c r="AG36" s="588">
        <f>AG37*AG38</f>
        <v>0</v>
      </c>
      <c r="AH36" s="589">
        <f>AH37*AH38</f>
        <v>0</v>
      </c>
      <c r="AI36" s="751"/>
    </row>
    <row r="37" spans="2:35" s="590" customFormat="1" x14ac:dyDescent="0.2">
      <c r="B37" s="591"/>
      <c r="C37" s="592"/>
      <c r="D37" s="593" t="s">
        <v>21</v>
      </c>
      <c r="E37" s="594">
        <f>SUMIF('WOW PMPM &amp; Agg'!$B$10:$B$39,'Summary TC'!$B36,'WOW PMPM &amp; Agg'!D$10:D$39)</f>
        <v>0</v>
      </c>
      <c r="F37" s="595">
        <f>SUMIF('WOW PMPM &amp; Agg'!$B$10:$B$39,'Summary TC'!$B36,'WOW PMPM &amp; Agg'!E$10:E$39)</f>
        <v>0</v>
      </c>
      <c r="G37" s="595">
        <f>SUMIF('WOW PMPM &amp; Agg'!$B$10:$B$39,'Summary TC'!$B36,'WOW PMPM &amp; Agg'!F$10:F$39)</f>
        <v>0</v>
      </c>
      <c r="H37" s="595">
        <f>SUMIF('WOW PMPM &amp; Agg'!$B$10:$B$39,'Summary TC'!$B36,'WOW PMPM &amp; Agg'!G$10:G$39)</f>
        <v>0</v>
      </c>
      <c r="I37" s="595">
        <f>SUMIF('WOW PMPM &amp; Agg'!$B$10:$B$39,'Summary TC'!$B36,'WOW PMPM &amp; Agg'!H$10:H$39)</f>
        <v>0</v>
      </c>
      <c r="J37" s="595">
        <f>SUMIF('WOW PMPM &amp; Agg'!$B$10:$B$39,'Summary TC'!$B36,'WOW PMPM &amp; Agg'!I$10:I$39)</f>
        <v>0</v>
      </c>
      <c r="K37" s="595">
        <f>SUMIF('WOW PMPM &amp; Agg'!$B$10:$B$39,'Summary TC'!$B36,'WOW PMPM &amp; Agg'!J$10:J$39)</f>
        <v>0</v>
      </c>
      <c r="L37" s="595">
        <f>SUMIF('WOW PMPM &amp; Agg'!$B$10:$B$39,'Summary TC'!$B36,'WOW PMPM &amp; Agg'!K$10:K$39)</f>
        <v>0</v>
      </c>
      <c r="M37" s="595">
        <f>SUMIF('WOW PMPM &amp; Agg'!$B$10:$B$39,'Summary TC'!$B36,'WOW PMPM &amp; Agg'!L$10:L$39)</f>
        <v>0</v>
      </c>
      <c r="N37" s="595">
        <f>SUMIF('WOW PMPM &amp; Agg'!$B$10:$B$39,'Summary TC'!$B36,'WOW PMPM &amp; Agg'!M$10:M$39)</f>
        <v>0</v>
      </c>
      <c r="O37" s="595">
        <f>SUMIF('WOW PMPM &amp; Agg'!$B$10:$B$39,'Summary TC'!$B36,'WOW PMPM &amp; Agg'!N$10:N$39)</f>
        <v>0</v>
      </c>
      <c r="P37" s="595">
        <f>SUMIF('WOW PMPM &amp; Agg'!$B$10:$B$39,'Summary TC'!$B36,'WOW PMPM &amp; Agg'!O$10:O$39)</f>
        <v>0</v>
      </c>
      <c r="Q37" s="595">
        <f>SUMIF('WOW PMPM &amp; Agg'!$B$10:$B$39,'Summary TC'!$B36,'WOW PMPM &amp; Agg'!P$10:P$39)</f>
        <v>0</v>
      </c>
      <c r="R37" s="595">
        <f>SUMIF('WOW PMPM &amp; Agg'!$B$10:$B$39,'Summary TC'!$B36,'WOW PMPM &amp; Agg'!Q$10:Q$39)</f>
        <v>0</v>
      </c>
      <c r="S37" s="595">
        <f>SUMIF('WOW PMPM &amp; Agg'!$B$10:$B$39,'Summary TC'!$B36,'WOW PMPM &amp; Agg'!R$10:R$39)</f>
        <v>0</v>
      </c>
      <c r="T37" s="594">
        <f>SUMIF('WOW PMPM &amp; Agg'!$B$10:$B$39,'Summary TC'!$B36,'WOW PMPM &amp; Agg'!S$10:S$39)</f>
        <v>632.45000000000005</v>
      </c>
      <c r="U37" s="863">
        <f>SUMIF('WOW PMPM &amp; Agg'!$B$10:$B$39,'Summary TC'!$B36,'WOW PMPM &amp; Agg'!T$10:T$39)</f>
        <v>660.92</v>
      </c>
      <c r="V37" s="863">
        <f>SUMIF('WOW PMPM &amp; Agg'!$B$10:$B$39,'Summary TC'!$B36,'WOW PMPM &amp; Agg'!U$10:U$39)</f>
        <v>690.66</v>
      </c>
      <c r="W37" s="863">
        <f>SUMIF('WOW PMPM &amp; Agg'!$B$10:$B$39,'Summary TC'!$B36,'WOW PMPM &amp; Agg'!V$10:V$39)</f>
        <v>721.74</v>
      </c>
      <c r="X37" s="596">
        <f>SUMIF('WOW PMPM &amp; Agg'!$B$10:$B$39,'Summary TC'!$B36,'WOW PMPM &amp; Agg'!W$10:W$39)</f>
        <v>754.21</v>
      </c>
      <c r="Y37" s="595">
        <f>SUMIF('WOW PMPM &amp; Agg'!$B$10:$B$39,'Summary TC'!$B36,'WOW PMPM &amp; Agg'!X$10:X$39)</f>
        <v>0</v>
      </c>
      <c r="Z37" s="595">
        <f>SUMIF('WOW PMPM &amp; Agg'!$B$10:$B$39,'Summary TC'!$B36,'WOW PMPM &amp; Agg'!Y$10:Y$39)</f>
        <v>0</v>
      </c>
      <c r="AA37" s="595">
        <f>SUMIF('WOW PMPM &amp; Agg'!$B$10:$B$39,'Summary TC'!$B36,'WOW PMPM &amp; Agg'!Z$10:Z$39)</f>
        <v>0</v>
      </c>
      <c r="AB37" s="595">
        <f>SUMIF('WOW PMPM &amp; Agg'!$B$10:$B$39,'Summary TC'!$B36,'WOW PMPM &amp; Agg'!AA$10:AA$39)</f>
        <v>0</v>
      </c>
      <c r="AC37" s="595">
        <f>SUMIF('WOW PMPM &amp; Agg'!$B$10:$B$39,'Summary TC'!$B36,'WOW PMPM &amp; Agg'!AB$10:AB$39)</f>
        <v>0</v>
      </c>
      <c r="AD37" s="595">
        <f>SUMIF('WOW PMPM &amp; Agg'!$B$10:$B$39,'Summary TC'!$B36,'WOW PMPM &amp; Agg'!AC$10:AC$39)</f>
        <v>0</v>
      </c>
      <c r="AE37" s="595">
        <f>SUMIF('WOW PMPM &amp; Agg'!$B$10:$B$39,'Summary TC'!$B36,'WOW PMPM &amp; Agg'!AD$10:AD$39)</f>
        <v>0</v>
      </c>
      <c r="AF37" s="595">
        <f>SUMIF('WOW PMPM &amp; Agg'!$B$10:$B$39,'Summary TC'!$B36,'WOW PMPM &amp; Agg'!AE$10:AE$39)</f>
        <v>0</v>
      </c>
      <c r="AG37" s="595">
        <f>SUMIF('WOW PMPM &amp; Agg'!$B$10:$B$39,'Summary TC'!$B36,'WOW PMPM &amp; Agg'!AF$10:AF$39)</f>
        <v>0</v>
      </c>
      <c r="AH37" s="596">
        <f>SUMIF('WOW PMPM &amp; Agg'!$B$10:$B$39,'Summary TC'!$B36,'WOW PMPM &amp; Agg'!AG$10:AG$39)</f>
        <v>0</v>
      </c>
      <c r="AI37" s="752"/>
    </row>
    <row r="38" spans="2:35" s="538" customFormat="1" x14ac:dyDescent="0.2">
      <c r="B38" s="605"/>
      <c r="C38" s="585"/>
      <c r="D38" s="503" t="s">
        <v>22</v>
      </c>
      <c r="E38" s="599">
        <f>IF($B$8="Actuals only",SUMIF('MemMon Actual'!$B$14:$B$39,'Summary TC'!$B36,'MemMon Actual'!D$14:D$39),0)+IF($B$8="Actuals + Projected",SUMIF('MemMon Total'!$B$10:$B$35,'Summary TC'!$B36,'MemMon Total'!D$10:D$35),0)</f>
        <v>0</v>
      </c>
      <c r="F38" s="569">
        <f>IF($B$8="Actuals only",SUMIF('MemMon Actual'!$B$14:$B$39,'Summary TC'!$B36,'MemMon Actual'!E$14:E$39),0)+IF($B$8="Actuals + Projected",SUMIF('MemMon Total'!$B$10:$B$35,'Summary TC'!$B36,'MemMon Total'!E$10:E$35),0)</f>
        <v>0</v>
      </c>
      <c r="G38" s="569">
        <f>IF($B$8="Actuals only",SUMIF('MemMon Actual'!$B$14:$B$39,'Summary TC'!$B36,'MemMon Actual'!F$14:F$39),0)+IF($B$8="Actuals + Projected",SUMIF('MemMon Total'!$B$10:$B$35,'Summary TC'!$B36,'MemMon Total'!F$10:F$35),0)</f>
        <v>0</v>
      </c>
      <c r="H38" s="569">
        <f>IF($B$8="Actuals only",SUMIF('MemMon Actual'!$B$14:$B$39,'Summary TC'!$B36,'MemMon Actual'!G$14:G$39),0)+IF($B$8="Actuals + Projected",SUMIF('MemMon Total'!$B$10:$B$35,'Summary TC'!$B36,'MemMon Total'!G$10:G$35),0)</f>
        <v>0</v>
      </c>
      <c r="I38" s="569">
        <f>IF($B$8="Actuals only",SUMIF('MemMon Actual'!$B$14:$B$39,'Summary TC'!$B36,'MemMon Actual'!H$14:H$39),0)+IF($B$8="Actuals + Projected",SUMIF('MemMon Total'!$B$10:$B$35,'Summary TC'!$B36,'MemMon Total'!H$10:H$35),0)</f>
        <v>0</v>
      </c>
      <c r="J38" s="569">
        <f>IF($B$8="Actuals only",SUMIF('MemMon Actual'!$B$14:$B$39,'Summary TC'!$B36,'MemMon Actual'!I$14:I$39),0)+IF($B$8="Actuals + Projected",SUMIF('MemMon Total'!$B$10:$B$35,'Summary TC'!$B36,'MemMon Total'!I$10:I$35),0)</f>
        <v>0</v>
      </c>
      <c r="K38" s="569">
        <f>IF($B$8="Actuals only",SUMIF('MemMon Actual'!$B$14:$B$39,'Summary TC'!$B36,'MemMon Actual'!J$14:J$39),0)+IF($B$8="Actuals + Projected",SUMIF('MemMon Total'!$B$10:$B$35,'Summary TC'!$B36,'MemMon Total'!J$10:J$35),0)</f>
        <v>0</v>
      </c>
      <c r="L38" s="569">
        <f>IF($B$8="Actuals only",SUMIF('MemMon Actual'!$B$14:$B$39,'Summary TC'!$B36,'MemMon Actual'!K$14:K$39),0)+IF($B$8="Actuals + Projected",SUMIF('MemMon Total'!$B$10:$B$35,'Summary TC'!$B36,'MemMon Total'!K$10:K$35),0)</f>
        <v>0</v>
      </c>
      <c r="M38" s="569">
        <f>IF($B$8="Actuals only",SUMIF('MemMon Actual'!$B$14:$B$39,'Summary TC'!$B36,'MemMon Actual'!L$14:L$39),0)+IF($B$8="Actuals + Projected",SUMIF('MemMon Total'!$B$10:$B$35,'Summary TC'!$B36,'MemMon Total'!L$10:L$35),0)</f>
        <v>0</v>
      </c>
      <c r="N38" s="569">
        <f>IF($B$8="Actuals only",SUMIF('MemMon Actual'!$B$14:$B$39,'Summary TC'!$B36,'MemMon Actual'!M$14:M$39),0)+IF($B$8="Actuals + Projected",SUMIF('MemMon Total'!$B$10:$B$35,'Summary TC'!$B36,'MemMon Total'!M$10:M$35),0)</f>
        <v>0</v>
      </c>
      <c r="O38" s="569">
        <f>IF($B$8="Actuals only",SUMIF('MemMon Actual'!$B$14:$B$39,'Summary TC'!$B36,'MemMon Actual'!N$14:N$39),0)+IF($B$8="Actuals + Projected",SUMIF('MemMon Total'!$B$10:$B$35,'Summary TC'!$B36,'MemMon Total'!N$10:N$35),0)</f>
        <v>0</v>
      </c>
      <c r="P38" s="569">
        <f>IF($B$8="Actuals only",SUMIF('MemMon Actual'!$B$14:$B$39,'Summary TC'!$B36,'MemMon Actual'!O$14:O$39),0)+IF($B$8="Actuals + Projected",SUMIF('MemMon Total'!$B$10:$B$35,'Summary TC'!$B36,'MemMon Total'!O$10:O$35),0)</f>
        <v>0</v>
      </c>
      <c r="Q38" s="569">
        <f>IF($B$8="Actuals only",SUMIF('MemMon Actual'!$B$14:$B$39,'Summary TC'!$B36,'MemMon Actual'!P$14:P$39),0)+IF($B$8="Actuals + Projected",SUMIF('MemMon Total'!$B$10:$B$35,'Summary TC'!$B36,'MemMon Total'!P$10:P$35),0)</f>
        <v>0</v>
      </c>
      <c r="R38" s="569">
        <f>IF($B$8="Actuals only",SUMIF('MemMon Actual'!$B$14:$B$39,'Summary TC'!$B36,'MemMon Actual'!Q$14:Q$39),0)+IF($B$8="Actuals + Projected",SUMIF('MemMon Total'!$B$10:$B$35,'Summary TC'!$B36,'MemMon Total'!Q$10:Q$35),0)</f>
        <v>0</v>
      </c>
      <c r="S38" s="569">
        <f>IF($B$8="Actuals only",SUMIF('MemMon Actual'!$B$14:$B$39,'Summary TC'!$B36,'MemMon Actual'!R$14:R$39),0)+IF($B$8="Actuals + Projected",SUMIF('MemMon Total'!$B$10:$B$35,'Summary TC'!$B36,'MemMon Total'!R$10:R$35),0)</f>
        <v>0</v>
      </c>
      <c r="T38" s="599">
        <f>IF($B$8="Actuals only",SUMIF('MemMon Actual'!$B$14:$B$39,'Summary TC'!$B36,'MemMon Actual'!S$14:S$39),0)+IF($B$8="Actuals + Projected",SUMIF('MemMon Total'!$B$10:$B$35,'Summary TC'!$B36,'MemMon Total'!S$10:S$35),0)</f>
        <v>871313</v>
      </c>
      <c r="U38" s="844">
        <f>IF($B$8="Actuals only",SUMIF('MemMon Actual'!$B$14:$B$39,'Summary TC'!$B36,'MemMon Actual'!T$14:T$39),0)+IF($B$8="Actuals + Projected",SUMIF('MemMon Total'!$B$10:$B$35,'Summary TC'!$B36,'MemMon Total'!T$10:T$35),0)</f>
        <v>941899</v>
      </c>
      <c r="V38" s="844">
        <f>IF($B$8="Actuals only",SUMIF('MemMon Actual'!$B$14:$B$39,'Summary TC'!$B36,'MemMon Actual'!U$14:U$39),0)+IF($B$8="Actuals + Projected",SUMIF('MemMon Total'!$B$10:$B$35,'Summary TC'!$B36,'MemMon Total'!U$10:U$35),0)</f>
        <v>1020799</v>
      </c>
      <c r="W38" s="844">
        <f>IF($B$8="Actuals only",SUMIF('MemMon Actual'!$B$14:$B$39,'Summary TC'!$B36,'MemMon Actual'!V$14:V$39),0)+IF($B$8="Actuals + Projected",SUMIF('MemMon Total'!$B$10:$B$35,'Summary TC'!$B36,'MemMon Total'!V$10:V$35),0)</f>
        <v>1135128</v>
      </c>
      <c r="X38" s="600">
        <f>IF($B$8="Actuals only",SUMIF('MemMon Actual'!$B$14:$B$39,'Summary TC'!$B36,'MemMon Actual'!W$14:W$39),0)+IF($B$8="Actuals + Projected",SUMIF('MemMon Total'!$B$10:$B$35,'Summary TC'!$B36,'MemMon Total'!W$10:W$35),0)</f>
        <v>1170621</v>
      </c>
      <c r="Y38" s="569">
        <f>IF($B$8="Actuals only",SUMIF('MemMon Actual'!$B$14:$B$39,'Summary TC'!$B36,'MemMon Actual'!X$14:X$39),0)+IF($B$8="Actuals + Projected",SUMIF('MemMon Total'!$B$10:$B$35,'Summary TC'!$B36,'MemMon Total'!X$10:X$35),0)</f>
        <v>0</v>
      </c>
      <c r="Z38" s="569">
        <f>IF($B$8="Actuals only",SUMIF('MemMon Actual'!$B$14:$B$39,'Summary TC'!$B36,'MemMon Actual'!Y$14:Y$39),0)+IF($B$8="Actuals + Projected",SUMIF('MemMon Total'!$B$10:$B$35,'Summary TC'!$B36,'MemMon Total'!Y$10:Y$35),0)</f>
        <v>0</v>
      </c>
      <c r="AA38" s="569">
        <f>IF($B$8="Actuals only",SUMIF('MemMon Actual'!$B$14:$B$39,'Summary TC'!$B36,'MemMon Actual'!Z$14:Z$39),0)+IF($B$8="Actuals + Projected",SUMIF('MemMon Total'!$B$10:$B$35,'Summary TC'!$B36,'MemMon Total'!Z$10:Z$35),0)</f>
        <v>0</v>
      </c>
      <c r="AB38" s="569">
        <f>IF($B$8="Actuals only",SUMIF('MemMon Actual'!$B$14:$B$39,'Summary TC'!$B36,'MemMon Actual'!AA$14:AA$39),0)+IF($B$8="Actuals + Projected",SUMIF('MemMon Total'!$B$10:$B$35,'Summary TC'!$B36,'MemMon Total'!AA$10:AA$35),0)</f>
        <v>0</v>
      </c>
      <c r="AC38" s="569">
        <f>IF($B$8="Actuals only",SUMIF('MemMon Actual'!$B$14:$B$39,'Summary TC'!$B36,'MemMon Actual'!AB$14:AB$39),0)+IF($B$8="Actuals + Projected",SUMIF('MemMon Total'!$B$10:$B$35,'Summary TC'!$B36,'MemMon Total'!AB$10:AB$35),0)</f>
        <v>0</v>
      </c>
      <c r="AD38" s="569">
        <f>IF($B$8="Actuals only",SUMIF('MemMon Actual'!$B$14:$B$39,'Summary TC'!$B36,'MemMon Actual'!AC$14:AC$39),0)+IF($B$8="Actuals + Projected",SUMIF('MemMon Total'!$B$10:$B$35,'Summary TC'!$B36,'MemMon Total'!AC$10:AC$35),0)</f>
        <v>0</v>
      </c>
      <c r="AE38" s="569">
        <f>IF($B$8="Actuals only",SUMIF('MemMon Actual'!$B$14:$B$39,'Summary TC'!$B36,'MemMon Actual'!AD$14:AD$39),0)+IF($B$8="Actuals + Projected",SUMIF('MemMon Total'!$B$10:$B$35,'Summary TC'!$B36,'MemMon Total'!AD$10:AD$35),0)</f>
        <v>0</v>
      </c>
      <c r="AF38" s="569">
        <f>IF($B$8="Actuals only",SUMIF('MemMon Actual'!$B$14:$B$39,'Summary TC'!$B36,'MemMon Actual'!AE$14:AE$39),0)+IF($B$8="Actuals + Projected",SUMIF('MemMon Total'!$B$10:$B$35,'Summary TC'!$B36,'MemMon Total'!AE$10:AE$35),0)</f>
        <v>0</v>
      </c>
      <c r="AG38" s="569">
        <f>IF($B$8="Actuals only",SUMIF('MemMon Actual'!$B$14:$B$39,'Summary TC'!$B36,'MemMon Actual'!AF$14:AF$39),0)+IF($B$8="Actuals + Projected",SUMIF('MemMon Total'!$B$10:$B$35,'Summary TC'!$B36,'MemMon Total'!AF$10:AF$35),0)</f>
        <v>0</v>
      </c>
      <c r="AH38" s="600">
        <f>IF($B$8="Actuals only",SUMIF('MemMon Actual'!$B$14:$B$39,'Summary TC'!$B36,'MemMon Actual'!AG$14:AG$39),0)+IF($B$8="Actuals + Projected",SUMIF('MemMon Total'!$B$10:$B$35,'Summary TC'!$B36,'MemMon Total'!AG$10:AG$35),0)</f>
        <v>0</v>
      </c>
      <c r="AI38" s="754"/>
    </row>
    <row r="39" spans="2:35" x14ac:dyDescent="0.2">
      <c r="B39" s="539"/>
      <c r="C39" s="581"/>
      <c r="D39" s="450"/>
      <c r="E39" s="606"/>
      <c r="F39" s="607"/>
      <c r="G39" s="607"/>
      <c r="H39" s="607"/>
      <c r="I39" s="607"/>
      <c r="J39" s="607"/>
      <c r="K39" s="607"/>
      <c r="L39" s="607"/>
      <c r="M39" s="607"/>
      <c r="N39" s="607"/>
      <c r="O39" s="607"/>
      <c r="P39" s="607"/>
      <c r="Q39" s="607"/>
      <c r="R39" s="607"/>
      <c r="S39" s="607"/>
      <c r="T39" s="606"/>
      <c r="U39" s="864"/>
      <c r="V39" s="864"/>
      <c r="W39" s="864"/>
      <c r="X39" s="608"/>
      <c r="Y39" s="607"/>
      <c r="Z39" s="607"/>
      <c r="AA39" s="607"/>
      <c r="AB39" s="607"/>
      <c r="AC39" s="607"/>
      <c r="AD39" s="607"/>
      <c r="AE39" s="607"/>
      <c r="AF39" s="607"/>
      <c r="AG39" s="607"/>
      <c r="AH39" s="608"/>
      <c r="AI39" s="755"/>
    </row>
    <row r="40" spans="2:35" x14ac:dyDescent="0.2">
      <c r="B40" s="539" t="str">
        <f>IFERROR(VLOOKUP(C40,'MEG Def'!$A$14:$B$21,2),"")</f>
        <v>PWO</v>
      </c>
      <c r="C40" s="585">
        <v>2</v>
      </c>
      <c r="D40" s="586" t="s">
        <v>20</v>
      </c>
      <c r="E40" s="587">
        <f>E41*E42</f>
        <v>0</v>
      </c>
      <c r="F40" s="588">
        <f t="shared" ref="F40:AC40" si="6">F41*F42</f>
        <v>0</v>
      </c>
      <c r="G40" s="588">
        <f t="shared" si="6"/>
        <v>0</v>
      </c>
      <c r="H40" s="588">
        <f t="shared" si="6"/>
        <v>0</v>
      </c>
      <c r="I40" s="588">
        <f t="shared" si="6"/>
        <v>0</v>
      </c>
      <c r="J40" s="588">
        <f t="shared" si="6"/>
        <v>0</v>
      </c>
      <c r="K40" s="588">
        <f t="shared" si="6"/>
        <v>0</v>
      </c>
      <c r="L40" s="588">
        <f t="shared" si="6"/>
        <v>0</v>
      </c>
      <c r="M40" s="588">
        <f t="shared" si="6"/>
        <v>0</v>
      </c>
      <c r="N40" s="588">
        <f t="shared" si="6"/>
        <v>0</v>
      </c>
      <c r="O40" s="588">
        <f t="shared" si="6"/>
        <v>0</v>
      </c>
      <c r="P40" s="588">
        <f t="shared" si="6"/>
        <v>0</v>
      </c>
      <c r="Q40" s="588">
        <f t="shared" si="6"/>
        <v>0</v>
      </c>
      <c r="R40" s="588">
        <f t="shared" si="6"/>
        <v>0</v>
      </c>
      <c r="S40" s="588">
        <f t="shared" si="6"/>
        <v>0</v>
      </c>
      <c r="T40" s="587">
        <f t="shared" si="6"/>
        <v>319602171.27999997</v>
      </c>
      <c r="U40" s="862">
        <f t="shared" si="6"/>
        <v>295727826.5</v>
      </c>
      <c r="V40" s="862">
        <f t="shared" si="6"/>
        <v>282971677.67000002</v>
      </c>
      <c r="W40" s="862">
        <f t="shared" si="6"/>
        <v>282981293.01000005</v>
      </c>
      <c r="X40" s="589">
        <f t="shared" si="6"/>
        <v>325321595.06</v>
      </c>
      <c r="Y40" s="588">
        <f t="shared" si="6"/>
        <v>0</v>
      </c>
      <c r="Z40" s="588">
        <f t="shared" si="6"/>
        <v>0</v>
      </c>
      <c r="AA40" s="588">
        <f t="shared" si="6"/>
        <v>0</v>
      </c>
      <c r="AB40" s="588">
        <f t="shared" si="6"/>
        <v>0</v>
      </c>
      <c r="AC40" s="588">
        <f t="shared" si="6"/>
        <v>0</v>
      </c>
      <c r="AD40" s="588">
        <f>AD41*AD42</f>
        <v>0</v>
      </c>
      <c r="AE40" s="588">
        <f>AE41*AE42</f>
        <v>0</v>
      </c>
      <c r="AF40" s="588">
        <f>AF41*AF42</f>
        <v>0</v>
      </c>
      <c r="AG40" s="588">
        <f>AG41*AG42</f>
        <v>0</v>
      </c>
      <c r="AH40" s="589">
        <f>AH41*AH42</f>
        <v>0</v>
      </c>
      <c r="AI40" s="755"/>
    </row>
    <row r="41" spans="2:35" s="590" customFormat="1" x14ac:dyDescent="0.2">
      <c r="B41" s="591"/>
      <c r="C41" s="592"/>
      <c r="D41" s="593" t="s">
        <v>21</v>
      </c>
      <c r="E41" s="594">
        <f>SUMIF('WOW PMPM &amp; Agg'!$B$10:$B$39,'Summary TC'!$B40,'WOW PMPM &amp; Agg'!D$10:D$39)</f>
        <v>0</v>
      </c>
      <c r="F41" s="595">
        <f>SUMIF('WOW PMPM &amp; Agg'!$B$10:$B$39,'Summary TC'!$B40,'WOW PMPM &amp; Agg'!E$10:E$39)</f>
        <v>0</v>
      </c>
      <c r="G41" s="595">
        <f>SUMIF('WOW PMPM &amp; Agg'!$B$10:$B$39,'Summary TC'!$B40,'WOW PMPM &amp; Agg'!F$10:F$39)</f>
        <v>0</v>
      </c>
      <c r="H41" s="595">
        <f>SUMIF('WOW PMPM &amp; Agg'!$B$10:$B$39,'Summary TC'!$B40,'WOW PMPM &amp; Agg'!G$10:G$39)</f>
        <v>0</v>
      </c>
      <c r="I41" s="595">
        <f>SUMIF('WOW PMPM &amp; Agg'!$B$10:$B$39,'Summary TC'!$B40,'WOW PMPM &amp; Agg'!H$10:H$39)</f>
        <v>0</v>
      </c>
      <c r="J41" s="595">
        <f>SUMIF('WOW PMPM &amp; Agg'!$B$10:$B$39,'Summary TC'!$B40,'WOW PMPM &amp; Agg'!I$10:I$39)</f>
        <v>0</v>
      </c>
      <c r="K41" s="595">
        <f>SUMIF('WOW PMPM &amp; Agg'!$B$10:$B$39,'Summary TC'!$B40,'WOW PMPM &amp; Agg'!J$10:J$39)</f>
        <v>0</v>
      </c>
      <c r="L41" s="595">
        <f>SUMIF('WOW PMPM &amp; Agg'!$B$10:$B$39,'Summary TC'!$B40,'WOW PMPM &amp; Agg'!K$10:K$39)</f>
        <v>0</v>
      </c>
      <c r="M41" s="595">
        <f>SUMIF('WOW PMPM &amp; Agg'!$B$10:$B$39,'Summary TC'!$B40,'WOW PMPM &amp; Agg'!L$10:L$39)</f>
        <v>0</v>
      </c>
      <c r="N41" s="595">
        <f>SUMIF('WOW PMPM &amp; Agg'!$B$10:$B$39,'Summary TC'!$B40,'WOW PMPM &amp; Agg'!M$10:M$39)</f>
        <v>0</v>
      </c>
      <c r="O41" s="595">
        <f>SUMIF('WOW PMPM &amp; Agg'!$B$10:$B$39,'Summary TC'!$B40,'WOW PMPM &amp; Agg'!N$10:N$39)</f>
        <v>0</v>
      </c>
      <c r="P41" s="595">
        <f>SUMIF('WOW PMPM &amp; Agg'!$B$10:$B$39,'Summary TC'!$B40,'WOW PMPM &amp; Agg'!O$10:O$39)</f>
        <v>0</v>
      </c>
      <c r="Q41" s="595">
        <f>SUMIF('WOW PMPM &amp; Agg'!$B$10:$B$39,'Summary TC'!$B40,'WOW PMPM &amp; Agg'!P$10:P$39)</f>
        <v>0</v>
      </c>
      <c r="R41" s="595">
        <f>SUMIF('WOW PMPM &amp; Agg'!$B$10:$B$39,'Summary TC'!$B40,'WOW PMPM &amp; Agg'!Q$10:Q$39)</f>
        <v>0</v>
      </c>
      <c r="S41" s="595">
        <f>SUMIF('WOW PMPM &amp; Agg'!$B$10:$B$39,'Summary TC'!$B40,'WOW PMPM &amp; Agg'!R$10:R$39)</f>
        <v>0</v>
      </c>
      <c r="T41" s="594">
        <f>SUMIF('WOW PMPM &amp; Agg'!$B$10:$B$39,'Summary TC'!$B40,'WOW PMPM &amp; Agg'!S$10:S$39)</f>
        <v>2442.62</v>
      </c>
      <c r="U41" s="863">
        <f>SUMIF('WOW PMPM &amp; Agg'!$B$10:$B$39,'Summary TC'!$B40,'WOW PMPM &amp; Agg'!T$10:T$39)</f>
        <v>2559.86</v>
      </c>
      <c r="V41" s="863">
        <f>SUMIF('WOW PMPM &amp; Agg'!$B$10:$B$39,'Summary TC'!$B40,'WOW PMPM &amp; Agg'!U$10:U$39)</f>
        <v>2682.73</v>
      </c>
      <c r="W41" s="863">
        <f>SUMIF('WOW PMPM &amp; Agg'!$B$10:$B$39,'Summary TC'!$B40,'WOW PMPM &amp; Agg'!V$10:V$39)</f>
        <v>2811.51</v>
      </c>
      <c r="X41" s="596">
        <f>SUMIF('WOW PMPM &amp; Agg'!$B$10:$B$39,'Summary TC'!$B40,'WOW PMPM &amp; Agg'!W$10:W$39)</f>
        <v>2946.46</v>
      </c>
      <c r="Y41" s="595">
        <f>SUMIF('WOW PMPM &amp; Agg'!$B$10:$B$39,'Summary TC'!$B40,'WOW PMPM &amp; Agg'!X$10:X$39)</f>
        <v>0</v>
      </c>
      <c r="Z41" s="595">
        <f>SUMIF('WOW PMPM &amp; Agg'!$B$10:$B$39,'Summary TC'!$B40,'WOW PMPM &amp; Agg'!Y$10:Y$39)</f>
        <v>0</v>
      </c>
      <c r="AA41" s="595">
        <f>SUMIF('WOW PMPM &amp; Agg'!$B$10:$B$39,'Summary TC'!$B40,'WOW PMPM &amp; Agg'!Z$10:Z$39)</f>
        <v>0</v>
      </c>
      <c r="AB41" s="595">
        <f>SUMIF('WOW PMPM &amp; Agg'!$B$10:$B$39,'Summary TC'!$B40,'WOW PMPM &amp; Agg'!AA$10:AA$39)</f>
        <v>0</v>
      </c>
      <c r="AC41" s="595">
        <f>SUMIF('WOW PMPM &amp; Agg'!$B$10:$B$39,'Summary TC'!$B40,'WOW PMPM &amp; Agg'!AB$10:AB$39)</f>
        <v>0</v>
      </c>
      <c r="AD41" s="595">
        <f>SUMIF('WOW PMPM &amp; Agg'!$B$10:$B$39,'Summary TC'!$B40,'WOW PMPM &amp; Agg'!AC$10:AC$39)</f>
        <v>0</v>
      </c>
      <c r="AE41" s="595">
        <f>SUMIF('WOW PMPM &amp; Agg'!$B$10:$B$39,'Summary TC'!$B40,'WOW PMPM &amp; Agg'!AD$10:AD$39)</f>
        <v>0</v>
      </c>
      <c r="AF41" s="595">
        <f>SUMIF('WOW PMPM &amp; Agg'!$B$10:$B$39,'Summary TC'!$B40,'WOW PMPM &amp; Agg'!AE$10:AE$39)</f>
        <v>0</v>
      </c>
      <c r="AG41" s="595">
        <f>SUMIF('WOW PMPM &amp; Agg'!$B$10:$B$39,'Summary TC'!$B40,'WOW PMPM &amp; Agg'!AF$10:AF$39)</f>
        <v>0</v>
      </c>
      <c r="AH41" s="596">
        <f>SUMIF('WOW PMPM &amp; Agg'!$B$10:$B$39,'Summary TC'!$B40,'WOW PMPM &amp; Agg'!AG$10:AG$39)</f>
        <v>0</v>
      </c>
      <c r="AI41" s="725"/>
    </row>
    <row r="42" spans="2:35" x14ac:dyDescent="0.2">
      <c r="B42" s="605"/>
      <c r="C42" s="585"/>
      <c r="D42" s="503" t="s">
        <v>22</v>
      </c>
      <c r="E42" s="599">
        <f>IF($B$8="Actuals only",SUMIF('MemMon Actual'!$B$14:$B$39,'Summary TC'!$B40,'MemMon Actual'!D$14:D$39),0)+IF($B$8="Actuals + Projected",SUMIF('MemMon Total'!$B$10:$B$35,'Summary TC'!$B40,'MemMon Total'!D$10:D$35),0)</f>
        <v>0</v>
      </c>
      <c r="F42" s="569">
        <f>IF($B$8="Actuals only",SUMIF('MemMon Actual'!$B$14:$B$39,'Summary TC'!$B40,'MemMon Actual'!E$14:E$39),0)+IF($B$8="Actuals + Projected",SUMIF('MemMon Total'!$B$10:$B$35,'Summary TC'!$B40,'MemMon Total'!E$10:E$35),0)</f>
        <v>0</v>
      </c>
      <c r="G42" s="569">
        <f>IF($B$8="Actuals only",SUMIF('MemMon Actual'!$B$14:$B$39,'Summary TC'!$B40,'MemMon Actual'!F$14:F$39),0)+IF($B$8="Actuals + Projected",SUMIF('MemMon Total'!$B$10:$B$35,'Summary TC'!$B40,'MemMon Total'!F$10:F$35),0)</f>
        <v>0</v>
      </c>
      <c r="H42" s="569">
        <f>IF($B$8="Actuals only",SUMIF('MemMon Actual'!$B$14:$B$39,'Summary TC'!$B40,'MemMon Actual'!G$14:G$39),0)+IF($B$8="Actuals + Projected",SUMIF('MemMon Total'!$B$10:$B$35,'Summary TC'!$B40,'MemMon Total'!G$10:G$35),0)</f>
        <v>0</v>
      </c>
      <c r="I42" s="569">
        <f>IF($B$8="Actuals only",SUMIF('MemMon Actual'!$B$14:$B$39,'Summary TC'!$B40,'MemMon Actual'!H$14:H$39),0)+IF($B$8="Actuals + Projected",SUMIF('MemMon Total'!$B$10:$B$35,'Summary TC'!$B40,'MemMon Total'!H$10:H$35),0)</f>
        <v>0</v>
      </c>
      <c r="J42" s="569">
        <f>IF($B$8="Actuals only",SUMIF('MemMon Actual'!$B$14:$B$39,'Summary TC'!$B40,'MemMon Actual'!I$14:I$39),0)+IF($B$8="Actuals + Projected",SUMIF('MemMon Total'!$B$10:$B$35,'Summary TC'!$B40,'MemMon Total'!I$10:I$35),0)</f>
        <v>0</v>
      </c>
      <c r="K42" s="569">
        <f>IF($B$8="Actuals only",SUMIF('MemMon Actual'!$B$14:$B$39,'Summary TC'!$B40,'MemMon Actual'!J$14:J$39),0)+IF($B$8="Actuals + Projected",SUMIF('MemMon Total'!$B$10:$B$35,'Summary TC'!$B40,'MemMon Total'!J$10:J$35),0)</f>
        <v>0</v>
      </c>
      <c r="L42" s="569">
        <f>IF($B$8="Actuals only",SUMIF('MemMon Actual'!$B$14:$B$39,'Summary TC'!$B40,'MemMon Actual'!K$14:K$39),0)+IF($B$8="Actuals + Projected",SUMIF('MemMon Total'!$B$10:$B$35,'Summary TC'!$B40,'MemMon Total'!K$10:K$35),0)</f>
        <v>0</v>
      </c>
      <c r="M42" s="569">
        <f>IF($B$8="Actuals only",SUMIF('MemMon Actual'!$B$14:$B$39,'Summary TC'!$B40,'MemMon Actual'!L$14:L$39),0)+IF($B$8="Actuals + Projected",SUMIF('MemMon Total'!$B$10:$B$35,'Summary TC'!$B40,'MemMon Total'!L$10:L$35),0)</f>
        <v>0</v>
      </c>
      <c r="N42" s="569">
        <f>IF($B$8="Actuals only",SUMIF('MemMon Actual'!$B$14:$B$39,'Summary TC'!$B40,'MemMon Actual'!M$14:M$39),0)+IF($B$8="Actuals + Projected",SUMIF('MemMon Total'!$B$10:$B$35,'Summary TC'!$B40,'MemMon Total'!M$10:M$35),0)</f>
        <v>0</v>
      </c>
      <c r="O42" s="569">
        <f>IF($B$8="Actuals only",SUMIF('MemMon Actual'!$B$14:$B$39,'Summary TC'!$B40,'MemMon Actual'!N$14:N$39),0)+IF($B$8="Actuals + Projected",SUMIF('MemMon Total'!$B$10:$B$35,'Summary TC'!$B40,'MemMon Total'!N$10:N$35),0)</f>
        <v>0</v>
      </c>
      <c r="P42" s="569">
        <f>IF($B$8="Actuals only",SUMIF('MemMon Actual'!$B$14:$B$39,'Summary TC'!$B40,'MemMon Actual'!O$14:O$39),0)+IF($B$8="Actuals + Projected",SUMIF('MemMon Total'!$B$10:$B$35,'Summary TC'!$B40,'MemMon Total'!O$10:O$35),0)</f>
        <v>0</v>
      </c>
      <c r="Q42" s="569">
        <f>IF($B$8="Actuals only",SUMIF('MemMon Actual'!$B$14:$B$39,'Summary TC'!$B40,'MemMon Actual'!P$14:P$39),0)+IF($B$8="Actuals + Projected",SUMIF('MemMon Total'!$B$10:$B$35,'Summary TC'!$B40,'MemMon Total'!P$10:P$35),0)</f>
        <v>0</v>
      </c>
      <c r="R42" s="569">
        <f>IF($B$8="Actuals only",SUMIF('MemMon Actual'!$B$14:$B$39,'Summary TC'!$B40,'MemMon Actual'!Q$14:Q$39),0)+IF($B$8="Actuals + Projected",SUMIF('MemMon Total'!$B$10:$B$35,'Summary TC'!$B40,'MemMon Total'!Q$10:Q$35),0)</f>
        <v>0</v>
      </c>
      <c r="S42" s="569">
        <f>IF($B$8="Actuals only",SUMIF('MemMon Actual'!$B$14:$B$39,'Summary TC'!$B40,'MemMon Actual'!R$14:R$39),0)+IF($B$8="Actuals + Projected",SUMIF('MemMon Total'!$B$10:$B$35,'Summary TC'!$B40,'MemMon Total'!R$10:R$35),0)</f>
        <v>0</v>
      </c>
      <c r="T42" s="599">
        <f>IF($B$8="Actuals only",SUMIF('MemMon Actual'!$B$14:$B$39,'Summary TC'!$B40,'MemMon Actual'!S$14:S$39),0)+IF($B$8="Actuals + Projected",SUMIF('MemMon Total'!$B$10:$B$35,'Summary TC'!$B40,'MemMon Total'!S$10:S$35),0)</f>
        <v>130844</v>
      </c>
      <c r="U42" s="844">
        <f>IF($B$8="Actuals only",SUMIF('MemMon Actual'!$B$14:$B$39,'Summary TC'!$B40,'MemMon Actual'!T$14:T$39),0)+IF($B$8="Actuals + Projected",SUMIF('MemMon Total'!$B$10:$B$35,'Summary TC'!$B40,'MemMon Total'!T$10:T$35),0)</f>
        <v>115525</v>
      </c>
      <c r="V42" s="844">
        <f>IF($B$8="Actuals only",SUMIF('MemMon Actual'!$B$14:$B$39,'Summary TC'!$B40,'MemMon Actual'!U$14:U$39),0)+IF($B$8="Actuals + Projected",SUMIF('MemMon Total'!$B$10:$B$35,'Summary TC'!$B40,'MemMon Total'!U$10:U$35),0)</f>
        <v>105479</v>
      </c>
      <c r="W42" s="844">
        <f>IF($B$8="Actuals only",SUMIF('MemMon Actual'!$B$14:$B$39,'Summary TC'!$B40,'MemMon Actual'!V$14:V$39),0)+IF($B$8="Actuals + Projected",SUMIF('MemMon Total'!$B$10:$B$35,'Summary TC'!$B40,'MemMon Total'!V$10:V$35),0)</f>
        <v>100651</v>
      </c>
      <c r="X42" s="600">
        <f>IF($B$8="Actuals only",SUMIF('MemMon Actual'!$B$14:$B$39,'Summary TC'!$B40,'MemMon Actual'!W$14:W$39),0)+IF($B$8="Actuals + Projected",SUMIF('MemMon Total'!$B$10:$B$35,'Summary TC'!$B40,'MemMon Total'!W$10:W$35),0)</f>
        <v>110411</v>
      </c>
      <c r="Y42" s="569">
        <f>IF($B$8="Actuals only",SUMIF('MemMon Actual'!$B$14:$B$39,'Summary TC'!$B40,'MemMon Actual'!X$14:X$39),0)+IF($B$8="Actuals + Projected",SUMIF('MemMon Total'!$B$10:$B$35,'Summary TC'!$B40,'MemMon Total'!X$10:X$35),0)</f>
        <v>0</v>
      </c>
      <c r="Z42" s="569">
        <f>IF($B$8="Actuals only",SUMIF('MemMon Actual'!$B$14:$B$39,'Summary TC'!$B40,'MemMon Actual'!Y$14:Y$39),0)+IF($B$8="Actuals + Projected",SUMIF('MemMon Total'!$B$10:$B$35,'Summary TC'!$B40,'MemMon Total'!Y$10:Y$35),0)</f>
        <v>0</v>
      </c>
      <c r="AA42" s="569">
        <f>IF($B$8="Actuals only",SUMIF('MemMon Actual'!$B$14:$B$39,'Summary TC'!$B40,'MemMon Actual'!Z$14:Z$39),0)+IF($B$8="Actuals + Projected",SUMIF('MemMon Total'!$B$10:$B$35,'Summary TC'!$B40,'MemMon Total'!Z$10:Z$35),0)</f>
        <v>0</v>
      </c>
      <c r="AB42" s="569">
        <f>IF($B$8="Actuals only",SUMIF('MemMon Actual'!$B$14:$B$39,'Summary TC'!$B40,'MemMon Actual'!AA$14:AA$39),0)+IF($B$8="Actuals + Projected",SUMIF('MemMon Total'!$B$10:$B$35,'Summary TC'!$B40,'MemMon Total'!AA$10:AA$35),0)</f>
        <v>0</v>
      </c>
      <c r="AC42" s="569">
        <f>IF($B$8="Actuals only",SUMIF('MemMon Actual'!$B$14:$B$39,'Summary TC'!$B40,'MemMon Actual'!AB$14:AB$39),0)+IF($B$8="Actuals + Projected",SUMIF('MemMon Total'!$B$10:$B$35,'Summary TC'!$B40,'MemMon Total'!AB$10:AB$35),0)</f>
        <v>0</v>
      </c>
      <c r="AD42" s="569">
        <f>IF($B$8="Actuals only",SUMIF('MemMon Actual'!$B$14:$B$39,'Summary TC'!$B40,'MemMon Actual'!AC$14:AC$39),0)+IF($B$8="Actuals + Projected",SUMIF('MemMon Total'!$B$10:$B$35,'Summary TC'!$B40,'MemMon Total'!AC$10:AC$35),0)</f>
        <v>0</v>
      </c>
      <c r="AE42" s="569">
        <f>IF($B$8="Actuals only",SUMIF('MemMon Actual'!$B$14:$B$39,'Summary TC'!$B40,'MemMon Actual'!AD$14:AD$39),0)+IF($B$8="Actuals + Projected",SUMIF('MemMon Total'!$B$10:$B$35,'Summary TC'!$B40,'MemMon Total'!AD$10:AD$35),0)</f>
        <v>0</v>
      </c>
      <c r="AF42" s="569">
        <f>IF($B$8="Actuals only",SUMIF('MemMon Actual'!$B$14:$B$39,'Summary TC'!$B40,'MemMon Actual'!AE$14:AE$39),0)+IF($B$8="Actuals + Projected",SUMIF('MemMon Total'!$B$10:$B$35,'Summary TC'!$B40,'MemMon Total'!AE$10:AE$35),0)</f>
        <v>0</v>
      </c>
      <c r="AG42" s="569">
        <f>IF($B$8="Actuals only",SUMIF('MemMon Actual'!$B$14:$B$39,'Summary TC'!$B40,'MemMon Actual'!AF$14:AF$39),0)+IF($B$8="Actuals + Projected",SUMIF('MemMon Total'!$B$10:$B$35,'Summary TC'!$B40,'MemMon Total'!AF$10:AF$35),0)</f>
        <v>0</v>
      </c>
      <c r="AH42" s="600">
        <f>IF($B$8="Actuals only",SUMIF('MemMon Actual'!$B$14:$B$39,'Summary TC'!$B40,'MemMon Actual'!AG$14:AG$39),0)+IF($B$8="Actuals + Projected",SUMIF('MemMon Total'!$B$10:$B$35,'Summary TC'!$B40,'MemMon Total'!AG$10:AG$35),0)</f>
        <v>0</v>
      </c>
      <c r="AI42" s="755"/>
    </row>
    <row r="43" spans="2:35" x14ac:dyDescent="0.2">
      <c r="B43" s="539"/>
      <c r="C43" s="581"/>
      <c r="D43" s="450"/>
      <c r="E43" s="606"/>
      <c r="F43" s="607"/>
      <c r="G43" s="607"/>
      <c r="H43" s="607"/>
      <c r="I43" s="607"/>
      <c r="J43" s="607"/>
      <c r="K43" s="607"/>
      <c r="L43" s="607"/>
      <c r="M43" s="607"/>
      <c r="N43" s="607"/>
      <c r="O43" s="607"/>
      <c r="P43" s="607"/>
      <c r="Q43" s="607"/>
      <c r="R43" s="607"/>
      <c r="S43" s="607"/>
      <c r="T43" s="606"/>
      <c r="U43" s="864"/>
      <c r="V43" s="864"/>
      <c r="W43" s="864"/>
      <c r="X43" s="608"/>
      <c r="Y43" s="607"/>
      <c r="Z43" s="607"/>
      <c r="AA43" s="607"/>
      <c r="AB43" s="607"/>
      <c r="AC43" s="607"/>
      <c r="AD43" s="607"/>
      <c r="AE43" s="607"/>
      <c r="AF43" s="607"/>
      <c r="AG43" s="607"/>
      <c r="AH43" s="608"/>
      <c r="AI43" s="755"/>
    </row>
    <row r="44" spans="2:35" x14ac:dyDescent="0.2">
      <c r="B44" s="539" t="str">
        <f>IFERROR(VLOOKUP(C44,'MEG Def'!$A$14:$B$21,2),"")</f>
        <v>CMO</v>
      </c>
      <c r="C44" s="585">
        <v>3</v>
      </c>
      <c r="D44" s="586" t="s">
        <v>20</v>
      </c>
      <c r="E44" s="587">
        <f>E45*E46</f>
        <v>0</v>
      </c>
      <c r="F44" s="588">
        <f t="shared" ref="F44:AC44" si="7">F45*F46</f>
        <v>0</v>
      </c>
      <c r="G44" s="588">
        <f t="shared" si="7"/>
        <v>0</v>
      </c>
      <c r="H44" s="588">
        <f t="shared" si="7"/>
        <v>0</v>
      </c>
      <c r="I44" s="588">
        <f t="shared" si="7"/>
        <v>0</v>
      </c>
      <c r="J44" s="588">
        <f t="shared" si="7"/>
        <v>0</v>
      </c>
      <c r="K44" s="588">
        <f t="shared" si="7"/>
        <v>0</v>
      </c>
      <c r="L44" s="588">
        <f t="shared" si="7"/>
        <v>0</v>
      </c>
      <c r="M44" s="588">
        <f t="shared" si="7"/>
        <v>0</v>
      </c>
      <c r="N44" s="588">
        <f t="shared" si="7"/>
        <v>0</v>
      </c>
      <c r="O44" s="588">
        <f t="shared" si="7"/>
        <v>0</v>
      </c>
      <c r="P44" s="588">
        <f t="shared" si="7"/>
        <v>0</v>
      </c>
      <c r="Q44" s="588">
        <f t="shared" si="7"/>
        <v>0</v>
      </c>
      <c r="R44" s="588">
        <f t="shared" si="7"/>
        <v>0</v>
      </c>
      <c r="S44" s="588">
        <f t="shared" si="7"/>
        <v>0</v>
      </c>
      <c r="T44" s="587">
        <f t="shared" si="7"/>
        <v>2862805019.7599998</v>
      </c>
      <c r="U44" s="862">
        <f t="shared" si="7"/>
        <v>2893022854.6100001</v>
      </c>
      <c r="V44" s="862">
        <f t="shared" si="7"/>
        <v>2993281322.2400002</v>
      </c>
      <c r="W44" s="862">
        <f t="shared" si="7"/>
        <v>3308333544.2999997</v>
      </c>
      <c r="X44" s="589">
        <f t="shared" si="7"/>
        <v>3506845559.52</v>
      </c>
      <c r="Y44" s="588">
        <f t="shared" si="7"/>
        <v>0</v>
      </c>
      <c r="Z44" s="588">
        <f t="shared" si="7"/>
        <v>0</v>
      </c>
      <c r="AA44" s="588">
        <f t="shared" si="7"/>
        <v>0</v>
      </c>
      <c r="AB44" s="588">
        <f t="shared" si="7"/>
        <v>0</v>
      </c>
      <c r="AC44" s="588">
        <f t="shared" si="7"/>
        <v>0</v>
      </c>
      <c r="AD44" s="588">
        <f>AD45*AD46</f>
        <v>0</v>
      </c>
      <c r="AE44" s="588">
        <f>AE45*AE46</f>
        <v>0</v>
      </c>
      <c r="AF44" s="588">
        <f>AF45*AF46</f>
        <v>0</v>
      </c>
      <c r="AG44" s="588">
        <f>AG45*AG46</f>
        <v>0</v>
      </c>
      <c r="AH44" s="589">
        <f>AH45*AH46</f>
        <v>0</v>
      </c>
      <c r="AI44" s="755"/>
    </row>
    <row r="45" spans="2:35" s="590" customFormat="1" x14ac:dyDescent="0.2">
      <c r="B45" s="591"/>
      <c r="C45" s="592"/>
      <c r="D45" s="593" t="s">
        <v>21</v>
      </c>
      <c r="E45" s="594">
        <f>SUMIF('WOW PMPM &amp; Agg'!$B$10:$B$39,'Summary TC'!$B44,'WOW PMPM &amp; Agg'!D$10:D$39)</f>
        <v>0</v>
      </c>
      <c r="F45" s="595">
        <f>SUMIF('WOW PMPM &amp; Agg'!$B$10:$B$39,'Summary TC'!$B44,'WOW PMPM &amp; Agg'!E$10:E$39)</f>
        <v>0</v>
      </c>
      <c r="G45" s="595">
        <f>SUMIF('WOW PMPM &amp; Agg'!$B$10:$B$39,'Summary TC'!$B44,'WOW PMPM &amp; Agg'!F$10:F$39)</f>
        <v>0</v>
      </c>
      <c r="H45" s="595">
        <f>SUMIF('WOW PMPM &amp; Agg'!$B$10:$B$39,'Summary TC'!$B44,'WOW PMPM &amp; Agg'!G$10:G$39)</f>
        <v>0</v>
      </c>
      <c r="I45" s="595">
        <f>SUMIF('WOW PMPM &amp; Agg'!$B$10:$B$39,'Summary TC'!$B44,'WOW PMPM &amp; Agg'!H$10:H$39)</f>
        <v>0</v>
      </c>
      <c r="J45" s="595">
        <f>SUMIF('WOW PMPM &amp; Agg'!$B$10:$B$39,'Summary TC'!$B44,'WOW PMPM &amp; Agg'!I$10:I$39)</f>
        <v>0</v>
      </c>
      <c r="K45" s="595">
        <f>SUMIF('WOW PMPM &amp; Agg'!$B$10:$B$39,'Summary TC'!$B44,'WOW PMPM &amp; Agg'!J$10:J$39)</f>
        <v>0</v>
      </c>
      <c r="L45" s="595">
        <f>SUMIF('WOW PMPM &amp; Agg'!$B$10:$B$39,'Summary TC'!$B44,'WOW PMPM &amp; Agg'!K$10:K$39)</f>
        <v>0</v>
      </c>
      <c r="M45" s="595">
        <f>SUMIF('WOW PMPM &amp; Agg'!$B$10:$B$39,'Summary TC'!$B44,'WOW PMPM &amp; Agg'!L$10:L$39)</f>
        <v>0</v>
      </c>
      <c r="N45" s="595">
        <f>SUMIF('WOW PMPM &amp; Agg'!$B$10:$B$39,'Summary TC'!$B44,'WOW PMPM &amp; Agg'!M$10:M$39)</f>
        <v>0</v>
      </c>
      <c r="O45" s="595">
        <f>SUMIF('WOW PMPM &amp; Agg'!$B$10:$B$39,'Summary TC'!$B44,'WOW PMPM &amp; Agg'!N$10:N$39)</f>
        <v>0</v>
      </c>
      <c r="P45" s="595">
        <f>SUMIF('WOW PMPM &amp; Agg'!$B$10:$B$39,'Summary TC'!$B44,'WOW PMPM &amp; Agg'!O$10:O$39)</f>
        <v>0</v>
      </c>
      <c r="Q45" s="595">
        <f>SUMIF('WOW PMPM &amp; Agg'!$B$10:$B$39,'Summary TC'!$B44,'WOW PMPM &amp; Agg'!P$10:P$39)</f>
        <v>0</v>
      </c>
      <c r="R45" s="595">
        <f>SUMIF('WOW PMPM &amp; Agg'!$B$10:$B$39,'Summary TC'!$B44,'WOW PMPM &amp; Agg'!Q$10:Q$39)</f>
        <v>0</v>
      </c>
      <c r="S45" s="595">
        <f>SUMIF('WOW PMPM &amp; Agg'!$B$10:$B$39,'Summary TC'!$B44,'WOW PMPM &amp; Agg'!R$10:R$39)</f>
        <v>0</v>
      </c>
      <c r="T45" s="594">
        <f>SUMIF('WOW PMPM &amp; Agg'!$B$10:$B$39,'Summary TC'!$B44,'WOW PMPM &amp; Agg'!S$10:S$39)</f>
        <v>893.52</v>
      </c>
      <c r="U45" s="863">
        <f>SUMIF('WOW PMPM &amp; Agg'!$B$10:$B$39,'Summary TC'!$B44,'WOW PMPM &amp; Agg'!T$10:T$39)</f>
        <v>927.47</v>
      </c>
      <c r="V45" s="863">
        <f>SUMIF('WOW PMPM &amp; Agg'!$B$10:$B$39,'Summary TC'!$B44,'WOW PMPM &amp; Agg'!U$10:U$39)</f>
        <v>962.72</v>
      </c>
      <c r="W45" s="863">
        <f>SUMIF('WOW PMPM &amp; Agg'!$B$10:$B$39,'Summary TC'!$B44,'WOW PMPM &amp; Agg'!V$10:V$39)</f>
        <v>999.3</v>
      </c>
      <c r="X45" s="596">
        <f>SUMIF('WOW PMPM &amp; Agg'!$B$10:$B$39,'Summary TC'!$B44,'WOW PMPM &amp; Agg'!W$10:W$39)</f>
        <v>1037.28</v>
      </c>
      <c r="Y45" s="595">
        <f>SUMIF('WOW PMPM &amp; Agg'!$B$10:$B$39,'Summary TC'!$B44,'WOW PMPM &amp; Agg'!X$10:X$39)</f>
        <v>0</v>
      </c>
      <c r="Z45" s="595">
        <f>SUMIF('WOW PMPM &amp; Agg'!$B$10:$B$39,'Summary TC'!$B44,'WOW PMPM &amp; Agg'!Y$10:Y$39)</f>
        <v>0</v>
      </c>
      <c r="AA45" s="595">
        <f>SUMIF('WOW PMPM &amp; Agg'!$B$10:$B$39,'Summary TC'!$B44,'WOW PMPM &amp; Agg'!Z$10:Z$39)</f>
        <v>0</v>
      </c>
      <c r="AB45" s="595">
        <f>SUMIF('WOW PMPM &amp; Agg'!$B$10:$B$39,'Summary TC'!$B44,'WOW PMPM &amp; Agg'!AA$10:AA$39)</f>
        <v>0</v>
      </c>
      <c r="AC45" s="595">
        <f>SUMIF('WOW PMPM &amp; Agg'!$B$10:$B$39,'Summary TC'!$B44,'WOW PMPM &amp; Agg'!AB$10:AB$39)</f>
        <v>0</v>
      </c>
      <c r="AD45" s="595">
        <f>SUMIF('WOW PMPM &amp; Agg'!$B$10:$B$39,'Summary TC'!$B44,'WOW PMPM &amp; Agg'!AC$10:AC$39)</f>
        <v>0</v>
      </c>
      <c r="AE45" s="595">
        <f>SUMIF('WOW PMPM &amp; Agg'!$B$10:$B$39,'Summary TC'!$B44,'WOW PMPM &amp; Agg'!AD$10:AD$39)</f>
        <v>0</v>
      </c>
      <c r="AF45" s="595">
        <f>SUMIF('WOW PMPM &amp; Agg'!$B$10:$B$39,'Summary TC'!$B44,'WOW PMPM &amp; Agg'!AE$10:AE$39)</f>
        <v>0</v>
      </c>
      <c r="AG45" s="595">
        <f>SUMIF('WOW PMPM &amp; Agg'!$B$10:$B$39,'Summary TC'!$B44,'WOW PMPM &amp; Agg'!AF$10:AF$39)</f>
        <v>0</v>
      </c>
      <c r="AH45" s="596">
        <f>SUMIF('WOW PMPM &amp; Agg'!$B$10:$B$39,'Summary TC'!$B44,'WOW PMPM &amp; Agg'!AG$10:AG$39)</f>
        <v>0</v>
      </c>
      <c r="AI45" s="725"/>
    </row>
    <row r="46" spans="2:35" x14ac:dyDescent="0.2">
      <c r="B46" s="605"/>
      <c r="C46" s="585"/>
      <c r="D46" s="503" t="s">
        <v>22</v>
      </c>
      <c r="E46" s="599">
        <f>IF($B$8="Actuals only",SUMIF('MemMon Actual'!$B$14:$B$39,'Summary TC'!$B44,'MemMon Actual'!D$14:D$39),0)+IF($B$8="Actuals + Projected",SUMIF('MemMon Total'!$B$10:$B$35,'Summary TC'!$B44,'MemMon Total'!D$10:D$35),0)</f>
        <v>0</v>
      </c>
      <c r="F46" s="569">
        <f>IF($B$8="Actuals only",SUMIF('MemMon Actual'!$B$14:$B$39,'Summary TC'!$B44,'MemMon Actual'!E$14:E$39),0)+IF($B$8="Actuals + Projected",SUMIF('MemMon Total'!$B$10:$B$35,'Summary TC'!$B44,'MemMon Total'!E$10:E$35),0)</f>
        <v>0</v>
      </c>
      <c r="G46" s="569">
        <f>IF($B$8="Actuals only",SUMIF('MemMon Actual'!$B$14:$B$39,'Summary TC'!$B44,'MemMon Actual'!F$14:F$39),0)+IF($B$8="Actuals + Projected",SUMIF('MemMon Total'!$B$10:$B$35,'Summary TC'!$B44,'MemMon Total'!F$10:F$35),0)</f>
        <v>0</v>
      </c>
      <c r="H46" s="569">
        <f>IF($B$8="Actuals only",SUMIF('MemMon Actual'!$B$14:$B$39,'Summary TC'!$B44,'MemMon Actual'!G$14:G$39),0)+IF($B$8="Actuals + Projected",SUMIF('MemMon Total'!$B$10:$B$35,'Summary TC'!$B44,'MemMon Total'!G$10:G$35),0)</f>
        <v>0</v>
      </c>
      <c r="I46" s="569">
        <f>IF($B$8="Actuals only",SUMIF('MemMon Actual'!$B$14:$B$39,'Summary TC'!$B44,'MemMon Actual'!H$14:H$39),0)+IF($B$8="Actuals + Projected",SUMIF('MemMon Total'!$B$10:$B$35,'Summary TC'!$B44,'MemMon Total'!H$10:H$35),0)</f>
        <v>0</v>
      </c>
      <c r="J46" s="569">
        <f>IF($B$8="Actuals only",SUMIF('MemMon Actual'!$B$14:$B$39,'Summary TC'!$B44,'MemMon Actual'!I$14:I$39),0)+IF($B$8="Actuals + Projected",SUMIF('MemMon Total'!$B$10:$B$35,'Summary TC'!$B44,'MemMon Total'!I$10:I$35),0)</f>
        <v>0</v>
      </c>
      <c r="K46" s="569">
        <f>IF($B$8="Actuals only",SUMIF('MemMon Actual'!$B$14:$B$39,'Summary TC'!$B44,'MemMon Actual'!J$14:J$39),0)+IF($B$8="Actuals + Projected",SUMIF('MemMon Total'!$B$10:$B$35,'Summary TC'!$B44,'MemMon Total'!J$10:J$35),0)</f>
        <v>0</v>
      </c>
      <c r="L46" s="569">
        <f>IF($B$8="Actuals only",SUMIF('MemMon Actual'!$B$14:$B$39,'Summary TC'!$B44,'MemMon Actual'!K$14:K$39),0)+IF($B$8="Actuals + Projected",SUMIF('MemMon Total'!$B$10:$B$35,'Summary TC'!$B44,'MemMon Total'!K$10:K$35),0)</f>
        <v>0</v>
      </c>
      <c r="M46" s="569">
        <f>IF($B$8="Actuals only",SUMIF('MemMon Actual'!$B$14:$B$39,'Summary TC'!$B44,'MemMon Actual'!L$14:L$39),0)+IF($B$8="Actuals + Projected",SUMIF('MemMon Total'!$B$10:$B$35,'Summary TC'!$B44,'MemMon Total'!L$10:L$35),0)</f>
        <v>0</v>
      </c>
      <c r="N46" s="569">
        <f>IF($B$8="Actuals only",SUMIF('MemMon Actual'!$B$14:$B$39,'Summary TC'!$B44,'MemMon Actual'!M$14:M$39),0)+IF($B$8="Actuals + Projected",SUMIF('MemMon Total'!$B$10:$B$35,'Summary TC'!$B44,'MemMon Total'!M$10:M$35),0)</f>
        <v>0</v>
      </c>
      <c r="O46" s="569">
        <f>IF($B$8="Actuals only",SUMIF('MemMon Actual'!$B$14:$B$39,'Summary TC'!$B44,'MemMon Actual'!N$14:N$39),0)+IF($B$8="Actuals + Projected",SUMIF('MemMon Total'!$B$10:$B$35,'Summary TC'!$B44,'MemMon Total'!N$10:N$35),0)</f>
        <v>0</v>
      </c>
      <c r="P46" s="569">
        <f>IF($B$8="Actuals only",SUMIF('MemMon Actual'!$B$14:$B$39,'Summary TC'!$B44,'MemMon Actual'!O$14:O$39),0)+IF($B$8="Actuals + Projected",SUMIF('MemMon Total'!$B$10:$B$35,'Summary TC'!$B44,'MemMon Total'!O$10:O$35),0)</f>
        <v>0</v>
      </c>
      <c r="Q46" s="569">
        <f>IF($B$8="Actuals only",SUMIF('MemMon Actual'!$B$14:$B$39,'Summary TC'!$B44,'MemMon Actual'!P$14:P$39),0)+IF($B$8="Actuals + Projected",SUMIF('MemMon Total'!$B$10:$B$35,'Summary TC'!$B44,'MemMon Total'!P$10:P$35),0)</f>
        <v>0</v>
      </c>
      <c r="R46" s="569">
        <f>IF($B$8="Actuals only",SUMIF('MemMon Actual'!$B$14:$B$39,'Summary TC'!$B44,'MemMon Actual'!Q$14:Q$39),0)+IF($B$8="Actuals + Projected",SUMIF('MemMon Total'!$B$10:$B$35,'Summary TC'!$B44,'MemMon Total'!Q$10:Q$35),0)</f>
        <v>0</v>
      </c>
      <c r="S46" s="569">
        <f>IF($B$8="Actuals only",SUMIF('MemMon Actual'!$B$14:$B$39,'Summary TC'!$B44,'MemMon Actual'!R$14:R$39),0)+IF($B$8="Actuals + Projected",SUMIF('MemMon Total'!$B$10:$B$35,'Summary TC'!$B44,'MemMon Total'!R$10:R$35),0)</f>
        <v>0</v>
      </c>
      <c r="T46" s="599">
        <f>IF($B$8="Actuals only",SUMIF('MemMon Actual'!$B$14:$B$39,'Summary TC'!$B44,'MemMon Actual'!S$14:S$39),0)+IF($B$8="Actuals + Projected",SUMIF('MemMon Total'!$B$10:$B$35,'Summary TC'!$B44,'MemMon Total'!S$10:S$35),0)</f>
        <v>3203963</v>
      </c>
      <c r="U46" s="844">
        <f>IF($B$8="Actuals only",SUMIF('MemMon Actual'!$B$14:$B$39,'Summary TC'!$B44,'MemMon Actual'!T$14:T$39),0)+IF($B$8="Actuals + Projected",SUMIF('MemMon Total'!$B$10:$B$35,'Summary TC'!$B44,'MemMon Total'!T$10:T$35),0)</f>
        <v>3119263</v>
      </c>
      <c r="V46" s="844">
        <f>IF($B$8="Actuals only",SUMIF('MemMon Actual'!$B$14:$B$39,'Summary TC'!$B44,'MemMon Actual'!U$14:U$39),0)+IF($B$8="Actuals + Projected",SUMIF('MemMon Total'!$B$10:$B$35,'Summary TC'!$B44,'MemMon Total'!U$10:U$35),0)</f>
        <v>3109192</v>
      </c>
      <c r="W46" s="844">
        <f>IF($B$8="Actuals only",SUMIF('MemMon Actual'!$B$14:$B$39,'Summary TC'!$B44,'MemMon Actual'!V$14:V$39),0)+IF($B$8="Actuals + Projected",SUMIF('MemMon Total'!$B$10:$B$35,'Summary TC'!$B44,'MemMon Total'!V$10:V$35),0)</f>
        <v>3310651</v>
      </c>
      <c r="X46" s="600">
        <f>IF($B$8="Actuals only",SUMIF('MemMon Actual'!$B$14:$B$39,'Summary TC'!$B44,'MemMon Actual'!W$14:W$39),0)+IF($B$8="Actuals + Projected",SUMIF('MemMon Total'!$B$10:$B$35,'Summary TC'!$B44,'MemMon Total'!W$10:W$35),0)</f>
        <v>3380809</v>
      </c>
      <c r="Y46" s="569">
        <f>IF($B$8="Actuals only",SUMIF('MemMon Actual'!$B$14:$B$39,'Summary TC'!$B44,'MemMon Actual'!X$14:X$39),0)+IF($B$8="Actuals + Projected",SUMIF('MemMon Total'!$B$10:$B$35,'Summary TC'!$B44,'MemMon Total'!X$10:X$35),0)</f>
        <v>0</v>
      </c>
      <c r="Z46" s="569">
        <f>IF($B$8="Actuals only",SUMIF('MemMon Actual'!$B$14:$B$39,'Summary TC'!$B44,'MemMon Actual'!Y$14:Y$39),0)+IF($B$8="Actuals + Projected",SUMIF('MemMon Total'!$B$10:$B$35,'Summary TC'!$B44,'MemMon Total'!Y$10:Y$35),0)</f>
        <v>0</v>
      </c>
      <c r="AA46" s="569">
        <f>IF($B$8="Actuals only",SUMIF('MemMon Actual'!$B$14:$B$39,'Summary TC'!$B44,'MemMon Actual'!Z$14:Z$39),0)+IF($B$8="Actuals + Projected",SUMIF('MemMon Total'!$B$10:$B$35,'Summary TC'!$B44,'MemMon Total'!Z$10:Z$35),0)</f>
        <v>0</v>
      </c>
      <c r="AB46" s="569">
        <f>IF($B$8="Actuals only",SUMIF('MemMon Actual'!$B$14:$B$39,'Summary TC'!$B44,'MemMon Actual'!AA$14:AA$39),0)+IF($B$8="Actuals + Projected",SUMIF('MemMon Total'!$B$10:$B$35,'Summary TC'!$B44,'MemMon Total'!AA$10:AA$35),0)</f>
        <v>0</v>
      </c>
      <c r="AC46" s="569">
        <f>IF($B$8="Actuals only",SUMIF('MemMon Actual'!$B$14:$B$39,'Summary TC'!$B44,'MemMon Actual'!AB$14:AB$39),0)+IF($B$8="Actuals + Projected",SUMIF('MemMon Total'!$B$10:$B$35,'Summary TC'!$B44,'MemMon Total'!AB$10:AB$35),0)</f>
        <v>0</v>
      </c>
      <c r="AD46" s="569">
        <f>IF($B$8="Actuals only",SUMIF('MemMon Actual'!$B$14:$B$39,'Summary TC'!$B44,'MemMon Actual'!AC$14:AC$39),0)+IF($B$8="Actuals + Projected",SUMIF('MemMon Total'!$B$10:$B$35,'Summary TC'!$B44,'MemMon Total'!AC$10:AC$35),0)</f>
        <v>0</v>
      </c>
      <c r="AE46" s="569">
        <f>IF($B$8="Actuals only",SUMIF('MemMon Actual'!$B$14:$B$39,'Summary TC'!$B44,'MemMon Actual'!AD$14:AD$39),0)+IF($B$8="Actuals + Projected",SUMIF('MemMon Total'!$B$10:$B$35,'Summary TC'!$B44,'MemMon Total'!AD$10:AD$35),0)</f>
        <v>0</v>
      </c>
      <c r="AF46" s="569">
        <f>IF($B$8="Actuals only",SUMIF('MemMon Actual'!$B$14:$B$39,'Summary TC'!$B44,'MemMon Actual'!AE$14:AE$39),0)+IF($B$8="Actuals + Projected",SUMIF('MemMon Total'!$B$10:$B$35,'Summary TC'!$B44,'MemMon Total'!AE$10:AE$35),0)</f>
        <v>0</v>
      </c>
      <c r="AG46" s="569">
        <f>IF($B$8="Actuals only",SUMIF('MemMon Actual'!$B$14:$B$39,'Summary TC'!$B44,'MemMon Actual'!AF$14:AF$39),0)+IF($B$8="Actuals + Projected",SUMIF('MemMon Total'!$B$10:$B$35,'Summary TC'!$B44,'MemMon Total'!AF$10:AF$35),0)</f>
        <v>0</v>
      </c>
      <c r="AH46" s="600">
        <f>IF($B$8="Actuals only",SUMIF('MemMon Actual'!$B$14:$B$39,'Summary TC'!$B44,'MemMon Actual'!AG$14:AG$39),0)+IF($B$8="Actuals + Projected",SUMIF('MemMon Total'!$B$10:$B$35,'Summary TC'!$B44,'MemMon Total'!AG$10:AG$35),0)</f>
        <v>0</v>
      </c>
      <c r="AI46" s="755"/>
    </row>
    <row r="47" spans="2:35" x14ac:dyDescent="0.2">
      <c r="B47" s="539"/>
      <c r="C47" s="581"/>
      <c r="D47" s="450"/>
      <c r="E47" s="606"/>
      <c r="F47" s="607"/>
      <c r="G47" s="607"/>
      <c r="H47" s="607"/>
      <c r="I47" s="607"/>
      <c r="J47" s="607"/>
      <c r="K47" s="607"/>
      <c r="L47" s="607"/>
      <c r="M47" s="607"/>
      <c r="N47" s="607"/>
      <c r="O47" s="607"/>
      <c r="P47" s="607"/>
      <c r="Q47" s="607"/>
      <c r="R47" s="607"/>
      <c r="S47" s="607"/>
      <c r="T47" s="606"/>
      <c r="U47" s="864"/>
      <c r="V47" s="864"/>
      <c r="W47" s="864"/>
      <c r="X47" s="608"/>
      <c r="Y47" s="607"/>
      <c r="Z47" s="607"/>
      <c r="AA47" s="607"/>
      <c r="AB47" s="607"/>
      <c r="AC47" s="607"/>
      <c r="AD47" s="607"/>
      <c r="AE47" s="607"/>
      <c r="AF47" s="607"/>
      <c r="AG47" s="607"/>
      <c r="AH47" s="608"/>
      <c r="AI47" s="755"/>
    </row>
    <row r="48" spans="2:35" x14ac:dyDescent="0.2">
      <c r="B48" s="539" t="str">
        <f>IFERROR(VLOOKUP(C48,'MEG Def'!$A$14:$B$21,2),"")</f>
        <v>BCCP</v>
      </c>
      <c r="C48" s="585">
        <v>4</v>
      </c>
      <c r="D48" s="586" t="s">
        <v>20</v>
      </c>
      <c r="E48" s="587">
        <f>E49*E50</f>
        <v>0</v>
      </c>
      <c r="F48" s="588">
        <f t="shared" ref="F48:AC48" si="8">F49*F50</f>
        <v>0</v>
      </c>
      <c r="G48" s="588">
        <f t="shared" si="8"/>
        <v>0</v>
      </c>
      <c r="H48" s="588">
        <f t="shared" si="8"/>
        <v>0</v>
      </c>
      <c r="I48" s="588">
        <f t="shared" si="8"/>
        <v>0</v>
      </c>
      <c r="J48" s="588">
        <f t="shared" si="8"/>
        <v>0</v>
      </c>
      <c r="K48" s="588">
        <f t="shared" si="8"/>
        <v>0</v>
      </c>
      <c r="L48" s="588">
        <f t="shared" si="8"/>
        <v>0</v>
      </c>
      <c r="M48" s="588">
        <f t="shared" si="8"/>
        <v>0</v>
      </c>
      <c r="N48" s="588">
        <f t="shared" si="8"/>
        <v>0</v>
      </c>
      <c r="O48" s="588">
        <f t="shared" si="8"/>
        <v>0</v>
      </c>
      <c r="P48" s="588">
        <f t="shared" si="8"/>
        <v>0</v>
      </c>
      <c r="Q48" s="588">
        <f t="shared" si="8"/>
        <v>0</v>
      </c>
      <c r="R48" s="588">
        <f t="shared" si="8"/>
        <v>0</v>
      </c>
      <c r="S48" s="588">
        <f t="shared" si="8"/>
        <v>0</v>
      </c>
      <c r="T48" s="587">
        <f t="shared" si="8"/>
        <v>7076956.7000000002</v>
      </c>
      <c r="U48" s="862">
        <f t="shared" si="8"/>
        <v>7247849.7000000002</v>
      </c>
      <c r="V48" s="862">
        <f t="shared" si="8"/>
        <v>8067511.1000000006</v>
      </c>
      <c r="W48" s="862">
        <f t="shared" si="8"/>
        <v>8473521.4199999999</v>
      </c>
      <c r="X48" s="589">
        <f t="shared" si="8"/>
        <v>9794201.0099999998</v>
      </c>
      <c r="Y48" s="588">
        <f t="shared" si="8"/>
        <v>0</v>
      </c>
      <c r="Z48" s="588">
        <f t="shared" si="8"/>
        <v>0</v>
      </c>
      <c r="AA48" s="588">
        <f t="shared" si="8"/>
        <v>0</v>
      </c>
      <c r="AB48" s="588">
        <f t="shared" si="8"/>
        <v>0</v>
      </c>
      <c r="AC48" s="588">
        <f t="shared" si="8"/>
        <v>0</v>
      </c>
      <c r="AD48" s="588">
        <f>AD49*AD50</f>
        <v>0</v>
      </c>
      <c r="AE48" s="588">
        <f>AE49*AE50</f>
        <v>0</v>
      </c>
      <c r="AF48" s="588">
        <f>AF49*AF50</f>
        <v>0</v>
      </c>
      <c r="AG48" s="588">
        <f>AG49*AG50</f>
        <v>0</v>
      </c>
      <c r="AH48" s="589">
        <f>AH49*AH50</f>
        <v>0</v>
      </c>
      <c r="AI48" s="755"/>
    </row>
    <row r="49" spans="2:35" s="590" customFormat="1" x14ac:dyDescent="0.2">
      <c r="B49" s="591"/>
      <c r="C49" s="592"/>
      <c r="D49" s="593" t="s">
        <v>21</v>
      </c>
      <c r="E49" s="594">
        <f>SUMIF('WOW PMPM &amp; Agg'!$B$10:$B$39,'Summary TC'!$B48,'WOW PMPM &amp; Agg'!D$10:D$39)</f>
        <v>0</v>
      </c>
      <c r="F49" s="595">
        <f>SUMIF('WOW PMPM &amp; Agg'!$B$10:$B$39,'Summary TC'!$B48,'WOW PMPM &amp; Agg'!E$10:E$39)</f>
        <v>0</v>
      </c>
      <c r="G49" s="595">
        <f>SUMIF('WOW PMPM &amp; Agg'!$B$10:$B$39,'Summary TC'!$B48,'WOW PMPM &amp; Agg'!F$10:F$39)</f>
        <v>0</v>
      </c>
      <c r="H49" s="595">
        <f>SUMIF('WOW PMPM &amp; Agg'!$B$10:$B$39,'Summary TC'!$B48,'WOW PMPM &amp; Agg'!G$10:G$39)</f>
        <v>0</v>
      </c>
      <c r="I49" s="595">
        <f>SUMIF('WOW PMPM &amp; Agg'!$B$10:$B$39,'Summary TC'!$B48,'WOW PMPM &amp; Agg'!H$10:H$39)</f>
        <v>0</v>
      </c>
      <c r="J49" s="595">
        <f>SUMIF('WOW PMPM &amp; Agg'!$B$10:$B$39,'Summary TC'!$B48,'WOW PMPM &amp; Agg'!I$10:I$39)</f>
        <v>0</v>
      </c>
      <c r="K49" s="595">
        <f>SUMIF('WOW PMPM &amp; Agg'!$B$10:$B$39,'Summary TC'!$B48,'WOW PMPM &amp; Agg'!J$10:J$39)</f>
        <v>0</v>
      </c>
      <c r="L49" s="595">
        <f>SUMIF('WOW PMPM &amp; Agg'!$B$10:$B$39,'Summary TC'!$B48,'WOW PMPM &amp; Agg'!K$10:K$39)</f>
        <v>0</v>
      </c>
      <c r="M49" s="595">
        <f>SUMIF('WOW PMPM &amp; Agg'!$B$10:$B$39,'Summary TC'!$B48,'WOW PMPM &amp; Agg'!L$10:L$39)</f>
        <v>0</v>
      </c>
      <c r="N49" s="595">
        <f>SUMIF('WOW PMPM &amp; Agg'!$B$10:$B$39,'Summary TC'!$B48,'WOW PMPM &amp; Agg'!M$10:M$39)</f>
        <v>0</v>
      </c>
      <c r="O49" s="595">
        <f>SUMIF('WOW PMPM &amp; Agg'!$B$10:$B$39,'Summary TC'!$B48,'WOW PMPM &amp; Agg'!N$10:N$39)</f>
        <v>0</v>
      </c>
      <c r="P49" s="595">
        <f>SUMIF('WOW PMPM &amp; Agg'!$B$10:$B$39,'Summary TC'!$B48,'WOW PMPM &amp; Agg'!O$10:O$39)</f>
        <v>0</v>
      </c>
      <c r="Q49" s="595">
        <f>SUMIF('WOW PMPM &amp; Agg'!$B$10:$B$39,'Summary TC'!$B48,'WOW PMPM &amp; Agg'!P$10:P$39)</f>
        <v>0</v>
      </c>
      <c r="R49" s="595">
        <f>SUMIF('WOW PMPM &amp; Agg'!$B$10:$B$39,'Summary TC'!$B48,'WOW PMPM &amp; Agg'!Q$10:Q$39)</f>
        <v>0</v>
      </c>
      <c r="S49" s="595">
        <f>SUMIF('WOW PMPM &amp; Agg'!$B$10:$B$39,'Summary TC'!$B48,'WOW PMPM &amp; Agg'!R$10:R$39)</f>
        <v>0</v>
      </c>
      <c r="T49" s="594">
        <f>SUMIF('WOW PMPM &amp; Agg'!$B$10:$B$39,'Summary TC'!$B48,'WOW PMPM &amp; Agg'!S$10:S$39)</f>
        <v>3138.34</v>
      </c>
      <c r="U49" s="863">
        <f>SUMIF('WOW PMPM &amp; Agg'!$B$10:$B$39,'Summary TC'!$B48,'WOW PMPM &amp; Agg'!T$10:T$39)</f>
        <v>3279.57</v>
      </c>
      <c r="V49" s="863">
        <f>SUMIF('WOW PMPM &amp; Agg'!$B$10:$B$39,'Summary TC'!$B48,'WOW PMPM &amp; Agg'!U$10:U$39)</f>
        <v>3427.15</v>
      </c>
      <c r="W49" s="863">
        <f>SUMIF('WOW PMPM &amp; Agg'!$B$10:$B$39,'Summary TC'!$B48,'WOW PMPM &amp; Agg'!V$10:V$39)</f>
        <v>3581.37</v>
      </c>
      <c r="X49" s="596">
        <f>SUMIF('WOW PMPM &amp; Agg'!$B$10:$B$39,'Summary TC'!$B48,'WOW PMPM &amp; Agg'!W$10:W$39)</f>
        <v>3742.53</v>
      </c>
      <c r="Y49" s="595">
        <f>SUMIF('WOW PMPM &amp; Agg'!$B$10:$B$39,'Summary TC'!$B48,'WOW PMPM &amp; Agg'!X$10:X$39)</f>
        <v>0</v>
      </c>
      <c r="Z49" s="595">
        <f>SUMIF('WOW PMPM &amp; Agg'!$B$10:$B$39,'Summary TC'!$B48,'WOW PMPM &amp; Agg'!Y$10:Y$39)</f>
        <v>0</v>
      </c>
      <c r="AA49" s="595">
        <f>SUMIF('WOW PMPM &amp; Agg'!$B$10:$B$39,'Summary TC'!$B48,'WOW PMPM &amp; Agg'!Z$10:Z$39)</f>
        <v>0</v>
      </c>
      <c r="AB49" s="595">
        <f>SUMIF('WOW PMPM &amp; Agg'!$B$10:$B$39,'Summary TC'!$B48,'WOW PMPM &amp; Agg'!AA$10:AA$39)</f>
        <v>0</v>
      </c>
      <c r="AC49" s="595">
        <f>SUMIF('WOW PMPM &amp; Agg'!$B$10:$B$39,'Summary TC'!$B48,'WOW PMPM &amp; Agg'!AB$10:AB$39)</f>
        <v>0</v>
      </c>
      <c r="AD49" s="595">
        <f>SUMIF('WOW PMPM &amp; Agg'!$B$10:$B$39,'Summary TC'!$B48,'WOW PMPM &amp; Agg'!AC$10:AC$39)</f>
        <v>0</v>
      </c>
      <c r="AE49" s="595">
        <f>SUMIF('WOW PMPM &amp; Agg'!$B$10:$B$39,'Summary TC'!$B48,'WOW PMPM &amp; Agg'!AD$10:AD$39)</f>
        <v>0</v>
      </c>
      <c r="AF49" s="595">
        <f>SUMIF('WOW PMPM &amp; Agg'!$B$10:$B$39,'Summary TC'!$B48,'WOW PMPM &amp; Agg'!AE$10:AE$39)</f>
        <v>0</v>
      </c>
      <c r="AG49" s="595">
        <f>SUMIF('WOW PMPM &amp; Agg'!$B$10:$B$39,'Summary TC'!$B48,'WOW PMPM &amp; Agg'!AF$10:AF$39)</f>
        <v>0</v>
      </c>
      <c r="AH49" s="596">
        <f>SUMIF('WOW PMPM &amp; Agg'!$B$10:$B$39,'Summary TC'!$B48,'WOW PMPM &amp; Agg'!AG$10:AG$39)</f>
        <v>0</v>
      </c>
      <c r="AI49" s="725"/>
    </row>
    <row r="50" spans="2:35" x14ac:dyDescent="0.2">
      <c r="B50" s="605"/>
      <c r="C50" s="585"/>
      <c r="D50" s="503" t="s">
        <v>22</v>
      </c>
      <c r="E50" s="599">
        <f>IF($B$8="Actuals only",SUMIF('MemMon Actual'!$B$14:$B$39,'Summary TC'!$B48,'MemMon Actual'!D$14:D$39),0)+IF($B$8="Actuals + Projected",SUMIF('MemMon Total'!$B$10:$B$35,'Summary TC'!$B48,'MemMon Total'!D$10:D$35),0)</f>
        <v>0</v>
      </c>
      <c r="F50" s="569">
        <f>IF($B$8="Actuals only",SUMIF('MemMon Actual'!$B$14:$B$39,'Summary TC'!$B48,'MemMon Actual'!E$14:E$39),0)+IF($B$8="Actuals + Projected",SUMIF('MemMon Total'!$B$10:$B$35,'Summary TC'!$B48,'MemMon Total'!E$10:E$35),0)</f>
        <v>0</v>
      </c>
      <c r="G50" s="569">
        <f>IF($B$8="Actuals only",SUMIF('MemMon Actual'!$B$14:$B$39,'Summary TC'!$B48,'MemMon Actual'!F$14:F$39),0)+IF($B$8="Actuals + Projected",SUMIF('MemMon Total'!$B$10:$B$35,'Summary TC'!$B48,'MemMon Total'!F$10:F$35),0)</f>
        <v>0</v>
      </c>
      <c r="H50" s="569">
        <f>IF($B$8="Actuals only",SUMIF('MemMon Actual'!$B$14:$B$39,'Summary TC'!$B48,'MemMon Actual'!G$14:G$39),0)+IF($B$8="Actuals + Projected",SUMIF('MemMon Total'!$B$10:$B$35,'Summary TC'!$B48,'MemMon Total'!G$10:G$35),0)</f>
        <v>0</v>
      </c>
      <c r="I50" s="569">
        <f>IF($B$8="Actuals only",SUMIF('MemMon Actual'!$B$14:$B$39,'Summary TC'!$B48,'MemMon Actual'!H$14:H$39),0)+IF($B$8="Actuals + Projected",SUMIF('MemMon Total'!$B$10:$B$35,'Summary TC'!$B48,'MemMon Total'!H$10:H$35),0)</f>
        <v>0</v>
      </c>
      <c r="J50" s="569">
        <f>IF($B$8="Actuals only",SUMIF('MemMon Actual'!$B$14:$B$39,'Summary TC'!$B48,'MemMon Actual'!I$14:I$39),0)+IF($B$8="Actuals + Projected",SUMIF('MemMon Total'!$B$10:$B$35,'Summary TC'!$B48,'MemMon Total'!I$10:I$35),0)</f>
        <v>0</v>
      </c>
      <c r="K50" s="569">
        <f>IF($B$8="Actuals only",SUMIF('MemMon Actual'!$B$14:$B$39,'Summary TC'!$B48,'MemMon Actual'!J$14:J$39),0)+IF($B$8="Actuals + Projected",SUMIF('MemMon Total'!$B$10:$B$35,'Summary TC'!$B48,'MemMon Total'!J$10:J$35),0)</f>
        <v>0</v>
      </c>
      <c r="L50" s="569">
        <f>IF($B$8="Actuals only",SUMIF('MemMon Actual'!$B$14:$B$39,'Summary TC'!$B48,'MemMon Actual'!K$14:K$39),0)+IF($B$8="Actuals + Projected",SUMIF('MemMon Total'!$B$10:$B$35,'Summary TC'!$B48,'MemMon Total'!K$10:K$35),0)</f>
        <v>0</v>
      </c>
      <c r="M50" s="569">
        <f>IF($B$8="Actuals only",SUMIF('MemMon Actual'!$B$14:$B$39,'Summary TC'!$B48,'MemMon Actual'!L$14:L$39),0)+IF($B$8="Actuals + Projected",SUMIF('MemMon Total'!$B$10:$B$35,'Summary TC'!$B48,'MemMon Total'!L$10:L$35),0)</f>
        <v>0</v>
      </c>
      <c r="N50" s="569">
        <f>IF($B$8="Actuals only",SUMIF('MemMon Actual'!$B$14:$B$39,'Summary TC'!$B48,'MemMon Actual'!M$14:M$39),0)+IF($B$8="Actuals + Projected",SUMIF('MemMon Total'!$B$10:$B$35,'Summary TC'!$B48,'MemMon Total'!M$10:M$35),0)</f>
        <v>0</v>
      </c>
      <c r="O50" s="569">
        <f>IF($B$8="Actuals only",SUMIF('MemMon Actual'!$B$14:$B$39,'Summary TC'!$B48,'MemMon Actual'!N$14:N$39),0)+IF($B$8="Actuals + Projected",SUMIF('MemMon Total'!$B$10:$B$35,'Summary TC'!$B48,'MemMon Total'!N$10:N$35),0)</f>
        <v>0</v>
      </c>
      <c r="P50" s="569">
        <f>IF($B$8="Actuals only",SUMIF('MemMon Actual'!$B$14:$B$39,'Summary TC'!$B48,'MemMon Actual'!O$14:O$39),0)+IF($B$8="Actuals + Projected",SUMIF('MemMon Total'!$B$10:$B$35,'Summary TC'!$B48,'MemMon Total'!O$10:O$35),0)</f>
        <v>0</v>
      </c>
      <c r="Q50" s="569">
        <f>IF($B$8="Actuals only",SUMIF('MemMon Actual'!$B$14:$B$39,'Summary TC'!$B48,'MemMon Actual'!P$14:P$39),0)+IF($B$8="Actuals + Projected",SUMIF('MemMon Total'!$B$10:$B$35,'Summary TC'!$B48,'MemMon Total'!P$10:P$35),0)</f>
        <v>0</v>
      </c>
      <c r="R50" s="569">
        <f>IF($B$8="Actuals only",SUMIF('MemMon Actual'!$B$14:$B$39,'Summary TC'!$B48,'MemMon Actual'!Q$14:Q$39),0)+IF($B$8="Actuals + Projected",SUMIF('MemMon Total'!$B$10:$B$35,'Summary TC'!$B48,'MemMon Total'!Q$10:Q$35),0)</f>
        <v>0</v>
      </c>
      <c r="S50" s="569">
        <f>IF($B$8="Actuals only",SUMIF('MemMon Actual'!$B$14:$B$39,'Summary TC'!$B48,'MemMon Actual'!R$14:R$39),0)+IF($B$8="Actuals + Projected",SUMIF('MemMon Total'!$B$10:$B$35,'Summary TC'!$B48,'MemMon Total'!R$10:R$35),0)</f>
        <v>0</v>
      </c>
      <c r="T50" s="599">
        <f>IF($B$8="Actuals only",SUMIF('MemMon Actual'!$B$14:$B$39,'Summary TC'!$B48,'MemMon Actual'!S$14:S$39),0)+IF($B$8="Actuals + Projected",SUMIF('MemMon Total'!$B$10:$B$35,'Summary TC'!$B48,'MemMon Total'!S$10:S$35),0)</f>
        <v>2255</v>
      </c>
      <c r="U50" s="844">
        <f>IF($B$8="Actuals only",SUMIF('MemMon Actual'!$B$14:$B$39,'Summary TC'!$B48,'MemMon Actual'!T$14:T$39),0)+IF($B$8="Actuals + Projected",SUMIF('MemMon Total'!$B$10:$B$35,'Summary TC'!$B48,'MemMon Total'!T$10:T$35),0)</f>
        <v>2210</v>
      </c>
      <c r="V50" s="844">
        <f>IF($B$8="Actuals only",SUMIF('MemMon Actual'!$B$14:$B$39,'Summary TC'!$B48,'MemMon Actual'!U$14:U$39),0)+IF($B$8="Actuals + Projected",SUMIF('MemMon Total'!$B$10:$B$35,'Summary TC'!$B48,'MemMon Total'!U$10:U$35),0)</f>
        <v>2354</v>
      </c>
      <c r="W50" s="844">
        <f>IF($B$8="Actuals only",SUMIF('MemMon Actual'!$B$14:$B$39,'Summary TC'!$B48,'MemMon Actual'!V$14:V$39),0)+IF($B$8="Actuals + Projected",SUMIF('MemMon Total'!$B$10:$B$35,'Summary TC'!$B48,'MemMon Total'!V$10:V$35),0)</f>
        <v>2366</v>
      </c>
      <c r="X50" s="600">
        <f>IF($B$8="Actuals only",SUMIF('MemMon Actual'!$B$14:$B$39,'Summary TC'!$B48,'MemMon Actual'!W$14:W$39),0)+IF($B$8="Actuals + Projected",SUMIF('MemMon Total'!$B$10:$B$35,'Summary TC'!$B48,'MemMon Total'!W$10:W$35),0)</f>
        <v>2617</v>
      </c>
      <c r="Y50" s="569">
        <f>IF($B$8="Actuals only",SUMIF('MemMon Actual'!$B$14:$B$39,'Summary TC'!$B48,'MemMon Actual'!X$14:X$39),0)+IF($B$8="Actuals + Projected",SUMIF('MemMon Total'!$B$10:$B$35,'Summary TC'!$B48,'MemMon Total'!X$10:X$35),0)</f>
        <v>0</v>
      </c>
      <c r="Z50" s="569">
        <f>IF($B$8="Actuals only",SUMIF('MemMon Actual'!$B$14:$B$39,'Summary TC'!$B48,'MemMon Actual'!Y$14:Y$39),0)+IF($B$8="Actuals + Projected",SUMIF('MemMon Total'!$B$10:$B$35,'Summary TC'!$B48,'MemMon Total'!Y$10:Y$35),0)</f>
        <v>0</v>
      </c>
      <c r="AA50" s="569">
        <f>IF($B$8="Actuals only",SUMIF('MemMon Actual'!$B$14:$B$39,'Summary TC'!$B48,'MemMon Actual'!Z$14:Z$39),0)+IF($B$8="Actuals + Projected",SUMIF('MemMon Total'!$B$10:$B$35,'Summary TC'!$B48,'MemMon Total'!Z$10:Z$35),0)</f>
        <v>0</v>
      </c>
      <c r="AB50" s="569">
        <f>IF($B$8="Actuals only",SUMIF('MemMon Actual'!$B$14:$B$39,'Summary TC'!$B48,'MemMon Actual'!AA$14:AA$39),0)+IF($B$8="Actuals + Projected",SUMIF('MemMon Total'!$B$10:$B$35,'Summary TC'!$B48,'MemMon Total'!AA$10:AA$35),0)</f>
        <v>0</v>
      </c>
      <c r="AC50" s="569">
        <f>IF($B$8="Actuals only",SUMIF('MemMon Actual'!$B$14:$B$39,'Summary TC'!$B48,'MemMon Actual'!AB$14:AB$39),0)+IF($B$8="Actuals + Projected",SUMIF('MemMon Total'!$B$10:$B$35,'Summary TC'!$B48,'MemMon Total'!AB$10:AB$35),0)</f>
        <v>0</v>
      </c>
      <c r="AD50" s="569">
        <f>IF($B$8="Actuals only",SUMIF('MemMon Actual'!$B$14:$B$39,'Summary TC'!$B48,'MemMon Actual'!AC$14:AC$39),0)+IF($B$8="Actuals + Projected",SUMIF('MemMon Total'!$B$10:$B$35,'Summary TC'!$B48,'MemMon Total'!AC$10:AC$35),0)</f>
        <v>0</v>
      </c>
      <c r="AE50" s="569">
        <f>IF($B$8="Actuals only",SUMIF('MemMon Actual'!$B$14:$B$39,'Summary TC'!$B48,'MemMon Actual'!AD$14:AD$39),0)+IF($B$8="Actuals + Projected",SUMIF('MemMon Total'!$B$10:$B$35,'Summary TC'!$B48,'MemMon Total'!AD$10:AD$35),0)</f>
        <v>0</v>
      </c>
      <c r="AF50" s="569">
        <f>IF($B$8="Actuals only",SUMIF('MemMon Actual'!$B$14:$B$39,'Summary TC'!$B48,'MemMon Actual'!AE$14:AE$39),0)+IF($B$8="Actuals + Projected",SUMIF('MemMon Total'!$B$10:$B$35,'Summary TC'!$B48,'MemMon Total'!AE$10:AE$35),0)</f>
        <v>0</v>
      </c>
      <c r="AG50" s="569">
        <f>IF($B$8="Actuals only",SUMIF('MemMon Actual'!$B$14:$B$39,'Summary TC'!$B48,'MemMon Actual'!AF$14:AF$39),0)+IF($B$8="Actuals + Projected",SUMIF('MemMon Total'!$B$10:$B$35,'Summary TC'!$B48,'MemMon Total'!AF$10:AF$35),0)</f>
        <v>0</v>
      </c>
      <c r="AH50" s="600">
        <f>IF($B$8="Actuals only",SUMIF('MemMon Actual'!$B$14:$B$39,'Summary TC'!$B48,'MemMon Actual'!AG$14:AG$39),0)+IF($B$8="Actuals + Projected",SUMIF('MemMon Total'!$B$10:$B$35,'Summary TC'!$B48,'MemMon Total'!AG$10:AG$35),0)</f>
        <v>0</v>
      </c>
      <c r="AI50" s="755"/>
    </row>
    <row r="51" spans="2:35" x14ac:dyDescent="0.2">
      <c r="B51" s="539"/>
      <c r="C51" s="581"/>
      <c r="D51" s="450"/>
      <c r="E51" s="606"/>
      <c r="F51" s="607"/>
      <c r="G51" s="607"/>
      <c r="H51" s="607"/>
      <c r="I51" s="607"/>
      <c r="J51" s="607"/>
      <c r="K51" s="607"/>
      <c r="L51" s="607"/>
      <c r="M51" s="607"/>
      <c r="N51" s="607"/>
      <c r="O51" s="607"/>
      <c r="P51" s="607"/>
      <c r="Q51" s="607"/>
      <c r="R51" s="607"/>
      <c r="S51" s="607"/>
      <c r="T51" s="606"/>
      <c r="U51" s="864"/>
      <c r="V51" s="864"/>
      <c r="W51" s="864"/>
      <c r="X51" s="608"/>
      <c r="Y51" s="607"/>
      <c r="Z51" s="607"/>
      <c r="AA51" s="607"/>
      <c r="AB51" s="607"/>
      <c r="AC51" s="607"/>
      <c r="AD51" s="607"/>
      <c r="AE51" s="607"/>
      <c r="AF51" s="607"/>
      <c r="AG51" s="607"/>
      <c r="AH51" s="608"/>
      <c r="AI51" s="755"/>
    </row>
    <row r="52" spans="2:35" x14ac:dyDescent="0.2">
      <c r="B52" s="539" t="str">
        <f>IFERROR(VLOOKUP(C52,'MEG Def'!$A$14:$B$21,2),"")</f>
        <v xml:space="preserve">Old Age Assistance </v>
      </c>
      <c r="C52" s="585">
        <v>5</v>
      </c>
      <c r="D52" s="586" t="s">
        <v>20</v>
      </c>
      <c r="E52" s="587">
        <f>E53*E54</f>
        <v>0</v>
      </c>
      <c r="F52" s="588">
        <f t="shared" ref="F52:AC52" si="9">F53*F54</f>
        <v>0</v>
      </c>
      <c r="G52" s="588">
        <f t="shared" si="9"/>
        <v>0</v>
      </c>
      <c r="H52" s="588">
        <f t="shared" si="9"/>
        <v>0</v>
      </c>
      <c r="I52" s="588">
        <f t="shared" si="9"/>
        <v>0</v>
      </c>
      <c r="J52" s="588">
        <f t="shared" si="9"/>
        <v>0</v>
      </c>
      <c r="K52" s="588">
        <f t="shared" si="9"/>
        <v>0</v>
      </c>
      <c r="L52" s="588">
        <f t="shared" si="9"/>
        <v>0</v>
      </c>
      <c r="M52" s="588">
        <f t="shared" si="9"/>
        <v>0</v>
      </c>
      <c r="N52" s="588">
        <f t="shared" si="9"/>
        <v>0</v>
      </c>
      <c r="O52" s="588">
        <f t="shared" si="9"/>
        <v>0</v>
      </c>
      <c r="P52" s="588">
        <f t="shared" si="9"/>
        <v>0</v>
      </c>
      <c r="Q52" s="588">
        <f t="shared" si="9"/>
        <v>0</v>
      </c>
      <c r="R52" s="588">
        <f t="shared" si="9"/>
        <v>0</v>
      </c>
      <c r="S52" s="588">
        <f t="shared" si="9"/>
        <v>0</v>
      </c>
      <c r="T52" s="587">
        <f t="shared" si="9"/>
        <v>513560766.12</v>
      </c>
      <c r="U52" s="862">
        <f t="shared" si="9"/>
        <v>552859330.79999995</v>
      </c>
      <c r="V52" s="862">
        <f t="shared" si="9"/>
        <v>591481575.60000002</v>
      </c>
      <c r="W52" s="862">
        <f t="shared" si="9"/>
        <v>643129636.67999995</v>
      </c>
      <c r="X52" s="589">
        <f t="shared" si="9"/>
        <v>698967231.78999996</v>
      </c>
      <c r="Y52" s="588">
        <f t="shared" si="9"/>
        <v>0</v>
      </c>
      <c r="Z52" s="588">
        <f t="shared" si="9"/>
        <v>0</v>
      </c>
      <c r="AA52" s="588">
        <f t="shared" si="9"/>
        <v>0</v>
      </c>
      <c r="AB52" s="588">
        <f t="shared" si="9"/>
        <v>0</v>
      </c>
      <c r="AC52" s="588">
        <f t="shared" si="9"/>
        <v>0</v>
      </c>
      <c r="AD52" s="588">
        <f>AD53*AD54</f>
        <v>0</v>
      </c>
      <c r="AE52" s="588">
        <f>AE53*AE54</f>
        <v>0</v>
      </c>
      <c r="AF52" s="588">
        <f>AF53*AF54</f>
        <v>0</v>
      </c>
      <c r="AG52" s="588">
        <f>AG53*AG54</f>
        <v>0</v>
      </c>
      <c r="AH52" s="589">
        <f>AH53*AH54</f>
        <v>0</v>
      </c>
      <c r="AI52" s="755"/>
    </row>
    <row r="53" spans="2:35" s="590" customFormat="1" x14ac:dyDescent="0.2">
      <c r="B53" s="591"/>
      <c r="C53" s="592"/>
      <c r="D53" s="593" t="s">
        <v>21</v>
      </c>
      <c r="E53" s="594">
        <f>SUMIF('WOW PMPM &amp; Agg'!$B$10:$B$39,'Summary TC'!$B52,'WOW PMPM &amp; Agg'!D$10:D$39)</f>
        <v>0</v>
      </c>
      <c r="F53" s="595">
        <f>SUMIF('WOW PMPM &amp; Agg'!$B$10:$B$39,'Summary TC'!$B52,'WOW PMPM &amp; Agg'!E$10:E$39)</f>
        <v>0</v>
      </c>
      <c r="G53" s="595">
        <f>SUMIF('WOW PMPM &amp; Agg'!$B$10:$B$39,'Summary TC'!$B52,'WOW PMPM &amp; Agg'!F$10:F$39)</f>
        <v>0</v>
      </c>
      <c r="H53" s="595">
        <f>SUMIF('WOW PMPM &amp; Agg'!$B$10:$B$39,'Summary TC'!$B52,'WOW PMPM &amp; Agg'!G$10:G$39)</f>
        <v>0</v>
      </c>
      <c r="I53" s="595">
        <f>SUMIF('WOW PMPM &amp; Agg'!$B$10:$B$39,'Summary TC'!$B52,'WOW PMPM &amp; Agg'!H$10:H$39)</f>
        <v>0</v>
      </c>
      <c r="J53" s="595">
        <f>SUMIF('WOW PMPM &amp; Agg'!$B$10:$B$39,'Summary TC'!$B52,'WOW PMPM &amp; Agg'!I$10:I$39)</f>
        <v>0</v>
      </c>
      <c r="K53" s="595">
        <f>SUMIF('WOW PMPM &amp; Agg'!$B$10:$B$39,'Summary TC'!$B52,'WOW PMPM &amp; Agg'!J$10:J$39)</f>
        <v>0</v>
      </c>
      <c r="L53" s="595">
        <f>SUMIF('WOW PMPM &amp; Agg'!$B$10:$B$39,'Summary TC'!$B52,'WOW PMPM &amp; Agg'!K$10:K$39)</f>
        <v>0</v>
      </c>
      <c r="M53" s="595">
        <f>SUMIF('WOW PMPM &amp; Agg'!$B$10:$B$39,'Summary TC'!$B52,'WOW PMPM &amp; Agg'!L$10:L$39)</f>
        <v>0</v>
      </c>
      <c r="N53" s="595">
        <f>SUMIF('WOW PMPM &amp; Agg'!$B$10:$B$39,'Summary TC'!$B52,'WOW PMPM &amp; Agg'!M$10:M$39)</f>
        <v>0</v>
      </c>
      <c r="O53" s="595">
        <f>SUMIF('WOW PMPM &amp; Agg'!$B$10:$B$39,'Summary TC'!$B52,'WOW PMPM &amp; Agg'!N$10:N$39)</f>
        <v>0</v>
      </c>
      <c r="P53" s="595">
        <f>SUMIF('WOW PMPM &amp; Agg'!$B$10:$B$39,'Summary TC'!$B52,'WOW PMPM &amp; Agg'!O$10:O$39)</f>
        <v>0</v>
      </c>
      <c r="Q53" s="595">
        <f>SUMIF('WOW PMPM &amp; Agg'!$B$10:$B$39,'Summary TC'!$B52,'WOW PMPM &amp; Agg'!P$10:P$39)</f>
        <v>0</v>
      </c>
      <c r="R53" s="595">
        <f>SUMIF('WOW PMPM &amp; Agg'!$B$10:$B$39,'Summary TC'!$B52,'WOW PMPM &amp; Agg'!Q$10:Q$39)</f>
        <v>0</v>
      </c>
      <c r="S53" s="595">
        <f>SUMIF('WOW PMPM &amp; Agg'!$B$10:$B$39,'Summary TC'!$B52,'WOW PMPM &amp; Agg'!R$10:R$39)</f>
        <v>0</v>
      </c>
      <c r="T53" s="594">
        <f>SUMIF('WOW PMPM &amp; Agg'!$B$10:$B$39,'Summary TC'!$B52,'WOW PMPM &amp; Agg'!S$10:S$39)</f>
        <v>961.89</v>
      </c>
      <c r="U53" s="863">
        <f>SUMIF('WOW PMPM &amp; Agg'!$B$10:$B$39,'Summary TC'!$B52,'WOW PMPM &amp; Agg'!T$10:T$39)</f>
        <v>996.52</v>
      </c>
      <c r="V53" s="863">
        <f>SUMIF('WOW PMPM &amp; Agg'!$B$10:$B$39,'Summary TC'!$B52,'WOW PMPM &amp; Agg'!U$10:U$39)</f>
        <v>1032.4000000000001</v>
      </c>
      <c r="W53" s="863">
        <f>SUMIF('WOW PMPM &amp; Agg'!$B$10:$B$39,'Summary TC'!$B52,'WOW PMPM &amp; Agg'!V$10:V$39)</f>
        <v>1069.56</v>
      </c>
      <c r="X53" s="596">
        <f>SUMIF('WOW PMPM &amp; Agg'!$B$10:$B$39,'Summary TC'!$B52,'WOW PMPM &amp; Agg'!W$10:W$39)</f>
        <v>1108.07</v>
      </c>
      <c r="Y53" s="595">
        <f>SUMIF('WOW PMPM &amp; Agg'!$B$10:$B$39,'Summary TC'!$B52,'WOW PMPM &amp; Agg'!X$10:X$39)</f>
        <v>0</v>
      </c>
      <c r="Z53" s="595">
        <f>SUMIF('WOW PMPM &amp; Agg'!$B$10:$B$39,'Summary TC'!$B52,'WOW PMPM &amp; Agg'!Y$10:Y$39)</f>
        <v>0</v>
      </c>
      <c r="AA53" s="595">
        <f>SUMIF('WOW PMPM &amp; Agg'!$B$10:$B$39,'Summary TC'!$B52,'WOW PMPM &amp; Agg'!Z$10:Z$39)</f>
        <v>0</v>
      </c>
      <c r="AB53" s="595">
        <f>SUMIF('WOW PMPM &amp; Agg'!$B$10:$B$39,'Summary TC'!$B52,'WOW PMPM &amp; Agg'!AA$10:AA$39)</f>
        <v>0</v>
      </c>
      <c r="AC53" s="595">
        <f>SUMIF('WOW PMPM &amp; Agg'!$B$10:$B$39,'Summary TC'!$B52,'WOW PMPM &amp; Agg'!AB$10:AB$39)</f>
        <v>0</v>
      </c>
      <c r="AD53" s="595">
        <f>SUMIF('WOW PMPM &amp; Agg'!$B$10:$B$39,'Summary TC'!$B52,'WOW PMPM &amp; Agg'!AC$10:AC$39)</f>
        <v>0</v>
      </c>
      <c r="AE53" s="595">
        <f>SUMIF('WOW PMPM &amp; Agg'!$B$10:$B$39,'Summary TC'!$B52,'WOW PMPM &amp; Agg'!AD$10:AD$39)</f>
        <v>0</v>
      </c>
      <c r="AF53" s="595">
        <f>SUMIF('WOW PMPM &amp; Agg'!$B$10:$B$39,'Summary TC'!$B52,'WOW PMPM &amp; Agg'!AE$10:AE$39)</f>
        <v>0</v>
      </c>
      <c r="AG53" s="595">
        <f>SUMIF('WOW PMPM &amp; Agg'!$B$10:$B$39,'Summary TC'!$B52,'WOW PMPM &amp; Agg'!AF$10:AF$39)</f>
        <v>0</v>
      </c>
      <c r="AH53" s="596">
        <f>SUMIF('WOW PMPM &amp; Agg'!$B$10:$B$39,'Summary TC'!$B52,'WOW PMPM &amp; Agg'!AG$10:AG$39)</f>
        <v>0</v>
      </c>
      <c r="AI53" s="725"/>
    </row>
    <row r="54" spans="2:35" x14ac:dyDescent="0.2">
      <c r="B54" s="605"/>
      <c r="C54" s="585"/>
      <c r="D54" s="503" t="s">
        <v>22</v>
      </c>
      <c r="E54" s="599">
        <f>IF($B$8="Actuals only",SUMIF('MemMon Actual'!$B$14:$B$39,'Summary TC'!$B52,'MemMon Actual'!D$14:D$39),0)+IF($B$8="Actuals + Projected",SUMIF('MemMon Total'!$B$10:$B$35,'Summary TC'!$B52,'MemMon Total'!D$10:D$35),0)</f>
        <v>0</v>
      </c>
      <c r="F54" s="569">
        <f>IF($B$8="Actuals only",SUMIF('MemMon Actual'!$B$14:$B$39,'Summary TC'!$B52,'MemMon Actual'!E$14:E$39),0)+IF($B$8="Actuals + Projected",SUMIF('MemMon Total'!$B$10:$B$35,'Summary TC'!$B52,'MemMon Total'!E$10:E$35),0)</f>
        <v>0</v>
      </c>
      <c r="G54" s="569">
        <f>IF($B$8="Actuals only",SUMIF('MemMon Actual'!$B$14:$B$39,'Summary TC'!$B52,'MemMon Actual'!F$14:F$39),0)+IF($B$8="Actuals + Projected",SUMIF('MemMon Total'!$B$10:$B$35,'Summary TC'!$B52,'MemMon Total'!F$10:F$35),0)</f>
        <v>0</v>
      </c>
      <c r="H54" s="569">
        <f>IF($B$8="Actuals only",SUMIF('MemMon Actual'!$B$14:$B$39,'Summary TC'!$B52,'MemMon Actual'!G$14:G$39),0)+IF($B$8="Actuals + Projected",SUMIF('MemMon Total'!$B$10:$B$35,'Summary TC'!$B52,'MemMon Total'!G$10:G$35),0)</f>
        <v>0</v>
      </c>
      <c r="I54" s="569">
        <f>IF($B$8="Actuals only",SUMIF('MemMon Actual'!$B$14:$B$39,'Summary TC'!$B52,'MemMon Actual'!H$14:H$39),0)+IF($B$8="Actuals + Projected",SUMIF('MemMon Total'!$B$10:$B$35,'Summary TC'!$B52,'MemMon Total'!H$10:H$35),0)</f>
        <v>0</v>
      </c>
      <c r="J54" s="569">
        <f>IF($B$8="Actuals only",SUMIF('MemMon Actual'!$B$14:$B$39,'Summary TC'!$B52,'MemMon Actual'!I$14:I$39),0)+IF($B$8="Actuals + Projected",SUMIF('MemMon Total'!$B$10:$B$35,'Summary TC'!$B52,'MemMon Total'!I$10:I$35),0)</f>
        <v>0</v>
      </c>
      <c r="K54" s="569">
        <f>IF($B$8="Actuals only",SUMIF('MemMon Actual'!$B$14:$B$39,'Summary TC'!$B52,'MemMon Actual'!J$14:J$39),0)+IF($B$8="Actuals + Projected",SUMIF('MemMon Total'!$B$10:$B$35,'Summary TC'!$B52,'MemMon Total'!J$10:J$35),0)</f>
        <v>0</v>
      </c>
      <c r="L54" s="569">
        <f>IF($B$8="Actuals only",SUMIF('MemMon Actual'!$B$14:$B$39,'Summary TC'!$B52,'MemMon Actual'!K$14:K$39),0)+IF($B$8="Actuals + Projected",SUMIF('MemMon Total'!$B$10:$B$35,'Summary TC'!$B52,'MemMon Total'!K$10:K$35),0)</f>
        <v>0</v>
      </c>
      <c r="M54" s="569">
        <f>IF($B$8="Actuals only",SUMIF('MemMon Actual'!$B$14:$B$39,'Summary TC'!$B52,'MemMon Actual'!L$14:L$39),0)+IF($B$8="Actuals + Projected",SUMIF('MemMon Total'!$B$10:$B$35,'Summary TC'!$B52,'MemMon Total'!L$10:L$35),0)</f>
        <v>0</v>
      </c>
      <c r="N54" s="569">
        <f>IF($B$8="Actuals only",SUMIF('MemMon Actual'!$B$14:$B$39,'Summary TC'!$B52,'MemMon Actual'!M$14:M$39),0)+IF($B$8="Actuals + Projected",SUMIF('MemMon Total'!$B$10:$B$35,'Summary TC'!$B52,'MemMon Total'!M$10:M$35),0)</f>
        <v>0</v>
      </c>
      <c r="O54" s="569">
        <f>IF($B$8="Actuals only",SUMIF('MemMon Actual'!$B$14:$B$39,'Summary TC'!$B52,'MemMon Actual'!N$14:N$39),0)+IF($B$8="Actuals + Projected",SUMIF('MemMon Total'!$B$10:$B$35,'Summary TC'!$B52,'MemMon Total'!N$10:N$35),0)</f>
        <v>0</v>
      </c>
      <c r="P54" s="569">
        <f>IF($B$8="Actuals only",SUMIF('MemMon Actual'!$B$14:$B$39,'Summary TC'!$B52,'MemMon Actual'!O$14:O$39),0)+IF($B$8="Actuals + Projected",SUMIF('MemMon Total'!$B$10:$B$35,'Summary TC'!$B52,'MemMon Total'!O$10:O$35),0)</f>
        <v>0</v>
      </c>
      <c r="Q54" s="569">
        <f>IF($B$8="Actuals only",SUMIF('MemMon Actual'!$B$14:$B$39,'Summary TC'!$B52,'MemMon Actual'!P$14:P$39),0)+IF($B$8="Actuals + Projected",SUMIF('MemMon Total'!$B$10:$B$35,'Summary TC'!$B52,'MemMon Total'!P$10:P$35),0)</f>
        <v>0</v>
      </c>
      <c r="R54" s="569">
        <f>IF($B$8="Actuals only",SUMIF('MemMon Actual'!$B$14:$B$39,'Summary TC'!$B52,'MemMon Actual'!Q$14:Q$39),0)+IF($B$8="Actuals + Projected",SUMIF('MemMon Total'!$B$10:$B$35,'Summary TC'!$B52,'MemMon Total'!Q$10:Q$35),0)</f>
        <v>0</v>
      </c>
      <c r="S54" s="569">
        <f>IF($B$8="Actuals only",SUMIF('MemMon Actual'!$B$14:$B$39,'Summary TC'!$B52,'MemMon Actual'!R$14:R$39),0)+IF($B$8="Actuals + Projected",SUMIF('MemMon Total'!$B$10:$B$35,'Summary TC'!$B52,'MemMon Total'!R$10:R$35),0)</f>
        <v>0</v>
      </c>
      <c r="T54" s="599">
        <f>IF($B$8="Actuals only",SUMIF('MemMon Actual'!$B$14:$B$39,'Summary TC'!$B52,'MemMon Actual'!S$14:S$39),0)+IF($B$8="Actuals + Projected",SUMIF('MemMon Total'!$B$10:$B$35,'Summary TC'!$B52,'MemMon Total'!S$10:S$35),0)</f>
        <v>533908</v>
      </c>
      <c r="U54" s="844">
        <f>IF($B$8="Actuals only",SUMIF('MemMon Actual'!$B$14:$B$39,'Summary TC'!$B52,'MemMon Actual'!T$14:T$39),0)+IF($B$8="Actuals + Projected",SUMIF('MemMon Total'!$B$10:$B$35,'Summary TC'!$B52,'MemMon Total'!T$10:T$35),0)</f>
        <v>554790</v>
      </c>
      <c r="V54" s="844">
        <f>IF($B$8="Actuals only",SUMIF('MemMon Actual'!$B$14:$B$39,'Summary TC'!$B52,'MemMon Actual'!U$14:U$39),0)+IF($B$8="Actuals + Projected",SUMIF('MemMon Total'!$B$10:$B$35,'Summary TC'!$B52,'MemMon Total'!U$10:U$35),0)</f>
        <v>572919</v>
      </c>
      <c r="W54" s="844">
        <f>IF($B$8="Actuals only",SUMIF('MemMon Actual'!$B$14:$B$39,'Summary TC'!$B52,'MemMon Actual'!V$14:V$39),0)+IF($B$8="Actuals + Projected",SUMIF('MemMon Total'!$B$10:$B$35,'Summary TC'!$B52,'MemMon Total'!V$10:V$35),0)</f>
        <v>601303</v>
      </c>
      <c r="X54" s="600">
        <f>IF($B$8="Actuals only",SUMIF('MemMon Actual'!$B$14:$B$39,'Summary TC'!$B52,'MemMon Actual'!W$14:W$39),0)+IF($B$8="Actuals + Projected",SUMIF('MemMon Total'!$B$10:$B$35,'Summary TC'!$B52,'MemMon Total'!W$10:W$35),0)</f>
        <v>630797</v>
      </c>
      <c r="Y54" s="569">
        <f>IF($B$8="Actuals only",SUMIF('MemMon Actual'!$B$14:$B$39,'Summary TC'!$B52,'MemMon Actual'!X$14:X$39),0)+IF($B$8="Actuals + Projected",SUMIF('MemMon Total'!$B$10:$B$35,'Summary TC'!$B52,'MemMon Total'!X$10:X$35),0)</f>
        <v>0</v>
      </c>
      <c r="Z54" s="569">
        <f>IF($B$8="Actuals only",SUMIF('MemMon Actual'!$B$14:$B$39,'Summary TC'!$B52,'MemMon Actual'!Y$14:Y$39),0)+IF($B$8="Actuals + Projected",SUMIF('MemMon Total'!$B$10:$B$35,'Summary TC'!$B52,'MemMon Total'!Y$10:Y$35),0)</f>
        <v>0</v>
      </c>
      <c r="AA54" s="569">
        <f>IF($B$8="Actuals only",SUMIF('MemMon Actual'!$B$14:$B$39,'Summary TC'!$B52,'MemMon Actual'!Z$14:Z$39),0)+IF($B$8="Actuals + Projected",SUMIF('MemMon Total'!$B$10:$B$35,'Summary TC'!$B52,'MemMon Total'!Z$10:Z$35),0)</f>
        <v>0</v>
      </c>
      <c r="AB54" s="569">
        <f>IF($B$8="Actuals only",SUMIF('MemMon Actual'!$B$14:$B$39,'Summary TC'!$B52,'MemMon Actual'!AA$14:AA$39),0)+IF($B$8="Actuals + Projected",SUMIF('MemMon Total'!$B$10:$B$35,'Summary TC'!$B52,'MemMon Total'!AA$10:AA$35),0)</f>
        <v>0</v>
      </c>
      <c r="AC54" s="569">
        <f>IF($B$8="Actuals only",SUMIF('MemMon Actual'!$B$14:$B$39,'Summary TC'!$B52,'MemMon Actual'!AB$14:AB$39),0)+IF($B$8="Actuals + Projected",SUMIF('MemMon Total'!$B$10:$B$35,'Summary TC'!$B52,'MemMon Total'!AB$10:AB$35),0)</f>
        <v>0</v>
      </c>
      <c r="AD54" s="569">
        <f>IF($B$8="Actuals only",SUMIF('MemMon Actual'!$B$14:$B$39,'Summary TC'!$B52,'MemMon Actual'!AC$14:AC$39),0)+IF($B$8="Actuals + Projected",SUMIF('MemMon Total'!$B$10:$B$35,'Summary TC'!$B52,'MemMon Total'!AC$10:AC$35),0)</f>
        <v>0</v>
      </c>
      <c r="AE54" s="569">
        <f>IF($B$8="Actuals only",SUMIF('MemMon Actual'!$B$14:$B$39,'Summary TC'!$B52,'MemMon Actual'!AD$14:AD$39),0)+IF($B$8="Actuals + Projected",SUMIF('MemMon Total'!$B$10:$B$35,'Summary TC'!$B52,'MemMon Total'!AD$10:AD$35),0)</f>
        <v>0</v>
      </c>
      <c r="AF54" s="569">
        <f>IF($B$8="Actuals only",SUMIF('MemMon Actual'!$B$14:$B$39,'Summary TC'!$B52,'MemMon Actual'!AE$14:AE$39),0)+IF($B$8="Actuals + Projected",SUMIF('MemMon Total'!$B$10:$B$35,'Summary TC'!$B52,'MemMon Total'!AE$10:AE$35),0)</f>
        <v>0</v>
      </c>
      <c r="AG54" s="569">
        <f>IF($B$8="Actuals only",SUMIF('MemMon Actual'!$B$14:$B$39,'Summary TC'!$B52,'MemMon Actual'!AF$14:AF$39),0)+IF($B$8="Actuals + Projected",SUMIF('MemMon Total'!$B$10:$B$35,'Summary TC'!$B52,'MemMon Total'!AF$10:AF$35),0)</f>
        <v>0</v>
      </c>
      <c r="AH54" s="600">
        <f>IF($B$8="Actuals only",SUMIF('MemMon Actual'!$B$14:$B$39,'Summary TC'!$B52,'MemMon Actual'!AG$14:AG$39),0)+IF($B$8="Actuals + Projected",SUMIF('MemMon Total'!$B$10:$B$35,'Summary TC'!$B52,'MemMon Total'!AG$10:AG$35),0)</f>
        <v>0</v>
      </c>
      <c r="AI54" s="755"/>
    </row>
    <row r="55" spans="2:35" x14ac:dyDescent="0.2">
      <c r="B55" s="539"/>
      <c r="C55" s="581"/>
      <c r="D55" s="450"/>
      <c r="E55" s="606"/>
      <c r="F55" s="607"/>
      <c r="G55" s="607"/>
      <c r="H55" s="607"/>
      <c r="I55" s="607"/>
      <c r="J55" s="607"/>
      <c r="K55" s="607"/>
      <c r="L55" s="607"/>
      <c r="M55" s="607"/>
      <c r="N55" s="607"/>
      <c r="O55" s="607"/>
      <c r="P55" s="607"/>
      <c r="Q55" s="607"/>
      <c r="R55" s="607"/>
      <c r="S55" s="607"/>
      <c r="T55" s="606"/>
      <c r="U55" s="864"/>
      <c r="V55" s="864"/>
      <c r="W55" s="864"/>
      <c r="X55" s="608"/>
      <c r="Y55" s="607"/>
      <c r="Z55" s="607"/>
      <c r="AA55" s="607"/>
      <c r="AB55" s="607"/>
      <c r="AC55" s="607"/>
      <c r="AD55" s="607"/>
      <c r="AE55" s="607"/>
      <c r="AF55" s="607"/>
      <c r="AG55" s="607"/>
      <c r="AH55" s="608"/>
      <c r="AI55" s="755"/>
    </row>
    <row r="56" spans="2:35" x14ac:dyDescent="0.2">
      <c r="B56" s="539" t="str">
        <f>IFERROR(VLOOKUP(C56,'MEG Def'!$A$14:$B$21,2),"")</f>
        <v xml:space="preserve">Aid to Blind/Disabled </v>
      </c>
      <c r="C56" s="585">
        <v>6</v>
      </c>
      <c r="D56" s="586" t="s">
        <v>20</v>
      </c>
      <c r="E56" s="587">
        <f>E57*E58</f>
        <v>0</v>
      </c>
      <c r="F56" s="588">
        <f t="shared" ref="F56:AC56" si="10">F57*F58</f>
        <v>0</v>
      </c>
      <c r="G56" s="588">
        <f t="shared" si="10"/>
        <v>0</v>
      </c>
      <c r="H56" s="588">
        <f t="shared" si="10"/>
        <v>0</v>
      </c>
      <c r="I56" s="588">
        <f t="shared" si="10"/>
        <v>0</v>
      </c>
      <c r="J56" s="588">
        <f t="shared" si="10"/>
        <v>0</v>
      </c>
      <c r="K56" s="588">
        <f t="shared" si="10"/>
        <v>0</v>
      </c>
      <c r="L56" s="588">
        <f t="shared" si="10"/>
        <v>0</v>
      </c>
      <c r="M56" s="588">
        <f t="shared" si="10"/>
        <v>0</v>
      </c>
      <c r="N56" s="588">
        <f t="shared" si="10"/>
        <v>0</v>
      </c>
      <c r="O56" s="588">
        <f t="shared" si="10"/>
        <v>0</v>
      </c>
      <c r="P56" s="588">
        <f t="shared" si="10"/>
        <v>0</v>
      </c>
      <c r="Q56" s="588">
        <f t="shared" si="10"/>
        <v>0</v>
      </c>
      <c r="R56" s="588">
        <f t="shared" si="10"/>
        <v>0</v>
      </c>
      <c r="S56" s="588">
        <f t="shared" si="10"/>
        <v>0</v>
      </c>
      <c r="T56" s="587">
        <f t="shared" si="10"/>
        <v>3414600086.75</v>
      </c>
      <c r="U56" s="862">
        <f t="shared" si="10"/>
        <v>3526539862.8199997</v>
      </c>
      <c r="V56" s="862">
        <f t="shared" si="10"/>
        <v>3687725877.5700002</v>
      </c>
      <c r="W56" s="862">
        <f t="shared" si="10"/>
        <v>3923403281.6399999</v>
      </c>
      <c r="X56" s="589">
        <f t="shared" si="10"/>
        <v>4288767615.8600001</v>
      </c>
      <c r="Y56" s="588">
        <f t="shared" si="10"/>
        <v>0</v>
      </c>
      <c r="Z56" s="588">
        <f t="shared" si="10"/>
        <v>0</v>
      </c>
      <c r="AA56" s="588">
        <f t="shared" si="10"/>
        <v>0</v>
      </c>
      <c r="AB56" s="588">
        <f t="shared" si="10"/>
        <v>0</v>
      </c>
      <c r="AC56" s="588">
        <f t="shared" si="10"/>
        <v>0</v>
      </c>
      <c r="AD56" s="588">
        <f>AD57*AD58</f>
        <v>0</v>
      </c>
      <c r="AE56" s="588">
        <f>AE57*AE58</f>
        <v>0</v>
      </c>
      <c r="AF56" s="588">
        <f>AF57*AF58</f>
        <v>0</v>
      </c>
      <c r="AG56" s="588">
        <f>AG57*AG58</f>
        <v>0</v>
      </c>
      <c r="AH56" s="589">
        <f>AH57*AH58</f>
        <v>0</v>
      </c>
      <c r="AI56" s="755"/>
    </row>
    <row r="57" spans="2:35" s="590" customFormat="1" x14ac:dyDescent="0.2">
      <c r="B57" s="591"/>
      <c r="C57" s="592"/>
      <c r="D57" s="593" t="s">
        <v>21</v>
      </c>
      <c r="E57" s="594">
        <f>SUMIF('WOW PMPM &amp; Agg'!$B$10:$B$39,'Summary TC'!$B56,'WOW PMPM &amp; Agg'!D$10:D$39)</f>
        <v>0</v>
      </c>
      <c r="F57" s="595">
        <f>SUMIF('WOW PMPM &amp; Agg'!$B$10:$B$39,'Summary TC'!$B56,'WOW PMPM &amp; Agg'!E$10:E$39)</f>
        <v>0</v>
      </c>
      <c r="G57" s="595">
        <f>SUMIF('WOW PMPM &amp; Agg'!$B$10:$B$39,'Summary TC'!$B56,'WOW PMPM &amp; Agg'!F$10:F$39)</f>
        <v>0</v>
      </c>
      <c r="H57" s="595">
        <f>SUMIF('WOW PMPM &amp; Agg'!$B$10:$B$39,'Summary TC'!$B56,'WOW PMPM &amp; Agg'!G$10:G$39)</f>
        <v>0</v>
      </c>
      <c r="I57" s="595">
        <f>SUMIF('WOW PMPM &amp; Agg'!$B$10:$B$39,'Summary TC'!$B56,'WOW PMPM &amp; Agg'!H$10:H$39)</f>
        <v>0</v>
      </c>
      <c r="J57" s="595">
        <f>SUMIF('WOW PMPM &amp; Agg'!$B$10:$B$39,'Summary TC'!$B56,'WOW PMPM &amp; Agg'!I$10:I$39)</f>
        <v>0</v>
      </c>
      <c r="K57" s="595">
        <f>SUMIF('WOW PMPM &amp; Agg'!$B$10:$B$39,'Summary TC'!$B56,'WOW PMPM &amp; Agg'!J$10:J$39)</f>
        <v>0</v>
      </c>
      <c r="L57" s="595">
        <f>SUMIF('WOW PMPM &amp; Agg'!$B$10:$B$39,'Summary TC'!$B56,'WOW PMPM &amp; Agg'!K$10:K$39)</f>
        <v>0</v>
      </c>
      <c r="M57" s="595">
        <f>SUMIF('WOW PMPM &amp; Agg'!$B$10:$B$39,'Summary TC'!$B56,'WOW PMPM &amp; Agg'!L$10:L$39)</f>
        <v>0</v>
      </c>
      <c r="N57" s="595">
        <f>SUMIF('WOW PMPM &amp; Agg'!$B$10:$B$39,'Summary TC'!$B56,'WOW PMPM &amp; Agg'!M$10:M$39)</f>
        <v>0</v>
      </c>
      <c r="O57" s="595">
        <f>SUMIF('WOW PMPM &amp; Agg'!$B$10:$B$39,'Summary TC'!$B56,'WOW PMPM &amp; Agg'!N$10:N$39)</f>
        <v>0</v>
      </c>
      <c r="P57" s="595">
        <f>SUMIF('WOW PMPM &amp; Agg'!$B$10:$B$39,'Summary TC'!$B56,'WOW PMPM &amp; Agg'!O$10:O$39)</f>
        <v>0</v>
      </c>
      <c r="Q57" s="595">
        <f>SUMIF('WOW PMPM &amp; Agg'!$B$10:$B$39,'Summary TC'!$B56,'WOW PMPM &amp; Agg'!P$10:P$39)</f>
        <v>0</v>
      </c>
      <c r="R57" s="595">
        <f>SUMIF('WOW PMPM &amp; Agg'!$B$10:$B$39,'Summary TC'!$B56,'WOW PMPM &amp; Agg'!Q$10:Q$39)</f>
        <v>0</v>
      </c>
      <c r="S57" s="595">
        <f>SUMIF('WOW PMPM &amp; Agg'!$B$10:$B$39,'Summary TC'!$B56,'WOW PMPM &amp; Agg'!R$10:R$39)</f>
        <v>0</v>
      </c>
      <c r="T57" s="594">
        <f>SUMIF('WOW PMPM &amp; Agg'!$B$10:$B$39,'Summary TC'!$B56,'WOW PMPM &amp; Agg'!S$10:S$39)</f>
        <v>3370.75</v>
      </c>
      <c r="U57" s="863">
        <f>SUMIF('WOW PMPM &amp; Agg'!$B$10:$B$39,'Summary TC'!$B56,'WOW PMPM &amp; Agg'!T$10:T$39)</f>
        <v>3505.58</v>
      </c>
      <c r="V57" s="863">
        <f>SUMIF('WOW PMPM &amp; Agg'!$B$10:$B$39,'Summary TC'!$B56,'WOW PMPM &amp; Agg'!U$10:U$39)</f>
        <v>3645.81</v>
      </c>
      <c r="W57" s="863">
        <f>SUMIF('WOW PMPM &amp; Agg'!$B$10:$B$39,'Summary TC'!$B56,'WOW PMPM &amp; Agg'!V$10:V$39)</f>
        <v>3791.64</v>
      </c>
      <c r="X57" s="596">
        <f>SUMIF('WOW PMPM &amp; Agg'!$B$10:$B$39,'Summary TC'!$B56,'WOW PMPM &amp; Agg'!W$10:W$39)</f>
        <v>3943.31</v>
      </c>
      <c r="Y57" s="595">
        <f>SUMIF('WOW PMPM &amp; Agg'!$B$10:$B$39,'Summary TC'!$B56,'WOW PMPM &amp; Agg'!X$10:X$39)</f>
        <v>0</v>
      </c>
      <c r="Z57" s="595">
        <f>SUMIF('WOW PMPM &amp; Agg'!$B$10:$B$39,'Summary TC'!$B56,'WOW PMPM &amp; Agg'!Y$10:Y$39)</f>
        <v>0</v>
      </c>
      <c r="AA57" s="595">
        <f>SUMIF('WOW PMPM &amp; Agg'!$B$10:$B$39,'Summary TC'!$B56,'WOW PMPM &amp; Agg'!Z$10:Z$39)</f>
        <v>0</v>
      </c>
      <c r="AB57" s="595">
        <f>SUMIF('WOW PMPM &amp; Agg'!$B$10:$B$39,'Summary TC'!$B56,'WOW PMPM &amp; Agg'!AA$10:AA$39)</f>
        <v>0</v>
      </c>
      <c r="AC57" s="595">
        <f>SUMIF('WOW PMPM &amp; Agg'!$B$10:$B$39,'Summary TC'!$B56,'WOW PMPM &amp; Agg'!AB$10:AB$39)</f>
        <v>0</v>
      </c>
      <c r="AD57" s="595">
        <f>SUMIF('WOW PMPM &amp; Agg'!$B$10:$B$39,'Summary TC'!$B56,'WOW PMPM &amp; Agg'!AC$10:AC$39)</f>
        <v>0</v>
      </c>
      <c r="AE57" s="595">
        <f>SUMIF('WOW PMPM &amp; Agg'!$B$10:$B$39,'Summary TC'!$B56,'WOW PMPM &amp; Agg'!AD$10:AD$39)</f>
        <v>0</v>
      </c>
      <c r="AF57" s="595">
        <f>SUMIF('WOW PMPM &amp; Agg'!$B$10:$B$39,'Summary TC'!$B56,'WOW PMPM &amp; Agg'!AE$10:AE$39)</f>
        <v>0</v>
      </c>
      <c r="AG57" s="595">
        <f>SUMIF('WOW PMPM &amp; Agg'!$B$10:$B$39,'Summary TC'!$B56,'WOW PMPM &amp; Agg'!AF$10:AF$39)</f>
        <v>0</v>
      </c>
      <c r="AH57" s="596">
        <f>SUMIF('WOW PMPM &amp; Agg'!$B$10:$B$39,'Summary TC'!$B56,'WOW PMPM &amp; Agg'!AG$10:AG$39)</f>
        <v>0</v>
      </c>
      <c r="AI57" s="725"/>
    </row>
    <row r="58" spans="2:35" x14ac:dyDescent="0.2">
      <c r="B58" s="605"/>
      <c r="C58" s="585"/>
      <c r="D58" s="503" t="s">
        <v>22</v>
      </c>
      <c r="E58" s="599">
        <f>IF($B$8="Actuals only",SUMIF('MemMon Actual'!$B$14:$B$39,'Summary TC'!$B56,'MemMon Actual'!D$14:D$39),0)+IF($B$8="Actuals + Projected",SUMIF('MemMon Total'!$B$10:$B$35,'Summary TC'!$B56,'MemMon Total'!D$10:D$35),0)</f>
        <v>0</v>
      </c>
      <c r="F58" s="569">
        <f>IF($B$8="Actuals only",SUMIF('MemMon Actual'!$B$14:$B$39,'Summary TC'!$B56,'MemMon Actual'!E$14:E$39),0)+IF($B$8="Actuals + Projected",SUMIF('MemMon Total'!$B$10:$B$35,'Summary TC'!$B56,'MemMon Total'!E$10:E$35),0)</f>
        <v>0</v>
      </c>
      <c r="G58" s="569">
        <f>IF($B$8="Actuals only",SUMIF('MemMon Actual'!$B$14:$B$39,'Summary TC'!$B56,'MemMon Actual'!F$14:F$39),0)+IF($B$8="Actuals + Projected",SUMIF('MemMon Total'!$B$10:$B$35,'Summary TC'!$B56,'MemMon Total'!F$10:F$35),0)</f>
        <v>0</v>
      </c>
      <c r="H58" s="569">
        <f>IF($B$8="Actuals only",SUMIF('MemMon Actual'!$B$14:$B$39,'Summary TC'!$B56,'MemMon Actual'!G$14:G$39),0)+IF($B$8="Actuals + Projected",SUMIF('MemMon Total'!$B$10:$B$35,'Summary TC'!$B56,'MemMon Total'!G$10:G$35),0)</f>
        <v>0</v>
      </c>
      <c r="I58" s="569">
        <f>IF($B$8="Actuals only",SUMIF('MemMon Actual'!$B$14:$B$39,'Summary TC'!$B56,'MemMon Actual'!H$14:H$39),0)+IF($B$8="Actuals + Projected",SUMIF('MemMon Total'!$B$10:$B$35,'Summary TC'!$B56,'MemMon Total'!H$10:H$35),0)</f>
        <v>0</v>
      </c>
      <c r="J58" s="569">
        <f>IF($B$8="Actuals only",SUMIF('MemMon Actual'!$B$14:$B$39,'Summary TC'!$B56,'MemMon Actual'!I$14:I$39),0)+IF($B$8="Actuals + Projected",SUMIF('MemMon Total'!$B$10:$B$35,'Summary TC'!$B56,'MemMon Total'!I$10:I$35),0)</f>
        <v>0</v>
      </c>
      <c r="K58" s="569">
        <f>IF($B$8="Actuals only",SUMIF('MemMon Actual'!$B$14:$B$39,'Summary TC'!$B56,'MemMon Actual'!J$14:J$39),0)+IF($B$8="Actuals + Projected",SUMIF('MemMon Total'!$B$10:$B$35,'Summary TC'!$B56,'MemMon Total'!J$10:J$35),0)</f>
        <v>0</v>
      </c>
      <c r="L58" s="569">
        <f>IF($B$8="Actuals only",SUMIF('MemMon Actual'!$B$14:$B$39,'Summary TC'!$B56,'MemMon Actual'!K$14:K$39),0)+IF($B$8="Actuals + Projected",SUMIF('MemMon Total'!$B$10:$B$35,'Summary TC'!$B56,'MemMon Total'!K$10:K$35),0)</f>
        <v>0</v>
      </c>
      <c r="M58" s="569">
        <f>IF($B$8="Actuals only",SUMIF('MemMon Actual'!$B$14:$B$39,'Summary TC'!$B56,'MemMon Actual'!L$14:L$39),0)+IF($B$8="Actuals + Projected",SUMIF('MemMon Total'!$B$10:$B$35,'Summary TC'!$B56,'MemMon Total'!L$10:L$35),0)</f>
        <v>0</v>
      </c>
      <c r="N58" s="569">
        <f>IF($B$8="Actuals only",SUMIF('MemMon Actual'!$B$14:$B$39,'Summary TC'!$B56,'MemMon Actual'!M$14:M$39),0)+IF($B$8="Actuals + Projected",SUMIF('MemMon Total'!$B$10:$B$35,'Summary TC'!$B56,'MemMon Total'!M$10:M$35),0)</f>
        <v>0</v>
      </c>
      <c r="O58" s="569">
        <f>IF($B$8="Actuals only",SUMIF('MemMon Actual'!$B$14:$B$39,'Summary TC'!$B56,'MemMon Actual'!N$14:N$39),0)+IF($B$8="Actuals + Projected",SUMIF('MemMon Total'!$B$10:$B$35,'Summary TC'!$B56,'MemMon Total'!N$10:N$35),0)</f>
        <v>0</v>
      </c>
      <c r="P58" s="569">
        <f>IF($B$8="Actuals only",SUMIF('MemMon Actual'!$B$14:$B$39,'Summary TC'!$B56,'MemMon Actual'!O$14:O$39),0)+IF($B$8="Actuals + Projected",SUMIF('MemMon Total'!$B$10:$B$35,'Summary TC'!$B56,'MemMon Total'!O$10:O$35),0)</f>
        <v>0</v>
      </c>
      <c r="Q58" s="569">
        <f>IF($B$8="Actuals only",SUMIF('MemMon Actual'!$B$14:$B$39,'Summary TC'!$B56,'MemMon Actual'!P$14:P$39),0)+IF($B$8="Actuals + Projected",SUMIF('MemMon Total'!$B$10:$B$35,'Summary TC'!$B56,'MemMon Total'!P$10:P$35),0)</f>
        <v>0</v>
      </c>
      <c r="R58" s="569">
        <f>IF($B$8="Actuals only",SUMIF('MemMon Actual'!$B$14:$B$39,'Summary TC'!$B56,'MemMon Actual'!Q$14:Q$39),0)+IF($B$8="Actuals + Projected",SUMIF('MemMon Total'!$B$10:$B$35,'Summary TC'!$B56,'MemMon Total'!Q$10:Q$35),0)</f>
        <v>0</v>
      </c>
      <c r="S58" s="569">
        <f>IF($B$8="Actuals only",SUMIF('MemMon Actual'!$B$14:$B$39,'Summary TC'!$B56,'MemMon Actual'!R$14:R$39),0)+IF($B$8="Actuals + Projected",SUMIF('MemMon Total'!$B$10:$B$35,'Summary TC'!$B56,'MemMon Total'!R$10:R$35),0)</f>
        <v>0</v>
      </c>
      <c r="T58" s="599">
        <f>IF($B$8="Actuals only",SUMIF('MemMon Actual'!$B$14:$B$39,'Summary TC'!$B56,'MemMon Actual'!S$14:S$39),0)+IF($B$8="Actuals + Projected",SUMIF('MemMon Total'!$B$10:$B$35,'Summary TC'!$B56,'MemMon Total'!S$10:S$35),0)</f>
        <v>1013009</v>
      </c>
      <c r="U58" s="844">
        <f>IF($B$8="Actuals only",SUMIF('MemMon Actual'!$B$14:$B$39,'Summary TC'!$B56,'MemMon Actual'!T$14:T$39),0)+IF($B$8="Actuals + Projected",SUMIF('MemMon Total'!$B$10:$B$35,'Summary TC'!$B56,'MemMon Total'!T$10:T$35),0)</f>
        <v>1005979</v>
      </c>
      <c r="V58" s="844">
        <f>IF($B$8="Actuals only",SUMIF('MemMon Actual'!$B$14:$B$39,'Summary TC'!$B56,'MemMon Actual'!U$14:U$39),0)+IF($B$8="Actuals + Projected",SUMIF('MemMon Total'!$B$10:$B$35,'Summary TC'!$B56,'MemMon Total'!U$10:U$35),0)</f>
        <v>1011497</v>
      </c>
      <c r="W58" s="844">
        <f>IF($B$8="Actuals only",SUMIF('MemMon Actual'!$B$14:$B$39,'Summary TC'!$B56,'MemMon Actual'!V$14:V$39),0)+IF($B$8="Actuals + Projected",SUMIF('MemMon Total'!$B$10:$B$35,'Summary TC'!$B56,'MemMon Total'!V$10:V$35),0)</f>
        <v>1034751</v>
      </c>
      <c r="X58" s="600">
        <f>IF($B$8="Actuals only",SUMIF('MemMon Actual'!$B$14:$B$39,'Summary TC'!$B56,'MemMon Actual'!W$14:W$39),0)+IF($B$8="Actuals + Projected",SUMIF('MemMon Total'!$B$10:$B$35,'Summary TC'!$B56,'MemMon Total'!W$10:W$35),0)</f>
        <v>1087606</v>
      </c>
      <c r="Y58" s="569">
        <f>IF($B$8="Actuals only",SUMIF('MemMon Actual'!$B$14:$B$39,'Summary TC'!$B56,'MemMon Actual'!X$14:X$39),0)+IF($B$8="Actuals + Projected",SUMIF('MemMon Total'!$B$10:$B$35,'Summary TC'!$B56,'MemMon Total'!X$10:X$35),0)</f>
        <v>0</v>
      </c>
      <c r="Z58" s="569">
        <f>IF($B$8="Actuals only",SUMIF('MemMon Actual'!$B$14:$B$39,'Summary TC'!$B56,'MemMon Actual'!Y$14:Y$39),0)+IF($B$8="Actuals + Projected",SUMIF('MemMon Total'!$B$10:$B$35,'Summary TC'!$B56,'MemMon Total'!Y$10:Y$35),0)</f>
        <v>0</v>
      </c>
      <c r="AA58" s="569">
        <f>IF($B$8="Actuals only",SUMIF('MemMon Actual'!$B$14:$B$39,'Summary TC'!$B56,'MemMon Actual'!Z$14:Z$39),0)+IF($B$8="Actuals + Projected",SUMIF('MemMon Total'!$B$10:$B$35,'Summary TC'!$B56,'MemMon Total'!Z$10:Z$35),0)</f>
        <v>0</v>
      </c>
      <c r="AB58" s="569">
        <f>IF($B$8="Actuals only",SUMIF('MemMon Actual'!$B$14:$B$39,'Summary TC'!$B56,'MemMon Actual'!AA$14:AA$39),0)+IF($B$8="Actuals + Projected",SUMIF('MemMon Total'!$B$10:$B$35,'Summary TC'!$B56,'MemMon Total'!AA$10:AA$35),0)</f>
        <v>0</v>
      </c>
      <c r="AC58" s="569">
        <f>IF($B$8="Actuals only",SUMIF('MemMon Actual'!$B$14:$B$39,'Summary TC'!$B56,'MemMon Actual'!AB$14:AB$39),0)+IF($B$8="Actuals + Projected",SUMIF('MemMon Total'!$B$10:$B$35,'Summary TC'!$B56,'MemMon Total'!AB$10:AB$35),0)</f>
        <v>0</v>
      </c>
      <c r="AD58" s="569">
        <f>IF($B$8="Actuals only",SUMIF('MemMon Actual'!$B$14:$B$39,'Summary TC'!$B56,'MemMon Actual'!AC$14:AC$39),0)+IF($B$8="Actuals + Projected",SUMIF('MemMon Total'!$B$10:$B$35,'Summary TC'!$B56,'MemMon Total'!AC$10:AC$35),0)</f>
        <v>0</v>
      </c>
      <c r="AE58" s="569">
        <f>IF($B$8="Actuals only",SUMIF('MemMon Actual'!$B$14:$B$39,'Summary TC'!$B56,'MemMon Actual'!AD$14:AD$39),0)+IF($B$8="Actuals + Projected",SUMIF('MemMon Total'!$B$10:$B$35,'Summary TC'!$B56,'MemMon Total'!AD$10:AD$35),0)</f>
        <v>0</v>
      </c>
      <c r="AF58" s="569">
        <f>IF($B$8="Actuals only",SUMIF('MemMon Actual'!$B$14:$B$39,'Summary TC'!$B56,'MemMon Actual'!AE$14:AE$39),0)+IF($B$8="Actuals + Projected",SUMIF('MemMon Total'!$B$10:$B$35,'Summary TC'!$B56,'MemMon Total'!AE$10:AE$35),0)</f>
        <v>0</v>
      </c>
      <c r="AG58" s="569">
        <f>IF($B$8="Actuals only",SUMIF('MemMon Actual'!$B$14:$B$39,'Summary TC'!$B56,'MemMon Actual'!AF$14:AF$39),0)+IF($B$8="Actuals + Projected",SUMIF('MemMon Total'!$B$10:$B$35,'Summary TC'!$B56,'MemMon Total'!AF$10:AF$35),0)</f>
        <v>0</v>
      </c>
      <c r="AH58" s="600">
        <f>IF($B$8="Actuals only",SUMIF('MemMon Actual'!$B$14:$B$39,'Summary TC'!$B56,'MemMon Actual'!AG$14:AG$39),0)+IF($B$8="Actuals + Projected",SUMIF('MemMon Total'!$B$10:$B$35,'Summary TC'!$B56,'MemMon Total'!AG$10:AG$35),0)</f>
        <v>0</v>
      </c>
      <c r="AI58" s="755"/>
    </row>
    <row r="59" spans="2:35" x14ac:dyDescent="0.2">
      <c r="B59" s="539"/>
      <c r="C59" s="581"/>
      <c r="D59" s="450"/>
      <c r="E59" s="606"/>
      <c r="F59" s="607"/>
      <c r="G59" s="607"/>
      <c r="H59" s="607"/>
      <c r="I59" s="607"/>
      <c r="J59" s="607"/>
      <c r="K59" s="607"/>
      <c r="L59" s="607"/>
      <c r="M59" s="607"/>
      <c r="N59" s="607"/>
      <c r="O59" s="607"/>
      <c r="P59" s="607"/>
      <c r="Q59" s="607"/>
      <c r="R59" s="607"/>
      <c r="S59" s="607"/>
      <c r="T59" s="606"/>
      <c r="U59" s="864"/>
      <c r="V59" s="864"/>
      <c r="W59" s="864"/>
      <c r="X59" s="608"/>
      <c r="Y59" s="607"/>
      <c r="Z59" s="607"/>
      <c r="AA59" s="607"/>
      <c r="AB59" s="607"/>
      <c r="AC59" s="607"/>
      <c r="AD59" s="607"/>
      <c r="AE59" s="607"/>
      <c r="AF59" s="607"/>
      <c r="AG59" s="607"/>
      <c r="AH59" s="608"/>
      <c r="AI59" s="755"/>
    </row>
    <row r="60" spans="2:35" x14ac:dyDescent="0.2">
      <c r="B60" s="539" t="str">
        <f>IFERROR(VLOOKUP(C60,'MEG Def'!$A$14:$B$21,2),"")</f>
        <v xml:space="preserve">Foster Children </v>
      </c>
      <c r="C60" s="585">
        <v>7</v>
      </c>
      <c r="D60" s="586" t="s">
        <v>20</v>
      </c>
      <c r="E60" s="587">
        <f>E61*E62</f>
        <v>0</v>
      </c>
      <c r="F60" s="588">
        <f t="shared" ref="F60:AC60" si="11">F61*F62</f>
        <v>0</v>
      </c>
      <c r="G60" s="588">
        <f t="shared" si="11"/>
        <v>0</v>
      </c>
      <c r="H60" s="588">
        <f t="shared" si="11"/>
        <v>0</v>
      </c>
      <c r="I60" s="588">
        <f t="shared" si="11"/>
        <v>0</v>
      </c>
      <c r="J60" s="588">
        <f t="shared" si="11"/>
        <v>0</v>
      </c>
      <c r="K60" s="588">
        <f t="shared" si="11"/>
        <v>0</v>
      </c>
      <c r="L60" s="588">
        <f t="shared" si="11"/>
        <v>0</v>
      </c>
      <c r="M60" s="588">
        <f t="shared" si="11"/>
        <v>0</v>
      </c>
      <c r="N60" s="588">
        <f t="shared" si="11"/>
        <v>0</v>
      </c>
      <c r="O60" s="588">
        <f t="shared" si="11"/>
        <v>0</v>
      </c>
      <c r="P60" s="588">
        <f t="shared" si="11"/>
        <v>0</v>
      </c>
      <c r="Q60" s="588">
        <f t="shared" si="11"/>
        <v>0</v>
      </c>
      <c r="R60" s="588">
        <f t="shared" si="11"/>
        <v>0</v>
      </c>
      <c r="S60" s="588">
        <f t="shared" si="11"/>
        <v>0</v>
      </c>
      <c r="T60" s="587">
        <f t="shared" si="11"/>
        <v>273373419.14999998</v>
      </c>
      <c r="U60" s="862">
        <f t="shared" si="11"/>
        <v>278467692.54000002</v>
      </c>
      <c r="V60" s="862">
        <f t="shared" si="11"/>
        <v>284970755.94</v>
      </c>
      <c r="W60" s="862">
        <f t="shared" si="11"/>
        <v>291709373.47999996</v>
      </c>
      <c r="X60" s="589">
        <f t="shared" si="11"/>
        <v>297972442.75999999</v>
      </c>
      <c r="Y60" s="588">
        <f t="shared" si="11"/>
        <v>0</v>
      </c>
      <c r="Z60" s="588">
        <f t="shared" si="11"/>
        <v>0</v>
      </c>
      <c r="AA60" s="588">
        <f t="shared" si="11"/>
        <v>0</v>
      </c>
      <c r="AB60" s="588">
        <f t="shared" si="11"/>
        <v>0</v>
      </c>
      <c r="AC60" s="588">
        <f t="shared" si="11"/>
        <v>0</v>
      </c>
      <c r="AD60" s="588">
        <f>AD61*AD62</f>
        <v>0</v>
      </c>
      <c r="AE60" s="588">
        <f>AE61*AE62</f>
        <v>0</v>
      </c>
      <c r="AF60" s="588">
        <f>AF61*AF62</f>
        <v>0</v>
      </c>
      <c r="AG60" s="588">
        <f>AG61*AG62</f>
        <v>0</v>
      </c>
      <c r="AH60" s="589">
        <f>AH61*AH62</f>
        <v>0</v>
      </c>
      <c r="AI60" s="755"/>
    </row>
    <row r="61" spans="2:35" s="590" customFormat="1" x14ac:dyDescent="0.2">
      <c r="B61" s="591"/>
      <c r="C61" s="592"/>
      <c r="D61" s="593" t="s">
        <v>21</v>
      </c>
      <c r="E61" s="594">
        <f>SUMIF('WOW PMPM &amp; Agg'!$B$10:$B$39,'Summary TC'!$B60,'WOW PMPM &amp; Agg'!D$10:D$39)</f>
        <v>0</v>
      </c>
      <c r="F61" s="595">
        <f>SUMIF('WOW PMPM &amp; Agg'!$B$10:$B$39,'Summary TC'!$B60,'WOW PMPM &amp; Agg'!E$10:E$39)</f>
        <v>0</v>
      </c>
      <c r="G61" s="595">
        <f>SUMIF('WOW PMPM &amp; Agg'!$B$10:$B$39,'Summary TC'!$B60,'WOW PMPM &amp; Agg'!F$10:F$39)</f>
        <v>0</v>
      </c>
      <c r="H61" s="595">
        <f>SUMIF('WOW PMPM &amp; Agg'!$B$10:$B$39,'Summary TC'!$B60,'WOW PMPM &amp; Agg'!G$10:G$39)</f>
        <v>0</v>
      </c>
      <c r="I61" s="595">
        <f>SUMIF('WOW PMPM &amp; Agg'!$B$10:$B$39,'Summary TC'!$B60,'WOW PMPM &amp; Agg'!H$10:H$39)</f>
        <v>0</v>
      </c>
      <c r="J61" s="595">
        <f>SUMIF('WOW PMPM &amp; Agg'!$B$10:$B$39,'Summary TC'!$B60,'WOW PMPM &amp; Agg'!I$10:I$39)</f>
        <v>0</v>
      </c>
      <c r="K61" s="595">
        <f>SUMIF('WOW PMPM &amp; Agg'!$B$10:$B$39,'Summary TC'!$B60,'WOW PMPM &amp; Agg'!J$10:J$39)</f>
        <v>0</v>
      </c>
      <c r="L61" s="595">
        <f>SUMIF('WOW PMPM &amp; Agg'!$B$10:$B$39,'Summary TC'!$B60,'WOW PMPM &amp; Agg'!K$10:K$39)</f>
        <v>0</v>
      </c>
      <c r="M61" s="595">
        <f>SUMIF('WOW PMPM &amp; Agg'!$B$10:$B$39,'Summary TC'!$B60,'WOW PMPM &amp; Agg'!L$10:L$39)</f>
        <v>0</v>
      </c>
      <c r="N61" s="595">
        <f>SUMIF('WOW PMPM &amp; Agg'!$B$10:$B$39,'Summary TC'!$B60,'WOW PMPM &amp; Agg'!M$10:M$39)</f>
        <v>0</v>
      </c>
      <c r="O61" s="595">
        <f>SUMIF('WOW PMPM &amp; Agg'!$B$10:$B$39,'Summary TC'!$B60,'WOW PMPM &amp; Agg'!N$10:N$39)</f>
        <v>0</v>
      </c>
      <c r="P61" s="595">
        <f>SUMIF('WOW PMPM &amp; Agg'!$B$10:$B$39,'Summary TC'!$B60,'WOW PMPM &amp; Agg'!O$10:O$39)</f>
        <v>0</v>
      </c>
      <c r="Q61" s="595">
        <f>SUMIF('WOW PMPM &amp; Agg'!$B$10:$B$39,'Summary TC'!$B60,'WOW PMPM &amp; Agg'!P$10:P$39)</f>
        <v>0</v>
      </c>
      <c r="R61" s="595">
        <f>SUMIF('WOW PMPM &amp; Agg'!$B$10:$B$39,'Summary TC'!$B60,'WOW PMPM &amp; Agg'!Q$10:Q$39)</f>
        <v>0</v>
      </c>
      <c r="S61" s="595">
        <f>SUMIF('WOW PMPM &amp; Agg'!$B$10:$B$39,'Summary TC'!$B60,'WOW PMPM &amp; Agg'!R$10:R$39)</f>
        <v>0</v>
      </c>
      <c r="T61" s="594">
        <f>SUMIF('WOW PMPM &amp; Agg'!$B$10:$B$39,'Summary TC'!$B60,'WOW PMPM &amp; Agg'!S$10:S$39)</f>
        <v>1108.3499999999999</v>
      </c>
      <c r="U61" s="863">
        <f>SUMIF('WOW PMPM &amp; Agg'!$B$10:$B$39,'Summary TC'!$B60,'WOW PMPM &amp; Agg'!T$10:T$39)</f>
        <v>1150.46</v>
      </c>
      <c r="V61" s="863">
        <f>SUMIF('WOW PMPM &amp; Agg'!$B$10:$B$39,'Summary TC'!$B60,'WOW PMPM &amp; Agg'!U$10:U$39)</f>
        <v>1194.18</v>
      </c>
      <c r="W61" s="863">
        <f>SUMIF('WOW PMPM &amp; Agg'!$B$10:$B$39,'Summary TC'!$B60,'WOW PMPM &amp; Agg'!V$10:V$39)</f>
        <v>1239.56</v>
      </c>
      <c r="X61" s="596">
        <f>SUMIF('WOW PMPM &amp; Agg'!$B$10:$B$39,'Summary TC'!$B60,'WOW PMPM &amp; Agg'!W$10:W$39)</f>
        <v>1286.6600000000001</v>
      </c>
      <c r="Y61" s="595">
        <f>SUMIF('WOW PMPM &amp; Agg'!$B$10:$B$39,'Summary TC'!$B60,'WOW PMPM &amp; Agg'!X$10:X$39)</f>
        <v>0</v>
      </c>
      <c r="Z61" s="595">
        <f>SUMIF('WOW PMPM &amp; Agg'!$B$10:$B$39,'Summary TC'!$B60,'WOW PMPM &amp; Agg'!Y$10:Y$39)</f>
        <v>0</v>
      </c>
      <c r="AA61" s="595">
        <f>SUMIF('WOW PMPM &amp; Agg'!$B$10:$B$39,'Summary TC'!$B60,'WOW PMPM &amp; Agg'!Z$10:Z$39)</f>
        <v>0</v>
      </c>
      <c r="AB61" s="595">
        <f>SUMIF('WOW PMPM &amp; Agg'!$B$10:$B$39,'Summary TC'!$B60,'WOW PMPM &amp; Agg'!AA$10:AA$39)</f>
        <v>0</v>
      </c>
      <c r="AC61" s="595">
        <f>SUMIF('WOW PMPM &amp; Agg'!$B$10:$B$39,'Summary TC'!$B60,'WOW PMPM &amp; Agg'!AB$10:AB$39)</f>
        <v>0</v>
      </c>
      <c r="AD61" s="595">
        <f>SUMIF('WOW PMPM &amp; Agg'!$B$10:$B$39,'Summary TC'!$B60,'WOW PMPM &amp; Agg'!AC$10:AC$39)</f>
        <v>0</v>
      </c>
      <c r="AE61" s="595">
        <f>SUMIF('WOW PMPM &amp; Agg'!$B$10:$B$39,'Summary TC'!$B60,'WOW PMPM &amp; Agg'!AD$10:AD$39)</f>
        <v>0</v>
      </c>
      <c r="AF61" s="595">
        <f>SUMIF('WOW PMPM &amp; Agg'!$B$10:$B$39,'Summary TC'!$B60,'WOW PMPM &amp; Agg'!AE$10:AE$39)</f>
        <v>0</v>
      </c>
      <c r="AG61" s="595">
        <f>SUMIF('WOW PMPM &amp; Agg'!$B$10:$B$39,'Summary TC'!$B60,'WOW PMPM &amp; Agg'!AF$10:AF$39)</f>
        <v>0</v>
      </c>
      <c r="AH61" s="596">
        <f>SUMIF('WOW PMPM &amp; Agg'!$B$10:$B$39,'Summary TC'!$B60,'WOW PMPM &amp; Agg'!AG$10:AG$39)</f>
        <v>0</v>
      </c>
      <c r="AI61" s="725"/>
    </row>
    <row r="62" spans="2:35" x14ac:dyDescent="0.2">
      <c r="B62" s="605"/>
      <c r="C62" s="585"/>
      <c r="D62" s="503" t="s">
        <v>22</v>
      </c>
      <c r="E62" s="599">
        <f>IF($B$8="Actuals only",SUMIF('MemMon Actual'!$B$14:$B$39,'Summary TC'!$B60,'MemMon Actual'!D$14:D$39),0)+IF($B$8="Actuals + Projected",SUMIF('MemMon Total'!$B$10:$B$35,'Summary TC'!$B60,'MemMon Total'!D$10:D$35),0)</f>
        <v>0</v>
      </c>
      <c r="F62" s="569">
        <f>IF($B$8="Actuals only",SUMIF('MemMon Actual'!$B$14:$B$39,'Summary TC'!$B60,'MemMon Actual'!E$14:E$39),0)+IF($B$8="Actuals + Projected",SUMIF('MemMon Total'!$B$10:$B$35,'Summary TC'!$B60,'MemMon Total'!E$10:E$35),0)</f>
        <v>0</v>
      </c>
      <c r="G62" s="569">
        <f>IF($B$8="Actuals only",SUMIF('MemMon Actual'!$B$14:$B$39,'Summary TC'!$B60,'MemMon Actual'!F$14:F$39),0)+IF($B$8="Actuals + Projected",SUMIF('MemMon Total'!$B$10:$B$35,'Summary TC'!$B60,'MemMon Total'!F$10:F$35),0)</f>
        <v>0</v>
      </c>
      <c r="H62" s="569">
        <f>IF($B$8="Actuals only",SUMIF('MemMon Actual'!$B$14:$B$39,'Summary TC'!$B60,'MemMon Actual'!G$14:G$39),0)+IF($B$8="Actuals + Projected",SUMIF('MemMon Total'!$B$10:$B$35,'Summary TC'!$B60,'MemMon Total'!G$10:G$35),0)</f>
        <v>0</v>
      </c>
      <c r="I62" s="569">
        <f>IF($B$8="Actuals only",SUMIF('MemMon Actual'!$B$14:$B$39,'Summary TC'!$B60,'MemMon Actual'!H$14:H$39),0)+IF($B$8="Actuals + Projected",SUMIF('MemMon Total'!$B$10:$B$35,'Summary TC'!$B60,'MemMon Total'!H$10:H$35),0)</f>
        <v>0</v>
      </c>
      <c r="J62" s="569">
        <f>IF($B$8="Actuals only",SUMIF('MemMon Actual'!$B$14:$B$39,'Summary TC'!$B60,'MemMon Actual'!I$14:I$39),0)+IF($B$8="Actuals + Projected",SUMIF('MemMon Total'!$B$10:$B$35,'Summary TC'!$B60,'MemMon Total'!I$10:I$35),0)</f>
        <v>0</v>
      </c>
      <c r="K62" s="569">
        <f>IF($B$8="Actuals only",SUMIF('MemMon Actual'!$B$14:$B$39,'Summary TC'!$B60,'MemMon Actual'!J$14:J$39),0)+IF($B$8="Actuals + Projected",SUMIF('MemMon Total'!$B$10:$B$35,'Summary TC'!$B60,'MemMon Total'!J$10:J$35),0)</f>
        <v>0</v>
      </c>
      <c r="L62" s="569">
        <f>IF($B$8="Actuals only",SUMIF('MemMon Actual'!$B$14:$B$39,'Summary TC'!$B60,'MemMon Actual'!K$14:K$39),0)+IF($B$8="Actuals + Projected",SUMIF('MemMon Total'!$B$10:$B$35,'Summary TC'!$B60,'MemMon Total'!K$10:K$35),0)</f>
        <v>0</v>
      </c>
      <c r="M62" s="569">
        <f>IF($B$8="Actuals only",SUMIF('MemMon Actual'!$B$14:$B$39,'Summary TC'!$B60,'MemMon Actual'!L$14:L$39),0)+IF($B$8="Actuals + Projected",SUMIF('MemMon Total'!$B$10:$B$35,'Summary TC'!$B60,'MemMon Total'!L$10:L$35),0)</f>
        <v>0</v>
      </c>
      <c r="N62" s="569">
        <f>IF($B$8="Actuals only",SUMIF('MemMon Actual'!$B$14:$B$39,'Summary TC'!$B60,'MemMon Actual'!M$14:M$39),0)+IF($B$8="Actuals + Projected",SUMIF('MemMon Total'!$B$10:$B$35,'Summary TC'!$B60,'MemMon Total'!M$10:M$35),0)</f>
        <v>0</v>
      </c>
      <c r="O62" s="569">
        <f>IF($B$8="Actuals only",SUMIF('MemMon Actual'!$B$14:$B$39,'Summary TC'!$B60,'MemMon Actual'!N$14:N$39),0)+IF($B$8="Actuals + Projected",SUMIF('MemMon Total'!$B$10:$B$35,'Summary TC'!$B60,'MemMon Total'!N$10:N$35),0)</f>
        <v>0</v>
      </c>
      <c r="P62" s="569">
        <f>IF($B$8="Actuals only",SUMIF('MemMon Actual'!$B$14:$B$39,'Summary TC'!$B60,'MemMon Actual'!O$14:O$39),0)+IF($B$8="Actuals + Projected",SUMIF('MemMon Total'!$B$10:$B$35,'Summary TC'!$B60,'MemMon Total'!O$10:O$35),0)</f>
        <v>0</v>
      </c>
      <c r="Q62" s="569">
        <f>IF($B$8="Actuals only",SUMIF('MemMon Actual'!$B$14:$B$39,'Summary TC'!$B60,'MemMon Actual'!P$14:P$39),0)+IF($B$8="Actuals + Projected",SUMIF('MemMon Total'!$B$10:$B$35,'Summary TC'!$B60,'MemMon Total'!P$10:P$35),0)</f>
        <v>0</v>
      </c>
      <c r="R62" s="569">
        <f>IF($B$8="Actuals only",SUMIF('MemMon Actual'!$B$14:$B$39,'Summary TC'!$B60,'MemMon Actual'!Q$14:Q$39),0)+IF($B$8="Actuals + Projected",SUMIF('MemMon Total'!$B$10:$B$35,'Summary TC'!$B60,'MemMon Total'!Q$10:Q$35),0)</f>
        <v>0</v>
      </c>
      <c r="S62" s="569">
        <f>IF($B$8="Actuals only",SUMIF('MemMon Actual'!$B$14:$B$39,'Summary TC'!$B60,'MemMon Actual'!R$14:R$39),0)+IF($B$8="Actuals + Projected",SUMIF('MemMon Total'!$B$10:$B$35,'Summary TC'!$B60,'MemMon Total'!R$10:R$35),0)</f>
        <v>0</v>
      </c>
      <c r="T62" s="599">
        <f>IF($B$8="Actuals only",SUMIF('MemMon Actual'!$B$14:$B$39,'Summary TC'!$B60,'MemMon Actual'!S$14:S$39),0)+IF($B$8="Actuals + Projected",SUMIF('MemMon Total'!$B$10:$B$35,'Summary TC'!$B60,'MemMon Total'!S$10:S$35),0)</f>
        <v>246649</v>
      </c>
      <c r="U62" s="844">
        <f>IF($B$8="Actuals only",SUMIF('MemMon Actual'!$B$14:$B$39,'Summary TC'!$B60,'MemMon Actual'!T$14:T$39),0)+IF($B$8="Actuals + Projected",SUMIF('MemMon Total'!$B$10:$B$35,'Summary TC'!$B60,'MemMon Total'!T$10:T$35),0)</f>
        <v>242049</v>
      </c>
      <c r="V62" s="844">
        <f>IF($B$8="Actuals only",SUMIF('MemMon Actual'!$B$14:$B$39,'Summary TC'!$B60,'MemMon Actual'!U$14:U$39),0)+IF($B$8="Actuals + Projected",SUMIF('MemMon Total'!$B$10:$B$35,'Summary TC'!$B60,'MemMon Total'!U$10:U$35),0)</f>
        <v>238633</v>
      </c>
      <c r="W62" s="844">
        <f>IF($B$8="Actuals only",SUMIF('MemMon Actual'!$B$14:$B$39,'Summary TC'!$B60,'MemMon Actual'!V$14:V$39),0)+IF($B$8="Actuals + Projected",SUMIF('MemMon Total'!$B$10:$B$35,'Summary TC'!$B60,'MemMon Total'!V$10:V$35),0)</f>
        <v>235333</v>
      </c>
      <c r="X62" s="600">
        <f>IF($B$8="Actuals only",SUMIF('MemMon Actual'!$B$14:$B$39,'Summary TC'!$B60,'MemMon Actual'!W$14:W$39),0)+IF($B$8="Actuals + Projected",SUMIF('MemMon Total'!$B$10:$B$35,'Summary TC'!$B60,'MemMon Total'!W$10:W$35),0)</f>
        <v>231586</v>
      </c>
      <c r="Y62" s="569">
        <f>IF($B$8="Actuals only",SUMIF('MemMon Actual'!$B$14:$B$39,'Summary TC'!$B60,'MemMon Actual'!X$14:X$39),0)+IF($B$8="Actuals + Projected",SUMIF('MemMon Total'!$B$10:$B$35,'Summary TC'!$B60,'MemMon Total'!X$10:X$35),0)</f>
        <v>0</v>
      </c>
      <c r="Z62" s="569">
        <f>IF($B$8="Actuals only",SUMIF('MemMon Actual'!$B$14:$B$39,'Summary TC'!$B60,'MemMon Actual'!Y$14:Y$39),0)+IF($B$8="Actuals + Projected",SUMIF('MemMon Total'!$B$10:$B$35,'Summary TC'!$B60,'MemMon Total'!Y$10:Y$35),0)</f>
        <v>0</v>
      </c>
      <c r="AA62" s="569">
        <f>IF($B$8="Actuals only",SUMIF('MemMon Actual'!$B$14:$B$39,'Summary TC'!$B60,'MemMon Actual'!Z$14:Z$39),0)+IF($B$8="Actuals + Projected",SUMIF('MemMon Total'!$B$10:$B$35,'Summary TC'!$B60,'MemMon Total'!Z$10:Z$35),0)</f>
        <v>0</v>
      </c>
      <c r="AB62" s="569">
        <f>IF($B$8="Actuals only",SUMIF('MemMon Actual'!$B$14:$B$39,'Summary TC'!$B60,'MemMon Actual'!AA$14:AA$39),0)+IF($B$8="Actuals + Projected",SUMIF('MemMon Total'!$B$10:$B$35,'Summary TC'!$B60,'MemMon Total'!AA$10:AA$35),0)</f>
        <v>0</v>
      </c>
      <c r="AC62" s="569">
        <f>IF($B$8="Actuals only",SUMIF('MemMon Actual'!$B$14:$B$39,'Summary TC'!$B60,'MemMon Actual'!AB$14:AB$39),0)+IF($B$8="Actuals + Projected",SUMIF('MemMon Total'!$B$10:$B$35,'Summary TC'!$B60,'MemMon Total'!AB$10:AB$35),0)</f>
        <v>0</v>
      </c>
      <c r="AD62" s="569">
        <f>IF($B$8="Actuals only",SUMIF('MemMon Actual'!$B$14:$B$39,'Summary TC'!$B60,'MemMon Actual'!AC$14:AC$39),0)+IF($B$8="Actuals + Projected",SUMIF('MemMon Total'!$B$10:$B$35,'Summary TC'!$B60,'MemMon Total'!AC$10:AC$35),0)</f>
        <v>0</v>
      </c>
      <c r="AE62" s="569">
        <f>IF($B$8="Actuals only",SUMIF('MemMon Actual'!$B$14:$B$39,'Summary TC'!$B60,'MemMon Actual'!AD$14:AD$39),0)+IF($B$8="Actuals + Projected",SUMIF('MemMon Total'!$B$10:$B$35,'Summary TC'!$B60,'MemMon Total'!AD$10:AD$35),0)</f>
        <v>0</v>
      </c>
      <c r="AF62" s="569">
        <f>IF($B$8="Actuals only",SUMIF('MemMon Actual'!$B$14:$B$39,'Summary TC'!$B60,'MemMon Actual'!AE$14:AE$39),0)+IF($B$8="Actuals + Projected",SUMIF('MemMon Total'!$B$10:$B$35,'Summary TC'!$B60,'MemMon Total'!AE$10:AE$35),0)</f>
        <v>0</v>
      </c>
      <c r="AG62" s="569">
        <f>IF($B$8="Actuals only",SUMIF('MemMon Actual'!$B$14:$B$39,'Summary TC'!$B60,'MemMon Actual'!AF$14:AF$39),0)+IF($B$8="Actuals + Projected",SUMIF('MemMon Total'!$B$10:$B$35,'Summary TC'!$B60,'MemMon Total'!AF$10:AF$35),0)</f>
        <v>0</v>
      </c>
      <c r="AH62" s="600">
        <f>IF($B$8="Actuals only",SUMIF('MemMon Actual'!$B$14:$B$39,'Summary TC'!$B60,'MemMon Actual'!AG$14:AG$39),0)+IF($B$8="Actuals + Projected",SUMIF('MemMon Total'!$B$10:$B$35,'Summary TC'!$B60,'MemMon Total'!AG$10:AG$35),0)</f>
        <v>0</v>
      </c>
      <c r="AI62" s="755"/>
    </row>
    <row r="63" spans="2:35" x14ac:dyDescent="0.2">
      <c r="B63" s="539"/>
      <c r="C63" s="581"/>
      <c r="D63" s="450"/>
      <c r="E63" s="606"/>
      <c r="F63" s="607"/>
      <c r="G63" s="607"/>
      <c r="H63" s="607"/>
      <c r="I63" s="607"/>
      <c r="J63" s="607"/>
      <c r="K63" s="607"/>
      <c r="L63" s="607"/>
      <c r="M63" s="607"/>
      <c r="N63" s="607"/>
      <c r="O63" s="607"/>
      <c r="P63" s="607"/>
      <c r="Q63" s="607"/>
      <c r="R63" s="607"/>
      <c r="S63" s="607"/>
      <c r="T63" s="606"/>
      <c r="U63" s="864"/>
      <c r="V63" s="864"/>
      <c r="W63" s="864"/>
      <c r="X63" s="608"/>
      <c r="Y63" s="607"/>
      <c r="Z63" s="607"/>
      <c r="AA63" s="607"/>
      <c r="AB63" s="607"/>
      <c r="AC63" s="607"/>
      <c r="AD63" s="607"/>
      <c r="AE63" s="607"/>
      <c r="AF63" s="607"/>
      <c r="AG63" s="607"/>
      <c r="AH63" s="608"/>
      <c r="AI63" s="755"/>
    </row>
    <row r="64" spans="2:35" x14ac:dyDescent="0.2">
      <c r="B64" s="539" t="str">
        <f>IFERROR(VLOOKUP(C64,'MEG Def'!$A$14:$B$21,2),"")</f>
        <v xml:space="preserve">New ACA Adults </v>
      </c>
      <c r="C64" s="585">
        <v>8</v>
      </c>
      <c r="D64" s="586" t="s">
        <v>20</v>
      </c>
      <c r="E64" s="587">
        <f>E65*E66</f>
        <v>0</v>
      </c>
      <c r="F64" s="588">
        <f t="shared" ref="F64:AC64" si="12">F65*F66</f>
        <v>0</v>
      </c>
      <c r="G64" s="588">
        <f t="shared" si="12"/>
        <v>0</v>
      </c>
      <c r="H64" s="588">
        <f t="shared" si="12"/>
        <v>0</v>
      </c>
      <c r="I64" s="588">
        <f t="shared" si="12"/>
        <v>0</v>
      </c>
      <c r="J64" s="588">
        <f t="shared" si="12"/>
        <v>0</v>
      </c>
      <c r="K64" s="588">
        <f t="shared" si="12"/>
        <v>0</v>
      </c>
      <c r="L64" s="588">
        <f t="shared" si="12"/>
        <v>0</v>
      </c>
      <c r="M64" s="588">
        <f t="shared" si="12"/>
        <v>0</v>
      </c>
      <c r="N64" s="588">
        <f t="shared" si="12"/>
        <v>0</v>
      </c>
      <c r="O64" s="588">
        <f t="shared" si="12"/>
        <v>0</v>
      </c>
      <c r="P64" s="588">
        <f t="shared" si="12"/>
        <v>0</v>
      </c>
      <c r="Q64" s="588">
        <f t="shared" si="12"/>
        <v>0</v>
      </c>
      <c r="R64" s="588">
        <f t="shared" si="12"/>
        <v>0</v>
      </c>
      <c r="S64" s="588">
        <f t="shared" si="12"/>
        <v>0</v>
      </c>
      <c r="T64" s="587">
        <f t="shared" si="12"/>
        <v>2874540105.5799999</v>
      </c>
      <c r="U64" s="862">
        <f t="shared" si="12"/>
        <v>3018779251.6500001</v>
      </c>
      <c r="V64" s="862">
        <f t="shared" si="12"/>
        <v>3253079593.2599998</v>
      </c>
      <c r="W64" s="862">
        <f t="shared" si="12"/>
        <v>4054830066.6000004</v>
      </c>
      <c r="X64" s="589">
        <f t="shared" si="12"/>
        <v>4217975469.7400002</v>
      </c>
      <c r="Y64" s="588">
        <f t="shared" si="12"/>
        <v>0</v>
      </c>
      <c r="Z64" s="588">
        <f t="shared" si="12"/>
        <v>0</v>
      </c>
      <c r="AA64" s="588">
        <f t="shared" si="12"/>
        <v>0</v>
      </c>
      <c r="AB64" s="588">
        <f t="shared" si="12"/>
        <v>0</v>
      </c>
      <c r="AC64" s="588">
        <f t="shared" si="12"/>
        <v>0</v>
      </c>
      <c r="AD64" s="588">
        <f>AD65*AD66</f>
        <v>0</v>
      </c>
      <c r="AE64" s="588">
        <f>AE65*AE66</f>
        <v>0</v>
      </c>
      <c r="AF64" s="588">
        <f>AF65*AF66</f>
        <v>0</v>
      </c>
      <c r="AG64" s="588">
        <f>AG65*AG66</f>
        <v>0</v>
      </c>
      <c r="AH64" s="589">
        <f>AH65*AH66</f>
        <v>0</v>
      </c>
      <c r="AI64" s="755"/>
    </row>
    <row r="65" spans="2:35" s="590" customFormat="1" x14ac:dyDescent="0.2">
      <c r="B65" s="591"/>
      <c r="C65" s="592"/>
      <c r="D65" s="593" t="s">
        <v>21</v>
      </c>
      <c r="E65" s="594">
        <f>SUMIF('WOW PMPM &amp; Agg'!$B$10:$B$39,'Summary TC'!$B64,'WOW PMPM &amp; Agg'!D$10:D$39)</f>
        <v>0</v>
      </c>
      <c r="F65" s="595">
        <f>SUMIF('WOW PMPM &amp; Agg'!$B$10:$B$39,'Summary TC'!$B64,'WOW PMPM &amp; Agg'!E$10:E$39)</f>
        <v>0</v>
      </c>
      <c r="G65" s="595">
        <f>SUMIF('WOW PMPM &amp; Agg'!$B$10:$B$39,'Summary TC'!$B64,'WOW PMPM &amp; Agg'!F$10:F$39)</f>
        <v>0</v>
      </c>
      <c r="H65" s="595">
        <f>SUMIF('WOW PMPM &amp; Agg'!$B$10:$B$39,'Summary TC'!$B64,'WOW PMPM &amp; Agg'!G$10:G$39)</f>
        <v>0</v>
      </c>
      <c r="I65" s="595">
        <f>SUMIF('WOW PMPM &amp; Agg'!$B$10:$B$39,'Summary TC'!$B64,'WOW PMPM &amp; Agg'!H$10:H$39)</f>
        <v>0</v>
      </c>
      <c r="J65" s="595">
        <f>SUMIF('WOW PMPM &amp; Agg'!$B$10:$B$39,'Summary TC'!$B64,'WOW PMPM &amp; Agg'!I$10:I$39)</f>
        <v>0</v>
      </c>
      <c r="K65" s="595">
        <f>SUMIF('WOW PMPM &amp; Agg'!$B$10:$B$39,'Summary TC'!$B64,'WOW PMPM &amp; Agg'!J$10:J$39)</f>
        <v>0</v>
      </c>
      <c r="L65" s="595">
        <f>SUMIF('WOW PMPM &amp; Agg'!$B$10:$B$39,'Summary TC'!$B64,'WOW PMPM &amp; Agg'!K$10:K$39)</f>
        <v>0</v>
      </c>
      <c r="M65" s="595">
        <f>SUMIF('WOW PMPM &amp; Agg'!$B$10:$B$39,'Summary TC'!$B64,'WOW PMPM &amp; Agg'!L$10:L$39)</f>
        <v>0</v>
      </c>
      <c r="N65" s="595">
        <f>SUMIF('WOW PMPM &amp; Agg'!$B$10:$B$39,'Summary TC'!$B64,'WOW PMPM &amp; Agg'!M$10:M$39)</f>
        <v>0</v>
      </c>
      <c r="O65" s="595">
        <f>SUMIF('WOW PMPM &amp; Agg'!$B$10:$B$39,'Summary TC'!$B64,'WOW PMPM &amp; Agg'!N$10:N$39)</f>
        <v>0</v>
      </c>
      <c r="P65" s="595">
        <f>SUMIF('WOW PMPM &amp; Agg'!$B$10:$B$39,'Summary TC'!$B64,'WOW PMPM &amp; Agg'!O$10:O$39)</f>
        <v>0</v>
      </c>
      <c r="Q65" s="595">
        <f>SUMIF('WOW PMPM &amp; Agg'!$B$10:$B$39,'Summary TC'!$B64,'WOW PMPM &amp; Agg'!P$10:P$39)</f>
        <v>0</v>
      </c>
      <c r="R65" s="595">
        <f>SUMIF('WOW PMPM &amp; Agg'!$B$10:$B$39,'Summary TC'!$B64,'WOW PMPM &amp; Agg'!Q$10:Q$39)</f>
        <v>0</v>
      </c>
      <c r="S65" s="595">
        <f>SUMIF('WOW PMPM &amp; Agg'!$B$10:$B$39,'Summary TC'!$B64,'WOW PMPM &amp; Agg'!R$10:R$39)</f>
        <v>0</v>
      </c>
      <c r="T65" s="594">
        <f>SUMIF('WOW PMPM &amp; Agg'!$B$10:$B$39,'Summary TC'!$B64,'WOW PMPM &amp; Agg'!S$10:S$39)</f>
        <v>671.77</v>
      </c>
      <c r="U65" s="863">
        <f>SUMIF('WOW PMPM &amp; Agg'!$B$10:$B$39,'Summary TC'!$B64,'WOW PMPM &amp; Agg'!T$10:T$39)</f>
        <v>700.65</v>
      </c>
      <c r="V65" s="863">
        <f>SUMIF('WOW PMPM &amp; Agg'!$B$10:$B$39,'Summary TC'!$B64,'WOW PMPM &amp; Agg'!U$10:U$39)</f>
        <v>730.78</v>
      </c>
      <c r="W65" s="863">
        <f>SUMIF('WOW PMPM &amp; Agg'!$B$10:$B$39,'Summary TC'!$B64,'WOW PMPM &amp; Agg'!V$10:V$39)</f>
        <v>762.2</v>
      </c>
      <c r="X65" s="596">
        <f>SUMIF('WOW PMPM &amp; Agg'!$B$10:$B$39,'Summary TC'!$B64,'WOW PMPM &amp; Agg'!W$10:W$39)</f>
        <v>794.98</v>
      </c>
      <c r="Y65" s="595">
        <f>SUMIF('WOW PMPM &amp; Agg'!$B$10:$B$39,'Summary TC'!$B64,'WOW PMPM &amp; Agg'!X$10:X$39)</f>
        <v>0</v>
      </c>
      <c r="Z65" s="595">
        <f>SUMIF('WOW PMPM &amp; Agg'!$B$10:$B$39,'Summary TC'!$B64,'WOW PMPM &amp; Agg'!Y$10:Y$39)</f>
        <v>0</v>
      </c>
      <c r="AA65" s="595">
        <f>SUMIF('WOW PMPM &amp; Agg'!$B$10:$B$39,'Summary TC'!$B64,'WOW PMPM &amp; Agg'!Z$10:Z$39)</f>
        <v>0</v>
      </c>
      <c r="AB65" s="595">
        <f>SUMIF('WOW PMPM &amp; Agg'!$B$10:$B$39,'Summary TC'!$B64,'WOW PMPM &amp; Agg'!AA$10:AA$39)</f>
        <v>0</v>
      </c>
      <c r="AC65" s="595">
        <f>SUMIF('WOW PMPM &amp; Agg'!$B$10:$B$39,'Summary TC'!$B64,'WOW PMPM &amp; Agg'!AB$10:AB$39)</f>
        <v>0</v>
      </c>
      <c r="AD65" s="595">
        <f>SUMIF('WOW PMPM &amp; Agg'!$B$10:$B$39,'Summary TC'!$B64,'WOW PMPM &amp; Agg'!AC$10:AC$39)</f>
        <v>0</v>
      </c>
      <c r="AE65" s="595">
        <f>SUMIF('WOW PMPM &amp; Agg'!$B$10:$B$39,'Summary TC'!$B64,'WOW PMPM &amp; Agg'!AD$10:AD$39)</f>
        <v>0</v>
      </c>
      <c r="AF65" s="595">
        <f>SUMIF('WOW PMPM &amp; Agg'!$B$10:$B$39,'Summary TC'!$B64,'WOW PMPM &amp; Agg'!AE$10:AE$39)</f>
        <v>0</v>
      </c>
      <c r="AG65" s="595">
        <f>SUMIF('WOW PMPM &amp; Agg'!$B$10:$B$39,'Summary TC'!$B64,'WOW PMPM &amp; Agg'!AF$10:AF$39)</f>
        <v>0</v>
      </c>
      <c r="AH65" s="596">
        <f>SUMIF('WOW PMPM &amp; Agg'!$B$10:$B$39,'Summary TC'!$B64,'WOW PMPM &amp; Agg'!AG$10:AG$39)</f>
        <v>0</v>
      </c>
      <c r="AI65" s="725"/>
    </row>
    <row r="66" spans="2:35" x14ac:dyDescent="0.2">
      <c r="B66" s="605"/>
      <c r="C66" s="585"/>
      <c r="D66" s="503" t="s">
        <v>22</v>
      </c>
      <c r="E66" s="599">
        <f>IF($B$8="Actuals only",SUMIF('MemMon Actual'!$B$14:$B$39,'Summary TC'!$B64,'MemMon Actual'!D$14:D$39),0)+IF($B$8="Actuals + Projected",SUMIF('MemMon Total'!$B$10:$B$35,'Summary TC'!$B64,'MemMon Total'!D$10:D$35),0)</f>
        <v>0</v>
      </c>
      <c r="F66" s="569">
        <f>IF($B$8="Actuals only",SUMIF('MemMon Actual'!$B$14:$B$39,'Summary TC'!$B64,'MemMon Actual'!E$14:E$39),0)+IF($B$8="Actuals + Projected",SUMIF('MemMon Total'!$B$10:$B$35,'Summary TC'!$B64,'MemMon Total'!E$10:E$35),0)</f>
        <v>0</v>
      </c>
      <c r="G66" s="569">
        <f>IF($B$8="Actuals only",SUMIF('MemMon Actual'!$B$14:$B$39,'Summary TC'!$B64,'MemMon Actual'!F$14:F$39),0)+IF($B$8="Actuals + Projected",SUMIF('MemMon Total'!$B$10:$B$35,'Summary TC'!$B64,'MemMon Total'!F$10:F$35),0)</f>
        <v>0</v>
      </c>
      <c r="H66" s="569">
        <f>IF($B$8="Actuals only",SUMIF('MemMon Actual'!$B$14:$B$39,'Summary TC'!$B64,'MemMon Actual'!G$14:G$39),0)+IF($B$8="Actuals + Projected",SUMIF('MemMon Total'!$B$10:$B$35,'Summary TC'!$B64,'MemMon Total'!G$10:G$35),0)</f>
        <v>0</v>
      </c>
      <c r="I66" s="569">
        <f>IF($B$8="Actuals only",SUMIF('MemMon Actual'!$B$14:$B$39,'Summary TC'!$B64,'MemMon Actual'!H$14:H$39),0)+IF($B$8="Actuals + Projected",SUMIF('MemMon Total'!$B$10:$B$35,'Summary TC'!$B64,'MemMon Total'!H$10:H$35),0)</f>
        <v>0</v>
      </c>
      <c r="J66" s="569">
        <f>IF($B$8="Actuals only",SUMIF('MemMon Actual'!$B$14:$B$39,'Summary TC'!$B64,'MemMon Actual'!I$14:I$39),0)+IF($B$8="Actuals + Projected",SUMIF('MemMon Total'!$B$10:$B$35,'Summary TC'!$B64,'MemMon Total'!I$10:I$35),0)</f>
        <v>0</v>
      </c>
      <c r="K66" s="569">
        <f>IF($B$8="Actuals only",SUMIF('MemMon Actual'!$B$14:$B$39,'Summary TC'!$B64,'MemMon Actual'!J$14:J$39),0)+IF($B$8="Actuals + Projected",SUMIF('MemMon Total'!$B$10:$B$35,'Summary TC'!$B64,'MemMon Total'!J$10:J$35),0)</f>
        <v>0</v>
      </c>
      <c r="L66" s="569">
        <f>IF($B$8="Actuals only",SUMIF('MemMon Actual'!$B$14:$B$39,'Summary TC'!$B64,'MemMon Actual'!K$14:K$39),0)+IF($B$8="Actuals + Projected",SUMIF('MemMon Total'!$B$10:$B$35,'Summary TC'!$B64,'MemMon Total'!K$10:K$35),0)</f>
        <v>0</v>
      </c>
      <c r="M66" s="569">
        <f>IF($B$8="Actuals only",SUMIF('MemMon Actual'!$B$14:$B$39,'Summary TC'!$B64,'MemMon Actual'!L$14:L$39),0)+IF($B$8="Actuals + Projected",SUMIF('MemMon Total'!$B$10:$B$35,'Summary TC'!$B64,'MemMon Total'!L$10:L$35),0)</f>
        <v>0</v>
      </c>
      <c r="N66" s="569">
        <f>IF($B$8="Actuals only",SUMIF('MemMon Actual'!$B$14:$B$39,'Summary TC'!$B64,'MemMon Actual'!M$14:M$39),0)+IF($B$8="Actuals + Projected",SUMIF('MemMon Total'!$B$10:$B$35,'Summary TC'!$B64,'MemMon Total'!M$10:M$35),0)</f>
        <v>0</v>
      </c>
      <c r="O66" s="569">
        <f>IF($B$8="Actuals only",SUMIF('MemMon Actual'!$B$14:$B$39,'Summary TC'!$B64,'MemMon Actual'!N$14:N$39),0)+IF($B$8="Actuals + Projected",SUMIF('MemMon Total'!$B$10:$B$35,'Summary TC'!$B64,'MemMon Total'!N$10:N$35),0)</f>
        <v>0</v>
      </c>
      <c r="P66" s="569">
        <f>IF($B$8="Actuals only",SUMIF('MemMon Actual'!$B$14:$B$39,'Summary TC'!$B64,'MemMon Actual'!O$14:O$39),0)+IF($B$8="Actuals + Projected",SUMIF('MemMon Total'!$B$10:$B$35,'Summary TC'!$B64,'MemMon Total'!O$10:O$35),0)</f>
        <v>0</v>
      </c>
      <c r="Q66" s="569">
        <f>IF($B$8="Actuals only",SUMIF('MemMon Actual'!$B$14:$B$39,'Summary TC'!$B64,'MemMon Actual'!P$14:P$39),0)+IF($B$8="Actuals + Projected",SUMIF('MemMon Total'!$B$10:$B$35,'Summary TC'!$B64,'MemMon Total'!P$10:P$35),0)</f>
        <v>0</v>
      </c>
      <c r="R66" s="569">
        <f>IF($B$8="Actuals only",SUMIF('MemMon Actual'!$B$14:$B$39,'Summary TC'!$B64,'MemMon Actual'!Q$14:Q$39),0)+IF($B$8="Actuals + Projected",SUMIF('MemMon Total'!$B$10:$B$35,'Summary TC'!$B64,'MemMon Total'!Q$10:Q$35),0)</f>
        <v>0</v>
      </c>
      <c r="S66" s="569">
        <f>IF($B$8="Actuals only",SUMIF('MemMon Actual'!$B$14:$B$39,'Summary TC'!$B64,'MemMon Actual'!R$14:R$39),0)+IF($B$8="Actuals + Projected",SUMIF('MemMon Total'!$B$10:$B$35,'Summary TC'!$B64,'MemMon Total'!R$10:R$35),0)</f>
        <v>0</v>
      </c>
      <c r="T66" s="599">
        <f>IF($B$8="Actuals only",SUMIF('MemMon Actual'!$B$14:$B$39,'Summary TC'!$B64,'MemMon Actual'!S$14:S$39),0)+IF($B$8="Actuals + Projected",SUMIF('MemMon Total'!$B$10:$B$35,'Summary TC'!$B64,'MemMon Total'!S$10:S$35),0)</f>
        <v>4279054</v>
      </c>
      <c r="U66" s="844">
        <f>IF($B$8="Actuals only",SUMIF('MemMon Actual'!$B$14:$B$39,'Summary TC'!$B64,'MemMon Actual'!T$14:T$39),0)+IF($B$8="Actuals + Projected",SUMIF('MemMon Total'!$B$10:$B$35,'Summary TC'!$B64,'MemMon Total'!T$10:T$35),0)</f>
        <v>4308541</v>
      </c>
      <c r="V66" s="844">
        <f>IF($B$8="Actuals only",SUMIF('MemMon Actual'!$B$14:$B$39,'Summary TC'!$B64,'MemMon Actual'!U$14:U$39),0)+IF($B$8="Actuals + Projected",SUMIF('MemMon Total'!$B$10:$B$35,'Summary TC'!$B64,'MemMon Total'!U$10:U$35),0)</f>
        <v>4451517</v>
      </c>
      <c r="W66" s="844">
        <f>IF($B$8="Actuals only",SUMIF('MemMon Actual'!$B$14:$B$39,'Summary TC'!$B64,'MemMon Actual'!V$14:V$39),0)+IF($B$8="Actuals + Projected",SUMIF('MemMon Total'!$B$10:$B$35,'Summary TC'!$B64,'MemMon Total'!V$10:V$35),0)</f>
        <v>5319903</v>
      </c>
      <c r="X66" s="600">
        <f>IF($B$8="Actuals only",SUMIF('MemMon Actual'!$B$14:$B$39,'Summary TC'!$B64,'MemMon Actual'!W$14:W$39),0)+IF($B$8="Actuals + Projected",SUMIF('MemMon Total'!$B$10:$B$35,'Summary TC'!$B64,'MemMon Total'!W$10:W$35),0)</f>
        <v>5305763</v>
      </c>
      <c r="Y66" s="569">
        <f>IF($B$8="Actuals only",SUMIF('MemMon Actual'!$B$14:$B$39,'Summary TC'!$B64,'MemMon Actual'!X$14:X$39),0)+IF($B$8="Actuals + Projected",SUMIF('MemMon Total'!$B$10:$B$35,'Summary TC'!$B64,'MemMon Total'!X$10:X$35),0)</f>
        <v>0</v>
      </c>
      <c r="Z66" s="569">
        <f>IF($B$8="Actuals only",SUMIF('MemMon Actual'!$B$14:$B$39,'Summary TC'!$B64,'MemMon Actual'!Y$14:Y$39),0)+IF($B$8="Actuals + Projected",SUMIF('MemMon Total'!$B$10:$B$35,'Summary TC'!$B64,'MemMon Total'!Y$10:Y$35),0)</f>
        <v>0</v>
      </c>
      <c r="AA66" s="569">
        <f>IF($B$8="Actuals only",SUMIF('MemMon Actual'!$B$14:$B$39,'Summary TC'!$B64,'MemMon Actual'!Z$14:Z$39),0)+IF($B$8="Actuals + Projected",SUMIF('MemMon Total'!$B$10:$B$35,'Summary TC'!$B64,'MemMon Total'!Z$10:Z$35),0)</f>
        <v>0</v>
      </c>
      <c r="AB66" s="569">
        <f>IF($B$8="Actuals only",SUMIF('MemMon Actual'!$B$14:$B$39,'Summary TC'!$B64,'MemMon Actual'!AA$14:AA$39),0)+IF($B$8="Actuals + Projected",SUMIF('MemMon Total'!$B$10:$B$35,'Summary TC'!$B64,'MemMon Total'!AA$10:AA$35),0)</f>
        <v>0</v>
      </c>
      <c r="AC66" s="569">
        <f>IF($B$8="Actuals only",SUMIF('MemMon Actual'!$B$14:$B$39,'Summary TC'!$B64,'MemMon Actual'!AB$14:AB$39),0)+IF($B$8="Actuals + Projected",SUMIF('MemMon Total'!$B$10:$B$35,'Summary TC'!$B64,'MemMon Total'!AB$10:AB$35),0)</f>
        <v>0</v>
      </c>
      <c r="AD66" s="569">
        <f>IF($B$8="Actuals only",SUMIF('MemMon Actual'!$B$14:$B$39,'Summary TC'!$B64,'MemMon Actual'!AC$14:AC$39),0)+IF($B$8="Actuals + Projected",SUMIF('MemMon Total'!$B$10:$B$35,'Summary TC'!$B64,'MemMon Total'!AC$10:AC$35),0)</f>
        <v>0</v>
      </c>
      <c r="AE66" s="569">
        <f>IF($B$8="Actuals only",SUMIF('MemMon Actual'!$B$14:$B$39,'Summary TC'!$B64,'MemMon Actual'!AD$14:AD$39),0)+IF($B$8="Actuals + Projected",SUMIF('MemMon Total'!$B$10:$B$35,'Summary TC'!$B64,'MemMon Total'!AD$10:AD$35),0)</f>
        <v>0</v>
      </c>
      <c r="AF66" s="569">
        <f>IF($B$8="Actuals only",SUMIF('MemMon Actual'!$B$14:$B$39,'Summary TC'!$B64,'MemMon Actual'!AE$14:AE$39),0)+IF($B$8="Actuals + Projected",SUMIF('MemMon Total'!$B$10:$B$35,'Summary TC'!$B64,'MemMon Total'!AE$10:AE$35),0)</f>
        <v>0</v>
      </c>
      <c r="AG66" s="569">
        <f>IF($B$8="Actuals only",SUMIF('MemMon Actual'!$B$14:$B$39,'Summary TC'!$B64,'MemMon Actual'!AF$14:AF$39),0)+IF($B$8="Actuals + Projected",SUMIF('MemMon Total'!$B$10:$B$35,'Summary TC'!$B64,'MemMon Total'!AF$10:AF$35),0)</f>
        <v>0</v>
      </c>
      <c r="AH66" s="600">
        <f>IF($B$8="Actuals only",SUMIF('MemMon Actual'!$B$14:$B$39,'Summary TC'!$B64,'MemMon Actual'!AG$14:AG$39),0)+IF($B$8="Actuals + Projected",SUMIF('MemMon Total'!$B$10:$B$35,'Summary TC'!$B64,'MemMon Total'!AG$10:AG$35),0)</f>
        <v>0</v>
      </c>
      <c r="AI66" s="755"/>
    </row>
    <row r="67" spans="2:35" hidden="1" x14ac:dyDescent="0.2">
      <c r="B67" s="539"/>
      <c r="C67" s="581"/>
      <c r="D67" s="450"/>
      <c r="E67" s="606"/>
      <c r="F67" s="607"/>
      <c r="G67" s="607"/>
      <c r="H67" s="607"/>
      <c r="I67" s="607"/>
      <c r="J67" s="607"/>
      <c r="K67" s="607"/>
      <c r="L67" s="607"/>
      <c r="M67" s="607"/>
      <c r="N67" s="607"/>
      <c r="O67" s="607"/>
      <c r="P67" s="607"/>
      <c r="Q67" s="607"/>
      <c r="R67" s="607"/>
      <c r="S67" s="607"/>
      <c r="T67" s="606"/>
      <c r="U67" s="864"/>
      <c r="V67" s="864"/>
      <c r="W67" s="864"/>
      <c r="X67" s="608"/>
      <c r="Y67" s="607"/>
      <c r="Z67" s="607"/>
      <c r="AA67" s="607"/>
      <c r="AB67" s="607"/>
      <c r="AC67" s="607"/>
      <c r="AD67" s="607"/>
      <c r="AE67" s="607"/>
      <c r="AF67" s="607"/>
      <c r="AG67" s="607"/>
      <c r="AH67" s="608"/>
      <c r="AI67" s="755"/>
    </row>
    <row r="68" spans="2:35" hidden="1" x14ac:dyDescent="0.2">
      <c r="B68" s="488" t="s">
        <v>86</v>
      </c>
      <c r="C68" s="581"/>
      <c r="D68" s="450"/>
      <c r="E68" s="587"/>
      <c r="F68" s="588"/>
      <c r="G68" s="588"/>
      <c r="H68" s="588"/>
      <c r="I68" s="588"/>
      <c r="J68" s="588"/>
      <c r="K68" s="588"/>
      <c r="L68" s="588"/>
      <c r="M68" s="588"/>
      <c r="N68" s="588"/>
      <c r="O68" s="588"/>
      <c r="P68" s="588"/>
      <c r="Q68" s="588"/>
      <c r="R68" s="588"/>
      <c r="S68" s="588"/>
      <c r="T68" s="587"/>
      <c r="U68" s="862"/>
      <c r="V68" s="862"/>
      <c r="W68" s="862"/>
      <c r="X68" s="589"/>
      <c r="Y68" s="588"/>
      <c r="Z68" s="588"/>
      <c r="AA68" s="588"/>
      <c r="AB68" s="588"/>
      <c r="AC68" s="588"/>
      <c r="AD68" s="588"/>
      <c r="AE68" s="588"/>
      <c r="AF68" s="588"/>
      <c r="AG68" s="588"/>
      <c r="AH68" s="589"/>
      <c r="AI68" s="751"/>
    </row>
    <row r="69" spans="2:35" hidden="1" x14ac:dyDescent="0.2">
      <c r="B69" s="539" t="str">
        <f>IFERROR(VLOOKUP(C69,'MEG Def'!$A$24:$B$29,2),"")</f>
        <v/>
      </c>
      <c r="C69" s="585"/>
      <c r="D69" s="586" t="str">
        <f>IF($C69&lt;&gt;0,"Total","")</f>
        <v/>
      </c>
      <c r="E69" s="587">
        <f>IF($B$8="Actuals Only",IF('C Report'!$K$2&gt;E$12,SUMIF('WOW PMPM &amp; Agg'!$B$10:$B$39,'Summary TC'!$B69,'WOW PMPM &amp; Agg'!D$10:D$39),IF(AND('C Report'!$K$2=E$12,'C Report'!$K$3=1),(SUMIF('WOW PMPM &amp; Agg'!$B$10:$B$39,'Summary TC'!$B69,'WOW PMPM &amp; Agg'!D$10:D$39)*0.25),IF(AND('C Report'!$K$2=E$12,'C Report'!$K$3=2),(SUMIF('WOW PMPM &amp; Agg'!$B$10:$B$39,'Summary TC'!$B69,'WOW PMPM &amp; Agg'!D$10:D$39)*0.5),IF(AND('C Report'!$K$2=E$12,'C Report'!$K$3=3),(SUMIF('WOW PMPM &amp; Agg'!$B$10:$B$39,'Summary TC'!$B69,'WOW PMPM &amp; Agg'!D$10:D$39)*0.75),IF(AND('C Report'!$K$2=E$12,'C Report'!$K$3=4),SUMIF('WOW PMPM &amp; Agg'!$B$10:$B$39,'Summary TC'!$B69,'WOW PMPM &amp; Agg'!D$10:D$39),""))))),SUMIF('WOW PMPM &amp; Agg'!$B$10:$B$39,'Summary TC'!$B69,'WOW PMPM &amp; Agg'!D$10:D$39))</f>
        <v>0</v>
      </c>
      <c r="F69" s="588">
        <f>IF($B$8="Actuals Only",IF('C Report'!$K$2&gt;F$12,SUMIF('WOW PMPM &amp; Agg'!$B$10:$B$39,'Summary TC'!$B69,'WOW PMPM &amp; Agg'!E$10:E$39),IF(AND('C Report'!$K$2=F$12,'C Report'!$K$3=1),(SUMIF('WOW PMPM &amp; Agg'!$B$10:$B$39,'Summary TC'!$B69,'WOW PMPM &amp; Agg'!E$10:E$39)*0.25),IF(AND('C Report'!$K$2=F$12,'C Report'!$K$3=2),(SUMIF('WOW PMPM &amp; Agg'!$B$10:$B$39,'Summary TC'!$B69,'WOW PMPM &amp; Agg'!E$10:E$39)*0.5),IF(AND('C Report'!$K$2=F$12,'C Report'!$K$3=3),(SUMIF('WOW PMPM &amp; Agg'!$B$10:$B$39,'Summary TC'!$B69,'WOW PMPM &amp; Agg'!E$10:E$39)*0.75),IF(AND('C Report'!$K$2=F$12,'C Report'!$K$3=4),SUMIF('WOW PMPM &amp; Agg'!$B$10:$B$39,'Summary TC'!$B69,'WOW PMPM &amp; Agg'!E$10:E$39),""))))),SUMIF('WOW PMPM &amp; Agg'!$B$10:$B$39,'Summary TC'!$B69,'WOW PMPM &amp; Agg'!E$10:E$39))</f>
        <v>0</v>
      </c>
      <c r="G69" s="588">
        <f>IF($B$8="Actuals Only",IF('C Report'!$K$2&gt;G$12,SUMIF('WOW PMPM &amp; Agg'!$B$10:$B$39,'Summary TC'!$B69,'WOW PMPM &amp; Agg'!F$10:F$39),IF(AND('C Report'!$K$2=G$12,'C Report'!$K$3=1),(SUMIF('WOW PMPM &amp; Agg'!$B$10:$B$39,'Summary TC'!$B69,'WOW PMPM &amp; Agg'!F$10:F$39)*0.25),IF(AND('C Report'!$K$2=G$12,'C Report'!$K$3=2),(SUMIF('WOW PMPM &amp; Agg'!$B$10:$B$39,'Summary TC'!$B69,'WOW PMPM &amp; Agg'!F$10:F$39)*0.5),IF(AND('C Report'!$K$2=G$12,'C Report'!$K$3=3),(SUMIF('WOW PMPM &amp; Agg'!$B$10:$B$39,'Summary TC'!$B69,'WOW PMPM &amp; Agg'!F$10:F$39)*0.75),IF(AND('C Report'!$K$2=G$12,'C Report'!$K$3=4),SUMIF('WOW PMPM &amp; Agg'!$B$10:$B$39,'Summary TC'!$B69,'WOW PMPM &amp; Agg'!F$10:F$39),""))))),SUMIF('WOW PMPM &amp; Agg'!$B$10:$B$39,'Summary TC'!$B69,'WOW PMPM &amp; Agg'!F$10:F$39))</f>
        <v>0</v>
      </c>
      <c r="H69" s="588">
        <f>IF($B$8="Actuals Only",IF('C Report'!$K$2&gt;H$12,SUMIF('WOW PMPM &amp; Agg'!$B$10:$B$39,'Summary TC'!$B69,'WOW PMPM &amp; Agg'!G$10:G$39),IF(AND('C Report'!$K$2=H$12,'C Report'!$K$3=1),(SUMIF('WOW PMPM &amp; Agg'!$B$10:$B$39,'Summary TC'!$B69,'WOW PMPM &amp; Agg'!G$10:G$39)*0.25),IF(AND('C Report'!$K$2=H$12,'C Report'!$K$3=2),(SUMIF('WOW PMPM &amp; Agg'!$B$10:$B$39,'Summary TC'!$B69,'WOW PMPM &amp; Agg'!G$10:G$39)*0.5),IF(AND('C Report'!$K$2=H$12,'C Report'!$K$3=3),(SUMIF('WOW PMPM &amp; Agg'!$B$10:$B$39,'Summary TC'!$B69,'WOW PMPM &amp; Agg'!G$10:G$39)*0.75),IF(AND('C Report'!$K$2=H$12,'C Report'!$K$3=4),SUMIF('WOW PMPM &amp; Agg'!$B$10:$B$39,'Summary TC'!$B69,'WOW PMPM &amp; Agg'!G$10:G$39),""))))),SUMIF('WOW PMPM &amp; Agg'!$B$10:$B$39,'Summary TC'!$B69,'WOW PMPM &amp; Agg'!G$10:G$39))</f>
        <v>0</v>
      </c>
      <c r="I69" s="588">
        <f>IF($B$8="Actuals Only",IF('C Report'!$K$2&gt;I$12,SUMIF('WOW PMPM &amp; Agg'!$B$10:$B$39,'Summary TC'!$B69,'WOW PMPM &amp; Agg'!H$10:H$39),IF(AND('C Report'!$K$2=I$12,'C Report'!$K$3=1),(SUMIF('WOW PMPM &amp; Agg'!$B$10:$B$39,'Summary TC'!$B69,'WOW PMPM &amp; Agg'!H$10:H$39)*0.25),IF(AND('C Report'!$K$2=I$12,'C Report'!$K$3=2),(SUMIF('WOW PMPM &amp; Agg'!$B$10:$B$39,'Summary TC'!$B69,'WOW PMPM &amp; Agg'!H$10:H$39)*0.5),IF(AND('C Report'!$K$2=I$12,'C Report'!$K$3=3),(SUMIF('WOW PMPM &amp; Agg'!$B$10:$B$39,'Summary TC'!$B69,'WOW PMPM &amp; Agg'!H$10:H$39)*0.75),IF(AND('C Report'!$K$2=I$12,'C Report'!$K$3=4),SUMIF('WOW PMPM &amp; Agg'!$B$10:$B$39,'Summary TC'!$B69,'WOW PMPM &amp; Agg'!H$10:H$39),""))))),SUMIF('WOW PMPM &amp; Agg'!$B$10:$B$39,'Summary TC'!$B69,'WOW PMPM &amp; Agg'!H$10:H$39))</f>
        <v>0</v>
      </c>
      <c r="J69" s="588">
        <f>IF($B$8="Actuals Only",IF('C Report'!$K$2&gt;J$12,SUMIF('WOW PMPM &amp; Agg'!$B$10:$B$39,'Summary TC'!$B69,'WOW PMPM &amp; Agg'!I$10:I$39),IF(AND('C Report'!$K$2=J$12,'C Report'!$K$3=1),(SUMIF('WOW PMPM &amp; Agg'!$B$10:$B$39,'Summary TC'!$B69,'WOW PMPM &amp; Agg'!I$10:I$39)*0.25),IF(AND('C Report'!$K$2=J$12,'C Report'!$K$3=2),(SUMIF('WOW PMPM &amp; Agg'!$B$10:$B$39,'Summary TC'!$B69,'WOW PMPM &amp; Agg'!I$10:I$39)*0.5),IF(AND('C Report'!$K$2=J$12,'C Report'!$K$3=3),(SUMIF('WOW PMPM &amp; Agg'!$B$10:$B$39,'Summary TC'!$B69,'WOW PMPM &amp; Agg'!I$10:I$39)*0.75),IF(AND('C Report'!$K$2=J$12,'C Report'!$K$3=4),SUMIF('WOW PMPM &amp; Agg'!$B$10:$B$39,'Summary TC'!$B69,'WOW PMPM &amp; Agg'!I$10:I$39),""))))),SUMIF('WOW PMPM &amp; Agg'!$B$10:$B$39,'Summary TC'!$B69,'WOW PMPM &amp; Agg'!I$10:I$39))</f>
        <v>0</v>
      </c>
      <c r="K69" s="588">
        <f>IF($B$8="Actuals Only",IF('C Report'!$K$2&gt;K$12,SUMIF('WOW PMPM &amp; Agg'!$B$10:$B$39,'Summary TC'!$B69,'WOW PMPM &amp; Agg'!J$10:J$39),IF(AND('C Report'!$K$2=K$12,'C Report'!$K$3=1),(SUMIF('WOW PMPM &amp; Agg'!$B$10:$B$39,'Summary TC'!$B69,'WOW PMPM &amp; Agg'!J$10:J$39)*0.25),IF(AND('C Report'!$K$2=K$12,'C Report'!$K$3=2),(SUMIF('WOW PMPM &amp; Agg'!$B$10:$B$39,'Summary TC'!$B69,'WOW PMPM &amp; Agg'!J$10:J$39)*0.5),IF(AND('C Report'!$K$2=K$12,'C Report'!$K$3=3),(SUMIF('WOW PMPM &amp; Agg'!$B$10:$B$39,'Summary TC'!$B69,'WOW PMPM &amp; Agg'!J$10:J$39)*0.75),IF(AND('C Report'!$K$2=K$12,'C Report'!$K$3=4),SUMIF('WOW PMPM &amp; Agg'!$B$10:$B$39,'Summary TC'!$B69,'WOW PMPM &amp; Agg'!J$10:J$39),""))))),SUMIF('WOW PMPM &amp; Agg'!$B$10:$B$39,'Summary TC'!$B69,'WOW PMPM &amp; Agg'!J$10:J$39))</f>
        <v>0</v>
      </c>
      <c r="L69" s="588">
        <f>IF($B$8="Actuals Only",IF('C Report'!$K$2&gt;L$12,SUMIF('WOW PMPM &amp; Agg'!$B$10:$B$39,'Summary TC'!$B69,'WOW PMPM &amp; Agg'!K$10:K$39),IF(AND('C Report'!$K$2=L$12,'C Report'!$K$3=1),(SUMIF('WOW PMPM &amp; Agg'!$B$10:$B$39,'Summary TC'!$B69,'WOW PMPM &amp; Agg'!K$10:K$39)*0.25),IF(AND('C Report'!$K$2=L$12,'C Report'!$K$3=2),(SUMIF('WOW PMPM &amp; Agg'!$B$10:$B$39,'Summary TC'!$B69,'WOW PMPM &amp; Agg'!K$10:K$39)*0.5),IF(AND('C Report'!$K$2=L$12,'C Report'!$K$3=3),(SUMIF('WOW PMPM &amp; Agg'!$B$10:$B$39,'Summary TC'!$B69,'WOW PMPM &amp; Agg'!K$10:K$39)*0.75),IF(AND('C Report'!$K$2=L$12,'C Report'!$K$3=4),SUMIF('WOW PMPM &amp; Agg'!$B$10:$B$39,'Summary TC'!$B69,'WOW PMPM &amp; Agg'!K$10:K$39),""))))),SUMIF('WOW PMPM &amp; Agg'!$B$10:$B$39,'Summary TC'!$B69,'WOW PMPM &amp; Agg'!K$10:K$39))</f>
        <v>0</v>
      </c>
      <c r="M69" s="588">
        <f>IF($B$8="Actuals Only",IF('C Report'!$K$2&gt;M$12,SUMIF('WOW PMPM &amp; Agg'!$B$10:$B$39,'Summary TC'!$B69,'WOW PMPM &amp; Agg'!L$10:L$39),IF(AND('C Report'!$K$2=M$12,'C Report'!$K$3=1),(SUMIF('WOW PMPM &amp; Agg'!$B$10:$B$39,'Summary TC'!$B69,'WOW PMPM &amp; Agg'!L$10:L$39)*0.25),IF(AND('C Report'!$K$2=M$12,'C Report'!$K$3=2),(SUMIF('WOW PMPM &amp; Agg'!$B$10:$B$39,'Summary TC'!$B69,'WOW PMPM &amp; Agg'!L$10:L$39)*0.5),IF(AND('C Report'!$K$2=M$12,'C Report'!$K$3=3),(SUMIF('WOW PMPM &amp; Agg'!$B$10:$B$39,'Summary TC'!$B69,'WOW PMPM &amp; Agg'!L$10:L$39)*0.75),IF(AND('C Report'!$K$2=M$12,'C Report'!$K$3=4),SUMIF('WOW PMPM &amp; Agg'!$B$10:$B$39,'Summary TC'!$B69,'WOW PMPM &amp; Agg'!L$10:L$39),""))))),SUMIF('WOW PMPM &amp; Agg'!$B$10:$B$39,'Summary TC'!$B69,'WOW PMPM &amp; Agg'!L$10:L$39))</f>
        <v>0</v>
      </c>
      <c r="N69" s="588">
        <f>IF($B$8="Actuals Only",IF('C Report'!$K$2&gt;N$12,SUMIF('WOW PMPM &amp; Agg'!$B$10:$B$39,'Summary TC'!$B69,'WOW PMPM &amp; Agg'!M$10:M$39),IF(AND('C Report'!$K$2=N$12,'C Report'!$K$3=1),(SUMIF('WOW PMPM &amp; Agg'!$B$10:$B$39,'Summary TC'!$B69,'WOW PMPM &amp; Agg'!M$10:M$39)*0.25),IF(AND('C Report'!$K$2=N$12,'C Report'!$K$3=2),(SUMIF('WOW PMPM &amp; Agg'!$B$10:$B$39,'Summary TC'!$B69,'WOW PMPM &amp; Agg'!M$10:M$39)*0.5),IF(AND('C Report'!$K$2=N$12,'C Report'!$K$3=3),(SUMIF('WOW PMPM &amp; Agg'!$B$10:$B$39,'Summary TC'!$B69,'WOW PMPM &amp; Agg'!M$10:M$39)*0.75),IF(AND('C Report'!$K$2=N$12,'C Report'!$K$3=4),SUMIF('WOW PMPM &amp; Agg'!$B$10:$B$39,'Summary TC'!$B69,'WOW PMPM &amp; Agg'!M$10:M$39),""))))),SUMIF('WOW PMPM &amp; Agg'!$B$10:$B$39,'Summary TC'!$B69,'WOW PMPM &amp; Agg'!M$10:M$39))</f>
        <v>0</v>
      </c>
      <c r="O69" s="588">
        <f>IF($B$8="Actuals Only",IF('C Report'!$K$2&gt;O$12,SUMIF('WOW PMPM &amp; Agg'!$B$10:$B$39,'Summary TC'!$B69,'WOW PMPM &amp; Agg'!N$10:N$39),IF(AND('C Report'!$K$2=O$12,'C Report'!$K$3=1),(SUMIF('WOW PMPM &amp; Agg'!$B$10:$B$39,'Summary TC'!$B69,'WOW PMPM &amp; Agg'!N$10:N$39)*0.25),IF(AND('C Report'!$K$2=O$12,'C Report'!$K$3=2),(SUMIF('WOW PMPM &amp; Agg'!$B$10:$B$39,'Summary TC'!$B69,'WOW PMPM &amp; Agg'!N$10:N$39)*0.5),IF(AND('C Report'!$K$2=O$12,'C Report'!$K$3=3),(SUMIF('WOW PMPM &amp; Agg'!$B$10:$B$39,'Summary TC'!$B69,'WOW PMPM &amp; Agg'!N$10:N$39)*0.75),IF(AND('C Report'!$K$2=O$12,'C Report'!$K$3=4),SUMIF('WOW PMPM &amp; Agg'!$B$10:$B$39,'Summary TC'!$B69,'WOW PMPM &amp; Agg'!N$10:N$39),""))))),SUMIF('WOW PMPM &amp; Agg'!$B$10:$B$39,'Summary TC'!$B69,'WOW PMPM &amp; Agg'!N$10:N$39))</f>
        <v>0</v>
      </c>
      <c r="P69" s="588">
        <f>IF($B$8="Actuals Only",IF('C Report'!$K$2&gt;P$12,SUMIF('WOW PMPM &amp; Agg'!$B$10:$B$39,'Summary TC'!$B69,'WOW PMPM &amp; Agg'!O$10:O$39),IF(AND('C Report'!$K$2=P$12,'C Report'!$K$3=1),(SUMIF('WOW PMPM &amp; Agg'!$B$10:$B$39,'Summary TC'!$B69,'WOW PMPM &amp; Agg'!O$10:O$39)*0.25),IF(AND('C Report'!$K$2=P$12,'C Report'!$K$3=2),(SUMIF('WOW PMPM &amp; Agg'!$B$10:$B$39,'Summary TC'!$B69,'WOW PMPM &amp; Agg'!O$10:O$39)*0.5),IF(AND('C Report'!$K$2=P$12,'C Report'!$K$3=3),(SUMIF('WOW PMPM &amp; Agg'!$B$10:$B$39,'Summary TC'!$B69,'WOW PMPM &amp; Agg'!O$10:O$39)*0.75),IF(AND('C Report'!$K$2=P$12,'C Report'!$K$3=4),SUMIF('WOW PMPM &amp; Agg'!$B$10:$B$39,'Summary TC'!$B69,'WOW PMPM &amp; Agg'!O$10:O$39),""))))),SUMIF('WOW PMPM &amp; Agg'!$B$10:$B$39,'Summary TC'!$B69,'WOW PMPM &amp; Agg'!O$10:O$39))</f>
        <v>0</v>
      </c>
      <c r="Q69" s="588">
        <f>IF($B$8="Actuals Only",IF('C Report'!$K$2&gt;Q$12,SUMIF('WOW PMPM &amp; Agg'!$B$10:$B$39,'Summary TC'!$B69,'WOW PMPM &amp; Agg'!P$10:P$39),IF(AND('C Report'!$K$2=Q$12,'C Report'!$K$3=1),(SUMIF('WOW PMPM &amp; Agg'!$B$10:$B$39,'Summary TC'!$B69,'WOW PMPM &amp; Agg'!P$10:P$39)*0.25),IF(AND('C Report'!$K$2=Q$12,'C Report'!$K$3=2),(SUMIF('WOW PMPM &amp; Agg'!$B$10:$B$39,'Summary TC'!$B69,'WOW PMPM &amp; Agg'!P$10:P$39)*0.5),IF(AND('C Report'!$K$2=Q$12,'C Report'!$K$3=3),(SUMIF('WOW PMPM &amp; Agg'!$B$10:$B$39,'Summary TC'!$B69,'WOW PMPM &amp; Agg'!P$10:P$39)*0.75),IF(AND('C Report'!$K$2=Q$12,'C Report'!$K$3=4),SUMIF('WOW PMPM &amp; Agg'!$B$10:$B$39,'Summary TC'!$B69,'WOW PMPM &amp; Agg'!P$10:P$39),""))))),SUMIF('WOW PMPM &amp; Agg'!$B$10:$B$39,'Summary TC'!$B69,'WOW PMPM &amp; Agg'!P$10:P$39))</f>
        <v>0</v>
      </c>
      <c r="R69" s="588">
        <f>IF($B$8="Actuals Only",IF('C Report'!$K$2&gt;R$12,SUMIF('WOW PMPM &amp; Agg'!$B$10:$B$39,'Summary TC'!$B69,'WOW PMPM &amp; Agg'!Q$10:Q$39),IF(AND('C Report'!$K$2=R$12,'C Report'!$K$3=1),(SUMIF('WOW PMPM &amp; Agg'!$B$10:$B$39,'Summary TC'!$B69,'WOW PMPM &amp; Agg'!Q$10:Q$39)*0.25),IF(AND('C Report'!$K$2=R$12,'C Report'!$K$3=2),(SUMIF('WOW PMPM &amp; Agg'!$B$10:$B$39,'Summary TC'!$B69,'WOW PMPM &amp; Agg'!Q$10:Q$39)*0.5),IF(AND('C Report'!$K$2=R$12,'C Report'!$K$3=3),(SUMIF('WOW PMPM &amp; Agg'!$B$10:$B$39,'Summary TC'!$B69,'WOW PMPM &amp; Agg'!Q$10:Q$39)*0.75),IF(AND('C Report'!$K$2=R$12,'C Report'!$K$3=4),SUMIF('WOW PMPM &amp; Agg'!$B$10:$B$39,'Summary TC'!$B69,'WOW PMPM &amp; Agg'!Q$10:Q$39),""))))),SUMIF('WOW PMPM &amp; Agg'!$B$10:$B$39,'Summary TC'!$B69,'WOW PMPM &amp; Agg'!Q$10:Q$39))</f>
        <v>0</v>
      </c>
      <c r="S69" s="588">
        <f>IF($B$8="Actuals Only",IF('C Report'!$K$2&gt;S$12,SUMIF('WOW PMPM &amp; Agg'!$B$10:$B$39,'Summary TC'!$B69,'WOW PMPM &amp; Agg'!R$10:R$39),IF(AND('C Report'!$K$2=S$12,'C Report'!$K$3=1),(SUMIF('WOW PMPM &amp; Agg'!$B$10:$B$39,'Summary TC'!$B69,'WOW PMPM &amp; Agg'!R$10:R$39)*0.25),IF(AND('C Report'!$K$2=S$12,'C Report'!$K$3=2),(SUMIF('WOW PMPM &amp; Agg'!$B$10:$B$39,'Summary TC'!$B69,'WOW PMPM &amp; Agg'!R$10:R$39)*0.5),IF(AND('C Report'!$K$2=S$12,'C Report'!$K$3=3),(SUMIF('WOW PMPM &amp; Agg'!$B$10:$B$39,'Summary TC'!$B69,'WOW PMPM &amp; Agg'!R$10:R$39)*0.75),IF(AND('C Report'!$K$2=S$12,'C Report'!$K$3=4),SUMIF('WOW PMPM &amp; Agg'!$B$10:$B$39,'Summary TC'!$B69,'WOW PMPM &amp; Agg'!R$10:R$39),""))))),SUMIF('WOW PMPM &amp; Agg'!$B$10:$B$39,'Summary TC'!$B69,'WOW PMPM &amp; Agg'!R$10:R$39))</f>
        <v>0</v>
      </c>
      <c r="T69" s="587">
        <f>IF($B$8="Actuals Only",IF('C Report'!$K$2&gt;T$12,SUMIF('WOW PMPM &amp; Agg'!$B$10:$B$39,'Summary TC'!$B69,'WOW PMPM &amp; Agg'!S$10:S$39),IF(AND('C Report'!$K$2=T$12,'C Report'!$K$3=1),(SUMIF('WOW PMPM &amp; Agg'!$B$10:$B$39,'Summary TC'!$B69,'WOW PMPM &amp; Agg'!S$10:S$39)*0.25),IF(AND('C Report'!$K$2=T$12,'C Report'!$K$3=2),(SUMIF('WOW PMPM &amp; Agg'!$B$10:$B$39,'Summary TC'!$B69,'WOW PMPM &amp; Agg'!S$10:S$39)*0.5),IF(AND('C Report'!$K$2=T$12,'C Report'!$K$3=3),(SUMIF('WOW PMPM &amp; Agg'!$B$10:$B$39,'Summary TC'!$B69,'WOW PMPM &amp; Agg'!S$10:S$39)*0.75),IF(AND('C Report'!$K$2=T$12,'C Report'!$K$3=4),SUMIF('WOW PMPM &amp; Agg'!$B$10:$B$39,'Summary TC'!$B69,'WOW PMPM &amp; Agg'!S$10:S$39),""))))),SUMIF('WOW PMPM &amp; Agg'!$B$10:$B$39,'Summary TC'!$B69,'WOW PMPM &amp; Agg'!S$10:S$39))</f>
        <v>0</v>
      </c>
      <c r="U69" s="862">
        <f>IF($B$8="Actuals Only",IF('C Report'!$K$2&gt;U$12,SUMIF('WOW PMPM &amp; Agg'!$B$10:$B$39,'Summary TC'!$B69,'WOW PMPM &amp; Agg'!T$10:T$39),IF(AND('C Report'!$K$2=U$12,'C Report'!$K$3=1),(SUMIF('WOW PMPM &amp; Agg'!$B$10:$B$39,'Summary TC'!$B69,'WOW PMPM &amp; Agg'!T$10:T$39)*0.25),IF(AND('C Report'!$K$2=U$12,'C Report'!$K$3=2),(SUMIF('WOW PMPM &amp; Agg'!$B$10:$B$39,'Summary TC'!$B69,'WOW PMPM &amp; Agg'!T$10:T$39)*0.5),IF(AND('C Report'!$K$2=U$12,'C Report'!$K$3=3),(SUMIF('WOW PMPM &amp; Agg'!$B$10:$B$39,'Summary TC'!$B69,'WOW PMPM &amp; Agg'!T$10:T$39)*0.75),IF(AND('C Report'!$K$2=U$12,'C Report'!$K$3=4),SUMIF('WOW PMPM &amp; Agg'!$B$10:$B$39,'Summary TC'!$B69,'WOW PMPM &amp; Agg'!T$10:T$39),""))))),SUMIF('WOW PMPM &amp; Agg'!$B$10:$B$39,'Summary TC'!$B69,'WOW PMPM &amp; Agg'!T$10:T$39))</f>
        <v>0</v>
      </c>
      <c r="V69" s="862">
        <f>IF($B$8="Actuals Only",IF('C Report'!$K$2&gt;V$12,SUMIF('WOW PMPM &amp; Agg'!$B$10:$B$39,'Summary TC'!$B69,'WOW PMPM &amp; Agg'!U$10:U$39),IF(AND('C Report'!$K$2=V$12,'C Report'!$K$3=1),(SUMIF('WOW PMPM &amp; Agg'!$B$10:$B$39,'Summary TC'!$B69,'WOW PMPM &amp; Agg'!U$10:U$39)*0.25),IF(AND('C Report'!$K$2=V$12,'C Report'!$K$3=2),(SUMIF('WOW PMPM &amp; Agg'!$B$10:$B$39,'Summary TC'!$B69,'WOW PMPM &amp; Agg'!U$10:U$39)*0.5),IF(AND('C Report'!$K$2=V$12,'C Report'!$K$3=3),(SUMIF('WOW PMPM &amp; Agg'!$B$10:$B$39,'Summary TC'!$B69,'WOW PMPM &amp; Agg'!U$10:U$39)*0.75),IF(AND('C Report'!$K$2=V$12,'C Report'!$K$3=4),SUMIF('WOW PMPM &amp; Agg'!$B$10:$B$39,'Summary TC'!$B69,'WOW PMPM &amp; Agg'!U$10:U$39),""))))),SUMIF('WOW PMPM &amp; Agg'!$B$10:$B$39,'Summary TC'!$B69,'WOW PMPM &amp; Agg'!U$10:U$39))</f>
        <v>0</v>
      </c>
      <c r="W69" s="862">
        <f>IF($B$8="Actuals Only",IF('C Report'!$K$2&gt;W$12,SUMIF('WOW PMPM &amp; Agg'!$B$10:$B$39,'Summary TC'!$B69,'WOW PMPM &amp; Agg'!V$10:V$39),IF(AND('C Report'!$K$2=W$12,'C Report'!$K$3=1),(SUMIF('WOW PMPM &amp; Agg'!$B$10:$B$39,'Summary TC'!$B69,'WOW PMPM &amp; Agg'!V$10:V$39)*0.25),IF(AND('C Report'!$K$2=W$12,'C Report'!$K$3=2),(SUMIF('WOW PMPM &amp; Agg'!$B$10:$B$39,'Summary TC'!$B69,'WOW PMPM &amp; Agg'!V$10:V$39)*0.5),IF(AND('C Report'!$K$2=W$12,'C Report'!$K$3=3),(SUMIF('WOW PMPM &amp; Agg'!$B$10:$B$39,'Summary TC'!$B69,'WOW PMPM &amp; Agg'!V$10:V$39)*0.75),IF(AND('C Report'!$K$2=W$12,'C Report'!$K$3=4),SUMIF('WOW PMPM &amp; Agg'!$B$10:$B$39,'Summary TC'!$B69,'WOW PMPM &amp; Agg'!V$10:V$39),""))))),SUMIF('WOW PMPM &amp; Agg'!$B$10:$B$39,'Summary TC'!$B69,'WOW PMPM &amp; Agg'!V$10:V$39))</f>
        <v>0</v>
      </c>
      <c r="X69" s="589">
        <f>IF($B$8="Actuals Only",IF('C Report'!$K$2&gt;X$12,SUMIF('WOW PMPM &amp; Agg'!$B$10:$B$39,'Summary TC'!$B69,'WOW PMPM &amp; Agg'!W$10:W$39),IF(AND('C Report'!$K$2=X$12,'C Report'!$K$3=1),(SUMIF('WOW PMPM &amp; Agg'!$B$10:$B$39,'Summary TC'!$B69,'WOW PMPM &amp; Agg'!W$10:W$39)*0.25),IF(AND('C Report'!$K$2=X$12,'C Report'!$K$3=2),(SUMIF('WOW PMPM &amp; Agg'!$B$10:$B$39,'Summary TC'!$B69,'WOW PMPM &amp; Agg'!W$10:W$39)*0.5),IF(AND('C Report'!$K$2=X$12,'C Report'!$K$3=3),(SUMIF('WOW PMPM &amp; Agg'!$B$10:$B$39,'Summary TC'!$B69,'WOW PMPM &amp; Agg'!W$10:W$39)*0.75),IF(AND('C Report'!$K$2=X$12,'C Report'!$K$3=4),SUMIF('WOW PMPM &amp; Agg'!$B$10:$B$39,'Summary TC'!$B69,'WOW PMPM &amp; Agg'!W$10:W$39),""))))),SUMIF('WOW PMPM &amp; Agg'!$B$10:$B$39,'Summary TC'!$B69,'WOW PMPM &amp; Agg'!W$10:W$39))</f>
        <v>0</v>
      </c>
      <c r="Y69" s="588">
        <f>IF($B$8="Actuals Only",IF('C Report'!$K$2&gt;Y$12,SUMIF('WOW PMPM &amp; Agg'!$B$10:$B$39,'Summary TC'!$B69,'WOW PMPM &amp; Agg'!X$10:X$39),IF(AND('C Report'!$K$2=Y$12,'C Report'!$K$3=1),(SUMIF('WOW PMPM &amp; Agg'!$B$10:$B$39,'Summary TC'!$B69,'WOW PMPM &amp; Agg'!X$10:X$39)*0.25),IF(AND('C Report'!$K$2=Y$12,'C Report'!$K$3=2),(SUMIF('WOW PMPM &amp; Agg'!$B$10:$B$39,'Summary TC'!$B69,'WOW PMPM &amp; Agg'!X$10:X$39)*0.5),IF(AND('C Report'!$K$2=Y$12,'C Report'!$K$3=3),(SUMIF('WOW PMPM &amp; Agg'!$B$10:$B$39,'Summary TC'!$B69,'WOW PMPM &amp; Agg'!X$10:X$39)*0.75),IF(AND('C Report'!$K$2=Y$12,'C Report'!$K$3=4),SUMIF('WOW PMPM &amp; Agg'!$B$10:$B$39,'Summary TC'!$B69,'WOW PMPM &amp; Agg'!X$10:X$39),""))))),SUMIF('WOW PMPM &amp; Agg'!$B$10:$B$39,'Summary TC'!$B69,'WOW PMPM &amp; Agg'!X$10:X$39))</f>
        <v>0</v>
      </c>
      <c r="Z69" s="588">
        <f>IF($B$8="Actuals Only",IF('C Report'!$K$2&gt;Z$12,SUMIF('WOW PMPM &amp; Agg'!$B$10:$B$39,'Summary TC'!$B69,'WOW PMPM &amp; Agg'!Y$10:Y$39),IF(AND('C Report'!$K$2=Z$12,'C Report'!$K$3=1),(SUMIF('WOW PMPM &amp; Agg'!$B$10:$B$39,'Summary TC'!$B69,'WOW PMPM &amp; Agg'!Y$10:Y$39)*0.25),IF(AND('C Report'!$K$2=Z$12,'C Report'!$K$3=2),(SUMIF('WOW PMPM &amp; Agg'!$B$10:$B$39,'Summary TC'!$B69,'WOW PMPM &amp; Agg'!Y$10:Y$39)*0.5),IF(AND('C Report'!$K$2=Z$12,'C Report'!$K$3=3),(SUMIF('WOW PMPM &amp; Agg'!$B$10:$B$39,'Summary TC'!$B69,'WOW PMPM &amp; Agg'!Y$10:Y$39)*0.75),IF(AND('C Report'!$K$2=Z$12,'C Report'!$K$3=4),SUMIF('WOW PMPM &amp; Agg'!$B$10:$B$39,'Summary TC'!$B69,'WOW PMPM &amp; Agg'!Y$10:Y$39),""))))),SUMIF('WOW PMPM &amp; Agg'!$B$10:$B$39,'Summary TC'!$B69,'WOW PMPM &amp; Agg'!Y$10:Y$39))</f>
        <v>0</v>
      </c>
      <c r="AA69" s="588">
        <f>IF($B$8="Actuals Only",IF('C Report'!$K$2&gt;AA$12,SUMIF('WOW PMPM &amp; Agg'!$B$10:$B$39,'Summary TC'!$B69,'WOW PMPM &amp; Agg'!Z$10:Z$39),IF(AND('C Report'!$K$2=AA$12,'C Report'!$K$3=1),(SUMIF('WOW PMPM &amp; Agg'!$B$10:$B$39,'Summary TC'!$B69,'WOW PMPM &amp; Agg'!Z$10:Z$39)*0.25),IF(AND('C Report'!$K$2=AA$12,'C Report'!$K$3=2),(SUMIF('WOW PMPM &amp; Agg'!$B$10:$B$39,'Summary TC'!$B69,'WOW PMPM &amp; Agg'!Z$10:Z$39)*0.5),IF(AND('C Report'!$K$2=AA$12,'C Report'!$K$3=3),(SUMIF('WOW PMPM &amp; Agg'!$B$10:$B$39,'Summary TC'!$B69,'WOW PMPM &amp; Agg'!Z$10:Z$39)*0.75),IF(AND('C Report'!$K$2=AA$12,'C Report'!$K$3=4),SUMIF('WOW PMPM &amp; Agg'!$B$10:$B$39,'Summary TC'!$B69,'WOW PMPM &amp; Agg'!Z$10:Z$39),""))))),SUMIF('WOW PMPM &amp; Agg'!$B$10:$B$39,'Summary TC'!$B69,'WOW PMPM &amp; Agg'!Z$10:Z$39))</f>
        <v>0</v>
      </c>
      <c r="AB69" s="588">
        <f>IF($B$8="Actuals Only",IF('C Report'!$K$2&gt;AB$12,SUMIF('WOW PMPM &amp; Agg'!$B$10:$B$39,'Summary TC'!$B69,'WOW PMPM &amp; Agg'!AA$10:AA$39),IF(AND('C Report'!$K$2=AB$12,'C Report'!$K$3=1),(SUMIF('WOW PMPM &amp; Agg'!$B$10:$B$39,'Summary TC'!$B69,'WOW PMPM &amp; Agg'!AA$10:AA$39)*0.25),IF(AND('C Report'!$K$2=AB$12,'C Report'!$K$3=2),(SUMIF('WOW PMPM &amp; Agg'!$B$10:$B$39,'Summary TC'!$B69,'WOW PMPM &amp; Agg'!AA$10:AA$39)*0.5),IF(AND('C Report'!$K$2=AB$12,'C Report'!$K$3=3),(SUMIF('WOW PMPM &amp; Agg'!$B$10:$B$39,'Summary TC'!$B69,'WOW PMPM &amp; Agg'!AA$10:AA$39)*0.75),IF(AND('C Report'!$K$2=AB$12,'C Report'!$K$3=4),SUMIF('WOW PMPM &amp; Agg'!$B$10:$B$39,'Summary TC'!$B69,'WOW PMPM &amp; Agg'!AA$10:AA$39),""))))),SUMIF('WOW PMPM &amp; Agg'!$B$10:$B$39,'Summary TC'!$B69,'WOW PMPM &amp; Agg'!AA$10:AA$39))</f>
        <v>0</v>
      </c>
      <c r="AC69" s="588">
        <f>IF($B$8="Actuals Only",IF('C Report'!$K$2&gt;AC$12,SUMIF('WOW PMPM &amp; Agg'!$B$10:$B$39,'Summary TC'!$B69,'WOW PMPM &amp; Agg'!AB$10:AB$39),IF(AND('C Report'!$K$2=AC$12,'C Report'!$K$3=1),(SUMIF('WOW PMPM &amp; Agg'!$B$10:$B$39,'Summary TC'!$B69,'WOW PMPM &amp; Agg'!AB$10:AB$39)*0.25),IF(AND('C Report'!$K$2=AC$12,'C Report'!$K$3=2),(SUMIF('WOW PMPM &amp; Agg'!$B$10:$B$39,'Summary TC'!$B69,'WOW PMPM &amp; Agg'!AB$10:AB$39)*0.5),IF(AND('C Report'!$K$2=AC$12,'C Report'!$K$3=3),(SUMIF('WOW PMPM &amp; Agg'!$B$10:$B$39,'Summary TC'!$B69,'WOW PMPM &amp; Agg'!AB$10:AB$39)*0.75),IF(AND('C Report'!$K$2=AC$12,'C Report'!$K$3=4),SUMIF('WOW PMPM &amp; Agg'!$B$10:$B$39,'Summary TC'!$B69,'WOW PMPM &amp; Agg'!AB$10:AB$39),""))))),SUMIF('WOW PMPM &amp; Agg'!$B$10:$B$39,'Summary TC'!$B69,'WOW PMPM &amp; Agg'!AB$10:AB$39))</f>
        <v>0</v>
      </c>
      <c r="AD69" s="588">
        <f>IF($B$8="Actuals Only",IF('C Report'!$K$2&gt;AD$12,SUMIF('WOW PMPM &amp; Agg'!$B$10:$B$39,'Summary TC'!$B69,'WOW PMPM &amp; Agg'!AC$10:AC$39),IF(AND('C Report'!$K$2=AD$12,'C Report'!$K$3=1),(SUMIF('WOW PMPM &amp; Agg'!$B$10:$B$39,'Summary TC'!$B69,'WOW PMPM &amp; Agg'!AC$10:AC$39)*0.25),IF(AND('C Report'!$K$2=AD$12,'C Report'!$K$3=2),(SUMIF('WOW PMPM &amp; Agg'!$B$10:$B$39,'Summary TC'!$B69,'WOW PMPM &amp; Agg'!AC$10:AC$39)*0.5),IF(AND('C Report'!$K$2=AD$12,'C Report'!$K$3=3),(SUMIF('WOW PMPM &amp; Agg'!$B$10:$B$39,'Summary TC'!$B69,'WOW PMPM &amp; Agg'!AC$10:AC$39)*0.75),IF(AND('C Report'!$K$2=AD$12,'C Report'!$K$3=4),SUMIF('WOW PMPM &amp; Agg'!$B$10:$B$39,'Summary TC'!$B69,'WOW PMPM &amp; Agg'!AC$10:AC$39),""))))),SUMIF('WOW PMPM &amp; Agg'!$B$10:$B$39,'Summary TC'!$B69,'WOW PMPM &amp; Agg'!AC$10:AC$39))</f>
        <v>0</v>
      </c>
      <c r="AE69" s="588">
        <f>IF($B$8="Actuals Only",IF('C Report'!$K$2&gt;AE$12,SUMIF('WOW PMPM &amp; Agg'!$B$10:$B$39,'Summary TC'!$B69,'WOW PMPM &amp; Agg'!AD$10:AD$39),IF(AND('C Report'!$K$2=AE$12,'C Report'!$K$3=1),(SUMIF('WOW PMPM &amp; Agg'!$B$10:$B$39,'Summary TC'!$B69,'WOW PMPM &amp; Agg'!AD$10:AD$39)*0.25),IF(AND('C Report'!$K$2=AE$12,'C Report'!$K$3=2),(SUMIF('WOW PMPM &amp; Agg'!$B$10:$B$39,'Summary TC'!$B69,'WOW PMPM &amp; Agg'!AD$10:AD$39)*0.5),IF(AND('C Report'!$K$2=AE$12,'C Report'!$K$3=3),(SUMIF('WOW PMPM &amp; Agg'!$B$10:$B$39,'Summary TC'!$B69,'WOW PMPM &amp; Agg'!AD$10:AD$39)*0.75),IF(AND('C Report'!$K$2=AE$12,'C Report'!$K$3=4),SUMIF('WOW PMPM &amp; Agg'!$B$10:$B$39,'Summary TC'!$B69,'WOW PMPM &amp; Agg'!AD$10:AD$39),""))))),SUMIF('WOW PMPM &amp; Agg'!$B$10:$B$39,'Summary TC'!$B69,'WOW PMPM &amp; Agg'!AD$10:AD$39))</f>
        <v>0</v>
      </c>
      <c r="AF69" s="588">
        <f>IF($B$8="Actuals Only",IF('C Report'!$K$2&gt;AF$12,SUMIF('WOW PMPM &amp; Agg'!$B$10:$B$39,'Summary TC'!$B69,'WOW PMPM &amp; Agg'!AE$10:AE$39),IF(AND('C Report'!$K$2=AF$12,'C Report'!$K$3=1),(SUMIF('WOW PMPM &amp; Agg'!$B$10:$B$39,'Summary TC'!$B69,'WOW PMPM &amp; Agg'!AE$10:AE$39)*0.25),IF(AND('C Report'!$K$2=AF$12,'C Report'!$K$3=2),(SUMIF('WOW PMPM &amp; Agg'!$B$10:$B$39,'Summary TC'!$B69,'WOW PMPM &amp; Agg'!AE$10:AE$39)*0.5),IF(AND('C Report'!$K$2=AF$12,'C Report'!$K$3=3),(SUMIF('WOW PMPM &amp; Agg'!$B$10:$B$39,'Summary TC'!$B69,'WOW PMPM &amp; Agg'!AE$10:AE$39)*0.75),IF(AND('C Report'!$K$2=AF$12,'C Report'!$K$3=4),SUMIF('WOW PMPM &amp; Agg'!$B$10:$B$39,'Summary TC'!$B69,'WOW PMPM &amp; Agg'!AE$10:AE$39),""))))),SUMIF('WOW PMPM &amp; Agg'!$B$10:$B$39,'Summary TC'!$B69,'WOW PMPM &amp; Agg'!AE$10:AE$39))</f>
        <v>0</v>
      </c>
      <c r="AG69" s="588">
        <f>IF($B$8="Actuals Only",IF('C Report'!$K$2&gt;AG$12,SUMIF('WOW PMPM &amp; Agg'!$B$10:$B$39,'Summary TC'!$B69,'WOW PMPM &amp; Agg'!AF$10:AF$39),IF(AND('C Report'!$K$2=AG$12,'C Report'!$K$3=1),(SUMIF('WOW PMPM &amp; Agg'!$B$10:$B$39,'Summary TC'!$B69,'WOW PMPM &amp; Agg'!AF$10:AF$39)*0.25),IF(AND('C Report'!$K$2=AG$12,'C Report'!$K$3=2),(SUMIF('WOW PMPM &amp; Agg'!$B$10:$B$39,'Summary TC'!$B69,'WOW PMPM &amp; Agg'!AF$10:AF$39)*0.5),IF(AND('C Report'!$K$2=AG$12,'C Report'!$K$3=3),(SUMIF('WOW PMPM &amp; Agg'!$B$10:$B$39,'Summary TC'!$B69,'WOW PMPM &amp; Agg'!AF$10:AF$39)*0.75),IF(AND('C Report'!$K$2=AG$12,'C Report'!$K$3=4),SUMIF('WOW PMPM &amp; Agg'!$B$10:$B$39,'Summary TC'!$B69,'WOW PMPM &amp; Agg'!AF$10:AF$39),""))))),SUMIF('WOW PMPM &amp; Agg'!$B$10:$B$39,'Summary TC'!$B69,'WOW PMPM &amp; Agg'!AF$10:AF$39))</f>
        <v>0</v>
      </c>
      <c r="AH69" s="589">
        <f>IF($B$8="Actuals Only",IF('C Report'!$K$2&gt;AH$12,SUMIF('WOW PMPM &amp; Agg'!$B$10:$B$39,'Summary TC'!$B69,'WOW PMPM &amp; Agg'!AG$10:AG$39),IF(AND('C Report'!$K$2=AH$12,'C Report'!$K$3=1),(SUMIF('WOW PMPM &amp; Agg'!$B$10:$B$39,'Summary TC'!$B69,'WOW PMPM &amp; Agg'!AG$10:AG$39)*0.25),IF(AND('C Report'!$K$2=AH$12,'C Report'!$K$3=2),(SUMIF('WOW PMPM &amp; Agg'!$B$10:$B$39,'Summary TC'!$B69,'WOW PMPM &amp; Agg'!AG$10:AG$39)*0.5),IF(AND('C Report'!$K$2=AH$12,'C Report'!$K$3=3),(SUMIF('WOW PMPM &amp; Agg'!$B$10:$B$39,'Summary TC'!$B69,'WOW PMPM &amp; Agg'!AG$10:AG$39)*0.75),IF(AND('C Report'!$K$2=AH$12,'C Report'!$K$3=4),SUMIF('WOW PMPM &amp; Agg'!$B$10:$B$39,'Summary TC'!$B69,'WOW PMPM &amp; Agg'!AG$10:AG$39),""))))),SUMIF('WOW PMPM &amp; Agg'!$B$10:$B$39,'Summary TC'!$B69,'WOW PMPM &amp; Agg'!AG$10:AG$39))</f>
        <v>0</v>
      </c>
      <c r="AI69" s="751"/>
    </row>
    <row r="70" spans="2:35" hidden="1" x14ac:dyDescent="0.2">
      <c r="B70" s="539" t="str">
        <f>IFERROR(VLOOKUP(C70,'MEG Def'!$A$24:$B$29,2),"")</f>
        <v/>
      </c>
      <c r="C70" s="585"/>
      <c r="D70" s="586" t="str">
        <f>IF($C70&lt;&gt;0,"Total","")</f>
        <v/>
      </c>
      <c r="E70" s="587">
        <f>IF($B$8="Actuals Only",IF('C Report'!$K$2&gt;E$12,SUMIF('WOW PMPM &amp; Agg'!$B$10:$B$39,'Summary TC'!$B70,'WOW PMPM &amp; Agg'!D$10:D$39),IF(AND('C Report'!$K$2=E$12,'C Report'!$K$3=1),(SUMIF('WOW PMPM &amp; Agg'!$B$10:$B$39,'Summary TC'!$B70,'WOW PMPM &amp; Agg'!D$10:D$39)*0.25),IF(AND('C Report'!$K$2=E$12,'C Report'!$K$3=2),(SUMIF('WOW PMPM &amp; Agg'!$B$10:$B$39,'Summary TC'!$B70,'WOW PMPM &amp; Agg'!D$10:D$39)*0.5),IF(AND('C Report'!$K$2=E$12,'C Report'!$K$3=3),(SUMIF('WOW PMPM &amp; Agg'!$B$10:$B$39,'Summary TC'!$B70,'WOW PMPM &amp; Agg'!D$10:D$39)*0.75),IF(AND('C Report'!$K$2=E$12,'C Report'!$K$3=4),SUMIF('WOW PMPM &amp; Agg'!$B$10:$B$39,'Summary TC'!$B70,'WOW PMPM &amp; Agg'!D$10:D$39),""))))),SUMIF('WOW PMPM &amp; Agg'!$B$10:$B$39,'Summary TC'!$B70,'WOW PMPM &amp; Agg'!D$10:D$39))</f>
        <v>0</v>
      </c>
      <c r="F70" s="588">
        <f>IF($B$8="Actuals Only",IF('C Report'!$K$2&gt;F$12,SUMIF('WOW PMPM &amp; Agg'!$B$10:$B$39,'Summary TC'!$B70,'WOW PMPM &amp; Agg'!E$10:E$39),IF(AND('C Report'!$K$2=F$12,'C Report'!$K$3=1),(SUMIF('WOW PMPM &amp; Agg'!$B$10:$B$39,'Summary TC'!$B70,'WOW PMPM &amp; Agg'!E$10:E$39)*0.25),IF(AND('C Report'!$K$2=F$12,'C Report'!$K$3=2),(SUMIF('WOW PMPM &amp; Agg'!$B$10:$B$39,'Summary TC'!$B70,'WOW PMPM &amp; Agg'!E$10:E$39)*0.5),IF(AND('C Report'!$K$2=F$12,'C Report'!$K$3=3),(SUMIF('WOW PMPM &amp; Agg'!$B$10:$B$39,'Summary TC'!$B70,'WOW PMPM &amp; Agg'!E$10:E$39)*0.75),IF(AND('C Report'!$K$2=F$12,'C Report'!$K$3=4),SUMIF('WOW PMPM &amp; Agg'!$B$10:$B$39,'Summary TC'!$B70,'WOW PMPM &amp; Agg'!E$10:E$39),""))))),SUMIF('WOW PMPM &amp; Agg'!$B$10:$B$39,'Summary TC'!$B70,'WOW PMPM &amp; Agg'!E$10:E$39))</f>
        <v>0</v>
      </c>
      <c r="G70" s="588">
        <f>IF($B$8="Actuals Only",IF('C Report'!$K$2&gt;G$12,SUMIF('WOW PMPM &amp; Agg'!$B$10:$B$39,'Summary TC'!$B70,'WOW PMPM &amp; Agg'!F$10:F$39),IF(AND('C Report'!$K$2=G$12,'C Report'!$K$3=1),(SUMIF('WOW PMPM &amp; Agg'!$B$10:$B$39,'Summary TC'!$B70,'WOW PMPM &amp; Agg'!F$10:F$39)*0.25),IF(AND('C Report'!$K$2=G$12,'C Report'!$K$3=2),(SUMIF('WOW PMPM &amp; Agg'!$B$10:$B$39,'Summary TC'!$B70,'WOW PMPM &amp; Agg'!F$10:F$39)*0.5),IF(AND('C Report'!$K$2=G$12,'C Report'!$K$3=3),(SUMIF('WOW PMPM &amp; Agg'!$B$10:$B$39,'Summary TC'!$B70,'WOW PMPM &amp; Agg'!F$10:F$39)*0.75),IF(AND('C Report'!$K$2=G$12,'C Report'!$K$3=4),SUMIF('WOW PMPM &amp; Agg'!$B$10:$B$39,'Summary TC'!$B70,'WOW PMPM &amp; Agg'!F$10:F$39),""))))),SUMIF('WOW PMPM &amp; Agg'!$B$10:$B$39,'Summary TC'!$B70,'WOW PMPM &amp; Agg'!F$10:F$39))</f>
        <v>0</v>
      </c>
      <c r="H70" s="588">
        <f>IF($B$8="Actuals Only",IF('C Report'!$K$2&gt;H$12,SUMIF('WOW PMPM &amp; Agg'!$B$10:$B$39,'Summary TC'!$B70,'WOW PMPM &amp; Agg'!G$10:G$39),IF(AND('C Report'!$K$2=H$12,'C Report'!$K$3=1),(SUMIF('WOW PMPM &amp; Agg'!$B$10:$B$39,'Summary TC'!$B70,'WOW PMPM &amp; Agg'!G$10:G$39)*0.25),IF(AND('C Report'!$K$2=H$12,'C Report'!$K$3=2),(SUMIF('WOW PMPM &amp; Agg'!$B$10:$B$39,'Summary TC'!$B70,'WOW PMPM &amp; Agg'!G$10:G$39)*0.5),IF(AND('C Report'!$K$2=H$12,'C Report'!$K$3=3),(SUMIF('WOW PMPM &amp; Agg'!$B$10:$B$39,'Summary TC'!$B70,'WOW PMPM &amp; Agg'!G$10:G$39)*0.75),IF(AND('C Report'!$K$2=H$12,'C Report'!$K$3=4),SUMIF('WOW PMPM &amp; Agg'!$B$10:$B$39,'Summary TC'!$B70,'WOW PMPM &amp; Agg'!G$10:G$39),""))))),SUMIF('WOW PMPM &amp; Agg'!$B$10:$B$39,'Summary TC'!$B70,'WOW PMPM &amp; Agg'!G$10:G$39))</f>
        <v>0</v>
      </c>
      <c r="I70" s="588">
        <f>IF($B$8="Actuals Only",IF('C Report'!$K$2&gt;I$12,SUMIF('WOW PMPM &amp; Agg'!$B$10:$B$39,'Summary TC'!$B70,'WOW PMPM &amp; Agg'!H$10:H$39),IF(AND('C Report'!$K$2=I$12,'C Report'!$K$3=1),(SUMIF('WOW PMPM &amp; Agg'!$B$10:$B$39,'Summary TC'!$B70,'WOW PMPM &amp; Agg'!H$10:H$39)*0.25),IF(AND('C Report'!$K$2=I$12,'C Report'!$K$3=2),(SUMIF('WOW PMPM &amp; Agg'!$B$10:$B$39,'Summary TC'!$B70,'WOW PMPM &amp; Agg'!H$10:H$39)*0.5),IF(AND('C Report'!$K$2=I$12,'C Report'!$K$3=3),(SUMIF('WOW PMPM &amp; Agg'!$B$10:$B$39,'Summary TC'!$B70,'WOW PMPM &amp; Agg'!H$10:H$39)*0.75),IF(AND('C Report'!$K$2=I$12,'C Report'!$K$3=4),SUMIF('WOW PMPM &amp; Agg'!$B$10:$B$39,'Summary TC'!$B70,'WOW PMPM &amp; Agg'!H$10:H$39),""))))),SUMIF('WOW PMPM &amp; Agg'!$B$10:$B$39,'Summary TC'!$B70,'WOW PMPM &amp; Agg'!H$10:H$39))</f>
        <v>0</v>
      </c>
      <c r="J70" s="588">
        <f>IF($B$8="Actuals Only",IF('C Report'!$K$2&gt;J$12,SUMIF('WOW PMPM &amp; Agg'!$B$10:$B$39,'Summary TC'!$B70,'WOW PMPM &amp; Agg'!I$10:I$39),IF(AND('C Report'!$K$2=J$12,'C Report'!$K$3=1),(SUMIF('WOW PMPM &amp; Agg'!$B$10:$B$39,'Summary TC'!$B70,'WOW PMPM &amp; Agg'!I$10:I$39)*0.25),IF(AND('C Report'!$K$2=J$12,'C Report'!$K$3=2),(SUMIF('WOW PMPM &amp; Agg'!$B$10:$B$39,'Summary TC'!$B70,'WOW PMPM &amp; Agg'!I$10:I$39)*0.5),IF(AND('C Report'!$K$2=J$12,'C Report'!$K$3=3),(SUMIF('WOW PMPM &amp; Agg'!$B$10:$B$39,'Summary TC'!$B70,'WOW PMPM &amp; Agg'!I$10:I$39)*0.75),IF(AND('C Report'!$K$2=J$12,'C Report'!$K$3=4),SUMIF('WOW PMPM &amp; Agg'!$B$10:$B$39,'Summary TC'!$B70,'WOW PMPM &amp; Agg'!I$10:I$39),""))))),SUMIF('WOW PMPM &amp; Agg'!$B$10:$B$39,'Summary TC'!$B70,'WOW PMPM &amp; Agg'!I$10:I$39))</f>
        <v>0</v>
      </c>
      <c r="K70" s="588">
        <f>IF($B$8="Actuals Only",IF('C Report'!$K$2&gt;K$12,SUMIF('WOW PMPM &amp; Agg'!$B$10:$B$39,'Summary TC'!$B70,'WOW PMPM &amp; Agg'!J$10:J$39),IF(AND('C Report'!$K$2=K$12,'C Report'!$K$3=1),(SUMIF('WOW PMPM &amp; Agg'!$B$10:$B$39,'Summary TC'!$B70,'WOW PMPM &amp; Agg'!J$10:J$39)*0.25),IF(AND('C Report'!$K$2=K$12,'C Report'!$K$3=2),(SUMIF('WOW PMPM &amp; Agg'!$B$10:$B$39,'Summary TC'!$B70,'WOW PMPM &amp; Agg'!J$10:J$39)*0.5),IF(AND('C Report'!$K$2=K$12,'C Report'!$K$3=3),(SUMIF('WOW PMPM &amp; Agg'!$B$10:$B$39,'Summary TC'!$B70,'WOW PMPM &amp; Agg'!J$10:J$39)*0.75),IF(AND('C Report'!$K$2=K$12,'C Report'!$K$3=4),SUMIF('WOW PMPM &amp; Agg'!$B$10:$B$39,'Summary TC'!$B70,'WOW PMPM &amp; Agg'!J$10:J$39),""))))),SUMIF('WOW PMPM &amp; Agg'!$B$10:$B$39,'Summary TC'!$B70,'WOW PMPM &amp; Agg'!J$10:J$39))</f>
        <v>0</v>
      </c>
      <c r="L70" s="588">
        <f>IF($B$8="Actuals Only",IF('C Report'!$K$2&gt;L$12,SUMIF('WOW PMPM &amp; Agg'!$B$10:$B$39,'Summary TC'!$B70,'WOW PMPM &amp; Agg'!K$10:K$39),IF(AND('C Report'!$K$2=L$12,'C Report'!$K$3=1),(SUMIF('WOW PMPM &amp; Agg'!$B$10:$B$39,'Summary TC'!$B70,'WOW PMPM &amp; Agg'!K$10:K$39)*0.25),IF(AND('C Report'!$K$2=L$12,'C Report'!$K$3=2),(SUMIF('WOW PMPM &amp; Agg'!$B$10:$B$39,'Summary TC'!$B70,'WOW PMPM &amp; Agg'!K$10:K$39)*0.5),IF(AND('C Report'!$K$2=L$12,'C Report'!$K$3=3),(SUMIF('WOW PMPM &amp; Agg'!$B$10:$B$39,'Summary TC'!$B70,'WOW PMPM &amp; Agg'!K$10:K$39)*0.75),IF(AND('C Report'!$K$2=L$12,'C Report'!$K$3=4),SUMIF('WOW PMPM &amp; Agg'!$B$10:$B$39,'Summary TC'!$B70,'WOW PMPM &amp; Agg'!K$10:K$39),""))))),SUMIF('WOW PMPM &amp; Agg'!$B$10:$B$39,'Summary TC'!$B70,'WOW PMPM &amp; Agg'!K$10:K$39))</f>
        <v>0</v>
      </c>
      <c r="M70" s="588">
        <f>IF($B$8="Actuals Only",IF('C Report'!$K$2&gt;M$12,SUMIF('WOW PMPM &amp; Agg'!$B$10:$B$39,'Summary TC'!$B70,'WOW PMPM &amp; Agg'!L$10:L$39),IF(AND('C Report'!$K$2=M$12,'C Report'!$K$3=1),(SUMIF('WOW PMPM &amp; Agg'!$B$10:$B$39,'Summary TC'!$B70,'WOW PMPM &amp; Agg'!L$10:L$39)*0.25),IF(AND('C Report'!$K$2=M$12,'C Report'!$K$3=2),(SUMIF('WOW PMPM &amp; Agg'!$B$10:$B$39,'Summary TC'!$B70,'WOW PMPM &amp; Agg'!L$10:L$39)*0.5),IF(AND('C Report'!$K$2=M$12,'C Report'!$K$3=3),(SUMIF('WOW PMPM &amp; Agg'!$B$10:$B$39,'Summary TC'!$B70,'WOW PMPM &amp; Agg'!L$10:L$39)*0.75),IF(AND('C Report'!$K$2=M$12,'C Report'!$K$3=4),SUMIF('WOW PMPM &amp; Agg'!$B$10:$B$39,'Summary TC'!$B70,'WOW PMPM &amp; Agg'!L$10:L$39),""))))),SUMIF('WOW PMPM &amp; Agg'!$B$10:$B$39,'Summary TC'!$B70,'WOW PMPM &amp; Agg'!L$10:L$39))</f>
        <v>0</v>
      </c>
      <c r="N70" s="588">
        <f>IF($B$8="Actuals Only",IF('C Report'!$K$2&gt;N$12,SUMIF('WOW PMPM &amp; Agg'!$B$10:$B$39,'Summary TC'!$B70,'WOW PMPM &amp; Agg'!M$10:M$39),IF(AND('C Report'!$K$2=N$12,'C Report'!$K$3=1),(SUMIF('WOW PMPM &amp; Agg'!$B$10:$B$39,'Summary TC'!$B70,'WOW PMPM &amp; Agg'!M$10:M$39)*0.25),IF(AND('C Report'!$K$2=N$12,'C Report'!$K$3=2),(SUMIF('WOW PMPM &amp; Agg'!$B$10:$B$39,'Summary TC'!$B70,'WOW PMPM &amp; Agg'!M$10:M$39)*0.5),IF(AND('C Report'!$K$2=N$12,'C Report'!$K$3=3),(SUMIF('WOW PMPM &amp; Agg'!$B$10:$B$39,'Summary TC'!$B70,'WOW PMPM &amp; Agg'!M$10:M$39)*0.75),IF(AND('C Report'!$K$2=N$12,'C Report'!$K$3=4),SUMIF('WOW PMPM &amp; Agg'!$B$10:$B$39,'Summary TC'!$B70,'WOW PMPM &amp; Agg'!M$10:M$39),""))))),SUMIF('WOW PMPM &amp; Agg'!$B$10:$B$39,'Summary TC'!$B70,'WOW PMPM &amp; Agg'!M$10:M$39))</f>
        <v>0</v>
      </c>
      <c r="O70" s="588">
        <f>IF($B$8="Actuals Only",IF('C Report'!$K$2&gt;O$12,SUMIF('WOW PMPM &amp; Agg'!$B$10:$B$39,'Summary TC'!$B70,'WOW PMPM &amp; Agg'!N$10:N$39),IF(AND('C Report'!$K$2=O$12,'C Report'!$K$3=1),(SUMIF('WOW PMPM &amp; Agg'!$B$10:$B$39,'Summary TC'!$B70,'WOW PMPM &amp; Agg'!N$10:N$39)*0.25),IF(AND('C Report'!$K$2=O$12,'C Report'!$K$3=2),(SUMIF('WOW PMPM &amp; Agg'!$B$10:$B$39,'Summary TC'!$B70,'WOW PMPM &amp; Agg'!N$10:N$39)*0.5),IF(AND('C Report'!$K$2=O$12,'C Report'!$K$3=3),(SUMIF('WOW PMPM &amp; Agg'!$B$10:$B$39,'Summary TC'!$B70,'WOW PMPM &amp; Agg'!N$10:N$39)*0.75),IF(AND('C Report'!$K$2=O$12,'C Report'!$K$3=4),SUMIF('WOW PMPM &amp; Agg'!$B$10:$B$39,'Summary TC'!$B70,'WOW PMPM &amp; Agg'!N$10:N$39),""))))),SUMIF('WOW PMPM &amp; Agg'!$B$10:$B$39,'Summary TC'!$B70,'WOW PMPM &amp; Agg'!N$10:N$39))</f>
        <v>0</v>
      </c>
      <c r="P70" s="588">
        <f>IF($B$8="Actuals Only",IF('C Report'!$K$2&gt;P$12,SUMIF('WOW PMPM &amp; Agg'!$B$10:$B$39,'Summary TC'!$B70,'WOW PMPM &amp; Agg'!O$10:O$39),IF(AND('C Report'!$K$2=P$12,'C Report'!$K$3=1),(SUMIF('WOW PMPM &amp; Agg'!$B$10:$B$39,'Summary TC'!$B70,'WOW PMPM &amp; Agg'!O$10:O$39)*0.25),IF(AND('C Report'!$K$2=P$12,'C Report'!$K$3=2),(SUMIF('WOW PMPM &amp; Agg'!$B$10:$B$39,'Summary TC'!$B70,'WOW PMPM &amp; Agg'!O$10:O$39)*0.5),IF(AND('C Report'!$K$2=P$12,'C Report'!$K$3=3),(SUMIF('WOW PMPM &amp; Agg'!$B$10:$B$39,'Summary TC'!$B70,'WOW PMPM &amp; Agg'!O$10:O$39)*0.75),IF(AND('C Report'!$K$2=P$12,'C Report'!$K$3=4),SUMIF('WOW PMPM &amp; Agg'!$B$10:$B$39,'Summary TC'!$B70,'WOW PMPM &amp; Agg'!O$10:O$39),""))))),SUMIF('WOW PMPM &amp; Agg'!$B$10:$B$39,'Summary TC'!$B70,'WOW PMPM &amp; Agg'!O$10:O$39))</f>
        <v>0</v>
      </c>
      <c r="Q70" s="588">
        <f>IF($B$8="Actuals Only",IF('C Report'!$K$2&gt;Q$12,SUMIF('WOW PMPM &amp; Agg'!$B$10:$B$39,'Summary TC'!$B70,'WOW PMPM &amp; Agg'!P$10:P$39),IF(AND('C Report'!$K$2=Q$12,'C Report'!$K$3=1),(SUMIF('WOW PMPM &amp; Agg'!$B$10:$B$39,'Summary TC'!$B70,'WOW PMPM &amp; Agg'!P$10:P$39)*0.25),IF(AND('C Report'!$K$2=Q$12,'C Report'!$K$3=2),(SUMIF('WOW PMPM &amp; Agg'!$B$10:$B$39,'Summary TC'!$B70,'WOW PMPM &amp; Agg'!P$10:P$39)*0.5),IF(AND('C Report'!$K$2=Q$12,'C Report'!$K$3=3),(SUMIF('WOW PMPM &amp; Agg'!$B$10:$B$39,'Summary TC'!$B70,'WOW PMPM &amp; Agg'!P$10:P$39)*0.75),IF(AND('C Report'!$K$2=Q$12,'C Report'!$K$3=4),SUMIF('WOW PMPM &amp; Agg'!$B$10:$B$39,'Summary TC'!$B70,'WOW PMPM &amp; Agg'!P$10:P$39),""))))),SUMIF('WOW PMPM &amp; Agg'!$B$10:$B$39,'Summary TC'!$B70,'WOW PMPM &amp; Agg'!P$10:P$39))</f>
        <v>0</v>
      </c>
      <c r="R70" s="588">
        <f>IF($B$8="Actuals Only",IF('C Report'!$K$2&gt;R$12,SUMIF('WOW PMPM &amp; Agg'!$B$10:$B$39,'Summary TC'!$B70,'WOW PMPM &amp; Agg'!Q$10:Q$39),IF(AND('C Report'!$K$2=R$12,'C Report'!$K$3=1),(SUMIF('WOW PMPM &amp; Agg'!$B$10:$B$39,'Summary TC'!$B70,'WOW PMPM &amp; Agg'!Q$10:Q$39)*0.25),IF(AND('C Report'!$K$2=R$12,'C Report'!$K$3=2),(SUMIF('WOW PMPM &amp; Agg'!$B$10:$B$39,'Summary TC'!$B70,'WOW PMPM &amp; Agg'!Q$10:Q$39)*0.5),IF(AND('C Report'!$K$2=R$12,'C Report'!$K$3=3),(SUMIF('WOW PMPM &amp; Agg'!$B$10:$B$39,'Summary TC'!$B70,'WOW PMPM &amp; Agg'!Q$10:Q$39)*0.75),IF(AND('C Report'!$K$2=R$12,'C Report'!$K$3=4),SUMIF('WOW PMPM &amp; Agg'!$B$10:$B$39,'Summary TC'!$B70,'WOW PMPM &amp; Agg'!Q$10:Q$39),""))))),SUMIF('WOW PMPM &amp; Agg'!$B$10:$B$39,'Summary TC'!$B70,'WOW PMPM &amp; Agg'!Q$10:Q$39))</f>
        <v>0</v>
      </c>
      <c r="S70" s="588">
        <f>IF($B$8="Actuals Only",IF('C Report'!$K$2&gt;S$12,SUMIF('WOW PMPM &amp; Agg'!$B$10:$B$39,'Summary TC'!$B70,'WOW PMPM &amp; Agg'!R$10:R$39),IF(AND('C Report'!$K$2=S$12,'C Report'!$K$3=1),(SUMIF('WOW PMPM &amp; Agg'!$B$10:$B$39,'Summary TC'!$B70,'WOW PMPM &amp; Agg'!R$10:R$39)*0.25),IF(AND('C Report'!$K$2=S$12,'C Report'!$K$3=2),(SUMIF('WOW PMPM &amp; Agg'!$B$10:$B$39,'Summary TC'!$B70,'WOW PMPM &amp; Agg'!R$10:R$39)*0.5),IF(AND('C Report'!$K$2=S$12,'C Report'!$K$3=3),(SUMIF('WOW PMPM &amp; Agg'!$B$10:$B$39,'Summary TC'!$B70,'WOW PMPM &amp; Agg'!R$10:R$39)*0.75),IF(AND('C Report'!$K$2=S$12,'C Report'!$K$3=4),SUMIF('WOW PMPM &amp; Agg'!$B$10:$B$39,'Summary TC'!$B70,'WOW PMPM &amp; Agg'!R$10:R$39),""))))),SUMIF('WOW PMPM &amp; Agg'!$B$10:$B$39,'Summary TC'!$B70,'WOW PMPM &amp; Agg'!R$10:R$39))</f>
        <v>0</v>
      </c>
      <c r="T70" s="587">
        <f>IF($B$8="Actuals Only",IF('C Report'!$K$2&gt;T$12,SUMIF('WOW PMPM &amp; Agg'!$B$10:$B$39,'Summary TC'!$B70,'WOW PMPM &amp; Agg'!S$10:S$39),IF(AND('C Report'!$K$2=T$12,'C Report'!$K$3=1),(SUMIF('WOW PMPM &amp; Agg'!$B$10:$B$39,'Summary TC'!$B70,'WOW PMPM &amp; Agg'!S$10:S$39)*0.25),IF(AND('C Report'!$K$2=T$12,'C Report'!$K$3=2),(SUMIF('WOW PMPM &amp; Agg'!$B$10:$B$39,'Summary TC'!$B70,'WOW PMPM &amp; Agg'!S$10:S$39)*0.5),IF(AND('C Report'!$K$2=T$12,'C Report'!$K$3=3),(SUMIF('WOW PMPM &amp; Agg'!$B$10:$B$39,'Summary TC'!$B70,'WOW PMPM &amp; Agg'!S$10:S$39)*0.75),IF(AND('C Report'!$K$2=T$12,'C Report'!$K$3=4),SUMIF('WOW PMPM &amp; Agg'!$B$10:$B$39,'Summary TC'!$B70,'WOW PMPM &amp; Agg'!S$10:S$39),""))))),SUMIF('WOW PMPM &amp; Agg'!$B$10:$B$39,'Summary TC'!$B70,'WOW PMPM &amp; Agg'!S$10:S$39))</f>
        <v>0</v>
      </c>
      <c r="U70" s="862">
        <f>IF($B$8="Actuals Only",IF('C Report'!$K$2&gt;U$12,SUMIF('WOW PMPM &amp; Agg'!$B$10:$B$39,'Summary TC'!$B70,'WOW PMPM &amp; Agg'!T$10:T$39),IF(AND('C Report'!$K$2=U$12,'C Report'!$K$3=1),(SUMIF('WOW PMPM &amp; Agg'!$B$10:$B$39,'Summary TC'!$B70,'WOW PMPM &amp; Agg'!T$10:T$39)*0.25),IF(AND('C Report'!$K$2=U$12,'C Report'!$K$3=2),(SUMIF('WOW PMPM &amp; Agg'!$B$10:$B$39,'Summary TC'!$B70,'WOW PMPM &amp; Agg'!T$10:T$39)*0.5),IF(AND('C Report'!$K$2=U$12,'C Report'!$K$3=3),(SUMIF('WOW PMPM &amp; Agg'!$B$10:$B$39,'Summary TC'!$B70,'WOW PMPM &amp; Agg'!T$10:T$39)*0.75),IF(AND('C Report'!$K$2=U$12,'C Report'!$K$3=4),SUMIF('WOW PMPM &amp; Agg'!$B$10:$B$39,'Summary TC'!$B70,'WOW PMPM &amp; Agg'!T$10:T$39),""))))),SUMIF('WOW PMPM &amp; Agg'!$B$10:$B$39,'Summary TC'!$B70,'WOW PMPM &amp; Agg'!T$10:T$39))</f>
        <v>0</v>
      </c>
      <c r="V70" s="862">
        <f>IF($B$8="Actuals Only",IF('C Report'!$K$2&gt;V$12,SUMIF('WOW PMPM &amp; Agg'!$B$10:$B$39,'Summary TC'!$B70,'WOW PMPM &amp; Agg'!U$10:U$39),IF(AND('C Report'!$K$2=V$12,'C Report'!$K$3=1),(SUMIF('WOW PMPM &amp; Agg'!$B$10:$B$39,'Summary TC'!$B70,'WOW PMPM &amp; Agg'!U$10:U$39)*0.25),IF(AND('C Report'!$K$2=V$12,'C Report'!$K$3=2),(SUMIF('WOW PMPM &amp; Agg'!$B$10:$B$39,'Summary TC'!$B70,'WOW PMPM &amp; Agg'!U$10:U$39)*0.5),IF(AND('C Report'!$K$2=V$12,'C Report'!$K$3=3),(SUMIF('WOW PMPM &amp; Agg'!$B$10:$B$39,'Summary TC'!$B70,'WOW PMPM &amp; Agg'!U$10:U$39)*0.75),IF(AND('C Report'!$K$2=V$12,'C Report'!$K$3=4),SUMIF('WOW PMPM &amp; Agg'!$B$10:$B$39,'Summary TC'!$B70,'WOW PMPM &amp; Agg'!U$10:U$39),""))))),SUMIF('WOW PMPM &amp; Agg'!$B$10:$B$39,'Summary TC'!$B70,'WOW PMPM &amp; Agg'!U$10:U$39))</f>
        <v>0</v>
      </c>
      <c r="W70" s="862">
        <f>IF($B$8="Actuals Only",IF('C Report'!$K$2&gt;W$12,SUMIF('WOW PMPM &amp; Agg'!$B$10:$B$39,'Summary TC'!$B70,'WOW PMPM &amp; Agg'!V$10:V$39),IF(AND('C Report'!$K$2=W$12,'C Report'!$K$3=1),(SUMIF('WOW PMPM &amp; Agg'!$B$10:$B$39,'Summary TC'!$B70,'WOW PMPM &amp; Agg'!V$10:V$39)*0.25),IF(AND('C Report'!$K$2=W$12,'C Report'!$K$3=2),(SUMIF('WOW PMPM &amp; Agg'!$B$10:$B$39,'Summary TC'!$B70,'WOW PMPM &amp; Agg'!V$10:V$39)*0.5),IF(AND('C Report'!$K$2=W$12,'C Report'!$K$3=3),(SUMIF('WOW PMPM &amp; Agg'!$B$10:$B$39,'Summary TC'!$B70,'WOW PMPM &amp; Agg'!V$10:V$39)*0.75),IF(AND('C Report'!$K$2=W$12,'C Report'!$K$3=4),SUMIF('WOW PMPM &amp; Agg'!$B$10:$B$39,'Summary TC'!$B70,'WOW PMPM &amp; Agg'!V$10:V$39),""))))),SUMIF('WOW PMPM &amp; Agg'!$B$10:$B$39,'Summary TC'!$B70,'WOW PMPM &amp; Agg'!V$10:V$39))</f>
        <v>0</v>
      </c>
      <c r="X70" s="589">
        <f>IF($B$8="Actuals Only",IF('C Report'!$K$2&gt;X$12,SUMIF('WOW PMPM &amp; Agg'!$B$10:$B$39,'Summary TC'!$B70,'WOW PMPM &amp; Agg'!W$10:W$39),IF(AND('C Report'!$K$2=X$12,'C Report'!$K$3=1),(SUMIF('WOW PMPM &amp; Agg'!$B$10:$B$39,'Summary TC'!$B70,'WOW PMPM &amp; Agg'!W$10:W$39)*0.25),IF(AND('C Report'!$K$2=X$12,'C Report'!$K$3=2),(SUMIF('WOW PMPM &amp; Agg'!$B$10:$B$39,'Summary TC'!$B70,'WOW PMPM &amp; Agg'!W$10:W$39)*0.5),IF(AND('C Report'!$K$2=X$12,'C Report'!$K$3=3),(SUMIF('WOW PMPM &amp; Agg'!$B$10:$B$39,'Summary TC'!$B70,'WOW PMPM &amp; Agg'!W$10:W$39)*0.75),IF(AND('C Report'!$K$2=X$12,'C Report'!$K$3=4),SUMIF('WOW PMPM &amp; Agg'!$B$10:$B$39,'Summary TC'!$B70,'WOW PMPM &amp; Agg'!W$10:W$39),""))))),SUMIF('WOW PMPM &amp; Agg'!$B$10:$B$39,'Summary TC'!$B70,'WOW PMPM &amp; Agg'!W$10:W$39))</f>
        <v>0</v>
      </c>
      <c r="Y70" s="588">
        <f>IF($B$8="Actuals Only",IF('C Report'!$K$2&gt;Y$12,SUMIF('WOW PMPM &amp; Agg'!$B$10:$B$39,'Summary TC'!$B70,'WOW PMPM &amp; Agg'!X$10:X$39),IF(AND('C Report'!$K$2=Y$12,'C Report'!$K$3=1),(SUMIF('WOW PMPM &amp; Agg'!$B$10:$B$39,'Summary TC'!$B70,'WOW PMPM &amp; Agg'!X$10:X$39)*0.25),IF(AND('C Report'!$K$2=Y$12,'C Report'!$K$3=2),(SUMIF('WOW PMPM &amp; Agg'!$B$10:$B$39,'Summary TC'!$B70,'WOW PMPM &amp; Agg'!X$10:X$39)*0.5),IF(AND('C Report'!$K$2=Y$12,'C Report'!$K$3=3),(SUMIF('WOW PMPM &amp; Agg'!$B$10:$B$39,'Summary TC'!$B70,'WOW PMPM &amp; Agg'!X$10:X$39)*0.75),IF(AND('C Report'!$K$2=Y$12,'C Report'!$K$3=4),SUMIF('WOW PMPM &amp; Agg'!$B$10:$B$39,'Summary TC'!$B70,'WOW PMPM &amp; Agg'!X$10:X$39),""))))),SUMIF('WOW PMPM &amp; Agg'!$B$10:$B$39,'Summary TC'!$B70,'WOW PMPM &amp; Agg'!X$10:X$39))</f>
        <v>0</v>
      </c>
      <c r="Z70" s="588">
        <f>IF($B$8="Actuals Only",IF('C Report'!$K$2&gt;Z$12,SUMIF('WOW PMPM &amp; Agg'!$B$10:$B$39,'Summary TC'!$B70,'WOW PMPM &amp; Agg'!Y$10:Y$39),IF(AND('C Report'!$K$2=Z$12,'C Report'!$K$3=1),(SUMIF('WOW PMPM &amp; Agg'!$B$10:$B$39,'Summary TC'!$B70,'WOW PMPM &amp; Agg'!Y$10:Y$39)*0.25),IF(AND('C Report'!$K$2=Z$12,'C Report'!$K$3=2),(SUMIF('WOW PMPM &amp; Agg'!$B$10:$B$39,'Summary TC'!$B70,'WOW PMPM &amp; Agg'!Y$10:Y$39)*0.5),IF(AND('C Report'!$K$2=Z$12,'C Report'!$K$3=3),(SUMIF('WOW PMPM &amp; Agg'!$B$10:$B$39,'Summary TC'!$B70,'WOW PMPM &amp; Agg'!Y$10:Y$39)*0.75),IF(AND('C Report'!$K$2=Z$12,'C Report'!$K$3=4),SUMIF('WOW PMPM &amp; Agg'!$B$10:$B$39,'Summary TC'!$B70,'WOW PMPM &amp; Agg'!Y$10:Y$39),""))))),SUMIF('WOW PMPM &amp; Agg'!$B$10:$B$39,'Summary TC'!$B70,'WOW PMPM &amp; Agg'!Y$10:Y$39))</f>
        <v>0</v>
      </c>
      <c r="AA70" s="588">
        <f>IF($B$8="Actuals Only",IF('C Report'!$K$2&gt;AA$12,SUMIF('WOW PMPM &amp; Agg'!$B$10:$B$39,'Summary TC'!$B70,'WOW PMPM &amp; Agg'!Z$10:Z$39),IF(AND('C Report'!$K$2=AA$12,'C Report'!$K$3=1),(SUMIF('WOW PMPM &amp; Agg'!$B$10:$B$39,'Summary TC'!$B70,'WOW PMPM &amp; Agg'!Z$10:Z$39)*0.25),IF(AND('C Report'!$K$2=AA$12,'C Report'!$K$3=2),(SUMIF('WOW PMPM &amp; Agg'!$B$10:$B$39,'Summary TC'!$B70,'WOW PMPM &amp; Agg'!Z$10:Z$39)*0.5),IF(AND('C Report'!$K$2=AA$12,'C Report'!$K$3=3),(SUMIF('WOW PMPM &amp; Agg'!$B$10:$B$39,'Summary TC'!$B70,'WOW PMPM &amp; Agg'!Z$10:Z$39)*0.75),IF(AND('C Report'!$K$2=AA$12,'C Report'!$K$3=4),SUMIF('WOW PMPM &amp; Agg'!$B$10:$B$39,'Summary TC'!$B70,'WOW PMPM &amp; Agg'!Z$10:Z$39),""))))),SUMIF('WOW PMPM &amp; Agg'!$B$10:$B$39,'Summary TC'!$B70,'WOW PMPM &amp; Agg'!Z$10:Z$39))</f>
        <v>0</v>
      </c>
      <c r="AB70" s="588">
        <f>IF($B$8="Actuals Only",IF('C Report'!$K$2&gt;AB$12,SUMIF('WOW PMPM &amp; Agg'!$B$10:$B$39,'Summary TC'!$B70,'WOW PMPM &amp; Agg'!AA$10:AA$39),IF(AND('C Report'!$K$2=AB$12,'C Report'!$K$3=1),(SUMIF('WOW PMPM &amp; Agg'!$B$10:$B$39,'Summary TC'!$B70,'WOW PMPM &amp; Agg'!AA$10:AA$39)*0.25),IF(AND('C Report'!$K$2=AB$12,'C Report'!$K$3=2),(SUMIF('WOW PMPM &amp; Agg'!$B$10:$B$39,'Summary TC'!$B70,'WOW PMPM &amp; Agg'!AA$10:AA$39)*0.5),IF(AND('C Report'!$K$2=AB$12,'C Report'!$K$3=3),(SUMIF('WOW PMPM &amp; Agg'!$B$10:$B$39,'Summary TC'!$B70,'WOW PMPM &amp; Agg'!AA$10:AA$39)*0.75),IF(AND('C Report'!$K$2=AB$12,'C Report'!$K$3=4),SUMIF('WOW PMPM &amp; Agg'!$B$10:$B$39,'Summary TC'!$B70,'WOW PMPM &amp; Agg'!AA$10:AA$39),""))))),SUMIF('WOW PMPM &amp; Agg'!$B$10:$B$39,'Summary TC'!$B70,'WOW PMPM &amp; Agg'!AA$10:AA$39))</f>
        <v>0</v>
      </c>
      <c r="AC70" s="588">
        <f>IF($B$8="Actuals Only",IF('C Report'!$K$2&gt;AC$12,SUMIF('WOW PMPM &amp; Agg'!$B$10:$B$39,'Summary TC'!$B70,'WOW PMPM &amp; Agg'!AB$10:AB$39),IF(AND('C Report'!$K$2=AC$12,'C Report'!$K$3=1),(SUMIF('WOW PMPM &amp; Agg'!$B$10:$B$39,'Summary TC'!$B70,'WOW PMPM &amp; Agg'!AB$10:AB$39)*0.25),IF(AND('C Report'!$K$2=AC$12,'C Report'!$K$3=2),(SUMIF('WOW PMPM &amp; Agg'!$B$10:$B$39,'Summary TC'!$B70,'WOW PMPM &amp; Agg'!AB$10:AB$39)*0.5),IF(AND('C Report'!$K$2=AC$12,'C Report'!$K$3=3),(SUMIF('WOW PMPM &amp; Agg'!$B$10:$B$39,'Summary TC'!$B70,'WOW PMPM &amp; Agg'!AB$10:AB$39)*0.75),IF(AND('C Report'!$K$2=AC$12,'C Report'!$K$3=4),SUMIF('WOW PMPM &amp; Agg'!$B$10:$B$39,'Summary TC'!$B70,'WOW PMPM &amp; Agg'!AB$10:AB$39),""))))),SUMIF('WOW PMPM &amp; Agg'!$B$10:$B$39,'Summary TC'!$B70,'WOW PMPM &amp; Agg'!AB$10:AB$39))</f>
        <v>0</v>
      </c>
      <c r="AD70" s="588">
        <f>IF($B$8="Actuals Only",IF('C Report'!$K$2&gt;AD$12,SUMIF('WOW PMPM &amp; Agg'!$B$10:$B$39,'Summary TC'!$B70,'WOW PMPM &amp; Agg'!AC$10:AC$39),IF(AND('C Report'!$K$2=AD$12,'C Report'!$K$3=1),(SUMIF('WOW PMPM &amp; Agg'!$B$10:$B$39,'Summary TC'!$B70,'WOW PMPM &amp; Agg'!AC$10:AC$39)*0.25),IF(AND('C Report'!$K$2=AD$12,'C Report'!$K$3=2),(SUMIF('WOW PMPM &amp; Agg'!$B$10:$B$39,'Summary TC'!$B70,'WOW PMPM &amp; Agg'!AC$10:AC$39)*0.5),IF(AND('C Report'!$K$2=AD$12,'C Report'!$K$3=3),(SUMIF('WOW PMPM &amp; Agg'!$B$10:$B$39,'Summary TC'!$B70,'WOW PMPM &amp; Agg'!AC$10:AC$39)*0.75),IF(AND('C Report'!$K$2=AD$12,'C Report'!$K$3=4),SUMIF('WOW PMPM &amp; Agg'!$B$10:$B$39,'Summary TC'!$B70,'WOW PMPM &amp; Agg'!AC$10:AC$39),""))))),SUMIF('WOW PMPM &amp; Agg'!$B$10:$B$39,'Summary TC'!$B70,'WOW PMPM &amp; Agg'!AC$10:AC$39))</f>
        <v>0</v>
      </c>
      <c r="AE70" s="588">
        <f>IF($B$8="Actuals Only",IF('C Report'!$K$2&gt;AE$12,SUMIF('WOW PMPM &amp; Agg'!$B$10:$B$39,'Summary TC'!$B70,'WOW PMPM &amp; Agg'!AD$10:AD$39),IF(AND('C Report'!$K$2=AE$12,'C Report'!$K$3=1),(SUMIF('WOW PMPM &amp; Agg'!$B$10:$B$39,'Summary TC'!$B70,'WOW PMPM &amp; Agg'!AD$10:AD$39)*0.25),IF(AND('C Report'!$K$2=AE$12,'C Report'!$K$3=2),(SUMIF('WOW PMPM &amp; Agg'!$B$10:$B$39,'Summary TC'!$B70,'WOW PMPM &amp; Agg'!AD$10:AD$39)*0.5),IF(AND('C Report'!$K$2=AE$12,'C Report'!$K$3=3),(SUMIF('WOW PMPM &amp; Agg'!$B$10:$B$39,'Summary TC'!$B70,'WOW PMPM &amp; Agg'!AD$10:AD$39)*0.75),IF(AND('C Report'!$K$2=AE$12,'C Report'!$K$3=4),SUMIF('WOW PMPM &amp; Agg'!$B$10:$B$39,'Summary TC'!$B70,'WOW PMPM &amp; Agg'!AD$10:AD$39),""))))),SUMIF('WOW PMPM &amp; Agg'!$B$10:$B$39,'Summary TC'!$B70,'WOW PMPM &amp; Agg'!AD$10:AD$39))</f>
        <v>0</v>
      </c>
      <c r="AF70" s="588">
        <f>IF($B$8="Actuals Only",IF('C Report'!$K$2&gt;AF$12,SUMIF('WOW PMPM &amp; Agg'!$B$10:$B$39,'Summary TC'!$B70,'WOW PMPM &amp; Agg'!AE$10:AE$39),IF(AND('C Report'!$K$2=AF$12,'C Report'!$K$3=1),(SUMIF('WOW PMPM &amp; Agg'!$B$10:$B$39,'Summary TC'!$B70,'WOW PMPM &amp; Agg'!AE$10:AE$39)*0.25),IF(AND('C Report'!$K$2=AF$12,'C Report'!$K$3=2),(SUMIF('WOW PMPM &amp; Agg'!$B$10:$B$39,'Summary TC'!$B70,'WOW PMPM &amp; Agg'!AE$10:AE$39)*0.5),IF(AND('C Report'!$K$2=AF$12,'C Report'!$K$3=3),(SUMIF('WOW PMPM &amp; Agg'!$B$10:$B$39,'Summary TC'!$B70,'WOW PMPM &amp; Agg'!AE$10:AE$39)*0.75),IF(AND('C Report'!$K$2=AF$12,'C Report'!$K$3=4),SUMIF('WOW PMPM &amp; Agg'!$B$10:$B$39,'Summary TC'!$B70,'WOW PMPM &amp; Agg'!AE$10:AE$39),""))))),SUMIF('WOW PMPM &amp; Agg'!$B$10:$B$39,'Summary TC'!$B70,'WOW PMPM &amp; Agg'!AE$10:AE$39))</f>
        <v>0</v>
      </c>
      <c r="AG70" s="588">
        <f>IF($B$8="Actuals Only",IF('C Report'!$K$2&gt;AG$12,SUMIF('WOW PMPM &amp; Agg'!$B$10:$B$39,'Summary TC'!$B70,'WOW PMPM &amp; Agg'!AF$10:AF$39),IF(AND('C Report'!$K$2=AG$12,'C Report'!$K$3=1),(SUMIF('WOW PMPM &amp; Agg'!$B$10:$B$39,'Summary TC'!$B70,'WOW PMPM &amp; Agg'!AF$10:AF$39)*0.25),IF(AND('C Report'!$K$2=AG$12,'C Report'!$K$3=2),(SUMIF('WOW PMPM &amp; Agg'!$B$10:$B$39,'Summary TC'!$B70,'WOW PMPM &amp; Agg'!AF$10:AF$39)*0.5),IF(AND('C Report'!$K$2=AG$12,'C Report'!$K$3=3),(SUMIF('WOW PMPM &amp; Agg'!$B$10:$B$39,'Summary TC'!$B70,'WOW PMPM &amp; Agg'!AF$10:AF$39)*0.75),IF(AND('C Report'!$K$2=AG$12,'C Report'!$K$3=4),SUMIF('WOW PMPM &amp; Agg'!$B$10:$B$39,'Summary TC'!$B70,'WOW PMPM &amp; Agg'!AF$10:AF$39),""))))),SUMIF('WOW PMPM &amp; Agg'!$B$10:$B$39,'Summary TC'!$B70,'WOW PMPM &amp; Agg'!AF$10:AF$39))</f>
        <v>0</v>
      </c>
      <c r="AH70" s="589">
        <f>IF($B$8="Actuals Only",IF('C Report'!$K$2&gt;AH$12,SUMIF('WOW PMPM &amp; Agg'!$B$10:$B$39,'Summary TC'!$B70,'WOW PMPM &amp; Agg'!AG$10:AG$39),IF(AND('C Report'!$K$2=AH$12,'C Report'!$K$3=1),(SUMIF('WOW PMPM &amp; Agg'!$B$10:$B$39,'Summary TC'!$B70,'WOW PMPM &amp; Agg'!AG$10:AG$39)*0.25),IF(AND('C Report'!$K$2=AH$12,'C Report'!$K$3=2),(SUMIF('WOW PMPM &amp; Agg'!$B$10:$B$39,'Summary TC'!$B70,'WOW PMPM &amp; Agg'!AG$10:AG$39)*0.5),IF(AND('C Report'!$K$2=AH$12,'C Report'!$K$3=3),(SUMIF('WOW PMPM &amp; Agg'!$B$10:$B$39,'Summary TC'!$B70,'WOW PMPM &amp; Agg'!AG$10:AG$39)*0.75),IF(AND('C Report'!$K$2=AH$12,'C Report'!$K$3=4),SUMIF('WOW PMPM &amp; Agg'!$B$10:$B$39,'Summary TC'!$B70,'WOW PMPM &amp; Agg'!AG$10:AG$39),""))))),SUMIF('WOW PMPM &amp; Agg'!$B$10:$B$39,'Summary TC'!$B70,'WOW PMPM &amp; Agg'!AG$10:AG$39))</f>
        <v>0</v>
      </c>
      <c r="AI70" s="751"/>
    </row>
    <row r="71" spans="2:35" hidden="1" x14ac:dyDescent="0.2">
      <c r="B71" s="539" t="str">
        <f>IFERROR(VLOOKUP(C71,'MEG Def'!$A$24:$B$29,2),"")</f>
        <v/>
      </c>
      <c r="C71" s="585"/>
      <c r="D71" s="586" t="str">
        <f>IF($C71&lt;&gt;0,"Total","")</f>
        <v/>
      </c>
      <c r="E71" s="587">
        <f>IF($B$8="Actuals Only",IF('C Report'!$K$2&gt;E$12,SUMIF('WOW PMPM &amp; Agg'!$B$10:$B$39,'Summary TC'!$B71,'WOW PMPM &amp; Agg'!D$10:D$39),IF(AND('C Report'!$K$2=E$12,'C Report'!$K$3=1),(SUMIF('WOW PMPM &amp; Agg'!$B$10:$B$39,'Summary TC'!$B71,'WOW PMPM &amp; Agg'!D$10:D$39)*0.25),IF(AND('C Report'!$K$2=E$12,'C Report'!$K$3=2),(SUMIF('WOW PMPM &amp; Agg'!$B$10:$B$39,'Summary TC'!$B71,'WOW PMPM &amp; Agg'!D$10:D$39)*0.5),IF(AND('C Report'!$K$2=E$12,'C Report'!$K$3=3),(SUMIF('WOW PMPM &amp; Agg'!$B$10:$B$39,'Summary TC'!$B71,'WOW PMPM &amp; Agg'!D$10:D$39)*0.75),IF(AND('C Report'!$K$2=E$12,'C Report'!$K$3=4),SUMIF('WOW PMPM &amp; Agg'!$B$10:$B$39,'Summary TC'!$B71,'WOW PMPM &amp; Agg'!D$10:D$39),""))))),SUMIF('WOW PMPM &amp; Agg'!$B$10:$B$39,'Summary TC'!$B71,'WOW PMPM &amp; Agg'!D$10:D$39))</f>
        <v>0</v>
      </c>
      <c r="F71" s="588">
        <f>IF($B$8="Actuals Only",IF('C Report'!$K$2&gt;F$12,SUMIF('WOW PMPM &amp; Agg'!$B$10:$B$39,'Summary TC'!$B71,'WOW PMPM &amp; Agg'!E$10:E$39),IF(AND('C Report'!$K$2=F$12,'C Report'!$K$3=1),(SUMIF('WOW PMPM &amp; Agg'!$B$10:$B$39,'Summary TC'!$B71,'WOW PMPM &amp; Agg'!E$10:E$39)*0.25),IF(AND('C Report'!$K$2=F$12,'C Report'!$K$3=2),(SUMIF('WOW PMPM &amp; Agg'!$B$10:$B$39,'Summary TC'!$B71,'WOW PMPM &amp; Agg'!E$10:E$39)*0.5),IF(AND('C Report'!$K$2=F$12,'C Report'!$K$3=3),(SUMIF('WOW PMPM &amp; Agg'!$B$10:$B$39,'Summary TC'!$B71,'WOW PMPM &amp; Agg'!E$10:E$39)*0.75),IF(AND('C Report'!$K$2=F$12,'C Report'!$K$3=4),SUMIF('WOW PMPM &amp; Agg'!$B$10:$B$39,'Summary TC'!$B71,'WOW PMPM &amp; Agg'!E$10:E$39),""))))),SUMIF('WOW PMPM &amp; Agg'!$B$10:$B$39,'Summary TC'!$B71,'WOW PMPM &amp; Agg'!E$10:E$39))</f>
        <v>0</v>
      </c>
      <c r="G71" s="588">
        <f>IF($B$8="Actuals Only",IF('C Report'!$K$2&gt;G$12,SUMIF('WOW PMPM &amp; Agg'!$B$10:$B$39,'Summary TC'!$B71,'WOW PMPM &amp; Agg'!F$10:F$39),IF(AND('C Report'!$K$2=G$12,'C Report'!$K$3=1),(SUMIF('WOW PMPM &amp; Agg'!$B$10:$B$39,'Summary TC'!$B71,'WOW PMPM &amp; Agg'!F$10:F$39)*0.25),IF(AND('C Report'!$K$2=G$12,'C Report'!$K$3=2),(SUMIF('WOW PMPM &amp; Agg'!$B$10:$B$39,'Summary TC'!$B71,'WOW PMPM &amp; Agg'!F$10:F$39)*0.5),IF(AND('C Report'!$K$2=G$12,'C Report'!$K$3=3),(SUMIF('WOW PMPM &amp; Agg'!$B$10:$B$39,'Summary TC'!$B71,'WOW PMPM &amp; Agg'!F$10:F$39)*0.75),IF(AND('C Report'!$K$2=G$12,'C Report'!$K$3=4),SUMIF('WOW PMPM &amp; Agg'!$B$10:$B$39,'Summary TC'!$B71,'WOW PMPM &amp; Agg'!F$10:F$39),""))))),SUMIF('WOW PMPM &amp; Agg'!$B$10:$B$39,'Summary TC'!$B71,'WOW PMPM &amp; Agg'!F$10:F$39))</f>
        <v>0</v>
      </c>
      <c r="H71" s="588">
        <f>IF($B$8="Actuals Only",IF('C Report'!$K$2&gt;H$12,SUMIF('WOW PMPM &amp; Agg'!$B$10:$B$39,'Summary TC'!$B71,'WOW PMPM &amp; Agg'!G$10:G$39),IF(AND('C Report'!$K$2=H$12,'C Report'!$K$3=1),(SUMIF('WOW PMPM &amp; Agg'!$B$10:$B$39,'Summary TC'!$B71,'WOW PMPM &amp; Agg'!G$10:G$39)*0.25),IF(AND('C Report'!$K$2=H$12,'C Report'!$K$3=2),(SUMIF('WOW PMPM &amp; Agg'!$B$10:$B$39,'Summary TC'!$B71,'WOW PMPM &amp; Agg'!G$10:G$39)*0.5),IF(AND('C Report'!$K$2=H$12,'C Report'!$K$3=3),(SUMIF('WOW PMPM &amp; Agg'!$B$10:$B$39,'Summary TC'!$B71,'WOW PMPM &amp; Agg'!G$10:G$39)*0.75),IF(AND('C Report'!$K$2=H$12,'C Report'!$K$3=4),SUMIF('WOW PMPM &amp; Agg'!$B$10:$B$39,'Summary TC'!$B71,'WOW PMPM &amp; Agg'!G$10:G$39),""))))),SUMIF('WOW PMPM &amp; Agg'!$B$10:$B$39,'Summary TC'!$B71,'WOW PMPM &amp; Agg'!G$10:G$39))</f>
        <v>0</v>
      </c>
      <c r="I71" s="588">
        <f>IF($B$8="Actuals Only",IF('C Report'!$K$2&gt;I$12,SUMIF('WOW PMPM &amp; Agg'!$B$10:$B$39,'Summary TC'!$B71,'WOW PMPM &amp; Agg'!H$10:H$39),IF(AND('C Report'!$K$2=I$12,'C Report'!$K$3=1),(SUMIF('WOW PMPM &amp; Agg'!$B$10:$B$39,'Summary TC'!$B71,'WOW PMPM &amp; Agg'!H$10:H$39)*0.25),IF(AND('C Report'!$K$2=I$12,'C Report'!$K$3=2),(SUMIF('WOW PMPM &amp; Agg'!$B$10:$B$39,'Summary TC'!$B71,'WOW PMPM &amp; Agg'!H$10:H$39)*0.5),IF(AND('C Report'!$K$2=I$12,'C Report'!$K$3=3),(SUMIF('WOW PMPM &amp; Agg'!$B$10:$B$39,'Summary TC'!$B71,'WOW PMPM &amp; Agg'!H$10:H$39)*0.75),IF(AND('C Report'!$K$2=I$12,'C Report'!$K$3=4),SUMIF('WOW PMPM &amp; Agg'!$B$10:$B$39,'Summary TC'!$B71,'WOW PMPM &amp; Agg'!H$10:H$39),""))))),SUMIF('WOW PMPM &amp; Agg'!$B$10:$B$39,'Summary TC'!$B71,'WOW PMPM &amp; Agg'!H$10:H$39))</f>
        <v>0</v>
      </c>
      <c r="J71" s="588">
        <f>IF($B$8="Actuals Only",IF('C Report'!$K$2&gt;J$12,SUMIF('WOW PMPM &amp; Agg'!$B$10:$B$39,'Summary TC'!$B71,'WOW PMPM &amp; Agg'!I$10:I$39),IF(AND('C Report'!$K$2=J$12,'C Report'!$K$3=1),(SUMIF('WOW PMPM &amp; Agg'!$B$10:$B$39,'Summary TC'!$B71,'WOW PMPM &amp; Agg'!I$10:I$39)*0.25),IF(AND('C Report'!$K$2=J$12,'C Report'!$K$3=2),(SUMIF('WOW PMPM &amp; Agg'!$B$10:$B$39,'Summary TC'!$B71,'WOW PMPM &amp; Agg'!I$10:I$39)*0.5),IF(AND('C Report'!$K$2=J$12,'C Report'!$K$3=3),(SUMIF('WOW PMPM &amp; Agg'!$B$10:$B$39,'Summary TC'!$B71,'WOW PMPM &amp; Agg'!I$10:I$39)*0.75),IF(AND('C Report'!$K$2=J$12,'C Report'!$K$3=4),SUMIF('WOW PMPM &amp; Agg'!$B$10:$B$39,'Summary TC'!$B71,'WOW PMPM &amp; Agg'!I$10:I$39),""))))),SUMIF('WOW PMPM &amp; Agg'!$B$10:$B$39,'Summary TC'!$B71,'WOW PMPM &amp; Agg'!I$10:I$39))</f>
        <v>0</v>
      </c>
      <c r="K71" s="588">
        <f>IF($B$8="Actuals Only",IF('C Report'!$K$2&gt;K$12,SUMIF('WOW PMPM &amp; Agg'!$B$10:$B$39,'Summary TC'!$B71,'WOW PMPM &amp; Agg'!J$10:J$39),IF(AND('C Report'!$K$2=K$12,'C Report'!$K$3=1),(SUMIF('WOW PMPM &amp; Agg'!$B$10:$B$39,'Summary TC'!$B71,'WOW PMPM &amp; Agg'!J$10:J$39)*0.25),IF(AND('C Report'!$K$2=K$12,'C Report'!$K$3=2),(SUMIF('WOW PMPM &amp; Agg'!$B$10:$B$39,'Summary TC'!$B71,'WOW PMPM &amp; Agg'!J$10:J$39)*0.5),IF(AND('C Report'!$K$2=K$12,'C Report'!$K$3=3),(SUMIF('WOW PMPM &amp; Agg'!$B$10:$B$39,'Summary TC'!$B71,'WOW PMPM &amp; Agg'!J$10:J$39)*0.75),IF(AND('C Report'!$K$2=K$12,'C Report'!$K$3=4),SUMIF('WOW PMPM &amp; Agg'!$B$10:$B$39,'Summary TC'!$B71,'WOW PMPM &amp; Agg'!J$10:J$39),""))))),SUMIF('WOW PMPM &amp; Agg'!$B$10:$B$39,'Summary TC'!$B71,'WOW PMPM &amp; Agg'!J$10:J$39))</f>
        <v>0</v>
      </c>
      <c r="L71" s="588">
        <f>IF($B$8="Actuals Only",IF('C Report'!$K$2&gt;L$12,SUMIF('WOW PMPM &amp; Agg'!$B$10:$B$39,'Summary TC'!$B71,'WOW PMPM &amp; Agg'!K$10:K$39),IF(AND('C Report'!$K$2=L$12,'C Report'!$K$3=1),(SUMIF('WOW PMPM &amp; Agg'!$B$10:$B$39,'Summary TC'!$B71,'WOW PMPM &amp; Agg'!K$10:K$39)*0.25),IF(AND('C Report'!$K$2=L$12,'C Report'!$K$3=2),(SUMIF('WOW PMPM &amp; Agg'!$B$10:$B$39,'Summary TC'!$B71,'WOW PMPM &amp; Agg'!K$10:K$39)*0.5),IF(AND('C Report'!$K$2=L$12,'C Report'!$K$3=3),(SUMIF('WOW PMPM &amp; Agg'!$B$10:$B$39,'Summary TC'!$B71,'WOW PMPM &amp; Agg'!K$10:K$39)*0.75),IF(AND('C Report'!$K$2=L$12,'C Report'!$K$3=4),SUMIF('WOW PMPM &amp; Agg'!$B$10:$B$39,'Summary TC'!$B71,'WOW PMPM &amp; Agg'!K$10:K$39),""))))),SUMIF('WOW PMPM &amp; Agg'!$B$10:$B$39,'Summary TC'!$B71,'WOW PMPM &amp; Agg'!K$10:K$39))</f>
        <v>0</v>
      </c>
      <c r="M71" s="588">
        <f>IF($B$8="Actuals Only",IF('C Report'!$K$2&gt;M$12,SUMIF('WOW PMPM &amp; Agg'!$B$10:$B$39,'Summary TC'!$B71,'WOW PMPM &amp; Agg'!L$10:L$39),IF(AND('C Report'!$K$2=M$12,'C Report'!$K$3=1),(SUMIF('WOW PMPM &amp; Agg'!$B$10:$B$39,'Summary TC'!$B71,'WOW PMPM &amp; Agg'!L$10:L$39)*0.25),IF(AND('C Report'!$K$2=M$12,'C Report'!$K$3=2),(SUMIF('WOW PMPM &amp; Agg'!$B$10:$B$39,'Summary TC'!$B71,'WOW PMPM &amp; Agg'!L$10:L$39)*0.5),IF(AND('C Report'!$K$2=M$12,'C Report'!$K$3=3),(SUMIF('WOW PMPM &amp; Agg'!$B$10:$B$39,'Summary TC'!$B71,'WOW PMPM &amp; Agg'!L$10:L$39)*0.75),IF(AND('C Report'!$K$2=M$12,'C Report'!$K$3=4),SUMIF('WOW PMPM &amp; Agg'!$B$10:$B$39,'Summary TC'!$B71,'WOW PMPM &amp; Agg'!L$10:L$39),""))))),SUMIF('WOW PMPM &amp; Agg'!$B$10:$B$39,'Summary TC'!$B71,'WOW PMPM &amp; Agg'!L$10:L$39))</f>
        <v>0</v>
      </c>
      <c r="N71" s="588">
        <f>IF($B$8="Actuals Only",IF('C Report'!$K$2&gt;N$12,SUMIF('WOW PMPM &amp; Agg'!$B$10:$B$39,'Summary TC'!$B71,'WOW PMPM &amp; Agg'!M$10:M$39),IF(AND('C Report'!$K$2=N$12,'C Report'!$K$3=1),(SUMIF('WOW PMPM &amp; Agg'!$B$10:$B$39,'Summary TC'!$B71,'WOW PMPM &amp; Agg'!M$10:M$39)*0.25),IF(AND('C Report'!$K$2=N$12,'C Report'!$K$3=2),(SUMIF('WOW PMPM &amp; Agg'!$B$10:$B$39,'Summary TC'!$B71,'WOW PMPM &amp; Agg'!M$10:M$39)*0.5),IF(AND('C Report'!$K$2=N$12,'C Report'!$K$3=3),(SUMIF('WOW PMPM &amp; Agg'!$B$10:$B$39,'Summary TC'!$B71,'WOW PMPM &amp; Agg'!M$10:M$39)*0.75),IF(AND('C Report'!$K$2=N$12,'C Report'!$K$3=4),SUMIF('WOW PMPM &amp; Agg'!$B$10:$B$39,'Summary TC'!$B71,'WOW PMPM &amp; Agg'!M$10:M$39),""))))),SUMIF('WOW PMPM &amp; Agg'!$B$10:$B$39,'Summary TC'!$B71,'WOW PMPM &amp; Agg'!M$10:M$39))</f>
        <v>0</v>
      </c>
      <c r="O71" s="588">
        <f>IF($B$8="Actuals Only",IF('C Report'!$K$2&gt;O$12,SUMIF('WOW PMPM &amp; Agg'!$B$10:$B$39,'Summary TC'!$B71,'WOW PMPM &amp; Agg'!N$10:N$39),IF(AND('C Report'!$K$2=O$12,'C Report'!$K$3=1),(SUMIF('WOW PMPM &amp; Agg'!$B$10:$B$39,'Summary TC'!$B71,'WOW PMPM &amp; Agg'!N$10:N$39)*0.25),IF(AND('C Report'!$K$2=O$12,'C Report'!$K$3=2),(SUMIF('WOW PMPM &amp; Agg'!$B$10:$B$39,'Summary TC'!$B71,'WOW PMPM &amp; Agg'!N$10:N$39)*0.5),IF(AND('C Report'!$K$2=O$12,'C Report'!$K$3=3),(SUMIF('WOW PMPM &amp; Agg'!$B$10:$B$39,'Summary TC'!$B71,'WOW PMPM &amp; Agg'!N$10:N$39)*0.75),IF(AND('C Report'!$K$2=O$12,'C Report'!$K$3=4),SUMIF('WOW PMPM &amp; Agg'!$B$10:$B$39,'Summary TC'!$B71,'WOW PMPM &amp; Agg'!N$10:N$39),""))))),SUMIF('WOW PMPM &amp; Agg'!$B$10:$B$39,'Summary TC'!$B71,'WOW PMPM &amp; Agg'!N$10:N$39))</f>
        <v>0</v>
      </c>
      <c r="P71" s="588">
        <f>IF($B$8="Actuals Only",IF('C Report'!$K$2&gt;P$12,SUMIF('WOW PMPM &amp; Agg'!$B$10:$B$39,'Summary TC'!$B71,'WOW PMPM &amp; Agg'!O$10:O$39),IF(AND('C Report'!$K$2=P$12,'C Report'!$K$3=1),(SUMIF('WOW PMPM &amp; Agg'!$B$10:$B$39,'Summary TC'!$B71,'WOW PMPM &amp; Agg'!O$10:O$39)*0.25),IF(AND('C Report'!$K$2=P$12,'C Report'!$K$3=2),(SUMIF('WOW PMPM &amp; Agg'!$B$10:$B$39,'Summary TC'!$B71,'WOW PMPM &amp; Agg'!O$10:O$39)*0.5),IF(AND('C Report'!$K$2=P$12,'C Report'!$K$3=3),(SUMIF('WOW PMPM &amp; Agg'!$B$10:$B$39,'Summary TC'!$B71,'WOW PMPM &amp; Agg'!O$10:O$39)*0.75),IF(AND('C Report'!$K$2=P$12,'C Report'!$K$3=4),SUMIF('WOW PMPM &amp; Agg'!$B$10:$B$39,'Summary TC'!$B71,'WOW PMPM &amp; Agg'!O$10:O$39),""))))),SUMIF('WOW PMPM &amp; Agg'!$B$10:$B$39,'Summary TC'!$B71,'WOW PMPM &amp; Agg'!O$10:O$39))</f>
        <v>0</v>
      </c>
      <c r="Q71" s="588">
        <f>IF($B$8="Actuals Only",IF('C Report'!$K$2&gt;Q$12,SUMIF('WOW PMPM &amp; Agg'!$B$10:$B$39,'Summary TC'!$B71,'WOW PMPM &amp; Agg'!P$10:P$39),IF(AND('C Report'!$K$2=Q$12,'C Report'!$K$3=1),(SUMIF('WOW PMPM &amp; Agg'!$B$10:$B$39,'Summary TC'!$B71,'WOW PMPM &amp; Agg'!P$10:P$39)*0.25),IF(AND('C Report'!$K$2=Q$12,'C Report'!$K$3=2),(SUMIF('WOW PMPM &amp; Agg'!$B$10:$B$39,'Summary TC'!$B71,'WOW PMPM &amp; Agg'!P$10:P$39)*0.5),IF(AND('C Report'!$K$2=Q$12,'C Report'!$K$3=3),(SUMIF('WOW PMPM &amp; Agg'!$B$10:$B$39,'Summary TC'!$B71,'WOW PMPM &amp; Agg'!P$10:P$39)*0.75),IF(AND('C Report'!$K$2=Q$12,'C Report'!$K$3=4),SUMIF('WOW PMPM &amp; Agg'!$B$10:$B$39,'Summary TC'!$B71,'WOW PMPM &amp; Agg'!P$10:P$39),""))))),SUMIF('WOW PMPM &amp; Agg'!$B$10:$B$39,'Summary TC'!$B71,'WOW PMPM &amp; Agg'!P$10:P$39))</f>
        <v>0</v>
      </c>
      <c r="R71" s="588">
        <f>IF($B$8="Actuals Only",IF('C Report'!$K$2&gt;R$12,SUMIF('WOW PMPM &amp; Agg'!$B$10:$B$39,'Summary TC'!$B71,'WOW PMPM &amp; Agg'!Q$10:Q$39),IF(AND('C Report'!$K$2=R$12,'C Report'!$K$3=1),(SUMIF('WOW PMPM &amp; Agg'!$B$10:$B$39,'Summary TC'!$B71,'WOW PMPM &amp; Agg'!Q$10:Q$39)*0.25),IF(AND('C Report'!$K$2=R$12,'C Report'!$K$3=2),(SUMIF('WOW PMPM &amp; Agg'!$B$10:$B$39,'Summary TC'!$B71,'WOW PMPM &amp; Agg'!Q$10:Q$39)*0.5),IF(AND('C Report'!$K$2=R$12,'C Report'!$K$3=3),(SUMIF('WOW PMPM &amp; Agg'!$B$10:$B$39,'Summary TC'!$B71,'WOW PMPM &amp; Agg'!Q$10:Q$39)*0.75),IF(AND('C Report'!$K$2=R$12,'C Report'!$K$3=4),SUMIF('WOW PMPM &amp; Agg'!$B$10:$B$39,'Summary TC'!$B71,'WOW PMPM &amp; Agg'!Q$10:Q$39),""))))),SUMIF('WOW PMPM &amp; Agg'!$B$10:$B$39,'Summary TC'!$B71,'WOW PMPM &amp; Agg'!Q$10:Q$39))</f>
        <v>0</v>
      </c>
      <c r="S71" s="588">
        <f>IF($B$8="Actuals Only",IF('C Report'!$K$2&gt;S$12,SUMIF('WOW PMPM &amp; Agg'!$B$10:$B$39,'Summary TC'!$B71,'WOW PMPM &amp; Agg'!R$10:R$39),IF(AND('C Report'!$K$2=S$12,'C Report'!$K$3=1),(SUMIF('WOW PMPM &amp; Agg'!$B$10:$B$39,'Summary TC'!$B71,'WOW PMPM &amp; Agg'!R$10:R$39)*0.25),IF(AND('C Report'!$K$2=S$12,'C Report'!$K$3=2),(SUMIF('WOW PMPM &amp; Agg'!$B$10:$B$39,'Summary TC'!$B71,'WOW PMPM &amp; Agg'!R$10:R$39)*0.5),IF(AND('C Report'!$K$2=S$12,'C Report'!$K$3=3),(SUMIF('WOW PMPM &amp; Agg'!$B$10:$B$39,'Summary TC'!$B71,'WOW PMPM &amp; Agg'!R$10:R$39)*0.75),IF(AND('C Report'!$K$2=S$12,'C Report'!$K$3=4),SUMIF('WOW PMPM &amp; Agg'!$B$10:$B$39,'Summary TC'!$B71,'WOW PMPM &amp; Agg'!R$10:R$39),""))))),SUMIF('WOW PMPM &amp; Agg'!$B$10:$B$39,'Summary TC'!$B71,'WOW PMPM &amp; Agg'!R$10:R$39))</f>
        <v>0</v>
      </c>
      <c r="T71" s="587">
        <f>IF($B$8="Actuals Only",IF('C Report'!$K$2&gt;T$12,SUMIF('WOW PMPM &amp; Agg'!$B$10:$B$39,'Summary TC'!$B71,'WOW PMPM &amp; Agg'!S$10:S$39),IF(AND('C Report'!$K$2=T$12,'C Report'!$K$3=1),(SUMIF('WOW PMPM &amp; Agg'!$B$10:$B$39,'Summary TC'!$B71,'WOW PMPM &amp; Agg'!S$10:S$39)*0.25),IF(AND('C Report'!$K$2=T$12,'C Report'!$K$3=2),(SUMIF('WOW PMPM &amp; Agg'!$B$10:$B$39,'Summary TC'!$B71,'WOW PMPM &amp; Agg'!S$10:S$39)*0.5),IF(AND('C Report'!$K$2=T$12,'C Report'!$K$3=3),(SUMIF('WOW PMPM &amp; Agg'!$B$10:$B$39,'Summary TC'!$B71,'WOW PMPM &amp; Agg'!S$10:S$39)*0.75),IF(AND('C Report'!$K$2=T$12,'C Report'!$K$3=4),SUMIF('WOW PMPM &amp; Agg'!$B$10:$B$39,'Summary TC'!$B71,'WOW PMPM &amp; Agg'!S$10:S$39),""))))),SUMIF('WOW PMPM &amp; Agg'!$B$10:$B$39,'Summary TC'!$B71,'WOW PMPM &amp; Agg'!S$10:S$39))</f>
        <v>0</v>
      </c>
      <c r="U71" s="862">
        <f>IF($B$8="Actuals Only",IF('C Report'!$K$2&gt;U$12,SUMIF('WOW PMPM &amp; Agg'!$B$10:$B$39,'Summary TC'!$B71,'WOW PMPM &amp; Agg'!T$10:T$39),IF(AND('C Report'!$K$2=U$12,'C Report'!$K$3=1),(SUMIF('WOW PMPM &amp; Agg'!$B$10:$B$39,'Summary TC'!$B71,'WOW PMPM &amp; Agg'!T$10:T$39)*0.25),IF(AND('C Report'!$K$2=U$12,'C Report'!$K$3=2),(SUMIF('WOW PMPM &amp; Agg'!$B$10:$B$39,'Summary TC'!$B71,'WOW PMPM &amp; Agg'!T$10:T$39)*0.5),IF(AND('C Report'!$K$2=U$12,'C Report'!$K$3=3),(SUMIF('WOW PMPM &amp; Agg'!$B$10:$B$39,'Summary TC'!$B71,'WOW PMPM &amp; Agg'!T$10:T$39)*0.75),IF(AND('C Report'!$K$2=U$12,'C Report'!$K$3=4),SUMIF('WOW PMPM &amp; Agg'!$B$10:$B$39,'Summary TC'!$B71,'WOW PMPM &amp; Agg'!T$10:T$39),""))))),SUMIF('WOW PMPM &amp; Agg'!$B$10:$B$39,'Summary TC'!$B71,'WOW PMPM &amp; Agg'!T$10:T$39))</f>
        <v>0</v>
      </c>
      <c r="V71" s="862">
        <f>IF($B$8="Actuals Only",IF('C Report'!$K$2&gt;V$12,SUMIF('WOW PMPM &amp; Agg'!$B$10:$B$39,'Summary TC'!$B71,'WOW PMPM &amp; Agg'!U$10:U$39),IF(AND('C Report'!$K$2=V$12,'C Report'!$K$3=1),(SUMIF('WOW PMPM &amp; Agg'!$B$10:$B$39,'Summary TC'!$B71,'WOW PMPM &amp; Agg'!U$10:U$39)*0.25),IF(AND('C Report'!$K$2=V$12,'C Report'!$K$3=2),(SUMIF('WOW PMPM &amp; Agg'!$B$10:$B$39,'Summary TC'!$B71,'WOW PMPM &amp; Agg'!U$10:U$39)*0.5),IF(AND('C Report'!$K$2=V$12,'C Report'!$K$3=3),(SUMIF('WOW PMPM &amp; Agg'!$B$10:$B$39,'Summary TC'!$B71,'WOW PMPM &amp; Agg'!U$10:U$39)*0.75),IF(AND('C Report'!$K$2=V$12,'C Report'!$K$3=4),SUMIF('WOW PMPM &amp; Agg'!$B$10:$B$39,'Summary TC'!$B71,'WOW PMPM &amp; Agg'!U$10:U$39),""))))),SUMIF('WOW PMPM &amp; Agg'!$B$10:$B$39,'Summary TC'!$B71,'WOW PMPM &amp; Agg'!U$10:U$39))</f>
        <v>0</v>
      </c>
      <c r="W71" s="862">
        <f>IF($B$8="Actuals Only",IF('C Report'!$K$2&gt;W$12,SUMIF('WOW PMPM &amp; Agg'!$B$10:$B$39,'Summary TC'!$B71,'WOW PMPM &amp; Agg'!V$10:V$39),IF(AND('C Report'!$K$2=W$12,'C Report'!$K$3=1),(SUMIF('WOW PMPM &amp; Agg'!$B$10:$B$39,'Summary TC'!$B71,'WOW PMPM &amp; Agg'!V$10:V$39)*0.25),IF(AND('C Report'!$K$2=W$12,'C Report'!$K$3=2),(SUMIF('WOW PMPM &amp; Agg'!$B$10:$B$39,'Summary TC'!$B71,'WOW PMPM &amp; Agg'!V$10:V$39)*0.5),IF(AND('C Report'!$K$2=W$12,'C Report'!$K$3=3),(SUMIF('WOW PMPM &amp; Agg'!$B$10:$B$39,'Summary TC'!$B71,'WOW PMPM &amp; Agg'!V$10:V$39)*0.75),IF(AND('C Report'!$K$2=W$12,'C Report'!$K$3=4),SUMIF('WOW PMPM &amp; Agg'!$B$10:$B$39,'Summary TC'!$B71,'WOW PMPM &amp; Agg'!V$10:V$39),""))))),SUMIF('WOW PMPM &amp; Agg'!$B$10:$B$39,'Summary TC'!$B71,'WOW PMPM &amp; Agg'!V$10:V$39))</f>
        <v>0</v>
      </c>
      <c r="X71" s="589">
        <f>IF($B$8="Actuals Only",IF('C Report'!$K$2&gt;X$12,SUMIF('WOW PMPM &amp; Agg'!$B$10:$B$39,'Summary TC'!$B71,'WOW PMPM &amp; Agg'!W$10:W$39),IF(AND('C Report'!$K$2=X$12,'C Report'!$K$3=1),(SUMIF('WOW PMPM &amp; Agg'!$B$10:$B$39,'Summary TC'!$B71,'WOW PMPM &amp; Agg'!W$10:W$39)*0.25),IF(AND('C Report'!$K$2=X$12,'C Report'!$K$3=2),(SUMIF('WOW PMPM &amp; Agg'!$B$10:$B$39,'Summary TC'!$B71,'WOW PMPM &amp; Agg'!W$10:W$39)*0.5),IF(AND('C Report'!$K$2=X$12,'C Report'!$K$3=3),(SUMIF('WOW PMPM &amp; Agg'!$B$10:$B$39,'Summary TC'!$B71,'WOW PMPM &amp; Agg'!W$10:W$39)*0.75),IF(AND('C Report'!$K$2=X$12,'C Report'!$K$3=4),SUMIF('WOW PMPM &amp; Agg'!$B$10:$B$39,'Summary TC'!$B71,'WOW PMPM &amp; Agg'!W$10:W$39),""))))),SUMIF('WOW PMPM &amp; Agg'!$B$10:$B$39,'Summary TC'!$B71,'WOW PMPM &amp; Agg'!W$10:W$39))</f>
        <v>0</v>
      </c>
      <c r="Y71" s="588">
        <f>IF($B$8="Actuals Only",IF('C Report'!$K$2&gt;Y$12,SUMIF('WOW PMPM &amp; Agg'!$B$10:$B$39,'Summary TC'!$B71,'WOW PMPM &amp; Agg'!X$10:X$39),IF(AND('C Report'!$K$2=Y$12,'C Report'!$K$3=1),(SUMIF('WOW PMPM &amp; Agg'!$B$10:$B$39,'Summary TC'!$B71,'WOW PMPM &amp; Agg'!X$10:X$39)*0.25),IF(AND('C Report'!$K$2=Y$12,'C Report'!$K$3=2),(SUMIF('WOW PMPM &amp; Agg'!$B$10:$B$39,'Summary TC'!$B71,'WOW PMPM &amp; Agg'!X$10:X$39)*0.5),IF(AND('C Report'!$K$2=Y$12,'C Report'!$K$3=3),(SUMIF('WOW PMPM &amp; Agg'!$B$10:$B$39,'Summary TC'!$B71,'WOW PMPM &amp; Agg'!X$10:X$39)*0.75),IF(AND('C Report'!$K$2=Y$12,'C Report'!$K$3=4),SUMIF('WOW PMPM &amp; Agg'!$B$10:$B$39,'Summary TC'!$B71,'WOW PMPM &amp; Agg'!X$10:X$39),""))))),SUMIF('WOW PMPM &amp; Agg'!$B$10:$B$39,'Summary TC'!$B71,'WOW PMPM &amp; Agg'!X$10:X$39))</f>
        <v>0</v>
      </c>
      <c r="Z71" s="588">
        <f>IF($B$8="Actuals Only",IF('C Report'!$K$2&gt;Z$12,SUMIF('WOW PMPM &amp; Agg'!$B$10:$B$39,'Summary TC'!$B71,'WOW PMPM &amp; Agg'!Y$10:Y$39),IF(AND('C Report'!$K$2=Z$12,'C Report'!$K$3=1),(SUMIF('WOW PMPM &amp; Agg'!$B$10:$B$39,'Summary TC'!$B71,'WOW PMPM &amp; Agg'!Y$10:Y$39)*0.25),IF(AND('C Report'!$K$2=Z$12,'C Report'!$K$3=2),(SUMIF('WOW PMPM &amp; Agg'!$B$10:$B$39,'Summary TC'!$B71,'WOW PMPM &amp; Agg'!Y$10:Y$39)*0.5),IF(AND('C Report'!$K$2=Z$12,'C Report'!$K$3=3),(SUMIF('WOW PMPM &amp; Agg'!$B$10:$B$39,'Summary TC'!$B71,'WOW PMPM &amp; Agg'!Y$10:Y$39)*0.75),IF(AND('C Report'!$K$2=Z$12,'C Report'!$K$3=4),SUMIF('WOW PMPM &amp; Agg'!$B$10:$B$39,'Summary TC'!$B71,'WOW PMPM &amp; Agg'!Y$10:Y$39),""))))),SUMIF('WOW PMPM &amp; Agg'!$B$10:$B$39,'Summary TC'!$B71,'WOW PMPM &amp; Agg'!Y$10:Y$39))</f>
        <v>0</v>
      </c>
      <c r="AA71" s="588">
        <f>IF($B$8="Actuals Only",IF('C Report'!$K$2&gt;AA$12,SUMIF('WOW PMPM &amp; Agg'!$B$10:$B$39,'Summary TC'!$B71,'WOW PMPM &amp; Agg'!Z$10:Z$39),IF(AND('C Report'!$K$2=AA$12,'C Report'!$K$3=1),(SUMIF('WOW PMPM &amp; Agg'!$B$10:$B$39,'Summary TC'!$B71,'WOW PMPM &amp; Agg'!Z$10:Z$39)*0.25),IF(AND('C Report'!$K$2=AA$12,'C Report'!$K$3=2),(SUMIF('WOW PMPM &amp; Agg'!$B$10:$B$39,'Summary TC'!$B71,'WOW PMPM &amp; Agg'!Z$10:Z$39)*0.5),IF(AND('C Report'!$K$2=AA$12,'C Report'!$K$3=3),(SUMIF('WOW PMPM &amp; Agg'!$B$10:$B$39,'Summary TC'!$B71,'WOW PMPM &amp; Agg'!Z$10:Z$39)*0.75),IF(AND('C Report'!$K$2=AA$12,'C Report'!$K$3=4),SUMIF('WOW PMPM &amp; Agg'!$B$10:$B$39,'Summary TC'!$B71,'WOW PMPM &amp; Agg'!Z$10:Z$39),""))))),SUMIF('WOW PMPM &amp; Agg'!$B$10:$B$39,'Summary TC'!$B71,'WOW PMPM &amp; Agg'!Z$10:Z$39))</f>
        <v>0</v>
      </c>
      <c r="AB71" s="588">
        <f>IF($B$8="Actuals Only",IF('C Report'!$K$2&gt;AB$12,SUMIF('WOW PMPM &amp; Agg'!$B$10:$B$39,'Summary TC'!$B71,'WOW PMPM &amp; Agg'!AA$10:AA$39),IF(AND('C Report'!$K$2=AB$12,'C Report'!$K$3=1),(SUMIF('WOW PMPM &amp; Agg'!$B$10:$B$39,'Summary TC'!$B71,'WOW PMPM &amp; Agg'!AA$10:AA$39)*0.25),IF(AND('C Report'!$K$2=AB$12,'C Report'!$K$3=2),(SUMIF('WOW PMPM &amp; Agg'!$B$10:$B$39,'Summary TC'!$B71,'WOW PMPM &amp; Agg'!AA$10:AA$39)*0.5),IF(AND('C Report'!$K$2=AB$12,'C Report'!$K$3=3),(SUMIF('WOW PMPM &amp; Agg'!$B$10:$B$39,'Summary TC'!$B71,'WOW PMPM &amp; Agg'!AA$10:AA$39)*0.75),IF(AND('C Report'!$K$2=AB$12,'C Report'!$K$3=4),SUMIF('WOW PMPM &amp; Agg'!$B$10:$B$39,'Summary TC'!$B71,'WOW PMPM &amp; Agg'!AA$10:AA$39),""))))),SUMIF('WOW PMPM &amp; Agg'!$B$10:$B$39,'Summary TC'!$B71,'WOW PMPM &amp; Agg'!AA$10:AA$39))</f>
        <v>0</v>
      </c>
      <c r="AC71" s="588">
        <f>IF($B$8="Actuals Only",IF('C Report'!$K$2&gt;AC$12,SUMIF('WOW PMPM &amp; Agg'!$B$10:$B$39,'Summary TC'!$B71,'WOW PMPM &amp; Agg'!AB$10:AB$39),IF(AND('C Report'!$K$2=AC$12,'C Report'!$K$3=1),(SUMIF('WOW PMPM &amp; Agg'!$B$10:$B$39,'Summary TC'!$B71,'WOW PMPM &amp; Agg'!AB$10:AB$39)*0.25),IF(AND('C Report'!$K$2=AC$12,'C Report'!$K$3=2),(SUMIF('WOW PMPM &amp; Agg'!$B$10:$B$39,'Summary TC'!$B71,'WOW PMPM &amp; Agg'!AB$10:AB$39)*0.5),IF(AND('C Report'!$K$2=AC$12,'C Report'!$K$3=3),(SUMIF('WOW PMPM &amp; Agg'!$B$10:$B$39,'Summary TC'!$B71,'WOW PMPM &amp; Agg'!AB$10:AB$39)*0.75),IF(AND('C Report'!$K$2=AC$12,'C Report'!$K$3=4),SUMIF('WOW PMPM &amp; Agg'!$B$10:$B$39,'Summary TC'!$B71,'WOW PMPM &amp; Agg'!AB$10:AB$39),""))))),SUMIF('WOW PMPM &amp; Agg'!$B$10:$B$39,'Summary TC'!$B71,'WOW PMPM &amp; Agg'!AB$10:AB$39))</f>
        <v>0</v>
      </c>
      <c r="AD71" s="588">
        <f>IF($B$8="Actuals Only",IF('C Report'!$K$2&gt;AD$12,SUMIF('WOW PMPM &amp; Agg'!$B$10:$B$39,'Summary TC'!$B71,'WOW PMPM &amp; Agg'!AC$10:AC$39),IF(AND('C Report'!$K$2=AD$12,'C Report'!$K$3=1),(SUMIF('WOW PMPM &amp; Agg'!$B$10:$B$39,'Summary TC'!$B71,'WOW PMPM &amp; Agg'!AC$10:AC$39)*0.25),IF(AND('C Report'!$K$2=AD$12,'C Report'!$K$3=2),(SUMIF('WOW PMPM &amp; Agg'!$B$10:$B$39,'Summary TC'!$B71,'WOW PMPM &amp; Agg'!AC$10:AC$39)*0.5),IF(AND('C Report'!$K$2=AD$12,'C Report'!$K$3=3),(SUMIF('WOW PMPM &amp; Agg'!$B$10:$B$39,'Summary TC'!$B71,'WOW PMPM &amp; Agg'!AC$10:AC$39)*0.75),IF(AND('C Report'!$K$2=AD$12,'C Report'!$K$3=4),SUMIF('WOW PMPM &amp; Agg'!$B$10:$B$39,'Summary TC'!$B71,'WOW PMPM &amp; Agg'!AC$10:AC$39),""))))),SUMIF('WOW PMPM &amp; Agg'!$B$10:$B$39,'Summary TC'!$B71,'WOW PMPM &amp; Agg'!AC$10:AC$39))</f>
        <v>0</v>
      </c>
      <c r="AE71" s="588">
        <f>IF($B$8="Actuals Only",IF('C Report'!$K$2&gt;AE$12,SUMIF('WOW PMPM &amp; Agg'!$B$10:$B$39,'Summary TC'!$B71,'WOW PMPM &amp; Agg'!AD$10:AD$39),IF(AND('C Report'!$K$2=AE$12,'C Report'!$K$3=1),(SUMIF('WOW PMPM &amp; Agg'!$B$10:$B$39,'Summary TC'!$B71,'WOW PMPM &amp; Agg'!AD$10:AD$39)*0.25),IF(AND('C Report'!$K$2=AE$12,'C Report'!$K$3=2),(SUMIF('WOW PMPM &amp; Agg'!$B$10:$B$39,'Summary TC'!$B71,'WOW PMPM &amp; Agg'!AD$10:AD$39)*0.5),IF(AND('C Report'!$K$2=AE$12,'C Report'!$K$3=3),(SUMIF('WOW PMPM &amp; Agg'!$B$10:$B$39,'Summary TC'!$B71,'WOW PMPM &amp; Agg'!AD$10:AD$39)*0.75),IF(AND('C Report'!$K$2=AE$12,'C Report'!$K$3=4),SUMIF('WOW PMPM &amp; Agg'!$B$10:$B$39,'Summary TC'!$B71,'WOW PMPM &amp; Agg'!AD$10:AD$39),""))))),SUMIF('WOW PMPM &amp; Agg'!$B$10:$B$39,'Summary TC'!$B71,'WOW PMPM &amp; Agg'!AD$10:AD$39))</f>
        <v>0</v>
      </c>
      <c r="AF71" s="588">
        <f>IF($B$8="Actuals Only",IF('C Report'!$K$2&gt;AF$12,SUMIF('WOW PMPM &amp; Agg'!$B$10:$B$39,'Summary TC'!$B71,'WOW PMPM &amp; Agg'!AE$10:AE$39),IF(AND('C Report'!$K$2=AF$12,'C Report'!$K$3=1),(SUMIF('WOW PMPM &amp; Agg'!$B$10:$B$39,'Summary TC'!$B71,'WOW PMPM &amp; Agg'!AE$10:AE$39)*0.25),IF(AND('C Report'!$K$2=AF$12,'C Report'!$K$3=2),(SUMIF('WOW PMPM &amp; Agg'!$B$10:$B$39,'Summary TC'!$B71,'WOW PMPM &amp; Agg'!AE$10:AE$39)*0.5),IF(AND('C Report'!$K$2=AF$12,'C Report'!$K$3=3),(SUMIF('WOW PMPM &amp; Agg'!$B$10:$B$39,'Summary TC'!$B71,'WOW PMPM &amp; Agg'!AE$10:AE$39)*0.75),IF(AND('C Report'!$K$2=AF$12,'C Report'!$K$3=4),SUMIF('WOW PMPM &amp; Agg'!$B$10:$B$39,'Summary TC'!$B71,'WOW PMPM &amp; Agg'!AE$10:AE$39),""))))),SUMIF('WOW PMPM &amp; Agg'!$B$10:$B$39,'Summary TC'!$B71,'WOW PMPM &amp; Agg'!AE$10:AE$39))</f>
        <v>0</v>
      </c>
      <c r="AG71" s="588">
        <f>IF($B$8="Actuals Only",IF('C Report'!$K$2&gt;AG$12,SUMIF('WOW PMPM &amp; Agg'!$B$10:$B$39,'Summary TC'!$B71,'WOW PMPM &amp; Agg'!AF$10:AF$39),IF(AND('C Report'!$K$2=AG$12,'C Report'!$K$3=1),(SUMIF('WOW PMPM &amp; Agg'!$B$10:$B$39,'Summary TC'!$B71,'WOW PMPM &amp; Agg'!AF$10:AF$39)*0.25),IF(AND('C Report'!$K$2=AG$12,'C Report'!$K$3=2),(SUMIF('WOW PMPM &amp; Agg'!$B$10:$B$39,'Summary TC'!$B71,'WOW PMPM &amp; Agg'!AF$10:AF$39)*0.5),IF(AND('C Report'!$K$2=AG$12,'C Report'!$K$3=3),(SUMIF('WOW PMPM &amp; Agg'!$B$10:$B$39,'Summary TC'!$B71,'WOW PMPM &amp; Agg'!AF$10:AF$39)*0.75),IF(AND('C Report'!$K$2=AG$12,'C Report'!$K$3=4),SUMIF('WOW PMPM &amp; Agg'!$B$10:$B$39,'Summary TC'!$B71,'WOW PMPM &amp; Agg'!AF$10:AF$39),""))))),SUMIF('WOW PMPM &amp; Agg'!$B$10:$B$39,'Summary TC'!$B71,'WOW PMPM &amp; Agg'!AF$10:AF$39))</f>
        <v>0</v>
      </c>
      <c r="AH71" s="589">
        <f>IF($B$8="Actuals Only",IF('C Report'!$K$2&gt;AH$12,SUMIF('WOW PMPM &amp; Agg'!$B$10:$B$39,'Summary TC'!$B71,'WOW PMPM &amp; Agg'!AG$10:AG$39),IF(AND('C Report'!$K$2=AH$12,'C Report'!$K$3=1),(SUMIF('WOW PMPM &amp; Agg'!$B$10:$B$39,'Summary TC'!$B71,'WOW PMPM &amp; Agg'!AG$10:AG$39)*0.25),IF(AND('C Report'!$K$2=AH$12,'C Report'!$K$3=2),(SUMIF('WOW PMPM &amp; Agg'!$B$10:$B$39,'Summary TC'!$B71,'WOW PMPM &amp; Agg'!AG$10:AG$39)*0.5),IF(AND('C Report'!$K$2=AH$12,'C Report'!$K$3=3),(SUMIF('WOW PMPM &amp; Agg'!$B$10:$B$39,'Summary TC'!$B71,'WOW PMPM &amp; Agg'!AG$10:AG$39)*0.75),IF(AND('C Report'!$K$2=AH$12,'C Report'!$K$3=4),SUMIF('WOW PMPM &amp; Agg'!$B$10:$B$39,'Summary TC'!$B71,'WOW PMPM &amp; Agg'!AG$10:AG$39),""))))),SUMIF('WOW PMPM &amp; Agg'!$B$10:$B$39,'Summary TC'!$B71,'WOW PMPM &amp; Agg'!AG$10:AG$39))</f>
        <v>0</v>
      </c>
      <c r="AI71" s="751"/>
    </row>
    <row r="72" spans="2:35" hidden="1" x14ac:dyDescent="0.2">
      <c r="B72" s="539" t="str">
        <f>IFERROR(VLOOKUP(C72,'MEG Def'!$A$24:$B$29,2),"")</f>
        <v/>
      </c>
      <c r="C72" s="585"/>
      <c r="D72" s="586" t="str">
        <f>IF($C72&lt;&gt;0,"Total","")</f>
        <v/>
      </c>
      <c r="E72" s="587">
        <f>IF($B$8="Actuals Only",IF('C Report'!$K$2&gt;E$12,SUMIF('WOW PMPM &amp; Agg'!$B$10:$B$39,'Summary TC'!$B72,'WOW PMPM &amp; Agg'!D$10:D$39),IF(AND('C Report'!$K$2=E$12,'C Report'!$K$3=1),(SUMIF('WOW PMPM &amp; Agg'!$B$10:$B$39,'Summary TC'!$B72,'WOW PMPM &amp; Agg'!D$10:D$39)*0.25),IF(AND('C Report'!$K$2=E$12,'C Report'!$K$3=2),(SUMIF('WOW PMPM &amp; Agg'!$B$10:$B$39,'Summary TC'!$B72,'WOW PMPM &amp; Agg'!D$10:D$39)*0.5),IF(AND('C Report'!$K$2=E$12,'C Report'!$K$3=3),(SUMIF('WOW PMPM &amp; Agg'!$B$10:$B$39,'Summary TC'!$B72,'WOW PMPM &amp; Agg'!D$10:D$39)*0.75),IF(AND('C Report'!$K$2=E$12,'C Report'!$K$3=4),SUMIF('WOW PMPM &amp; Agg'!$B$10:$B$39,'Summary TC'!$B72,'WOW PMPM &amp; Agg'!D$10:D$39),""))))),SUMIF('WOW PMPM &amp; Agg'!$B$10:$B$39,'Summary TC'!$B72,'WOW PMPM &amp; Agg'!D$10:D$39))</f>
        <v>0</v>
      </c>
      <c r="F72" s="588">
        <f>IF($B$8="Actuals Only",IF('C Report'!$K$2&gt;F$12,SUMIF('WOW PMPM &amp; Agg'!$B$10:$B$39,'Summary TC'!$B72,'WOW PMPM &amp; Agg'!E$10:E$39),IF(AND('C Report'!$K$2=F$12,'C Report'!$K$3=1),(SUMIF('WOW PMPM &amp; Agg'!$B$10:$B$39,'Summary TC'!$B72,'WOW PMPM &amp; Agg'!E$10:E$39)*0.25),IF(AND('C Report'!$K$2=F$12,'C Report'!$K$3=2),(SUMIF('WOW PMPM &amp; Agg'!$B$10:$B$39,'Summary TC'!$B72,'WOW PMPM &amp; Agg'!E$10:E$39)*0.5),IF(AND('C Report'!$K$2=F$12,'C Report'!$K$3=3),(SUMIF('WOW PMPM &amp; Agg'!$B$10:$B$39,'Summary TC'!$B72,'WOW PMPM &amp; Agg'!E$10:E$39)*0.75),IF(AND('C Report'!$K$2=F$12,'C Report'!$K$3=4),SUMIF('WOW PMPM &amp; Agg'!$B$10:$B$39,'Summary TC'!$B72,'WOW PMPM &amp; Agg'!E$10:E$39),""))))),SUMIF('WOW PMPM &amp; Agg'!$B$10:$B$39,'Summary TC'!$B72,'WOW PMPM &amp; Agg'!E$10:E$39))</f>
        <v>0</v>
      </c>
      <c r="G72" s="588">
        <f>IF($B$8="Actuals Only",IF('C Report'!$K$2&gt;G$12,SUMIF('WOW PMPM &amp; Agg'!$B$10:$B$39,'Summary TC'!$B72,'WOW PMPM &amp; Agg'!F$10:F$39),IF(AND('C Report'!$K$2=G$12,'C Report'!$K$3=1),(SUMIF('WOW PMPM &amp; Agg'!$B$10:$B$39,'Summary TC'!$B72,'WOW PMPM &amp; Agg'!F$10:F$39)*0.25),IF(AND('C Report'!$K$2=G$12,'C Report'!$K$3=2),(SUMIF('WOW PMPM &amp; Agg'!$B$10:$B$39,'Summary TC'!$B72,'WOW PMPM &amp; Agg'!F$10:F$39)*0.5),IF(AND('C Report'!$K$2=G$12,'C Report'!$K$3=3),(SUMIF('WOW PMPM &amp; Agg'!$B$10:$B$39,'Summary TC'!$B72,'WOW PMPM &amp; Agg'!F$10:F$39)*0.75),IF(AND('C Report'!$K$2=G$12,'C Report'!$K$3=4),SUMIF('WOW PMPM &amp; Agg'!$B$10:$B$39,'Summary TC'!$B72,'WOW PMPM &amp; Agg'!F$10:F$39),""))))),SUMIF('WOW PMPM &amp; Agg'!$B$10:$B$39,'Summary TC'!$B72,'WOW PMPM &amp; Agg'!F$10:F$39))</f>
        <v>0</v>
      </c>
      <c r="H72" s="588">
        <f>IF($B$8="Actuals Only",IF('C Report'!$K$2&gt;H$12,SUMIF('WOW PMPM &amp; Agg'!$B$10:$B$39,'Summary TC'!$B72,'WOW PMPM &amp; Agg'!G$10:G$39),IF(AND('C Report'!$K$2=H$12,'C Report'!$K$3=1),(SUMIF('WOW PMPM &amp; Agg'!$B$10:$B$39,'Summary TC'!$B72,'WOW PMPM &amp; Agg'!G$10:G$39)*0.25),IF(AND('C Report'!$K$2=H$12,'C Report'!$K$3=2),(SUMIF('WOW PMPM &amp; Agg'!$B$10:$B$39,'Summary TC'!$B72,'WOW PMPM &amp; Agg'!G$10:G$39)*0.5),IF(AND('C Report'!$K$2=H$12,'C Report'!$K$3=3),(SUMIF('WOW PMPM &amp; Agg'!$B$10:$B$39,'Summary TC'!$B72,'WOW PMPM &amp; Agg'!G$10:G$39)*0.75),IF(AND('C Report'!$K$2=H$12,'C Report'!$K$3=4),SUMIF('WOW PMPM &amp; Agg'!$B$10:$B$39,'Summary TC'!$B72,'WOW PMPM &amp; Agg'!G$10:G$39),""))))),SUMIF('WOW PMPM &amp; Agg'!$B$10:$B$39,'Summary TC'!$B72,'WOW PMPM &amp; Agg'!G$10:G$39))</f>
        <v>0</v>
      </c>
      <c r="I72" s="588">
        <f>IF($B$8="Actuals Only",IF('C Report'!$K$2&gt;I$12,SUMIF('WOW PMPM &amp; Agg'!$B$10:$B$39,'Summary TC'!$B72,'WOW PMPM &amp; Agg'!H$10:H$39),IF(AND('C Report'!$K$2=I$12,'C Report'!$K$3=1),(SUMIF('WOW PMPM &amp; Agg'!$B$10:$B$39,'Summary TC'!$B72,'WOW PMPM &amp; Agg'!H$10:H$39)*0.25),IF(AND('C Report'!$K$2=I$12,'C Report'!$K$3=2),(SUMIF('WOW PMPM &amp; Agg'!$B$10:$B$39,'Summary TC'!$B72,'WOW PMPM &amp; Agg'!H$10:H$39)*0.5),IF(AND('C Report'!$K$2=I$12,'C Report'!$K$3=3),(SUMIF('WOW PMPM &amp; Agg'!$B$10:$B$39,'Summary TC'!$B72,'WOW PMPM &amp; Agg'!H$10:H$39)*0.75),IF(AND('C Report'!$K$2=I$12,'C Report'!$K$3=4),SUMIF('WOW PMPM &amp; Agg'!$B$10:$B$39,'Summary TC'!$B72,'WOW PMPM &amp; Agg'!H$10:H$39),""))))),SUMIF('WOW PMPM &amp; Agg'!$B$10:$B$39,'Summary TC'!$B72,'WOW PMPM &amp; Agg'!H$10:H$39))</f>
        <v>0</v>
      </c>
      <c r="J72" s="588">
        <f>IF($B$8="Actuals Only",IF('C Report'!$K$2&gt;J$12,SUMIF('WOW PMPM &amp; Agg'!$B$10:$B$39,'Summary TC'!$B72,'WOW PMPM &amp; Agg'!I$10:I$39),IF(AND('C Report'!$K$2=J$12,'C Report'!$K$3=1),(SUMIF('WOW PMPM &amp; Agg'!$B$10:$B$39,'Summary TC'!$B72,'WOW PMPM &amp; Agg'!I$10:I$39)*0.25),IF(AND('C Report'!$K$2=J$12,'C Report'!$K$3=2),(SUMIF('WOW PMPM &amp; Agg'!$B$10:$B$39,'Summary TC'!$B72,'WOW PMPM &amp; Agg'!I$10:I$39)*0.5),IF(AND('C Report'!$K$2=J$12,'C Report'!$K$3=3),(SUMIF('WOW PMPM &amp; Agg'!$B$10:$B$39,'Summary TC'!$B72,'WOW PMPM &amp; Agg'!I$10:I$39)*0.75),IF(AND('C Report'!$K$2=J$12,'C Report'!$K$3=4),SUMIF('WOW PMPM &amp; Agg'!$B$10:$B$39,'Summary TC'!$B72,'WOW PMPM &amp; Agg'!I$10:I$39),""))))),SUMIF('WOW PMPM &amp; Agg'!$B$10:$B$39,'Summary TC'!$B72,'WOW PMPM &amp; Agg'!I$10:I$39))</f>
        <v>0</v>
      </c>
      <c r="K72" s="588">
        <f>IF($B$8="Actuals Only",IF('C Report'!$K$2&gt;K$12,SUMIF('WOW PMPM &amp; Agg'!$B$10:$B$39,'Summary TC'!$B72,'WOW PMPM &amp; Agg'!J$10:J$39),IF(AND('C Report'!$K$2=K$12,'C Report'!$K$3=1),(SUMIF('WOW PMPM &amp; Agg'!$B$10:$B$39,'Summary TC'!$B72,'WOW PMPM &amp; Agg'!J$10:J$39)*0.25),IF(AND('C Report'!$K$2=K$12,'C Report'!$K$3=2),(SUMIF('WOW PMPM &amp; Agg'!$B$10:$B$39,'Summary TC'!$B72,'WOW PMPM &amp; Agg'!J$10:J$39)*0.5),IF(AND('C Report'!$K$2=K$12,'C Report'!$K$3=3),(SUMIF('WOW PMPM &amp; Agg'!$B$10:$B$39,'Summary TC'!$B72,'WOW PMPM &amp; Agg'!J$10:J$39)*0.75),IF(AND('C Report'!$K$2=K$12,'C Report'!$K$3=4),SUMIF('WOW PMPM &amp; Agg'!$B$10:$B$39,'Summary TC'!$B72,'WOW PMPM &amp; Agg'!J$10:J$39),""))))),SUMIF('WOW PMPM &amp; Agg'!$B$10:$B$39,'Summary TC'!$B72,'WOW PMPM &amp; Agg'!J$10:J$39))</f>
        <v>0</v>
      </c>
      <c r="L72" s="588">
        <f>IF($B$8="Actuals Only",IF('C Report'!$K$2&gt;L$12,SUMIF('WOW PMPM &amp; Agg'!$B$10:$B$39,'Summary TC'!$B72,'WOW PMPM &amp; Agg'!K$10:K$39),IF(AND('C Report'!$K$2=L$12,'C Report'!$K$3=1),(SUMIF('WOW PMPM &amp; Agg'!$B$10:$B$39,'Summary TC'!$B72,'WOW PMPM &amp; Agg'!K$10:K$39)*0.25),IF(AND('C Report'!$K$2=L$12,'C Report'!$K$3=2),(SUMIF('WOW PMPM &amp; Agg'!$B$10:$B$39,'Summary TC'!$B72,'WOW PMPM &amp; Agg'!K$10:K$39)*0.5),IF(AND('C Report'!$K$2=L$12,'C Report'!$K$3=3),(SUMIF('WOW PMPM &amp; Agg'!$B$10:$B$39,'Summary TC'!$B72,'WOW PMPM &amp; Agg'!K$10:K$39)*0.75),IF(AND('C Report'!$K$2=L$12,'C Report'!$K$3=4),SUMIF('WOW PMPM &amp; Agg'!$B$10:$B$39,'Summary TC'!$B72,'WOW PMPM &amp; Agg'!K$10:K$39),""))))),SUMIF('WOW PMPM &amp; Agg'!$B$10:$B$39,'Summary TC'!$B72,'WOW PMPM &amp; Agg'!K$10:K$39))</f>
        <v>0</v>
      </c>
      <c r="M72" s="588">
        <f>IF($B$8="Actuals Only",IF('C Report'!$K$2&gt;M$12,SUMIF('WOW PMPM &amp; Agg'!$B$10:$B$39,'Summary TC'!$B72,'WOW PMPM &amp; Agg'!L$10:L$39),IF(AND('C Report'!$K$2=M$12,'C Report'!$K$3=1),(SUMIF('WOW PMPM &amp; Agg'!$B$10:$B$39,'Summary TC'!$B72,'WOW PMPM &amp; Agg'!L$10:L$39)*0.25),IF(AND('C Report'!$K$2=M$12,'C Report'!$K$3=2),(SUMIF('WOW PMPM &amp; Agg'!$B$10:$B$39,'Summary TC'!$B72,'WOW PMPM &amp; Agg'!L$10:L$39)*0.5),IF(AND('C Report'!$K$2=M$12,'C Report'!$K$3=3),(SUMIF('WOW PMPM &amp; Agg'!$B$10:$B$39,'Summary TC'!$B72,'WOW PMPM &amp; Agg'!L$10:L$39)*0.75),IF(AND('C Report'!$K$2=M$12,'C Report'!$K$3=4),SUMIF('WOW PMPM &amp; Agg'!$B$10:$B$39,'Summary TC'!$B72,'WOW PMPM &amp; Agg'!L$10:L$39),""))))),SUMIF('WOW PMPM &amp; Agg'!$B$10:$B$39,'Summary TC'!$B72,'WOW PMPM &amp; Agg'!L$10:L$39))</f>
        <v>0</v>
      </c>
      <c r="N72" s="588">
        <f>IF($B$8="Actuals Only",IF('C Report'!$K$2&gt;N$12,SUMIF('WOW PMPM &amp; Agg'!$B$10:$B$39,'Summary TC'!$B72,'WOW PMPM &amp; Agg'!M$10:M$39),IF(AND('C Report'!$K$2=N$12,'C Report'!$K$3=1),(SUMIF('WOW PMPM &amp; Agg'!$B$10:$B$39,'Summary TC'!$B72,'WOW PMPM &amp; Agg'!M$10:M$39)*0.25),IF(AND('C Report'!$K$2=N$12,'C Report'!$K$3=2),(SUMIF('WOW PMPM &amp; Agg'!$B$10:$B$39,'Summary TC'!$B72,'WOW PMPM &amp; Agg'!M$10:M$39)*0.5),IF(AND('C Report'!$K$2=N$12,'C Report'!$K$3=3),(SUMIF('WOW PMPM &amp; Agg'!$B$10:$B$39,'Summary TC'!$B72,'WOW PMPM &amp; Agg'!M$10:M$39)*0.75),IF(AND('C Report'!$K$2=N$12,'C Report'!$K$3=4),SUMIF('WOW PMPM &amp; Agg'!$B$10:$B$39,'Summary TC'!$B72,'WOW PMPM &amp; Agg'!M$10:M$39),""))))),SUMIF('WOW PMPM &amp; Agg'!$B$10:$B$39,'Summary TC'!$B72,'WOW PMPM &amp; Agg'!M$10:M$39))</f>
        <v>0</v>
      </c>
      <c r="O72" s="588">
        <f>IF($B$8="Actuals Only",IF('C Report'!$K$2&gt;O$12,SUMIF('WOW PMPM &amp; Agg'!$B$10:$B$39,'Summary TC'!$B72,'WOW PMPM &amp; Agg'!N$10:N$39),IF(AND('C Report'!$K$2=O$12,'C Report'!$K$3=1),(SUMIF('WOW PMPM &amp; Agg'!$B$10:$B$39,'Summary TC'!$B72,'WOW PMPM &amp; Agg'!N$10:N$39)*0.25),IF(AND('C Report'!$K$2=O$12,'C Report'!$K$3=2),(SUMIF('WOW PMPM &amp; Agg'!$B$10:$B$39,'Summary TC'!$B72,'WOW PMPM &amp; Agg'!N$10:N$39)*0.5),IF(AND('C Report'!$K$2=O$12,'C Report'!$K$3=3),(SUMIF('WOW PMPM &amp; Agg'!$B$10:$B$39,'Summary TC'!$B72,'WOW PMPM &amp; Agg'!N$10:N$39)*0.75),IF(AND('C Report'!$K$2=O$12,'C Report'!$K$3=4),SUMIF('WOW PMPM &amp; Agg'!$B$10:$B$39,'Summary TC'!$B72,'WOW PMPM &amp; Agg'!N$10:N$39),""))))),SUMIF('WOW PMPM &amp; Agg'!$B$10:$B$39,'Summary TC'!$B72,'WOW PMPM &amp; Agg'!N$10:N$39))</f>
        <v>0</v>
      </c>
      <c r="P72" s="588">
        <f>IF($B$8="Actuals Only",IF('C Report'!$K$2&gt;P$12,SUMIF('WOW PMPM &amp; Agg'!$B$10:$B$39,'Summary TC'!$B72,'WOW PMPM &amp; Agg'!O$10:O$39),IF(AND('C Report'!$K$2=P$12,'C Report'!$K$3=1),(SUMIF('WOW PMPM &amp; Agg'!$B$10:$B$39,'Summary TC'!$B72,'WOW PMPM &amp; Agg'!O$10:O$39)*0.25),IF(AND('C Report'!$K$2=P$12,'C Report'!$K$3=2),(SUMIF('WOW PMPM &amp; Agg'!$B$10:$B$39,'Summary TC'!$B72,'WOW PMPM &amp; Agg'!O$10:O$39)*0.5),IF(AND('C Report'!$K$2=P$12,'C Report'!$K$3=3),(SUMIF('WOW PMPM &amp; Agg'!$B$10:$B$39,'Summary TC'!$B72,'WOW PMPM &amp; Agg'!O$10:O$39)*0.75),IF(AND('C Report'!$K$2=P$12,'C Report'!$K$3=4),SUMIF('WOW PMPM &amp; Agg'!$B$10:$B$39,'Summary TC'!$B72,'WOW PMPM &amp; Agg'!O$10:O$39),""))))),SUMIF('WOW PMPM &amp; Agg'!$B$10:$B$39,'Summary TC'!$B72,'WOW PMPM &amp; Agg'!O$10:O$39))</f>
        <v>0</v>
      </c>
      <c r="Q72" s="588">
        <f>IF($B$8="Actuals Only",IF('C Report'!$K$2&gt;Q$12,SUMIF('WOW PMPM &amp; Agg'!$B$10:$B$39,'Summary TC'!$B72,'WOW PMPM &amp; Agg'!P$10:P$39),IF(AND('C Report'!$K$2=Q$12,'C Report'!$K$3=1),(SUMIF('WOW PMPM &amp; Agg'!$B$10:$B$39,'Summary TC'!$B72,'WOW PMPM &amp; Agg'!P$10:P$39)*0.25),IF(AND('C Report'!$K$2=Q$12,'C Report'!$K$3=2),(SUMIF('WOW PMPM &amp; Agg'!$B$10:$B$39,'Summary TC'!$B72,'WOW PMPM &amp; Agg'!P$10:P$39)*0.5),IF(AND('C Report'!$K$2=Q$12,'C Report'!$K$3=3),(SUMIF('WOW PMPM &amp; Agg'!$B$10:$B$39,'Summary TC'!$B72,'WOW PMPM &amp; Agg'!P$10:P$39)*0.75),IF(AND('C Report'!$K$2=Q$12,'C Report'!$K$3=4),SUMIF('WOW PMPM &amp; Agg'!$B$10:$B$39,'Summary TC'!$B72,'WOW PMPM &amp; Agg'!P$10:P$39),""))))),SUMIF('WOW PMPM &amp; Agg'!$B$10:$B$39,'Summary TC'!$B72,'WOW PMPM &amp; Agg'!P$10:P$39))</f>
        <v>0</v>
      </c>
      <c r="R72" s="588">
        <f>IF($B$8="Actuals Only",IF('C Report'!$K$2&gt;R$12,SUMIF('WOW PMPM &amp; Agg'!$B$10:$B$39,'Summary TC'!$B72,'WOW PMPM &amp; Agg'!Q$10:Q$39),IF(AND('C Report'!$K$2=R$12,'C Report'!$K$3=1),(SUMIF('WOW PMPM &amp; Agg'!$B$10:$B$39,'Summary TC'!$B72,'WOW PMPM &amp; Agg'!Q$10:Q$39)*0.25),IF(AND('C Report'!$K$2=R$12,'C Report'!$K$3=2),(SUMIF('WOW PMPM &amp; Agg'!$B$10:$B$39,'Summary TC'!$B72,'WOW PMPM &amp; Agg'!Q$10:Q$39)*0.5),IF(AND('C Report'!$K$2=R$12,'C Report'!$K$3=3),(SUMIF('WOW PMPM &amp; Agg'!$B$10:$B$39,'Summary TC'!$B72,'WOW PMPM &amp; Agg'!Q$10:Q$39)*0.75),IF(AND('C Report'!$K$2=R$12,'C Report'!$K$3=4),SUMIF('WOW PMPM &amp; Agg'!$B$10:$B$39,'Summary TC'!$B72,'WOW PMPM &amp; Agg'!Q$10:Q$39),""))))),SUMIF('WOW PMPM &amp; Agg'!$B$10:$B$39,'Summary TC'!$B72,'WOW PMPM &amp; Agg'!Q$10:Q$39))</f>
        <v>0</v>
      </c>
      <c r="S72" s="588">
        <f>IF($B$8="Actuals Only",IF('C Report'!$K$2&gt;S$12,SUMIF('WOW PMPM &amp; Agg'!$B$10:$B$39,'Summary TC'!$B72,'WOW PMPM &amp; Agg'!R$10:R$39),IF(AND('C Report'!$K$2=S$12,'C Report'!$K$3=1),(SUMIF('WOW PMPM &amp; Agg'!$B$10:$B$39,'Summary TC'!$B72,'WOW PMPM &amp; Agg'!R$10:R$39)*0.25),IF(AND('C Report'!$K$2=S$12,'C Report'!$K$3=2),(SUMIF('WOW PMPM &amp; Agg'!$B$10:$B$39,'Summary TC'!$B72,'WOW PMPM &amp; Agg'!R$10:R$39)*0.5),IF(AND('C Report'!$K$2=S$12,'C Report'!$K$3=3),(SUMIF('WOW PMPM &amp; Agg'!$B$10:$B$39,'Summary TC'!$B72,'WOW PMPM &amp; Agg'!R$10:R$39)*0.75),IF(AND('C Report'!$K$2=S$12,'C Report'!$K$3=4),SUMIF('WOW PMPM &amp; Agg'!$B$10:$B$39,'Summary TC'!$B72,'WOW PMPM &amp; Agg'!R$10:R$39),""))))),SUMIF('WOW PMPM &amp; Agg'!$B$10:$B$39,'Summary TC'!$B72,'WOW PMPM &amp; Agg'!R$10:R$39))</f>
        <v>0</v>
      </c>
      <c r="T72" s="587">
        <f>IF($B$8="Actuals Only",IF('C Report'!$K$2&gt;T$12,SUMIF('WOW PMPM &amp; Agg'!$B$10:$B$39,'Summary TC'!$B72,'WOW PMPM &amp; Agg'!S$10:S$39),IF(AND('C Report'!$K$2=T$12,'C Report'!$K$3=1),(SUMIF('WOW PMPM &amp; Agg'!$B$10:$B$39,'Summary TC'!$B72,'WOW PMPM &amp; Agg'!S$10:S$39)*0.25),IF(AND('C Report'!$K$2=T$12,'C Report'!$K$3=2),(SUMIF('WOW PMPM &amp; Agg'!$B$10:$B$39,'Summary TC'!$B72,'WOW PMPM &amp; Agg'!S$10:S$39)*0.5),IF(AND('C Report'!$K$2=T$12,'C Report'!$K$3=3),(SUMIF('WOW PMPM &amp; Agg'!$B$10:$B$39,'Summary TC'!$B72,'WOW PMPM &amp; Agg'!S$10:S$39)*0.75),IF(AND('C Report'!$K$2=T$12,'C Report'!$K$3=4),SUMIF('WOW PMPM &amp; Agg'!$B$10:$B$39,'Summary TC'!$B72,'WOW PMPM &amp; Agg'!S$10:S$39),""))))),SUMIF('WOW PMPM &amp; Agg'!$B$10:$B$39,'Summary TC'!$B72,'WOW PMPM &amp; Agg'!S$10:S$39))</f>
        <v>0</v>
      </c>
      <c r="U72" s="862">
        <f>IF($B$8="Actuals Only",IF('C Report'!$K$2&gt;U$12,SUMIF('WOW PMPM &amp; Agg'!$B$10:$B$39,'Summary TC'!$B72,'WOW PMPM &amp; Agg'!T$10:T$39),IF(AND('C Report'!$K$2=U$12,'C Report'!$K$3=1),(SUMIF('WOW PMPM &amp; Agg'!$B$10:$B$39,'Summary TC'!$B72,'WOW PMPM &amp; Agg'!T$10:T$39)*0.25),IF(AND('C Report'!$K$2=U$12,'C Report'!$K$3=2),(SUMIF('WOW PMPM &amp; Agg'!$B$10:$B$39,'Summary TC'!$B72,'WOW PMPM &amp; Agg'!T$10:T$39)*0.5),IF(AND('C Report'!$K$2=U$12,'C Report'!$K$3=3),(SUMIF('WOW PMPM &amp; Agg'!$B$10:$B$39,'Summary TC'!$B72,'WOW PMPM &amp; Agg'!T$10:T$39)*0.75),IF(AND('C Report'!$K$2=U$12,'C Report'!$K$3=4),SUMIF('WOW PMPM &amp; Agg'!$B$10:$B$39,'Summary TC'!$B72,'WOW PMPM &amp; Agg'!T$10:T$39),""))))),SUMIF('WOW PMPM &amp; Agg'!$B$10:$B$39,'Summary TC'!$B72,'WOW PMPM &amp; Agg'!T$10:T$39))</f>
        <v>0</v>
      </c>
      <c r="V72" s="862">
        <f>IF($B$8="Actuals Only",IF('C Report'!$K$2&gt;V$12,SUMIF('WOW PMPM &amp; Agg'!$B$10:$B$39,'Summary TC'!$B72,'WOW PMPM &amp; Agg'!U$10:U$39),IF(AND('C Report'!$K$2=V$12,'C Report'!$K$3=1),(SUMIF('WOW PMPM &amp; Agg'!$B$10:$B$39,'Summary TC'!$B72,'WOW PMPM &amp; Agg'!U$10:U$39)*0.25),IF(AND('C Report'!$K$2=V$12,'C Report'!$K$3=2),(SUMIF('WOW PMPM &amp; Agg'!$B$10:$B$39,'Summary TC'!$B72,'WOW PMPM &amp; Agg'!U$10:U$39)*0.5),IF(AND('C Report'!$K$2=V$12,'C Report'!$K$3=3),(SUMIF('WOW PMPM &amp; Agg'!$B$10:$B$39,'Summary TC'!$B72,'WOW PMPM &amp; Agg'!U$10:U$39)*0.75),IF(AND('C Report'!$K$2=V$12,'C Report'!$K$3=4),SUMIF('WOW PMPM &amp; Agg'!$B$10:$B$39,'Summary TC'!$B72,'WOW PMPM &amp; Agg'!U$10:U$39),""))))),SUMIF('WOW PMPM &amp; Agg'!$B$10:$B$39,'Summary TC'!$B72,'WOW PMPM &amp; Agg'!U$10:U$39))</f>
        <v>0</v>
      </c>
      <c r="W72" s="862">
        <f>IF($B$8="Actuals Only",IF('C Report'!$K$2&gt;W$12,SUMIF('WOW PMPM &amp; Agg'!$B$10:$B$39,'Summary TC'!$B72,'WOW PMPM &amp; Agg'!V$10:V$39),IF(AND('C Report'!$K$2=W$12,'C Report'!$K$3=1),(SUMIF('WOW PMPM &amp; Agg'!$B$10:$B$39,'Summary TC'!$B72,'WOW PMPM &amp; Agg'!V$10:V$39)*0.25),IF(AND('C Report'!$K$2=W$12,'C Report'!$K$3=2),(SUMIF('WOW PMPM &amp; Agg'!$B$10:$B$39,'Summary TC'!$B72,'WOW PMPM &amp; Agg'!V$10:V$39)*0.5),IF(AND('C Report'!$K$2=W$12,'C Report'!$K$3=3),(SUMIF('WOW PMPM &amp; Agg'!$B$10:$B$39,'Summary TC'!$B72,'WOW PMPM &amp; Agg'!V$10:V$39)*0.75),IF(AND('C Report'!$K$2=W$12,'C Report'!$K$3=4),SUMIF('WOW PMPM &amp; Agg'!$B$10:$B$39,'Summary TC'!$B72,'WOW PMPM &amp; Agg'!V$10:V$39),""))))),SUMIF('WOW PMPM &amp; Agg'!$B$10:$B$39,'Summary TC'!$B72,'WOW PMPM &amp; Agg'!V$10:V$39))</f>
        <v>0</v>
      </c>
      <c r="X72" s="589">
        <f>IF($B$8="Actuals Only",IF('C Report'!$K$2&gt;X$12,SUMIF('WOW PMPM &amp; Agg'!$B$10:$B$39,'Summary TC'!$B72,'WOW PMPM &amp; Agg'!W$10:W$39),IF(AND('C Report'!$K$2=X$12,'C Report'!$K$3=1),(SUMIF('WOW PMPM &amp; Agg'!$B$10:$B$39,'Summary TC'!$B72,'WOW PMPM &amp; Agg'!W$10:W$39)*0.25),IF(AND('C Report'!$K$2=X$12,'C Report'!$K$3=2),(SUMIF('WOW PMPM &amp; Agg'!$B$10:$B$39,'Summary TC'!$B72,'WOW PMPM &amp; Agg'!W$10:W$39)*0.5),IF(AND('C Report'!$K$2=X$12,'C Report'!$K$3=3),(SUMIF('WOW PMPM &amp; Agg'!$B$10:$B$39,'Summary TC'!$B72,'WOW PMPM &amp; Agg'!W$10:W$39)*0.75),IF(AND('C Report'!$K$2=X$12,'C Report'!$K$3=4),SUMIF('WOW PMPM &amp; Agg'!$B$10:$B$39,'Summary TC'!$B72,'WOW PMPM &amp; Agg'!W$10:W$39),""))))),SUMIF('WOW PMPM &amp; Agg'!$B$10:$B$39,'Summary TC'!$B72,'WOW PMPM &amp; Agg'!W$10:W$39))</f>
        <v>0</v>
      </c>
      <c r="Y72" s="588">
        <f>IF($B$8="Actuals Only",IF('C Report'!$K$2&gt;Y$12,SUMIF('WOW PMPM &amp; Agg'!$B$10:$B$39,'Summary TC'!$B72,'WOW PMPM &amp; Agg'!X$10:X$39),IF(AND('C Report'!$K$2=Y$12,'C Report'!$K$3=1),(SUMIF('WOW PMPM &amp; Agg'!$B$10:$B$39,'Summary TC'!$B72,'WOW PMPM &amp; Agg'!X$10:X$39)*0.25),IF(AND('C Report'!$K$2=Y$12,'C Report'!$K$3=2),(SUMIF('WOW PMPM &amp; Agg'!$B$10:$B$39,'Summary TC'!$B72,'WOW PMPM &amp; Agg'!X$10:X$39)*0.5),IF(AND('C Report'!$K$2=Y$12,'C Report'!$K$3=3),(SUMIF('WOW PMPM &amp; Agg'!$B$10:$B$39,'Summary TC'!$B72,'WOW PMPM &amp; Agg'!X$10:X$39)*0.75),IF(AND('C Report'!$K$2=Y$12,'C Report'!$K$3=4),SUMIF('WOW PMPM &amp; Agg'!$B$10:$B$39,'Summary TC'!$B72,'WOW PMPM &amp; Agg'!X$10:X$39),""))))),SUMIF('WOW PMPM &amp; Agg'!$B$10:$B$39,'Summary TC'!$B72,'WOW PMPM &amp; Agg'!X$10:X$39))</f>
        <v>0</v>
      </c>
      <c r="Z72" s="588">
        <f>IF($B$8="Actuals Only",IF('C Report'!$K$2&gt;Z$12,SUMIF('WOW PMPM &amp; Agg'!$B$10:$B$39,'Summary TC'!$B72,'WOW PMPM &amp; Agg'!Y$10:Y$39),IF(AND('C Report'!$K$2=Z$12,'C Report'!$K$3=1),(SUMIF('WOW PMPM &amp; Agg'!$B$10:$B$39,'Summary TC'!$B72,'WOW PMPM &amp; Agg'!Y$10:Y$39)*0.25),IF(AND('C Report'!$K$2=Z$12,'C Report'!$K$3=2),(SUMIF('WOW PMPM &amp; Agg'!$B$10:$B$39,'Summary TC'!$B72,'WOW PMPM &amp; Agg'!Y$10:Y$39)*0.5),IF(AND('C Report'!$K$2=Z$12,'C Report'!$K$3=3),(SUMIF('WOW PMPM &amp; Agg'!$B$10:$B$39,'Summary TC'!$B72,'WOW PMPM &amp; Agg'!Y$10:Y$39)*0.75),IF(AND('C Report'!$K$2=Z$12,'C Report'!$K$3=4),SUMIF('WOW PMPM &amp; Agg'!$B$10:$B$39,'Summary TC'!$B72,'WOW PMPM &amp; Agg'!Y$10:Y$39),""))))),SUMIF('WOW PMPM &amp; Agg'!$B$10:$B$39,'Summary TC'!$B72,'WOW PMPM &amp; Agg'!Y$10:Y$39))</f>
        <v>0</v>
      </c>
      <c r="AA72" s="588">
        <f>IF($B$8="Actuals Only",IF('C Report'!$K$2&gt;AA$12,SUMIF('WOW PMPM &amp; Agg'!$B$10:$B$39,'Summary TC'!$B72,'WOW PMPM &amp; Agg'!Z$10:Z$39),IF(AND('C Report'!$K$2=AA$12,'C Report'!$K$3=1),(SUMIF('WOW PMPM &amp; Agg'!$B$10:$B$39,'Summary TC'!$B72,'WOW PMPM &amp; Agg'!Z$10:Z$39)*0.25),IF(AND('C Report'!$K$2=AA$12,'C Report'!$K$3=2),(SUMIF('WOW PMPM &amp; Agg'!$B$10:$B$39,'Summary TC'!$B72,'WOW PMPM &amp; Agg'!Z$10:Z$39)*0.5),IF(AND('C Report'!$K$2=AA$12,'C Report'!$K$3=3),(SUMIF('WOW PMPM &amp; Agg'!$B$10:$B$39,'Summary TC'!$B72,'WOW PMPM &amp; Agg'!Z$10:Z$39)*0.75),IF(AND('C Report'!$K$2=AA$12,'C Report'!$K$3=4),SUMIF('WOW PMPM &amp; Agg'!$B$10:$B$39,'Summary TC'!$B72,'WOW PMPM &amp; Agg'!Z$10:Z$39),""))))),SUMIF('WOW PMPM &amp; Agg'!$B$10:$B$39,'Summary TC'!$B72,'WOW PMPM &amp; Agg'!Z$10:Z$39))</f>
        <v>0</v>
      </c>
      <c r="AB72" s="588">
        <f>IF($B$8="Actuals Only",IF('C Report'!$K$2&gt;AB$12,SUMIF('WOW PMPM &amp; Agg'!$B$10:$B$39,'Summary TC'!$B72,'WOW PMPM &amp; Agg'!AA$10:AA$39),IF(AND('C Report'!$K$2=AB$12,'C Report'!$K$3=1),(SUMIF('WOW PMPM &amp; Agg'!$B$10:$B$39,'Summary TC'!$B72,'WOW PMPM &amp; Agg'!AA$10:AA$39)*0.25),IF(AND('C Report'!$K$2=AB$12,'C Report'!$K$3=2),(SUMIF('WOW PMPM &amp; Agg'!$B$10:$B$39,'Summary TC'!$B72,'WOW PMPM &amp; Agg'!AA$10:AA$39)*0.5),IF(AND('C Report'!$K$2=AB$12,'C Report'!$K$3=3),(SUMIF('WOW PMPM &amp; Agg'!$B$10:$B$39,'Summary TC'!$B72,'WOW PMPM &amp; Agg'!AA$10:AA$39)*0.75),IF(AND('C Report'!$K$2=AB$12,'C Report'!$K$3=4),SUMIF('WOW PMPM &amp; Agg'!$B$10:$B$39,'Summary TC'!$B72,'WOW PMPM &amp; Agg'!AA$10:AA$39),""))))),SUMIF('WOW PMPM &amp; Agg'!$B$10:$B$39,'Summary TC'!$B72,'WOW PMPM &amp; Agg'!AA$10:AA$39))</f>
        <v>0</v>
      </c>
      <c r="AC72" s="588">
        <f>IF($B$8="Actuals Only",IF('C Report'!$K$2&gt;AC$12,SUMIF('WOW PMPM &amp; Agg'!$B$10:$B$39,'Summary TC'!$B72,'WOW PMPM &amp; Agg'!AB$10:AB$39),IF(AND('C Report'!$K$2=AC$12,'C Report'!$K$3=1),(SUMIF('WOW PMPM &amp; Agg'!$B$10:$B$39,'Summary TC'!$B72,'WOW PMPM &amp; Agg'!AB$10:AB$39)*0.25),IF(AND('C Report'!$K$2=AC$12,'C Report'!$K$3=2),(SUMIF('WOW PMPM &amp; Agg'!$B$10:$B$39,'Summary TC'!$B72,'WOW PMPM &amp; Agg'!AB$10:AB$39)*0.5),IF(AND('C Report'!$K$2=AC$12,'C Report'!$K$3=3),(SUMIF('WOW PMPM &amp; Agg'!$B$10:$B$39,'Summary TC'!$B72,'WOW PMPM &amp; Agg'!AB$10:AB$39)*0.75),IF(AND('C Report'!$K$2=AC$12,'C Report'!$K$3=4),SUMIF('WOW PMPM &amp; Agg'!$B$10:$B$39,'Summary TC'!$B72,'WOW PMPM &amp; Agg'!AB$10:AB$39),""))))),SUMIF('WOW PMPM &amp; Agg'!$B$10:$B$39,'Summary TC'!$B72,'WOW PMPM &amp; Agg'!AB$10:AB$39))</f>
        <v>0</v>
      </c>
      <c r="AD72" s="588">
        <f>IF($B$8="Actuals Only",IF('C Report'!$K$2&gt;AD$12,SUMIF('WOW PMPM &amp; Agg'!$B$10:$B$39,'Summary TC'!$B72,'WOW PMPM &amp; Agg'!AC$10:AC$39),IF(AND('C Report'!$K$2=AD$12,'C Report'!$K$3=1),(SUMIF('WOW PMPM &amp; Agg'!$B$10:$B$39,'Summary TC'!$B72,'WOW PMPM &amp; Agg'!AC$10:AC$39)*0.25),IF(AND('C Report'!$K$2=AD$12,'C Report'!$K$3=2),(SUMIF('WOW PMPM &amp; Agg'!$B$10:$B$39,'Summary TC'!$B72,'WOW PMPM &amp; Agg'!AC$10:AC$39)*0.5),IF(AND('C Report'!$K$2=AD$12,'C Report'!$K$3=3),(SUMIF('WOW PMPM &amp; Agg'!$B$10:$B$39,'Summary TC'!$B72,'WOW PMPM &amp; Agg'!AC$10:AC$39)*0.75),IF(AND('C Report'!$K$2=AD$12,'C Report'!$K$3=4),SUMIF('WOW PMPM &amp; Agg'!$B$10:$B$39,'Summary TC'!$B72,'WOW PMPM &amp; Agg'!AC$10:AC$39),""))))),SUMIF('WOW PMPM &amp; Agg'!$B$10:$B$39,'Summary TC'!$B72,'WOW PMPM &amp; Agg'!AC$10:AC$39))</f>
        <v>0</v>
      </c>
      <c r="AE72" s="588">
        <f>IF($B$8="Actuals Only",IF('C Report'!$K$2&gt;AE$12,SUMIF('WOW PMPM &amp; Agg'!$B$10:$B$39,'Summary TC'!$B72,'WOW PMPM &amp; Agg'!AD$10:AD$39),IF(AND('C Report'!$K$2=AE$12,'C Report'!$K$3=1),(SUMIF('WOW PMPM &amp; Agg'!$B$10:$B$39,'Summary TC'!$B72,'WOW PMPM &amp; Agg'!AD$10:AD$39)*0.25),IF(AND('C Report'!$K$2=AE$12,'C Report'!$K$3=2),(SUMIF('WOW PMPM &amp; Agg'!$B$10:$B$39,'Summary TC'!$B72,'WOW PMPM &amp; Agg'!AD$10:AD$39)*0.5),IF(AND('C Report'!$K$2=AE$12,'C Report'!$K$3=3),(SUMIF('WOW PMPM &amp; Agg'!$B$10:$B$39,'Summary TC'!$B72,'WOW PMPM &amp; Agg'!AD$10:AD$39)*0.75),IF(AND('C Report'!$K$2=AE$12,'C Report'!$K$3=4),SUMIF('WOW PMPM &amp; Agg'!$B$10:$B$39,'Summary TC'!$B72,'WOW PMPM &amp; Agg'!AD$10:AD$39),""))))),SUMIF('WOW PMPM &amp; Agg'!$B$10:$B$39,'Summary TC'!$B72,'WOW PMPM &amp; Agg'!AD$10:AD$39))</f>
        <v>0</v>
      </c>
      <c r="AF72" s="588">
        <f>IF($B$8="Actuals Only",IF('C Report'!$K$2&gt;AF$12,SUMIF('WOW PMPM &amp; Agg'!$B$10:$B$39,'Summary TC'!$B72,'WOW PMPM &amp; Agg'!AE$10:AE$39),IF(AND('C Report'!$K$2=AF$12,'C Report'!$K$3=1),(SUMIF('WOW PMPM &amp; Agg'!$B$10:$B$39,'Summary TC'!$B72,'WOW PMPM &amp; Agg'!AE$10:AE$39)*0.25),IF(AND('C Report'!$K$2=AF$12,'C Report'!$K$3=2),(SUMIF('WOW PMPM &amp; Agg'!$B$10:$B$39,'Summary TC'!$B72,'WOW PMPM &amp; Agg'!AE$10:AE$39)*0.5),IF(AND('C Report'!$K$2=AF$12,'C Report'!$K$3=3),(SUMIF('WOW PMPM &amp; Agg'!$B$10:$B$39,'Summary TC'!$B72,'WOW PMPM &amp; Agg'!AE$10:AE$39)*0.75),IF(AND('C Report'!$K$2=AF$12,'C Report'!$K$3=4),SUMIF('WOW PMPM &amp; Agg'!$B$10:$B$39,'Summary TC'!$B72,'WOW PMPM &amp; Agg'!AE$10:AE$39),""))))),SUMIF('WOW PMPM &amp; Agg'!$B$10:$B$39,'Summary TC'!$B72,'WOW PMPM &amp; Agg'!AE$10:AE$39))</f>
        <v>0</v>
      </c>
      <c r="AG72" s="588">
        <f>IF($B$8="Actuals Only",IF('C Report'!$K$2&gt;AG$12,SUMIF('WOW PMPM &amp; Agg'!$B$10:$B$39,'Summary TC'!$B72,'WOW PMPM &amp; Agg'!AF$10:AF$39),IF(AND('C Report'!$K$2=AG$12,'C Report'!$K$3=1),(SUMIF('WOW PMPM &amp; Agg'!$B$10:$B$39,'Summary TC'!$B72,'WOW PMPM &amp; Agg'!AF$10:AF$39)*0.25),IF(AND('C Report'!$K$2=AG$12,'C Report'!$K$3=2),(SUMIF('WOW PMPM &amp; Agg'!$B$10:$B$39,'Summary TC'!$B72,'WOW PMPM &amp; Agg'!AF$10:AF$39)*0.5),IF(AND('C Report'!$K$2=AG$12,'C Report'!$K$3=3),(SUMIF('WOW PMPM &amp; Agg'!$B$10:$B$39,'Summary TC'!$B72,'WOW PMPM &amp; Agg'!AF$10:AF$39)*0.75),IF(AND('C Report'!$K$2=AG$12,'C Report'!$K$3=4),SUMIF('WOW PMPM &amp; Agg'!$B$10:$B$39,'Summary TC'!$B72,'WOW PMPM &amp; Agg'!AF$10:AF$39),""))))),SUMIF('WOW PMPM &amp; Agg'!$B$10:$B$39,'Summary TC'!$B72,'WOW PMPM &amp; Agg'!AF$10:AF$39))</f>
        <v>0</v>
      </c>
      <c r="AH72" s="589">
        <f>IF($B$8="Actuals Only",IF('C Report'!$K$2&gt;AH$12,SUMIF('WOW PMPM &amp; Agg'!$B$10:$B$39,'Summary TC'!$B72,'WOW PMPM &amp; Agg'!AG$10:AG$39),IF(AND('C Report'!$K$2=AH$12,'C Report'!$K$3=1),(SUMIF('WOW PMPM &amp; Agg'!$B$10:$B$39,'Summary TC'!$B72,'WOW PMPM &amp; Agg'!AG$10:AG$39)*0.25),IF(AND('C Report'!$K$2=AH$12,'C Report'!$K$3=2),(SUMIF('WOW PMPM &amp; Agg'!$B$10:$B$39,'Summary TC'!$B72,'WOW PMPM &amp; Agg'!AG$10:AG$39)*0.5),IF(AND('C Report'!$K$2=AH$12,'C Report'!$K$3=3),(SUMIF('WOW PMPM &amp; Agg'!$B$10:$B$39,'Summary TC'!$B72,'WOW PMPM &amp; Agg'!AG$10:AG$39)*0.75),IF(AND('C Report'!$K$2=AH$12,'C Report'!$K$3=4),SUMIF('WOW PMPM &amp; Agg'!$B$10:$B$39,'Summary TC'!$B72,'WOW PMPM &amp; Agg'!AG$10:AG$39),""))))),SUMIF('WOW PMPM &amp; Agg'!$B$10:$B$39,'Summary TC'!$B72,'WOW PMPM &amp; Agg'!AG$10:AG$39))</f>
        <v>0</v>
      </c>
      <c r="AI72" s="751"/>
    </row>
    <row r="73" spans="2:35" hidden="1" x14ac:dyDescent="0.2">
      <c r="B73" s="539" t="str">
        <f>IFERROR(VLOOKUP(C73,'MEG Def'!$A$24:$B$29,2),"")</f>
        <v/>
      </c>
      <c r="C73" s="585"/>
      <c r="D73" s="586" t="str">
        <f>IF($C73&lt;&gt;0,"Total","")</f>
        <v/>
      </c>
      <c r="E73" s="587">
        <f>IF($B$8="Actuals Only",IF('C Report'!$K$2&gt;E$12,SUMIF('WOW PMPM &amp; Agg'!$B$10:$B$39,'Summary TC'!$B73,'WOW PMPM &amp; Agg'!D$10:D$39),IF(AND('C Report'!$K$2=E$12,'C Report'!$K$3=1),(SUMIF('WOW PMPM &amp; Agg'!$B$10:$B$39,'Summary TC'!$B73,'WOW PMPM &amp; Agg'!D$10:D$39)*0.25),IF(AND('C Report'!$K$2=E$12,'C Report'!$K$3=2),(SUMIF('WOW PMPM &amp; Agg'!$B$10:$B$39,'Summary TC'!$B73,'WOW PMPM &amp; Agg'!D$10:D$39)*0.5),IF(AND('C Report'!$K$2=E$12,'C Report'!$K$3=3),(SUMIF('WOW PMPM &amp; Agg'!$B$10:$B$39,'Summary TC'!$B73,'WOW PMPM &amp; Agg'!D$10:D$39)*0.75),IF(AND('C Report'!$K$2=E$12,'C Report'!$K$3=4),SUMIF('WOW PMPM &amp; Agg'!$B$10:$B$39,'Summary TC'!$B73,'WOW PMPM &amp; Agg'!D$10:D$39),""))))),SUMIF('WOW PMPM &amp; Agg'!$B$10:$B$39,'Summary TC'!$B73,'WOW PMPM &amp; Agg'!D$10:D$39))</f>
        <v>0</v>
      </c>
      <c r="F73" s="588">
        <f>IF($B$8="Actuals Only",IF('C Report'!$K$2&gt;F$12,SUMIF('WOW PMPM &amp; Agg'!$B$10:$B$39,'Summary TC'!$B73,'WOW PMPM &amp; Agg'!E$10:E$39),IF(AND('C Report'!$K$2=F$12,'C Report'!$K$3=1),(SUMIF('WOW PMPM &amp; Agg'!$B$10:$B$39,'Summary TC'!$B73,'WOW PMPM &amp; Agg'!E$10:E$39)*0.25),IF(AND('C Report'!$K$2=F$12,'C Report'!$K$3=2),(SUMIF('WOW PMPM &amp; Agg'!$B$10:$B$39,'Summary TC'!$B73,'WOW PMPM &amp; Agg'!E$10:E$39)*0.5),IF(AND('C Report'!$K$2=F$12,'C Report'!$K$3=3),(SUMIF('WOW PMPM &amp; Agg'!$B$10:$B$39,'Summary TC'!$B73,'WOW PMPM &amp; Agg'!E$10:E$39)*0.75),IF(AND('C Report'!$K$2=F$12,'C Report'!$K$3=4),SUMIF('WOW PMPM &amp; Agg'!$B$10:$B$39,'Summary TC'!$B73,'WOW PMPM &amp; Agg'!E$10:E$39),""))))),SUMIF('WOW PMPM &amp; Agg'!$B$10:$B$39,'Summary TC'!$B73,'WOW PMPM &amp; Agg'!E$10:E$39))</f>
        <v>0</v>
      </c>
      <c r="G73" s="588">
        <f>IF($B$8="Actuals Only",IF('C Report'!$K$2&gt;G$12,SUMIF('WOW PMPM &amp; Agg'!$B$10:$B$39,'Summary TC'!$B73,'WOW PMPM &amp; Agg'!F$10:F$39),IF(AND('C Report'!$K$2=G$12,'C Report'!$K$3=1),(SUMIF('WOW PMPM &amp; Agg'!$B$10:$B$39,'Summary TC'!$B73,'WOW PMPM &amp; Agg'!F$10:F$39)*0.25),IF(AND('C Report'!$K$2=G$12,'C Report'!$K$3=2),(SUMIF('WOW PMPM &amp; Agg'!$B$10:$B$39,'Summary TC'!$B73,'WOW PMPM &amp; Agg'!F$10:F$39)*0.5),IF(AND('C Report'!$K$2=G$12,'C Report'!$K$3=3),(SUMIF('WOW PMPM &amp; Agg'!$B$10:$B$39,'Summary TC'!$B73,'WOW PMPM &amp; Agg'!F$10:F$39)*0.75),IF(AND('C Report'!$K$2=G$12,'C Report'!$K$3=4),SUMIF('WOW PMPM &amp; Agg'!$B$10:$B$39,'Summary TC'!$B73,'WOW PMPM &amp; Agg'!F$10:F$39),""))))),SUMIF('WOW PMPM &amp; Agg'!$B$10:$B$39,'Summary TC'!$B73,'WOW PMPM &amp; Agg'!F$10:F$39))</f>
        <v>0</v>
      </c>
      <c r="H73" s="588">
        <f>IF($B$8="Actuals Only",IF('C Report'!$K$2&gt;H$12,SUMIF('WOW PMPM &amp; Agg'!$B$10:$B$39,'Summary TC'!$B73,'WOW PMPM &amp; Agg'!G$10:G$39),IF(AND('C Report'!$K$2=H$12,'C Report'!$K$3=1),(SUMIF('WOW PMPM &amp; Agg'!$B$10:$B$39,'Summary TC'!$B73,'WOW PMPM &amp; Agg'!G$10:G$39)*0.25),IF(AND('C Report'!$K$2=H$12,'C Report'!$K$3=2),(SUMIF('WOW PMPM &amp; Agg'!$B$10:$B$39,'Summary TC'!$B73,'WOW PMPM &amp; Agg'!G$10:G$39)*0.5),IF(AND('C Report'!$K$2=H$12,'C Report'!$K$3=3),(SUMIF('WOW PMPM &amp; Agg'!$B$10:$B$39,'Summary TC'!$B73,'WOW PMPM &amp; Agg'!G$10:G$39)*0.75),IF(AND('C Report'!$K$2=H$12,'C Report'!$K$3=4),SUMIF('WOW PMPM &amp; Agg'!$B$10:$B$39,'Summary TC'!$B73,'WOW PMPM &amp; Agg'!G$10:G$39),""))))),SUMIF('WOW PMPM &amp; Agg'!$B$10:$B$39,'Summary TC'!$B73,'WOW PMPM &amp; Agg'!G$10:G$39))</f>
        <v>0</v>
      </c>
      <c r="I73" s="588">
        <f>IF($B$8="Actuals Only",IF('C Report'!$K$2&gt;I$12,SUMIF('WOW PMPM &amp; Agg'!$B$10:$B$39,'Summary TC'!$B73,'WOW PMPM &amp; Agg'!H$10:H$39),IF(AND('C Report'!$K$2=I$12,'C Report'!$K$3=1),(SUMIF('WOW PMPM &amp; Agg'!$B$10:$B$39,'Summary TC'!$B73,'WOW PMPM &amp; Agg'!H$10:H$39)*0.25),IF(AND('C Report'!$K$2=I$12,'C Report'!$K$3=2),(SUMIF('WOW PMPM &amp; Agg'!$B$10:$B$39,'Summary TC'!$B73,'WOW PMPM &amp; Agg'!H$10:H$39)*0.5),IF(AND('C Report'!$K$2=I$12,'C Report'!$K$3=3),(SUMIF('WOW PMPM &amp; Agg'!$B$10:$B$39,'Summary TC'!$B73,'WOW PMPM &amp; Agg'!H$10:H$39)*0.75),IF(AND('C Report'!$K$2=I$12,'C Report'!$K$3=4),SUMIF('WOW PMPM &amp; Agg'!$B$10:$B$39,'Summary TC'!$B73,'WOW PMPM &amp; Agg'!H$10:H$39),""))))),SUMIF('WOW PMPM &amp; Agg'!$B$10:$B$39,'Summary TC'!$B73,'WOW PMPM &amp; Agg'!H$10:H$39))</f>
        <v>0</v>
      </c>
      <c r="J73" s="588">
        <f>IF($B$8="Actuals Only",IF('C Report'!$K$2&gt;J$12,SUMIF('WOW PMPM &amp; Agg'!$B$10:$B$39,'Summary TC'!$B73,'WOW PMPM &amp; Agg'!I$10:I$39),IF(AND('C Report'!$K$2=J$12,'C Report'!$K$3=1),(SUMIF('WOW PMPM &amp; Agg'!$B$10:$B$39,'Summary TC'!$B73,'WOW PMPM &amp; Agg'!I$10:I$39)*0.25),IF(AND('C Report'!$K$2=J$12,'C Report'!$K$3=2),(SUMIF('WOW PMPM &amp; Agg'!$B$10:$B$39,'Summary TC'!$B73,'WOW PMPM &amp; Agg'!I$10:I$39)*0.5),IF(AND('C Report'!$K$2=J$12,'C Report'!$K$3=3),(SUMIF('WOW PMPM &amp; Agg'!$B$10:$B$39,'Summary TC'!$B73,'WOW PMPM &amp; Agg'!I$10:I$39)*0.75),IF(AND('C Report'!$K$2=J$12,'C Report'!$K$3=4),SUMIF('WOW PMPM &amp; Agg'!$B$10:$B$39,'Summary TC'!$B73,'WOW PMPM &amp; Agg'!I$10:I$39),""))))),SUMIF('WOW PMPM &amp; Agg'!$B$10:$B$39,'Summary TC'!$B73,'WOW PMPM &amp; Agg'!I$10:I$39))</f>
        <v>0</v>
      </c>
      <c r="K73" s="588">
        <f>IF($B$8="Actuals Only",IF('C Report'!$K$2&gt;K$12,SUMIF('WOW PMPM &amp; Agg'!$B$10:$B$39,'Summary TC'!$B73,'WOW PMPM &amp; Agg'!J$10:J$39),IF(AND('C Report'!$K$2=K$12,'C Report'!$K$3=1),(SUMIF('WOW PMPM &amp; Agg'!$B$10:$B$39,'Summary TC'!$B73,'WOW PMPM &amp; Agg'!J$10:J$39)*0.25),IF(AND('C Report'!$K$2=K$12,'C Report'!$K$3=2),(SUMIF('WOW PMPM &amp; Agg'!$B$10:$B$39,'Summary TC'!$B73,'WOW PMPM &amp; Agg'!J$10:J$39)*0.5),IF(AND('C Report'!$K$2=K$12,'C Report'!$K$3=3),(SUMIF('WOW PMPM &amp; Agg'!$B$10:$B$39,'Summary TC'!$B73,'WOW PMPM &amp; Agg'!J$10:J$39)*0.75),IF(AND('C Report'!$K$2=K$12,'C Report'!$K$3=4),SUMIF('WOW PMPM &amp; Agg'!$B$10:$B$39,'Summary TC'!$B73,'WOW PMPM &amp; Agg'!J$10:J$39),""))))),SUMIF('WOW PMPM &amp; Agg'!$B$10:$B$39,'Summary TC'!$B73,'WOW PMPM &amp; Agg'!J$10:J$39))</f>
        <v>0</v>
      </c>
      <c r="L73" s="588">
        <f>IF($B$8="Actuals Only",IF('C Report'!$K$2&gt;L$12,SUMIF('WOW PMPM &amp; Agg'!$B$10:$B$39,'Summary TC'!$B73,'WOW PMPM &amp; Agg'!K$10:K$39),IF(AND('C Report'!$K$2=L$12,'C Report'!$K$3=1),(SUMIF('WOW PMPM &amp; Agg'!$B$10:$B$39,'Summary TC'!$B73,'WOW PMPM &amp; Agg'!K$10:K$39)*0.25),IF(AND('C Report'!$K$2=L$12,'C Report'!$K$3=2),(SUMIF('WOW PMPM &amp; Agg'!$B$10:$B$39,'Summary TC'!$B73,'WOW PMPM &amp; Agg'!K$10:K$39)*0.5),IF(AND('C Report'!$K$2=L$12,'C Report'!$K$3=3),(SUMIF('WOW PMPM &amp; Agg'!$B$10:$B$39,'Summary TC'!$B73,'WOW PMPM &amp; Agg'!K$10:K$39)*0.75),IF(AND('C Report'!$K$2=L$12,'C Report'!$K$3=4),SUMIF('WOW PMPM &amp; Agg'!$B$10:$B$39,'Summary TC'!$B73,'WOW PMPM &amp; Agg'!K$10:K$39),""))))),SUMIF('WOW PMPM &amp; Agg'!$B$10:$B$39,'Summary TC'!$B73,'WOW PMPM &amp; Agg'!K$10:K$39))</f>
        <v>0</v>
      </c>
      <c r="M73" s="588">
        <f>IF($B$8="Actuals Only",IF('C Report'!$K$2&gt;M$12,SUMIF('WOW PMPM &amp; Agg'!$B$10:$B$39,'Summary TC'!$B73,'WOW PMPM &amp; Agg'!L$10:L$39),IF(AND('C Report'!$K$2=M$12,'C Report'!$K$3=1),(SUMIF('WOW PMPM &amp; Agg'!$B$10:$B$39,'Summary TC'!$B73,'WOW PMPM &amp; Agg'!L$10:L$39)*0.25),IF(AND('C Report'!$K$2=M$12,'C Report'!$K$3=2),(SUMIF('WOW PMPM &amp; Agg'!$B$10:$B$39,'Summary TC'!$B73,'WOW PMPM &amp; Agg'!L$10:L$39)*0.5),IF(AND('C Report'!$K$2=M$12,'C Report'!$K$3=3),(SUMIF('WOW PMPM &amp; Agg'!$B$10:$B$39,'Summary TC'!$B73,'WOW PMPM &amp; Agg'!L$10:L$39)*0.75),IF(AND('C Report'!$K$2=M$12,'C Report'!$K$3=4),SUMIF('WOW PMPM &amp; Agg'!$B$10:$B$39,'Summary TC'!$B73,'WOW PMPM &amp; Agg'!L$10:L$39),""))))),SUMIF('WOW PMPM &amp; Agg'!$B$10:$B$39,'Summary TC'!$B73,'WOW PMPM &amp; Agg'!L$10:L$39))</f>
        <v>0</v>
      </c>
      <c r="N73" s="588">
        <f>IF($B$8="Actuals Only",IF('C Report'!$K$2&gt;N$12,SUMIF('WOW PMPM &amp; Agg'!$B$10:$B$39,'Summary TC'!$B73,'WOW PMPM &amp; Agg'!M$10:M$39),IF(AND('C Report'!$K$2=N$12,'C Report'!$K$3=1),(SUMIF('WOW PMPM &amp; Agg'!$B$10:$B$39,'Summary TC'!$B73,'WOW PMPM &amp; Agg'!M$10:M$39)*0.25),IF(AND('C Report'!$K$2=N$12,'C Report'!$K$3=2),(SUMIF('WOW PMPM &amp; Agg'!$B$10:$B$39,'Summary TC'!$B73,'WOW PMPM &amp; Agg'!M$10:M$39)*0.5),IF(AND('C Report'!$K$2=N$12,'C Report'!$K$3=3),(SUMIF('WOW PMPM &amp; Agg'!$B$10:$B$39,'Summary TC'!$B73,'WOW PMPM &amp; Agg'!M$10:M$39)*0.75),IF(AND('C Report'!$K$2=N$12,'C Report'!$K$3=4),SUMIF('WOW PMPM &amp; Agg'!$B$10:$B$39,'Summary TC'!$B73,'WOW PMPM &amp; Agg'!M$10:M$39),""))))),SUMIF('WOW PMPM &amp; Agg'!$B$10:$B$39,'Summary TC'!$B73,'WOW PMPM &amp; Agg'!M$10:M$39))</f>
        <v>0</v>
      </c>
      <c r="O73" s="588">
        <f>IF($B$8="Actuals Only",IF('C Report'!$K$2&gt;O$12,SUMIF('WOW PMPM &amp; Agg'!$B$10:$B$39,'Summary TC'!$B73,'WOW PMPM &amp; Agg'!N$10:N$39),IF(AND('C Report'!$K$2=O$12,'C Report'!$K$3=1),(SUMIF('WOW PMPM &amp; Agg'!$B$10:$B$39,'Summary TC'!$B73,'WOW PMPM &amp; Agg'!N$10:N$39)*0.25),IF(AND('C Report'!$K$2=O$12,'C Report'!$K$3=2),(SUMIF('WOW PMPM &amp; Agg'!$B$10:$B$39,'Summary TC'!$B73,'WOW PMPM &amp; Agg'!N$10:N$39)*0.5),IF(AND('C Report'!$K$2=O$12,'C Report'!$K$3=3),(SUMIF('WOW PMPM &amp; Agg'!$B$10:$B$39,'Summary TC'!$B73,'WOW PMPM &amp; Agg'!N$10:N$39)*0.75),IF(AND('C Report'!$K$2=O$12,'C Report'!$K$3=4),SUMIF('WOW PMPM &amp; Agg'!$B$10:$B$39,'Summary TC'!$B73,'WOW PMPM &amp; Agg'!N$10:N$39),""))))),SUMIF('WOW PMPM &amp; Agg'!$B$10:$B$39,'Summary TC'!$B73,'WOW PMPM &amp; Agg'!N$10:N$39))</f>
        <v>0</v>
      </c>
      <c r="P73" s="588">
        <f>IF($B$8="Actuals Only",IF('C Report'!$K$2&gt;P$12,SUMIF('WOW PMPM &amp; Agg'!$B$10:$B$39,'Summary TC'!$B73,'WOW PMPM &amp; Agg'!O$10:O$39),IF(AND('C Report'!$K$2=P$12,'C Report'!$K$3=1),(SUMIF('WOW PMPM &amp; Agg'!$B$10:$B$39,'Summary TC'!$B73,'WOW PMPM &amp; Agg'!O$10:O$39)*0.25),IF(AND('C Report'!$K$2=P$12,'C Report'!$K$3=2),(SUMIF('WOW PMPM &amp; Agg'!$B$10:$B$39,'Summary TC'!$B73,'WOW PMPM &amp; Agg'!O$10:O$39)*0.5),IF(AND('C Report'!$K$2=P$12,'C Report'!$K$3=3),(SUMIF('WOW PMPM &amp; Agg'!$B$10:$B$39,'Summary TC'!$B73,'WOW PMPM &amp; Agg'!O$10:O$39)*0.75),IF(AND('C Report'!$K$2=P$12,'C Report'!$K$3=4),SUMIF('WOW PMPM &amp; Agg'!$B$10:$B$39,'Summary TC'!$B73,'WOW PMPM &amp; Agg'!O$10:O$39),""))))),SUMIF('WOW PMPM &amp; Agg'!$B$10:$B$39,'Summary TC'!$B73,'WOW PMPM &amp; Agg'!O$10:O$39))</f>
        <v>0</v>
      </c>
      <c r="Q73" s="588">
        <f>IF($B$8="Actuals Only",IF('C Report'!$K$2&gt;Q$12,SUMIF('WOW PMPM &amp; Agg'!$B$10:$B$39,'Summary TC'!$B73,'WOW PMPM &amp; Agg'!P$10:P$39),IF(AND('C Report'!$K$2=Q$12,'C Report'!$K$3=1),(SUMIF('WOW PMPM &amp; Agg'!$B$10:$B$39,'Summary TC'!$B73,'WOW PMPM &amp; Agg'!P$10:P$39)*0.25),IF(AND('C Report'!$K$2=Q$12,'C Report'!$K$3=2),(SUMIF('WOW PMPM &amp; Agg'!$B$10:$B$39,'Summary TC'!$B73,'WOW PMPM &amp; Agg'!P$10:P$39)*0.5),IF(AND('C Report'!$K$2=Q$12,'C Report'!$K$3=3),(SUMIF('WOW PMPM &amp; Agg'!$B$10:$B$39,'Summary TC'!$B73,'WOW PMPM &amp; Agg'!P$10:P$39)*0.75),IF(AND('C Report'!$K$2=Q$12,'C Report'!$K$3=4),SUMIF('WOW PMPM &amp; Agg'!$B$10:$B$39,'Summary TC'!$B73,'WOW PMPM &amp; Agg'!P$10:P$39),""))))),SUMIF('WOW PMPM &amp; Agg'!$B$10:$B$39,'Summary TC'!$B73,'WOW PMPM &amp; Agg'!P$10:P$39))</f>
        <v>0</v>
      </c>
      <c r="R73" s="588">
        <f>IF($B$8="Actuals Only",IF('C Report'!$K$2&gt;R$12,SUMIF('WOW PMPM &amp; Agg'!$B$10:$B$39,'Summary TC'!$B73,'WOW PMPM &amp; Agg'!Q$10:Q$39),IF(AND('C Report'!$K$2=R$12,'C Report'!$K$3=1),(SUMIF('WOW PMPM &amp; Agg'!$B$10:$B$39,'Summary TC'!$B73,'WOW PMPM &amp; Agg'!Q$10:Q$39)*0.25),IF(AND('C Report'!$K$2=R$12,'C Report'!$K$3=2),(SUMIF('WOW PMPM &amp; Agg'!$B$10:$B$39,'Summary TC'!$B73,'WOW PMPM &amp; Agg'!Q$10:Q$39)*0.5),IF(AND('C Report'!$K$2=R$12,'C Report'!$K$3=3),(SUMIF('WOW PMPM &amp; Agg'!$B$10:$B$39,'Summary TC'!$B73,'WOW PMPM &amp; Agg'!Q$10:Q$39)*0.75),IF(AND('C Report'!$K$2=R$12,'C Report'!$K$3=4),SUMIF('WOW PMPM &amp; Agg'!$B$10:$B$39,'Summary TC'!$B73,'WOW PMPM &amp; Agg'!Q$10:Q$39),""))))),SUMIF('WOW PMPM &amp; Agg'!$B$10:$B$39,'Summary TC'!$B73,'WOW PMPM &amp; Agg'!Q$10:Q$39))</f>
        <v>0</v>
      </c>
      <c r="S73" s="588">
        <f>IF($B$8="Actuals Only",IF('C Report'!$K$2&gt;S$12,SUMIF('WOW PMPM &amp; Agg'!$B$10:$B$39,'Summary TC'!$B73,'WOW PMPM &amp; Agg'!R$10:R$39),IF(AND('C Report'!$K$2=S$12,'C Report'!$K$3=1),(SUMIF('WOW PMPM &amp; Agg'!$B$10:$B$39,'Summary TC'!$B73,'WOW PMPM &amp; Agg'!R$10:R$39)*0.25),IF(AND('C Report'!$K$2=S$12,'C Report'!$K$3=2),(SUMIF('WOW PMPM &amp; Agg'!$B$10:$B$39,'Summary TC'!$B73,'WOW PMPM &amp; Agg'!R$10:R$39)*0.5),IF(AND('C Report'!$K$2=S$12,'C Report'!$K$3=3),(SUMIF('WOW PMPM &amp; Agg'!$B$10:$B$39,'Summary TC'!$B73,'WOW PMPM &amp; Agg'!R$10:R$39)*0.75),IF(AND('C Report'!$K$2=S$12,'C Report'!$K$3=4),SUMIF('WOW PMPM &amp; Agg'!$B$10:$B$39,'Summary TC'!$B73,'WOW PMPM &amp; Agg'!R$10:R$39),""))))),SUMIF('WOW PMPM &amp; Agg'!$B$10:$B$39,'Summary TC'!$B73,'WOW PMPM &amp; Agg'!R$10:R$39))</f>
        <v>0</v>
      </c>
      <c r="T73" s="587">
        <f>IF($B$8="Actuals Only",IF('C Report'!$K$2&gt;T$12,SUMIF('WOW PMPM &amp; Agg'!$B$10:$B$39,'Summary TC'!$B73,'WOW PMPM &amp; Agg'!S$10:S$39),IF(AND('C Report'!$K$2=T$12,'C Report'!$K$3=1),(SUMIF('WOW PMPM &amp; Agg'!$B$10:$B$39,'Summary TC'!$B73,'WOW PMPM &amp; Agg'!S$10:S$39)*0.25),IF(AND('C Report'!$K$2=T$12,'C Report'!$K$3=2),(SUMIF('WOW PMPM &amp; Agg'!$B$10:$B$39,'Summary TC'!$B73,'WOW PMPM &amp; Agg'!S$10:S$39)*0.5),IF(AND('C Report'!$K$2=T$12,'C Report'!$K$3=3),(SUMIF('WOW PMPM &amp; Agg'!$B$10:$B$39,'Summary TC'!$B73,'WOW PMPM &amp; Agg'!S$10:S$39)*0.75),IF(AND('C Report'!$K$2=T$12,'C Report'!$K$3=4),SUMIF('WOW PMPM &amp; Agg'!$B$10:$B$39,'Summary TC'!$B73,'WOW PMPM &amp; Agg'!S$10:S$39),""))))),SUMIF('WOW PMPM &amp; Agg'!$B$10:$B$39,'Summary TC'!$B73,'WOW PMPM &amp; Agg'!S$10:S$39))</f>
        <v>0</v>
      </c>
      <c r="U73" s="862">
        <f>IF($B$8="Actuals Only",IF('C Report'!$K$2&gt;U$12,SUMIF('WOW PMPM &amp; Agg'!$B$10:$B$39,'Summary TC'!$B73,'WOW PMPM &amp; Agg'!T$10:T$39),IF(AND('C Report'!$K$2=U$12,'C Report'!$K$3=1),(SUMIF('WOW PMPM &amp; Agg'!$B$10:$B$39,'Summary TC'!$B73,'WOW PMPM &amp; Agg'!T$10:T$39)*0.25),IF(AND('C Report'!$K$2=U$12,'C Report'!$K$3=2),(SUMIF('WOW PMPM &amp; Agg'!$B$10:$B$39,'Summary TC'!$B73,'WOW PMPM &amp; Agg'!T$10:T$39)*0.5),IF(AND('C Report'!$K$2=U$12,'C Report'!$K$3=3),(SUMIF('WOW PMPM &amp; Agg'!$B$10:$B$39,'Summary TC'!$B73,'WOW PMPM &amp; Agg'!T$10:T$39)*0.75),IF(AND('C Report'!$K$2=U$12,'C Report'!$K$3=4),SUMIF('WOW PMPM &amp; Agg'!$B$10:$B$39,'Summary TC'!$B73,'WOW PMPM &amp; Agg'!T$10:T$39),""))))),SUMIF('WOW PMPM &amp; Agg'!$B$10:$B$39,'Summary TC'!$B73,'WOW PMPM &amp; Agg'!T$10:T$39))</f>
        <v>0</v>
      </c>
      <c r="V73" s="862">
        <f>IF($B$8="Actuals Only",IF('C Report'!$K$2&gt;V$12,SUMIF('WOW PMPM &amp; Agg'!$B$10:$B$39,'Summary TC'!$B73,'WOW PMPM &amp; Agg'!U$10:U$39),IF(AND('C Report'!$K$2=V$12,'C Report'!$K$3=1),(SUMIF('WOW PMPM &amp; Agg'!$B$10:$B$39,'Summary TC'!$B73,'WOW PMPM &amp; Agg'!U$10:U$39)*0.25),IF(AND('C Report'!$K$2=V$12,'C Report'!$K$3=2),(SUMIF('WOW PMPM &amp; Agg'!$B$10:$B$39,'Summary TC'!$B73,'WOW PMPM &amp; Agg'!U$10:U$39)*0.5),IF(AND('C Report'!$K$2=V$12,'C Report'!$K$3=3),(SUMIF('WOW PMPM &amp; Agg'!$B$10:$B$39,'Summary TC'!$B73,'WOW PMPM &amp; Agg'!U$10:U$39)*0.75),IF(AND('C Report'!$K$2=V$12,'C Report'!$K$3=4),SUMIF('WOW PMPM &amp; Agg'!$B$10:$B$39,'Summary TC'!$B73,'WOW PMPM &amp; Agg'!U$10:U$39),""))))),SUMIF('WOW PMPM &amp; Agg'!$B$10:$B$39,'Summary TC'!$B73,'WOW PMPM &amp; Agg'!U$10:U$39))</f>
        <v>0</v>
      </c>
      <c r="W73" s="862">
        <f>IF($B$8="Actuals Only",IF('C Report'!$K$2&gt;W$12,SUMIF('WOW PMPM &amp; Agg'!$B$10:$B$39,'Summary TC'!$B73,'WOW PMPM &amp; Agg'!V$10:V$39),IF(AND('C Report'!$K$2=W$12,'C Report'!$K$3=1),(SUMIF('WOW PMPM &amp; Agg'!$B$10:$B$39,'Summary TC'!$B73,'WOW PMPM &amp; Agg'!V$10:V$39)*0.25),IF(AND('C Report'!$K$2=W$12,'C Report'!$K$3=2),(SUMIF('WOW PMPM &amp; Agg'!$B$10:$B$39,'Summary TC'!$B73,'WOW PMPM &amp; Agg'!V$10:V$39)*0.5),IF(AND('C Report'!$K$2=W$12,'C Report'!$K$3=3),(SUMIF('WOW PMPM &amp; Agg'!$B$10:$B$39,'Summary TC'!$B73,'WOW PMPM &amp; Agg'!V$10:V$39)*0.75),IF(AND('C Report'!$K$2=W$12,'C Report'!$K$3=4),SUMIF('WOW PMPM &amp; Agg'!$B$10:$B$39,'Summary TC'!$B73,'WOW PMPM &amp; Agg'!V$10:V$39),""))))),SUMIF('WOW PMPM &amp; Agg'!$B$10:$B$39,'Summary TC'!$B73,'WOW PMPM &amp; Agg'!V$10:V$39))</f>
        <v>0</v>
      </c>
      <c r="X73" s="589">
        <f>IF($B$8="Actuals Only",IF('C Report'!$K$2&gt;X$12,SUMIF('WOW PMPM &amp; Agg'!$B$10:$B$39,'Summary TC'!$B73,'WOW PMPM &amp; Agg'!W$10:W$39),IF(AND('C Report'!$K$2=X$12,'C Report'!$K$3=1),(SUMIF('WOW PMPM &amp; Agg'!$B$10:$B$39,'Summary TC'!$B73,'WOW PMPM &amp; Agg'!W$10:W$39)*0.25),IF(AND('C Report'!$K$2=X$12,'C Report'!$K$3=2),(SUMIF('WOW PMPM &amp; Agg'!$B$10:$B$39,'Summary TC'!$B73,'WOW PMPM &amp; Agg'!W$10:W$39)*0.5),IF(AND('C Report'!$K$2=X$12,'C Report'!$K$3=3),(SUMIF('WOW PMPM &amp; Agg'!$B$10:$B$39,'Summary TC'!$B73,'WOW PMPM &amp; Agg'!W$10:W$39)*0.75),IF(AND('C Report'!$K$2=X$12,'C Report'!$K$3=4),SUMIF('WOW PMPM &amp; Agg'!$B$10:$B$39,'Summary TC'!$B73,'WOW PMPM &amp; Agg'!W$10:W$39),""))))),SUMIF('WOW PMPM &amp; Agg'!$B$10:$B$39,'Summary TC'!$B73,'WOW PMPM &amp; Agg'!W$10:W$39))</f>
        <v>0</v>
      </c>
      <c r="Y73" s="588">
        <f>IF($B$8="Actuals Only",IF('C Report'!$K$2&gt;Y$12,SUMIF('WOW PMPM &amp; Agg'!$B$10:$B$39,'Summary TC'!$B73,'WOW PMPM &amp; Agg'!X$10:X$39),IF(AND('C Report'!$K$2=Y$12,'C Report'!$K$3=1),(SUMIF('WOW PMPM &amp; Agg'!$B$10:$B$39,'Summary TC'!$B73,'WOW PMPM &amp; Agg'!X$10:X$39)*0.25),IF(AND('C Report'!$K$2=Y$12,'C Report'!$K$3=2),(SUMIF('WOW PMPM &amp; Agg'!$B$10:$B$39,'Summary TC'!$B73,'WOW PMPM &amp; Agg'!X$10:X$39)*0.5),IF(AND('C Report'!$K$2=Y$12,'C Report'!$K$3=3),(SUMIF('WOW PMPM &amp; Agg'!$B$10:$B$39,'Summary TC'!$B73,'WOW PMPM &amp; Agg'!X$10:X$39)*0.75),IF(AND('C Report'!$K$2=Y$12,'C Report'!$K$3=4),SUMIF('WOW PMPM &amp; Agg'!$B$10:$B$39,'Summary TC'!$B73,'WOW PMPM &amp; Agg'!X$10:X$39),""))))),SUMIF('WOW PMPM &amp; Agg'!$B$10:$B$39,'Summary TC'!$B73,'WOW PMPM &amp; Agg'!X$10:X$39))</f>
        <v>0</v>
      </c>
      <c r="Z73" s="588">
        <f>IF($B$8="Actuals Only",IF('C Report'!$K$2&gt;Z$12,SUMIF('WOW PMPM &amp; Agg'!$B$10:$B$39,'Summary TC'!$B73,'WOW PMPM &amp; Agg'!Y$10:Y$39),IF(AND('C Report'!$K$2=Z$12,'C Report'!$K$3=1),(SUMIF('WOW PMPM &amp; Agg'!$B$10:$B$39,'Summary TC'!$B73,'WOW PMPM &amp; Agg'!Y$10:Y$39)*0.25),IF(AND('C Report'!$K$2=Z$12,'C Report'!$K$3=2),(SUMIF('WOW PMPM &amp; Agg'!$B$10:$B$39,'Summary TC'!$B73,'WOW PMPM &amp; Agg'!Y$10:Y$39)*0.5),IF(AND('C Report'!$K$2=Z$12,'C Report'!$K$3=3),(SUMIF('WOW PMPM &amp; Agg'!$B$10:$B$39,'Summary TC'!$B73,'WOW PMPM &amp; Agg'!Y$10:Y$39)*0.75),IF(AND('C Report'!$K$2=Z$12,'C Report'!$K$3=4),SUMIF('WOW PMPM &amp; Agg'!$B$10:$B$39,'Summary TC'!$B73,'WOW PMPM &amp; Agg'!Y$10:Y$39),""))))),SUMIF('WOW PMPM &amp; Agg'!$B$10:$B$39,'Summary TC'!$B73,'WOW PMPM &amp; Agg'!Y$10:Y$39))</f>
        <v>0</v>
      </c>
      <c r="AA73" s="588">
        <f>IF($B$8="Actuals Only",IF('C Report'!$K$2&gt;AA$12,SUMIF('WOW PMPM &amp; Agg'!$B$10:$B$39,'Summary TC'!$B73,'WOW PMPM &amp; Agg'!Z$10:Z$39),IF(AND('C Report'!$K$2=AA$12,'C Report'!$K$3=1),(SUMIF('WOW PMPM &amp; Agg'!$B$10:$B$39,'Summary TC'!$B73,'WOW PMPM &amp; Agg'!Z$10:Z$39)*0.25),IF(AND('C Report'!$K$2=AA$12,'C Report'!$K$3=2),(SUMIF('WOW PMPM &amp; Agg'!$B$10:$B$39,'Summary TC'!$B73,'WOW PMPM &amp; Agg'!Z$10:Z$39)*0.5),IF(AND('C Report'!$K$2=AA$12,'C Report'!$K$3=3),(SUMIF('WOW PMPM &amp; Agg'!$B$10:$B$39,'Summary TC'!$B73,'WOW PMPM &amp; Agg'!Z$10:Z$39)*0.75),IF(AND('C Report'!$K$2=AA$12,'C Report'!$K$3=4),SUMIF('WOW PMPM &amp; Agg'!$B$10:$B$39,'Summary TC'!$B73,'WOW PMPM &amp; Agg'!Z$10:Z$39),""))))),SUMIF('WOW PMPM &amp; Agg'!$B$10:$B$39,'Summary TC'!$B73,'WOW PMPM &amp; Agg'!Z$10:Z$39))</f>
        <v>0</v>
      </c>
      <c r="AB73" s="588">
        <f>IF($B$8="Actuals Only",IF('C Report'!$K$2&gt;AB$12,SUMIF('WOW PMPM &amp; Agg'!$B$10:$B$39,'Summary TC'!$B73,'WOW PMPM &amp; Agg'!AA$10:AA$39),IF(AND('C Report'!$K$2=AB$12,'C Report'!$K$3=1),(SUMIF('WOW PMPM &amp; Agg'!$B$10:$B$39,'Summary TC'!$B73,'WOW PMPM &amp; Agg'!AA$10:AA$39)*0.25),IF(AND('C Report'!$K$2=AB$12,'C Report'!$K$3=2),(SUMIF('WOW PMPM &amp; Agg'!$B$10:$B$39,'Summary TC'!$B73,'WOW PMPM &amp; Agg'!AA$10:AA$39)*0.5),IF(AND('C Report'!$K$2=AB$12,'C Report'!$K$3=3),(SUMIF('WOW PMPM &amp; Agg'!$B$10:$B$39,'Summary TC'!$B73,'WOW PMPM &amp; Agg'!AA$10:AA$39)*0.75),IF(AND('C Report'!$K$2=AB$12,'C Report'!$K$3=4),SUMIF('WOW PMPM &amp; Agg'!$B$10:$B$39,'Summary TC'!$B73,'WOW PMPM &amp; Agg'!AA$10:AA$39),""))))),SUMIF('WOW PMPM &amp; Agg'!$B$10:$B$39,'Summary TC'!$B73,'WOW PMPM &amp; Agg'!AA$10:AA$39))</f>
        <v>0</v>
      </c>
      <c r="AC73" s="588">
        <f>IF($B$8="Actuals Only",IF('C Report'!$K$2&gt;AC$12,SUMIF('WOW PMPM &amp; Agg'!$B$10:$B$39,'Summary TC'!$B73,'WOW PMPM &amp; Agg'!AB$10:AB$39),IF(AND('C Report'!$K$2=AC$12,'C Report'!$K$3=1),(SUMIF('WOW PMPM &amp; Agg'!$B$10:$B$39,'Summary TC'!$B73,'WOW PMPM &amp; Agg'!AB$10:AB$39)*0.25),IF(AND('C Report'!$K$2=AC$12,'C Report'!$K$3=2),(SUMIF('WOW PMPM &amp; Agg'!$B$10:$B$39,'Summary TC'!$B73,'WOW PMPM &amp; Agg'!AB$10:AB$39)*0.5),IF(AND('C Report'!$K$2=AC$12,'C Report'!$K$3=3),(SUMIF('WOW PMPM &amp; Agg'!$B$10:$B$39,'Summary TC'!$B73,'WOW PMPM &amp; Agg'!AB$10:AB$39)*0.75),IF(AND('C Report'!$K$2=AC$12,'C Report'!$K$3=4),SUMIF('WOW PMPM &amp; Agg'!$B$10:$B$39,'Summary TC'!$B73,'WOW PMPM &amp; Agg'!AB$10:AB$39),""))))),SUMIF('WOW PMPM &amp; Agg'!$B$10:$B$39,'Summary TC'!$B73,'WOW PMPM &amp; Agg'!AB$10:AB$39))</f>
        <v>0</v>
      </c>
      <c r="AD73" s="588">
        <f>IF($B$8="Actuals Only",IF('C Report'!$K$2&gt;AD$12,SUMIF('WOW PMPM &amp; Agg'!$B$10:$B$39,'Summary TC'!$B73,'WOW PMPM &amp; Agg'!AC$10:AC$39),IF(AND('C Report'!$K$2=AD$12,'C Report'!$K$3=1),(SUMIF('WOW PMPM &amp; Agg'!$B$10:$B$39,'Summary TC'!$B73,'WOW PMPM &amp; Agg'!AC$10:AC$39)*0.25),IF(AND('C Report'!$K$2=AD$12,'C Report'!$K$3=2),(SUMIF('WOW PMPM &amp; Agg'!$B$10:$B$39,'Summary TC'!$B73,'WOW PMPM &amp; Agg'!AC$10:AC$39)*0.5),IF(AND('C Report'!$K$2=AD$12,'C Report'!$K$3=3),(SUMIF('WOW PMPM &amp; Agg'!$B$10:$B$39,'Summary TC'!$B73,'WOW PMPM &amp; Agg'!AC$10:AC$39)*0.75),IF(AND('C Report'!$K$2=AD$12,'C Report'!$K$3=4),SUMIF('WOW PMPM &amp; Agg'!$B$10:$B$39,'Summary TC'!$B73,'WOW PMPM &amp; Agg'!AC$10:AC$39),""))))),SUMIF('WOW PMPM &amp; Agg'!$B$10:$B$39,'Summary TC'!$B73,'WOW PMPM &amp; Agg'!AC$10:AC$39))</f>
        <v>0</v>
      </c>
      <c r="AE73" s="588">
        <f>IF($B$8="Actuals Only",IF('C Report'!$K$2&gt;AE$12,SUMIF('WOW PMPM &amp; Agg'!$B$10:$B$39,'Summary TC'!$B73,'WOW PMPM &amp; Agg'!AD$10:AD$39),IF(AND('C Report'!$K$2=AE$12,'C Report'!$K$3=1),(SUMIF('WOW PMPM &amp; Agg'!$B$10:$B$39,'Summary TC'!$B73,'WOW PMPM &amp; Agg'!AD$10:AD$39)*0.25),IF(AND('C Report'!$K$2=AE$12,'C Report'!$K$3=2),(SUMIF('WOW PMPM &amp; Agg'!$B$10:$B$39,'Summary TC'!$B73,'WOW PMPM &amp; Agg'!AD$10:AD$39)*0.5),IF(AND('C Report'!$K$2=AE$12,'C Report'!$K$3=3),(SUMIF('WOW PMPM &amp; Agg'!$B$10:$B$39,'Summary TC'!$B73,'WOW PMPM &amp; Agg'!AD$10:AD$39)*0.75),IF(AND('C Report'!$K$2=AE$12,'C Report'!$K$3=4),SUMIF('WOW PMPM &amp; Agg'!$B$10:$B$39,'Summary TC'!$B73,'WOW PMPM &amp; Agg'!AD$10:AD$39),""))))),SUMIF('WOW PMPM &amp; Agg'!$B$10:$B$39,'Summary TC'!$B73,'WOW PMPM &amp; Agg'!AD$10:AD$39))</f>
        <v>0</v>
      </c>
      <c r="AF73" s="588">
        <f>IF($B$8="Actuals Only",IF('C Report'!$K$2&gt;AF$12,SUMIF('WOW PMPM &amp; Agg'!$B$10:$B$39,'Summary TC'!$B73,'WOW PMPM &amp; Agg'!AE$10:AE$39),IF(AND('C Report'!$K$2=AF$12,'C Report'!$K$3=1),(SUMIF('WOW PMPM &amp; Agg'!$B$10:$B$39,'Summary TC'!$B73,'WOW PMPM &amp; Agg'!AE$10:AE$39)*0.25),IF(AND('C Report'!$K$2=AF$12,'C Report'!$K$3=2),(SUMIF('WOW PMPM &amp; Agg'!$B$10:$B$39,'Summary TC'!$B73,'WOW PMPM &amp; Agg'!AE$10:AE$39)*0.5),IF(AND('C Report'!$K$2=AF$12,'C Report'!$K$3=3),(SUMIF('WOW PMPM &amp; Agg'!$B$10:$B$39,'Summary TC'!$B73,'WOW PMPM &amp; Agg'!AE$10:AE$39)*0.75),IF(AND('C Report'!$K$2=AF$12,'C Report'!$K$3=4),SUMIF('WOW PMPM &amp; Agg'!$B$10:$B$39,'Summary TC'!$B73,'WOW PMPM &amp; Agg'!AE$10:AE$39),""))))),SUMIF('WOW PMPM &amp; Agg'!$B$10:$B$39,'Summary TC'!$B73,'WOW PMPM &amp; Agg'!AE$10:AE$39))</f>
        <v>0</v>
      </c>
      <c r="AG73" s="588">
        <f>IF($B$8="Actuals Only",IF('C Report'!$K$2&gt;AG$12,SUMIF('WOW PMPM &amp; Agg'!$B$10:$B$39,'Summary TC'!$B73,'WOW PMPM &amp; Agg'!AF$10:AF$39),IF(AND('C Report'!$K$2=AG$12,'C Report'!$K$3=1),(SUMIF('WOW PMPM &amp; Agg'!$B$10:$B$39,'Summary TC'!$B73,'WOW PMPM &amp; Agg'!AF$10:AF$39)*0.25),IF(AND('C Report'!$K$2=AG$12,'C Report'!$K$3=2),(SUMIF('WOW PMPM &amp; Agg'!$B$10:$B$39,'Summary TC'!$B73,'WOW PMPM &amp; Agg'!AF$10:AF$39)*0.5),IF(AND('C Report'!$K$2=AG$12,'C Report'!$K$3=3),(SUMIF('WOW PMPM &amp; Agg'!$B$10:$B$39,'Summary TC'!$B73,'WOW PMPM &amp; Agg'!AF$10:AF$39)*0.75),IF(AND('C Report'!$K$2=AG$12,'C Report'!$K$3=4),SUMIF('WOW PMPM &amp; Agg'!$B$10:$B$39,'Summary TC'!$B73,'WOW PMPM &amp; Agg'!AF$10:AF$39),""))))),SUMIF('WOW PMPM &amp; Agg'!$B$10:$B$39,'Summary TC'!$B73,'WOW PMPM &amp; Agg'!AF$10:AF$39))</f>
        <v>0</v>
      </c>
      <c r="AH73" s="589">
        <f>IF($B$8="Actuals Only",IF('C Report'!$K$2&gt;AH$12,SUMIF('WOW PMPM &amp; Agg'!$B$10:$B$39,'Summary TC'!$B73,'WOW PMPM &amp; Agg'!AG$10:AG$39),IF(AND('C Report'!$K$2=AH$12,'C Report'!$K$3=1),(SUMIF('WOW PMPM &amp; Agg'!$B$10:$B$39,'Summary TC'!$B73,'WOW PMPM &amp; Agg'!AG$10:AG$39)*0.25),IF(AND('C Report'!$K$2=AH$12,'C Report'!$K$3=2),(SUMIF('WOW PMPM &amp; Agg'!$B$10:$B$39,'Summary TC'!$B73,'WOW PMPM &amp; Agg'!AG$10:AG$39)*0.5),IF(AND('C Report'!$K$2=AH$12,'C Report'!$K$3=3),(SUMIF('WOW PMPM &amp; Agg'!$B$10:$B$39,'Summary TC'!$B73,'WOW PMPM &amp; Agg'!AG$10:AG$39)*0.75),IF(AND('C Report'!$K$2=AH$12,'C Report'!$K$3=4),SUMIF('WOW PMPM &amp; Agg'!$B$10:$B$39,'Summary TC'!$B73,'WOW PMPM &amp; Agg'!AG$10:AG$39),""))))),SUMIF('WOW PMPM &amp; Agg'!$B$10:$B$39,'Summary TC'!$B73,'WOW PMPM &amp; Agg'!AG$10:AG$39))</f>
        <v>0</v>
      </c>
      <c r="AI73" s="751"/>
    </row>
    <row r="74" spans="2:35" hidden="1" x14ac:dyDescent="0.2">
      <c r="B74" s="539"/>
      <c r="C74" s="585"/>
      <c r="D74" s="586"/>
      <c r="E74" s="489"/>
      <c r="F74" s="451"/>
      <c r="G74" s="451"/>
      <c r="H74" s="451"/>
      <c r="I74" s="451"/>
      <c r="J74" s="451"/>
      <c r="K74" s="451"/>
      <c r="L74" s="451"/>
      <c r="M74" s="451"/>
      <c r="N74" s="451"/>
      <c r="O74" s="451"/>
      <c r="P74" s="451"/>
      <c r="Q74" s="451"/>
      <c r="R74" s="451"/>
      <c r="S74" s="451"/>
      <c r="T74" s="489"/>
      <c r="U74" s="490"/>
      <c r="V74" s="490"/>
      <c r="W74" s="490"/>
      <c r="X74" s="491"/>
      <c r="Y74" s="451"/>
      <c r="Z74" s="451"/>
      <c r="AA74" s="451"/>
      <c r="AB74" s="451"/>
      <c r="AC74" s="451"/>
      <c r="AD74" s="451"/>
      <c r="AE74" s="451"/>
      <c r="AF74" s="451"/>
      <c r="AG74" s="451"/>
      <c r="AH74" s="491"/>
      <c r="AI74" s="751"/>
    </row>
    <row r="75" spans="2:35" hidden="1" x14ac:dyDescent="0.2">
      <c r="B75" s="488" t="s">
        <v>45</v>
      </c>
      <c r="C75" s="581"/>
      <c r="D75" s="586" t="str">
        <f t="shared" ref="D75:D80" si="13">IF($C75&lt;&gt;0,"Total","")</f>
        <v/>
      </c>
      <c r="E75" s="489"/>
      <c r="F75" s="451"/>
      <c r="G75" s="451"/>
      <c r="H75" s="451"/>
      <c r="I75" s="451"/>
      <c r="J75" s="451"/>
      <c r="K75" s="451"/>
      <c r="L75" s="451"/>
      <c r="M75" s="451"/>
      <c r="N75" s="451"/>
      <c r="O75" s="451"/>
      <c r="P75" s="451"/>
      <c r="Q75" s="451"/>
      <c r="R75" s="451"/>
      <c r="S75" s="451"/>
      <c r="T75" s="489"/>
      <c r="U75" s="490"/>
      <c r="V75" s="490"/>
      <c r="W75" s="490"/>
      <c r="X75" s="491"/>
      <c r="Y75" s="451"/>
      <c r="Z75" s="451"/>
      <c r="AA75" s="451"/>
      <c r="AB75" s="451"/>
      <c r="AC75" s="451"/>
      <c r="AD75" s="451"/>
      <c r="AE75" s="451"/>
      <c r="AF75" s="451"/>
      <c r="AG75" s="451"/>
      <c r="AH75" s="491"/>
      <c r="AI75" s="751"/>
    </row>
    <row r="76" spans="2:35" hidden="1" x14ac:dyDescent="0.2">
      <c r="B76" s="539" t="str">
        <f>IFERROR(VLOOKUP(C76,'MEG Def'!$A$31:$B$36,2),"")</f>
        <v/>
      </c>
      <c r="C76" s="585"/>
      <c r="D76" s="586" t="str">
        <f t="shared" si="13"/>
        <v/>
      </c>
      <c r="E76" s="587">
        <f>IF($B$8="Actuals Only",IF('C Report'!$K$2&gt;E$12,SUMIF('WOW PMPM &amp; Agg'!$B$10:$B$39,'Summary TC'!$B76,'WOW PMPM &amp; Agg'!D$10:D$39),IF(AND('C Report'!$K$2=E$12,'C Report'!$K$3=1),(SUMIF('WOW PMPM &amp; Agg'!$B$10:$B$39,'Summary TC'!$B76,'WOW PMPM &amp; Agg'!D$10:D$39)*0.25),IF(AND('C Report'!$K$2=E$12,'C Report'!$K$3=2),(SUMIF('WOW PMPM &amp; Agg'!$B$10:$B$39,'Summary TC'!$B76,'WOW PMPM &amp; Agg'!D$10:D$39)*0.5),IF(AND('C Report'!$K$2=E$12,'C Report'!$K$3=3),(SUMIF('WOW PMPM &amp; Agg'!$B$10:$B$39,'Summary TC'!$B76,'WOW PMPM &amp; Agg'!D$10:D$39)*0.75),IF(AND('C Report'!$K$2=E$12,'C Report'!$K$3=4),SUMIF('WOW PMPM &amp; Agg'!$B$10:$B$39,'Summary TC'!$B76,'WOW PMPM &amp; Agg'!D$10:D$39),""))))),SUMIF('WOW PMPM &amp; Agg'!$B$10:$B$39,'Summary TC'!$B76,'WOW PMPM &amp; Agg'!D$10:D$39))</f>
        <v>0</v>
      </c>
      <c r="F76" s="588">
        <f>IF($B$8="Actuals Only",IF('C Report'!$K$2&gt;F$12,SUMIF('WOW PMPM &amp; Agg'!$B$10:$B$39,'Summary TC'!$B76,'WOW PMPM &amp; Agg'!E$10:E$39),IF(AND('C Report'!$K$2=F$12,'C Report'!$K$3=1),(SUMIF('WOW PMPM &amp; Agg'!$B$10:$B$39,'Summary TC'!$B76,'WOW PMPM &amp; Agg'!E$10:E$39)*0.25),IF(AND('C Report'!$K$2=F$12,'C Report'!$K$3=2),(SUMIF('WOW PMPM &amp; Agg'!$B$10:$B$39,'Summary TC'!$B76,'WOW PMPM &amp; Agg'!E$10:E$39)*0.5),IF(AND('C Report'!$K$2=F$12,'C Report'!$K$3=3),(SUMIF('WOW PMPM &amp; Agg'!$B$10:$B$39,'Summary TC'!$B76,'WOW PMPM &amp; Agg'!E$10:E$39)*0.75),IF(AND('C Report'!$K$2=F$12,'C Report'!$K$3=4),SUMIF('WOW PMPM &amp; Agg'!$B$10:$B$39,'Summary TC'!$B76,'WOW PMPM &amp; Agg'!E$10:E$39),""))))),SUMIF('WOW PMPM &amp; Agg'!$B$10:$B$39,'Summary TC'!$B76,'WOW PMPM &amp; Agg'!E$10:E$39))</f>
        <v>0</v>
      </c>
      <c r="G76" s="588">
        <f>IF($B$8="Actuals Only",IF('C Report'!$K$2&gt;G$12,SUMIF('WOW PMPM &amp; Agg'!$B$10:$B$39,'Summary TC'!$B76,'WOW PMPM &amp; Agg'!F$10:F$39),IF(AND('C Report'!$K$2=G$12,'C Report'!$K$3=1),(SUMIF('WOW PMPM &amp; Agg'!$B$10:$B$39,'Summary TC'!$B76,'WOW PMPM &amp; Agg'!F$10:F$39)*0.25),IF(AND('C Report'!$K$2=G$12,'C Report'!$K$3=2),(SUMIF('WOW PMPM &amp; Agg'!$B$10:$B$39,'Summary TC'!$B76,'WOW PMPM &amp; Agg'!F$10:F$39)*0.5),IF(AND('C Report'!$K$2=G$12,'C Report'!$K$3=3),(SUMIF('WOW PMPM &amp; Agg'!$B$10:$B$39,'Summary TC'!$B76,'WOW PMPM &amp; Agg'!F$10:F$39)*0.75),IF(AND('C Report'!$K$2=G$12,'C Report'!$K$3=4),SUMIF('WOW PMPM &amp; Agg'!$B$10:$B$39,'Summary TC'!$B76,'WOW PMPM &amp; Agg'!F$10:F$39),""))))),SUMIF('WOW PMPM &amp; Agg'!$B$10:$B$39,'Summary TC'!$B76,'WOW PMPM &amp; Agg'!F$10:F$39))</f>
        <v>0</v>
      </c>
      <c r="H76" s="588">
        <f>IF($B$8="Actuals Only",IF('C Report'!$K$2&gt;H$12,SUMIF('WOW PMPM &amp; Agg'!$B$10:$B$39,'Summary TC'!$B76,'WOW PMPM &amp; Agg'!G$10:G$39),IF(AND('C Report'!$K$2=H$12,'C Report'!$K$3=1),(SUMIF('WOW PMPM &amp; Agg'!$B$10:$B$39,'Summary TC'!$B76,'WOW PMPM &amp; Agg'!G$10:G$39)*0.25),IF(AND('C Report'!$K$2=H$12,'C Report'!$K$3=2),(SUMIF('WOW PMPM &amp; Agg'!$B$10:$B$39,'Summary TC'!$B76,'WOW PMPM &amp; Agg'!G$10:G$39)*0.5),IF(AND('C Report'!$K$2=H$12,'C Report'!$K$3=3),(SUMIF('WOW PMPM &amp; Agg'!$B$10:$B$39,'Summary TC'!$B76,'WOW PMPM &amp; Agg'!G$10:G$39)*0.75),IF(AND('C Report'!$K$2=H$12,'C Report'!$K$3=4),SUMIF('WOW PMPM &amp; Agg'!$B$10:$B$39,'Summary TC'!$B76,'WOW PMPM &amp; Agg'!G$10:G$39),""))))),SUMIF('WOW PMPM &amp; Agg'!$B$10:$B$39,'Summary TC'!$B76,'WOW PMPM &amp; Agg'!G$10:G$39))</f>
        <v>0</v>
      </c>
      <c r="I76" s="588">
        <f>IF($B$8="Actuals Only",IF('C Report'!$K$2&gt;I$12,SUMIF('WOW PMPM &amp; Agg'!$B$10:$B$39,'Summary TC'!$B76,'WOW PMPM &amp; Agg'!H$10:H$39),IF(AND('C Report'!$K$2=I$12,'C Report'!$K$3=1),(SUMIF('WOW PMPM &amp; Agg'!$B$10:$B$39,'Summary TC'!$B76,'WOW PMPM &amp; Agg'!H$10:H$39)*0.25),IF(AND('C Report'!$K$2=I$12,'C Report'!$K$3=2),(SUMIF('WOW PMPM &amp; Agg'!$B$10:$B$39,'Summary TC'!$B76,'WOW PMPM &amp; Agg'!H$10:H$39)*0.5),IF(AND('C Report'!$K$2=I$12,'C Report'!$K$3=3),(SUMIF('WOW PMPM &amp; Agg'!$B$10:$B$39,'Summary TC'!$B76,'WOW PMPM &amp; Agg'!H$10:H$39)*0.75),IF(AND('C Report'!$K$2=I$12,'C Report'!$K$3=4),SUMIF('WOW PMPM &amp; Agg'!$B$10:$B$39,'Summary TC'!$B76,'WOW PMPM &amp; Agg'!H$10:H$39),""))))),SUMIF('WOW PMPM &amp; Agg'!$B$10:$B$39,'Summary TC'!$B76,'WOW PMPM &amp; Agg'!H$10:H$39))</f>
        <v>0</v>
      </c>
      <c r="J76" s="588">
        <f>IF($B$8="Actuals Only",IF('C Report'!$K$2&gt;J$12,SUMIF('WOW PMPM &amp; Agg'!$B$10:$B$39,'Summary TC'!$B76,'WOW PMPM &amp; Agg'!I$10:I$39),IF(AND('C Report'!$K$2=J$12,'C Report'!$K$3=1),(SUMIF('WOW PMPM &amp; Agg'!$B$10:$B$39,'Summary TC'!$B76,'WOW PMPM &amp; Agg'!I$10:I$39)*0.25),IF(AND('C Report'!$K$2=J$12,'C Report'!$K$3=2),(SUMIF('WOW PMPM &amp; Agg'!$B$10:$B$39,'Summary TC'!$B76,'WOW PMPM &amp; Agg'!I$10:I$39)*0.5),IF(AND('C Report'!$K$2=J$12,'C Report'!$K$3=3),(SUMIF('WOW PMPM &amp; Agg'!$B$10:$B$39,'Summary TC'!$B76,'WOW PMPM &amp; Agg'!I$10:I$39)*0.75),IF(AND('C Report'!$K$2=J$12,'C Report'!$K$3=4),SUMIF('WOW PMPM &amp; Agg'!$B$10:$B$39,'Summary TC'!$B76,'WOW PMPM &amp; Agg'!I$10:I$39),""))))),SUMIF('WOW PMPM &amp; Agg'!$B$10:$B$39,'Summary TC'!$B76,'WOW PMPM &amp; Agg'!I$10:I$39))</f>
        <v>0</v>
      </c>
      <c r="K76" s="588">
        <f>IF($B$8="Actuals Only",IF('C Report'!$K$2&gt;K$12,SUMIF('WOW PMPM &amp; Agg'!$B$10:$B$39,'Summary TC'!$B76,'WOW PMPM &amp; Agg'!J$10:J$39),IF(AND('C Report'!$K$2=K$12,'C Report'!$K$3=1),(SUMIF('WOW PMPM &amp; Agg'!$B$10:$B$39,'Summary TC'!$B76,'WOW PMPM &amp; Agg'!J$10:J$39)*0.25),IF(AND('C Report'!$K$2=K$12,'C Report'!$K$3=2),(SUMIF('WOW PMPM &amp; Agg'!$B$10:$B$39,'Summary TC'!$B76,'WOW PMPM &amp; Agg'!J$10:J$39)*0.5),IF(AND('C Report'!$K$2=K$12,'C Report'!$K$3=3),(SUMIF('WOW PMPM &amp; Agg'!$B$10:$B$39,'Summary TC'!$B76,'WOW PMPM &amp; Agg'!J$10:J$39)*0.75),IF(AND('C Report'!$K$2=K$12,'C Report'!$K$3=4),SUMIF('WOW PMPM &amp; Agg'!$B$10:$B$39,'Summary TC'!$B76,'WOW PMPM &amp; Agg'!J$10:J$39),""))))),SUMIF('WOW PMPM &amp; Agg'!$B$10:$B$39,'Summary TC'!$B76,'WOW PMPM &amp; Agg'!J$10:J$39))</f>
        <v>0</v>
      </c>
      <c r="L76" s="588">
        <f>IF($B$8="Actuals Only",IF('C Report'!$K$2&gt;L$12,SUMIF('WOW PMPM &amp; Agg'!$B$10:$B$39,'Summary TC'!$B76,'WOW PMPM &amp; Agg'!K$10:K$39),IF(AND('C Report'!$K$2=L$12,'C Report'!$K$3=1),(SUMIF('WOW PMPM &amp; Agg'!$B$10:$B$39,'Summary TC'!$B76,'WOW PMPM &amp; Agg'!K$10:K$39)*0.25),IF(AND('C Report'!$K$2=L$12,'C Report'!$K$3=2),(SUMIF('WOW PMPM &amp; Agg'!$B$10:$B$39,'Summary TC'!$B76,'WOW PMPM &amp; Agg'!K$10:K$39)*0.5),IF(AND('C Report'!$K$2=L$12,'C Report'!$K$3=3),(SUMIF('WOW PMPM &amp; Agg'!$B$10:$B$39,'Summary TC'!$B76,'WOW PMPM &amp; Agg'!K$10:K$39)*0.75),IF(AND('C Report'!$K$2=L$12,'C Report'!$K$3=4),SUMIF('WOW PMPM &amp; Agg'!$B$10:$B$39,'Summary TC'!$B76,'WOW PMPM &amp; Agg'!K$10:K$39),""))))),SUMIF('WOW PMPM &amp; Agg'!$B$10:$B$39,'Summary TC'!$B76,'WOW PMPM &amp; Agg'!K$10:K$39))</f>
        <v>0</v>
      </c>
      <c r="M76" s="588">
        <f>IF($B$8="Actuals Only",IF('C Report'!$K$2&gt;M$12,SUMIF('WOW PMPM &amp; Agg'!$B$10:$B$39,'Summary TC'!$B76,'WOW PMPM &amp; Agg'!L$10:L$39),IF(AND('C Report'!$K$2=M$12,'C Report'!$K$3=1),(SUMIF('WOW PMPM &amp; Agg'!$B$10:$B$39,'Summary TC'!$B76,'WOW PMPM &amp; Agg'!L$10:L$39)*0.25),IF(AND('C Report'!$K$2=M$12,'C Report'!$K$3=2),(SUMIF('WOW PMPM &amp; Agg'!$B$10:$B$39,'Summary TC'!$B76,'WOW PMPM &amp; Agg'!L$10:L$39)*0.5),IF(AND('C Report'!$K$2=M$12,'C Report'!$K$3=3),(SUMIF('WOW PMPM &amp; Agg'!$B$10:$B$39,'Summary TC'!$B76,'WOW PMPM &amp; Agg'!L$10:L$39)*0.75),IF(AND('C Report'!$K$2=M$12,'C Report'!$K$3=4),SUMIF('WOW PMPM &amp; Agg'!$B$10:$B$39,'Summary TC'!$B76,'WOW PMPM &amp; Agg'!L$10:L$39),""))))),SUMIF('WOW PMPM &amp; Agg'!$B$10:$B$39,'Summary TC'!$B76,'WOW PMPM &amp; Agg'!L$10:L$39))</f>
        <v>0</v>
      </c>
      <c r="N76" s="588">
        <f>IF($B$8="Actuals Only",IF('C Report'!$K$2&gt;N$12,SUMIF('WOW PMPM &amp; Agg'!$B$10:$B$39,'Summary TC'!$B76,'WOW PMPM &amp; Agg'!M$10:M$39),IF(AND('C Report'!$K$2=N$12,'C Report'!$K$3=1),(SUMIF('WOW PMPM &amp; Agg'!$B$10:$B$39,'Summary TC'!$B76,'WOW PMPM &amp; Agg'!M$10:M$39)*0.25),IF(AND('C Report'!$K$2=N$12,'C Report'!$K$3=2),(SUMIF('WOW PMPM &amp; Agg'!$B$10:$B$39,'Summary TC'!$B76,'WOW PMPM &amp; Agg'!M$10:M$39)*0.5),IF(AND('C Report'!$K$2=N$12,'C Report'!$K$3=3),(SUMIF('WOW PMPM &amp; Agg'!$B$10:$B$39,'Summary TC'!$B76,'WOW PMPM &amp; Agg'!M$10:M$39)*0.75),IF(AND('C Report'!$K$2=N$12,'C Report'!$K$3=4),SUMIF('WOW PMPM &amp; Agg'!$B$10:$B$39,'Summary TC'!$B76,'WOW PMPM &amp; Agg'!M$10:M$39),""))))),SUMIF('WOW PMPM &amp; Agg'!$B$10:$B$39,'Summary TC'!$B76,'WOW PMPM &amp; Agg'!M$10:M$39))</f>
        <v>0</v>
      </c>
      <c r="O76" s="588">
        <f>IF($B$8="Actuals Only",IF('C Report'!$K$2&gt;O$12,SUMIF('WOW PMPM &amp; Agg'!$B$10:$B$39,'Summary TC'!$B76,'WOW PMPM &amp; Agg'!N$10:N$39),IF(AND('C Report'!$K$2=O$12,'C Report'!$K$3=1),(SUMIF('WOW PMPM &amp; Agg'!$B$10:$B$39,'Summary TC'!$B76,'WOW PMPM &amp; Agg'!N$10:N$39)*0.25),IF(AND('C Report'!$K$2=O$12,'C Report'!$K$3=2),(SUMIF('WOW PMPM &amp; Agg'!$B$10:$B$39,'Summary TC'!$B76,'WOW PMPM &amp; Agg'!N$10:N$39)*0.5),IF(AND('C Report'!$K$2=O$12,'C Report'!$K$3=3),(SUMIF('WOW PMPM &amp; Agg'!$B$10:$B$39,'Summary TC'!$B76,'WOW PMPM &amp; Agg'!N$10:N$39)*0.75),IF(AND('C Report'!$K$2=O$12,'C Report'!$K$3=4),SUMIF('WOW PMPM &amp; Agg'!$B$10:$B$39,'Summary TC'!$B76,'WOW PMPM &amp; Agg'!N$10:N$39),""))))),SUMIF('WOW PMPM &amp; Agg'!$B$10:$B$39,'Summary TC'!$B76,'WOW PMPM &amp; Agg'!N$10:N$39))</f>
        <v>0</v>
      </c>
      <c r="P76" s="588">
        <f>IF($B$8="Actuals Only",IF('C Report'!$K$2&gt;P$12,SUMIF('WOW PMPM &amp; Agg'!$B$10:$B$39,'Summary TC'!$B76,'WOW PMPM &amp; Agg'!O$10:O$39),IF(AND('C Report'!$K$2=P$12,'C Report'!$K$3=1),(SUMIF('WOW PMPM &amp; Agg'!$B$10:$B$39,'Summary TC'!$B76,'WOW PMPM &amp; Agg'!O$10:O$39)*0.25),IF(AND('C Report'!$K$2=P$12,'C Report'!$K$3=2),(SUMIF('WOW PMPM &amp; Agg'!$B$10:$B$39,'Summary TC'!$B76,'WOW PMPM &amp; Agg'!O$10:O$39)*0.5),IF(AND('C Report'!$K$2=P$12,'C Report'!$K$3=3),(SUMIF('WOW PMPM &amp; Agg'!$B$10:$B$39,'Summary TC'!$B76,'WOW PMPM &amp; Agg'!O$10:O$39)*0.75),IF(AND('C Report'!$K$2=P$12,'C Report'!$K$3=4),SUMIF('WOW PMPM &amp; Agg'!$B$10:$B$39,'Summary TC'!$B76,'WOW PMPM &amp; Agg'!O$10:O$39),""))))),SUMIF('WOW PMPM &amp; Agg'!$B$10:$B$39,'Summary TC'!$B76,'WOW PMPM &amp; Agg'!O$10:O$39))</f>
        <v>0</v>
      </c>
      <c r="Q76" s="588">
        <f>IF($B$8="Actuals Only",IF('C Report'!$K$2&gt;Q$12,SUMIF('WOW PMPM &amp; Agg'!$B$10:$B$39,'Summary TC'!$B76,'WOW PMPM &amp; Agg'!P$10:P$39),IF(AND('C Report'!$K$2=Q$12,'C Report'!$K$3=1),(SUMIF('WOW PMPM &amp; Agg'!$B$10:$B$39,'Summary TC'!$B76,'WOW PMPM &amp; Agg'!P$10:P$39)*0.25),IF(AND('C Report'!$K$2=Q$12,'C Report'!$K$3=2),(SUMIF('WOW PMPM &amp; Agg'!$B$10:$B$39,'Summary TC'!$B76,'WOW PMPM &amp; Agg'!P$10:P$39)*0.5),IF(AND('C Report'!$K$2=Q$12,'C Report'!$K$3=3),(SUMIF('WOW PMPM &amp; Agg'!$B$10:$B$39,'Summary TC'!$B76,'WOW PMPM &amp; Agg'!P$10:P$39)*0.75),IF(AND('C Report'!$K$2=Q$12,'C Report'!$K$3=4),SUMIF('WOW PMPM &amp; Agg'!$B$10:$B$39,'Summary TC'!$B76,'WOW PMPM &amp; Agg'!P$10:P$39),""))))),SUMIF('WOW PMPM &amp; Agg'!$B$10:$B$39,'Summary TC'!$B76,'WOW PMPM &amp; Agg'!P$10:P$39))</f>
        <v>0</v>
      </c>
      <c r="R76" s="588">
        <f>IF($B$8="Actuals Only",IF('C Report'!$K$2&gt;R$12,SUMIF('WOW PMPM &amp; Agg'!$B$10:$B$39,'Summary TC'!$B76,'WOW PMPM &amp; Agg'!Q$10:Q$39),IF(AND('C Report'!$K$2=R$12,'C Report'!$K$3=1),(SUMIF('WOW PMPM &amp; Agg'!$B$10:$B$39,'Summary TC'!$B76,'WOW PMPM &amp; Agg'!Q$10:Q$39)*0.25),IF(AND('C Report'!$K$2=R$12,'C Report'!$K$3=2),(SUMIF('WOW PMPM &amp; Agg'!$B$10:$B$39,'Summary TC'!$B76,'WOW PMPM &amp; Agg'!Q$10:Q$39)*0.5),IF(AND('C Report'!$K$2=R$12,'C Report'!$K$3=3),(SUMIF('WOW PMPM &amp; Agg'!$B$10:$B$39,'Summary TC'!$B76,'WOW PMPM &amp; Agg'!Q$10:Q$39)*0.75),IF(AND('C Report'!$K$2=R$12,'C Report'!$K$3=4),SUMIF('WOW PMPM &amp; Agg'!$B$10:$B$39,'Summary TC'!$B76,'WOW PMPM &amp; Agg'!Q$10:Q$39),""))))),SUMIF('WOW PMPM &amp; Agg'!$B$10:$B$39,'Summary TC'!$B76,'WOW PMPM &amp; Agg'!Q$10:Q$39))</f>
        <v>0</v>
      </c>
      <c r="S76" s="588">
        <f>IF($B$8="Actuals Only",IF('C Report'!$K$2&gt;S$12,SUMIF('WOW PMPM &amp; Agg'!$B$10:$B$39,'Summary TC'!$B76,'WOW PMPM &amp; Agg'!R$10:R$39),IF(AND('C Report'!$K$2=S$12,'C Report'!$K$3=1),(SUMIF('WOW PMPM &amp; Agg'!$B$10:$B$39,'Summary TC'!$B76,'WOW PMPM &amp; Agg'!R$10:R$39)*0.25),IF(AND('C Report'!$K$2=S$12,'C Report'!$K$3=2),(SUMIF('WOW PMPM &amp; Agg'!$B$10:$B$39,'Summary TC'!$B76,'WOW PMPM &amp; Agg'!R$10:R$39)*0.5),IF(AND('C Report'!$K$2=S$12,'C Report'!$K$3=3),(SUMIF('WOW PMPM &amp; Agg'!$B$10:$B$39,'Summary TC'!$B76,'WOW PMPM &amp; Agg'!R$10:R$39)*0.75),IF(AND('C Report'!$K$2=S$12,'C Report'!$K$3=4),SUMIF('WOW PMPM &amp; Agg'!$B$10:$B$39,'Summary TC'!$B76,'WOW PMPM &amp; Agg'!R$10:R$39),""))))),SUMIF('WOW PMPM &amp; Agg'!$B$10:$B$39,'Summary TC'!$B76,'WOW PMPM &amp; Agg'!R$10:R$39))</f>
        <v>0</v>
      </c>
      <c r="T76" s="587">
        <f>IF($B$8="Actuals Only",IF('C Report'!$K$2&gt;T$12,SUMIF('WOW PMPM &amp; Agg'!$B$10:$B$39,'Summary TC'!$B76,'WOW PMPM &amp; Agg'!S$10:S$39),IF(AND('C Report'!$K$2=T$12,'C Report'!$K$3=1),(SUMIF('WOW PMPM &amp; Agg'!$B$10:$B$39,'Summary TC'!$B76,'WOW PMPM &amp; Agg'!S$10:S$39)*0.25),IF(AND('C Report'!$K$2=T$12,'C Report'!$K$3=2),(SUMIF('WOW PMPM &amp; Agg'!$B$10:$B$39,'Summary TC'!$B76,'WOW PMPM &amp; Agg'!S$10:S$39)*0.5),IF(AND('C Report'!$K$2=T$12,'C Report'!$K$3=3),(SUMIF('WOW PMPM &amp; Agg'!$B$10:$B$39,'Summary TC'!$B76,'WOW PMPM &amp; Agg'!S$10:S$39)*0.75),IF(AND('C Report'!$K$2=T$12,'C Report'!$K$3=4),SUMIF('WOW PMPM &amp; Agg'!$B$10:$B$39,'Summary TC'!$B76,'WOW PMPM &amp; Agg'!S$10:S$39),""))))),SUMIF('WOW PMPM &amp; Agg'!$B$10:$B$39,'Summary TC'!$B76,'WOW PMPM &amp; Agg'!S$10:S$39))</f>
        <v>0</v>
      </c>
      <c r="U76" s="862">
        <f>IF($B$8="Actuals Only",IF('C Report'!$K$2&gt;U$12,SUMIF('WOW PMPM &amp; Agg'!$B$10:$B$39,'Summary TC'!$B76,'WOW PMPM &amp; Agg'!T$10:T$39),IF(AND('C Report'!$K$2=U$12,'C Report'!$K$3=1),(SUMIF('WOW PMPM &amp; Agg'!$B$10:$B$39,'Summary TC'!$B76,'WOW PMPM &amp; Agg'!T$10:T$39)*0.25),IF(AND('C Report'!$K$2=U$12,'C Report'!$K$3=2),(SUMIF('WOW PMPM &amp; Agg'!$B$10:$B$39,'Summary TC'!$B76,'WOW PMPM &amp; Agg'!T$10:T$39)*0.5),IF(AND('C Report'!$K$2=U$12,'C Report'!$K$3=3),(SUMIF('WOW PMPM &amp; Agg'!$B$10:$B$39,'Summary TC'!$B76,'WOW PMPM &amp; Agg'!T$10:T$39)*0.75),IF(AND('C Report'!$K$2=U$12,'C Report'!$K$3=4),SUMIF('WOW PMPM &amp; Agg'!$B$10:$B$39,'Summary TC'!$B76,'WOW PMPM &amp; Agg'!T$10:T$39),""))))),SUMIF('WOW PMPM &amp; Agg'!$B$10:$B$39,'Summary TC'!$B76,'WOW PMPM &amp; Agg'!T$10:T$39))</f>
        <v>0</v>
      </c>
      <c r="V76" s="862">
        <f>IF($B$8="Actuals Only",IF('C Report'!$K$2&gt;V$12,SUMIF('WOW PMPM &amp; Agg'!$B$10:$B$39,'Summary TC'!$B76,'WOW PMPM &amp; Agg'!U$10:U$39),IF(AND('C Report'!$K$2=V$12,'C Report'!$K$3=1),(SUMIF('WOW PMPM &amp; Agg'!$B$10:$B$39,'Summary TC'!$B76,'WOW PMPM &amp; Agg'!U$10:U$39)*0.25),IF(AND('C Report'!$K$2=V$12,'C Report'!$K$3=2),(SUMIF('WOW PMPM &amp; Agg'!$B$10:$B$39,'Summary TC'!$B76,'WOW PMPM &amp; Agg'!U$10:U$39)*0.5),IF(AND('C Report'!$K$2=V$12,'C Report'!$K$3=3),(SUMIF('WOW PMPM &amp; Agg'!$B$10:$B$39,'Summary TC'!$B76,'WOW PMPM &amp; Agg'!U$10:U$39)*0.75),IF(AND('C Report'!$K$2=V$12,'C Report'!$K$3=4),SUMIF('WOW PMPM &amp; Agg'!$B$10:$B$39,'Summary TC'!$B76,'WOW PMPM &amp; Agg'!U$10:U$39),""))))),SUMIF('WOW PMPM &amp; Agg'!$B$10:$B$39,'Summary TC'!$B76,'WOW PMPM &amp; Agg'!U$10:U$39))</f>
        <v>0</v>
      </c>
      <c r="W76" s="862">
        <f>IF($B$8="Actuals Only",IF('C Report'!$K$2&gt;W$12,SUMIF('WOW PMPM &amp; Agg'!$B$10:$B$39,'Summary TC'!$B76,'WOW PMPM &amp; Agg'!V$10:V$39),IF(AND('C Report'!$K$2=W$12,'C Report'!$K$3=1),(SUMIF('WOW PMPM &amp; Agg'!$B$10:$B$39,'Summary TC'!$B76,'WOW PMPM &amp; Agg'!V$10:V$39)*0.25),IF(AND('C Report'!$K$2=W$12,'C Report'!$K$3=2),(SUMIF('WOW PMPM &amp; Agg'!$B$10:$B$39,'Summary TC'!$B76,'WOW PMPM &amp; Agg'!V$10:V$39)*0.5),IF(AND('C Report'!$K$2=W$12,'C Report'!$K$3=3),(SUMIF('WOW PMPM &amp; Agg'!$B$10:$B$39,'Summary TC'!$B76,'WOW PMPM &amp; Agg'!V$10:V$39)*0.75),IF(AND('C Report'!$K$2=W$12,'C Report'!$K$3=4),SUMIF('WOW PMPM &amp; Agg'!$B$10:$B$39,'Summary TC'!$B76,'WOW PMPM &amp; Agg'!V$10:V$39),""))))),SUMIF('WOW PMPM &amp; Agg'!$B$10:$B$39,'Summary TC'!$B76,'WOW PMPM &amp; Agg'!V$10:V$39))</f>
        <v>0</v>
      </c>
      <c r="X76" s="589">
        <f>IF($B$8="Actuals Only",IF('C Report'!$K$2&gt;X$12,SUMIF('WOW PMPM &amp; Agg'!$B$10:$B$39,'Summary TC'!$B76,'WOW PMPM &amp; Agg'!W$10:W$39),IF(AND('C Report'!$K$2=X$12,'C Report'!$K$3=1),(SUMIF('WOW PMPM &amp; Agg'!$B$10:$B$39,'Summary TC'!$B76,'WOW PMPM &amp; Agg'!W$10:W$39)*0.25),IF(AND('C Report'!$K$2=X$12,'C Report'!$K$3=2),(SUMIF('WOW PMPM &amp; Agg'!$B$10:$B$39,'Summary TC'!$B76,'WOW PMPM &amp; Agg'!W$10:W$39)*0.5),IF(AND('C Report'!$K$2=X$12,'C Report'!$K$3=3),(SUMIF('WOW PMPM &amp; Agg'!$B$10:$B$39,'Summary TC'!$B76,'WOW PMPM &amp; Agg'!W$10:W$39)*0.75),IF(AND('C Report'!$K$2=X$12,'C Report'!$K$3=4),SUMIF('WOW PMPM &amp; Agg'!$B$10:$B$39,'Summary TC'!$B76,'WOW PMPM &amp; Agg'!W$10:W$39),""))))),SUMIF('WOW PMPM &amp; Agg'!$B$10:$B$39,'Summary TC'!$B76,'WOW PMPM &amp; Agg'!W$10:W$39))</f>
        <v>0</v>
      </c>
      <c r="Y76" s="588">
        <f>IF($B$8="Actuals Only",IF('C Report'!$K$2&gt;Y$12,SUMIF('WOW PMPM &amp; Agg'!$B$10:$B$39,'Summary TC'!$B76,'WOW PMPM &amp; Agg'!X$10:X$39),IF(AND('C Report'!$K$2=Y$12,'C Report'!$K$3=1),(SUMIF('WOW PMPM &amp; Agg'!$B$10:$B$39,'Summary TC'!$B76,'WOW PMPM &amp; Agg'!X$10:X$39)*0.25),IF(AND('C Report'!$K$2=Y$12,'C Report'!$K$3=2),(SUMIF('WOW PMPM &amp; Agg'!$B$10:$B$39,'Summary TC'!$B76,'WOW PMPM &amp; Agg'!X$10:X$39)*0.5),IF(AND('C Report'!$K$2=Y$12,'C Report'!$K$3=3),(SUMIF('WOW PMPM &amp; Agg'!$B$10:$B$39,'Summary TC'!$B76,'WOW PMPM &amp; Agg'!X$10:X$39)*0.75),IF(AND('C Report'!$K$2=Y$12,'C Report'!$K$3=4),SUMIF('WOW PMPM &amp; Agg'!$B$10:$B$39,'Summary TC'!$B76,'WOW PMPM &amp; Agg'!X$10:X$39),""))))),SUMIF('WOW PMPM &amp; Agg'!$B$10:$B$39,'Summary TC'!$B76,'WOW PMPM &amp; Agg'!X$10:X$39))</f>
        <v>0</v>
      </c>
      <c r="Z76" s="588">
        <f>IF($B$8="Actuals Only",IF('C Report'!$K$2&gt;Z$12,SUMIF('WOW PMPM &amp; Agg'!$B$10:$B$39,'Summary TC'!$B76,'WOW PMPM &amp; Agg'!Y$10:Y$39),IF(AND('C Report'!$K$2=Z$12,'C Report'!$K$3=1),(SUMIF('WOW PMPM &amp; Agg'!$B$10:$B$39,'Summary TC'!$B76,'WOW PMPM &amp; Agg'!Y$10:Y$39)*0.25),IF(AND('C Report'!$K$2=Z$12,'C Report'!$K$3=2),(SUMIF('WOW PMPM &amp; Agg'!$B$10:$B$39,'Summary TC'!$B76,'WOW PMPM &amp; Agg'!Y$10:Y$39)*0.5),IF(AND('C Report'!$K$2=Z$12,'C Report'!$K$3=3),(SUMIF('WOW PMPM &amp; Agg'!$B$10:$B$39,'Summary TC'!$B76,'WOW PMPM &amp; Agg'!Y$10:Y$39)*0.75),IF(AND('C Report'!$K$2=Z$12,'C Report'!$K$3=4),SUMIF('WOW PMPM &amp; Agg'!$B$10:$B$39,'Summary TC'!$B76,'WOW PMPM &amp; Agg'!Y$10:Y$39),""))))),SUMIF('WOW PMPM &amp; Agg'!$B$10:$B$39,'Summary TC'!$B76,'WOW PMPM &amp; Agg'!Y$10:Y$39))</f>
        <v>0</v>
      </c>
      <c r="AA76" s="588">
        <f>IF($B$8="Actuals Only",IF('C Report'!$K$2&gt;AA$12,SUMIF('WOW PMPM &amp; Agg'!$B$10:$B$39,'Summary TC'!$B76,'WOW PMPM &amp; Agg'!Z$10:Z$39),IF(AND('C Report'!$K$2=AA$12,'C Report'!$K$3=1),(SUMIF('WOW PMPM &amp; Agg'!$B$10:$B$39,'Summary TC'!$B76,'WOW PMPM &amp; Agg'!Z$10:Z$39)*0.25),IF(AND('C Report'!$K$2=AA$12,'C Report'!$K$3=2),(SUMIF('WOW PMPM &amp; Agg'!$B$10:$B$39,'Summary TC'!$B76,'WOW PMPM &amp; Agg'!Z$10:Z$39)*0.5),IF(AND('C Report'!$K$2=AA$12,'C Report'!$K$3=3),(SUMIF('WOW PMPM &amp; Agg'!$B$10:$B$39,'Summary TC'!$B76,'WOW PMPM &amp; Agg'!Z$10:Z$39)*0.75),IF(AND('C Report'!$K$2=AA$12,'C Report'!$K$3=4),SUMIF('WOW PMPM &amp; Agg'!$B$10:$B$39,'Summary TC'!$B76,'WOW PMPM &amp; Agg'!Z$10:Z$39),""))))),SUMIF('WOW PMPM &amp; Agg'!$B$10:$B$39,'Summary TC'!$B76,'WOW PMPM &amp; Agg'!Z$10:Z$39))</f>
        <v>0</v>
      </c>
      <c r="AB76" s="588">
        <f>IF($B$8="Actuals Only",IF('C Report'!$K$2&gt;AB$12,SUMIF('WOW PMPM &amp; Agg'!$B$10:$B$39,'Summary TC'!$B76,'WOW PMPM &amp; Agg'!AA$10:AA$39),IF(AND('C Report'!$K$2=AB$12,'C Report'!$K$3=1),(SUMIF('WOW PMPM &amp; Agg'!$B$10:$B$39,'Summary TC'!$B76,'WOW PMPM &amp; Agg'!AA$10:AA$39)*0.25),IF(AND('C Report'!$K$2=AB$12,'C Report'!$K$3=2),(SUMIF('WOW PMPM &amp; Agg'!$B$10:$B$39,'Summary TC'!$B76,'WOW PMPM &amp; Agg'!AA$10:AA$39)*0.5),IF(AND('C Report'!$K$2=AB$12,'C Report'!$K$3=3),(SUMIF('WOW PMPM &amp; Agg'!$B$10:$B$39,'Summary TC'!$B76,'WOW PMPM &amp; Agg'!AA$10:AA$39)*0.75),IF(AND('C Report'!$K$2=AB$12,'C Report'!$K$3=4),SUMIF('WOW PMPM &amp; Agg'!$B$10:$B$39,'Summary TC'!$B76,'WOW PMPM &amp; Agg'!AA$10:AA$39),""))))),SUMIF('WOW PMPM &amp; Agg'!$B$10:$B$39,'Summary TC'!$B76,'WOW PMPM &amp; Agg'!AA$10:AA$39))</f>
        <v>0</v>
      </c>
      <c r="AC76" s="588">
        <f>IF($B$8="Actuals Only",IF('C Report'!$K$2&gt;AC$12,SUMIF('WOW PMPM &amp; Agg'!$B$10:$B$39,'Summary TC'!$B76,'WOW PMPM &amp; Agg'!AB$10:AB$39),IF(AND('C Report'!$K$2=AC$12,'C Report'!$K$3=1),(SUMIF('WOW PMPM &amp; Agg'!$B$10:$B$39,'Summary TC'!$B76,'WOW PMPM &amp; Agg'!AB$10:AB$39)*0.25),IF(AND('C Report'!$K$2=AC$12,'C Report'!$K$3=2),(SUMIF('WOW PMPM &amp; Agg'!$B$10:$B$39,'Summary TC'!$B76,'WOW PMPM &amp; Agg'!AB$10:AB$39)*0.5),IF(AND('C Report'!$K$2=AC$12,'C Report'!$K$3=3),(SUMIF('WOW PMPM &amp; Agg'!$B$10:$B$39,'Summary TC'!$B76,'WOW PMPM &amp; Agg'!AB$10:AB$39)*0.75),IF(AND('C Report'!$K$2=AC$12,'C Report'!$K$3=4),SUMIF('WOW PMPM &amp; Agg'!$B$10:$B$39,'Summary TC'!$B76,'WOW PMPM &amp; Agg'!AB$10:AB$39),""))))),SUMIF('WOW PMPM &amp; Agg'!$B$10:$B$39,'Summary TC'!$B76,'WOW PMPM &amp; Agg'!AB$10:AB$39))</f>
        <v>0</v>
      </c>
      <c r="AD76" s="588">
        <f>IF($B$8="Actuals Only",IF('C Report'!$K$2&gt;AD$12,SUMIF('WOW PMPM &amp; Agg'!$B$10:$B$39,'Summary TC'!$B76,'WOW PMPM &amp; Agg'!AC$10:AC$39),IF(AND('C Report'!$K$2=AD$12,'C Report'!$K$3=1),(SUMIF('WOW PMPM &amp; Agg'!$B$10:$B$39,'Summary TC'!$B76,'WOW PMPM &amp; Agg'!AC$10:AC$39)*0.25),IF(AND('C Report'!$K$2=AD$12,'C Report'!$K$3=2),(SUMIF('WOW PMPM &amp; Agg'!$B$10:$B$39,'Summary TC'!$B76,'WOW PMPM &amp; Agg'!AC$10:AC$39)*0.5),IF(AND('C Report'!$K$2=AD$12,'C Report'!$K$3=3),(SUMIF('WOW PMPM &amp; Agg'!$B$10:$B$39,'Summary TC'!$B76,'WOW PMPM &amp; Agg'!AC$10:AC$39)*0.75),IF(AND('C Report'!$K$2=AD$12,'C Report'!$K$3=4),SUMIF('WOW PMPM &amp; Agg'!$B$10:$B$39,'Summary TC'!$B76,'WOW PMPM &amp; Agg'!AC$10:AC$39),""))))),SUMIF('WOW PMPM &amp; Agg'!$B$10:$B$39,'Summary TC'!$B76,'WOW PMPM &amp; Agg'!AC$10:AC$39))</f>
        <v>0</v>
      </c>
      <c r="AE76" s="588">
        <f>IF($B$8="Actuals Only",IF('C Report'!$K$2&gt;AE$12,SUMIF('WOW PMPM &amp; Agg'!$B$10:$B$39,'Summary TC'!$B76,'WOW PMPM &amp; Agg'!AD$10:AD$39),IF(AND('C Report'!$K$2=AE$12,'C Report'!$K$3=1),(SUMIF('WOW PMPM &amp; Agg'!$B$10:$B$39,'Summary TC'!$B76,'WOW PMPM &amp; Agg'!AD$10:AD$39)*0.25),IF(AND('C Report'!$K$2=AE$12,'C Report'!$K$3=2),(SUMIF('WOW PMPM &amp; Agg'!$B$10:$B$39,'Summary TC'!$B76,'WOW PMPM &amp; Agg'!AD$10:AD$39)*0.5),IF(AND('C Report'!$K$2=AE$12,'C Report'!$K$3=3),(SUMIF('WOW PMPM &amp; Agg'!$B$10:$B$39,'Summary TC'!$B76,'WOW PMPM &amp; Agg'!AD$10:AD$39)*0.75),IF(AND('C Report'!$K$2=AE$12,'C Report'!$K$3=4),SUMIF('WOW PMPM &amp; Agg'!$B$10:$B$39,'Summary TC'!$B76,'WOW PMPM &amp; Agg'!AD$10:AD$39),""))))),SUMIF('WOW PMPM &amp; Agg'!$B$10:$B$39,'Summary TC'!$B76,'WOW PMPM &amp; Agg'!AD$10:AD$39))</f>
        <v>0</v>
      </c>
      <c r="AF76" s="588">
        <f>IF($B$8="Actuals Only",IF('C Report'!$K$2&gt;AF$12,SUMIF('WOW PMPM &amp; Agg'!$B$10:$B$39,'Summary TC'!$B76,'WOW PMPM &amp; Agg'!AE$10:AE$39),IF(AND('C Report'!$K$2=AF$12,'C Report'!$K$3=1),(SUMIF('WOW PMPM &amp; Agg'!$B$10:$B$39,'Summary TC'!$B76,'WOW PMPM &amp; Agg'!AE$10:AE$39)*0.25),IF(AND('C Report'!$K$2=AF$12,'C Report'!$K$3=2),(SUMIF('WOW PMPM &amp; Agg'!$B$10:$B$39,'Summary TC'!$B76,'WOW PMPM &amp; Agg'!AE$10:AE$39)*0.5),IF(AND('C Report'!$K$2=AF$12,'C Report'!$K$3=3),(SUMIF('WOW PMPM &amp; Agg'!$B$10:$B$39,'Summary TC'!$B76,'WOW PMPM &amp; Agg'!AE$10:AE$39)*0.75),IF(AND('C Report'!$K$2=AF$12,'C Report'!$K$3=4),SUMIF('WOW PMPM &amp; Agg'!$B$10:$B$39,'Summary TC'!$B76,'WOW PMPM &amp; Agg'!AE$10:AE$39),""))))),SUMIF('WOW PMPM &amp; Agg'!$B$10:$B$39,'Summary TC'!$B76,'WOW PMPM &amp; Agg'!AE$10:AE$39))</f>
        <v>0</v>
      </c>
      <c r="AG76" s="588">
        <f>IF($B$8="Actuals Only",IF('C Report'!$K$2&gt;AG$12,SUMIF('WOW PMPM &amp; Agg'!$B$10:$B$39,'Summary TC'!$B76,'WOW PMPM &amp; Agg'!AF$10:AF$39),IF(AND('C Report'!$K$2=AG$12,'C Report'!$K$3=1),(SUMIF('WOW PMPM &amp; Agg'!$B$10:$B$39,'Summary TC'!$B76,'WOW PMPM &amp; Agg'!AF$10:AF$39)*0.25),IF(AND('C Report'!$K$2=AG$12,'C Report'!$K$3=2),(SUMIF('WOW PMPM &amp; Agg'!$B$10:$B$39,'Summary TC'!$B76,'WOW PMPM &amp; Agg'!AF$10:AF$39)*0.5),IF(AND('C Report'!$K$2=AG$12,'C Report'!$K$3=3),(SUMIF('WOW PMPM &amp; Agg'!$B$10:$B$39,'Summary TC'!$B76,'WOW PMPM &amp; Agg'!AF$10:AF$39)*0.75),IF(AND('C Report'!$K$2=AG$12,'C Report'!$K$3=4),SUMIF('WOW PMPM &amp; Agg'!$B$10:$B$39,'Summary TC'!$B76,'WOW PMPM &amp; Agg'!AF$10:AF$39),""))))),SUMIF('WOW PMPM &amp; Agg'!$B$10:$B$39,'Summary TC'!$B76,'WOW PMPM &amp; Agg'!AF$10:AF$39))</f>
        <v>0</v>
      </c>
      <c r="AH76" s="589">
        <f>IF($B$8="Actuals Only",IF('C Report'!$K$2&gt;AH$12,SUMIF('WOW PMPM &amp; Agg'!$B$10:$B$39,'Summary TC'!$B76,'WOW PMPM &amp; Agg'!AG$10:AG$39),IF(AND('C Report'!$K$2=AH$12,'C Report'!$K$3=1),(SUMIF('WOW PMPM &amp; Agg'!$B$10:$B$39,'Summary TC'!$B76,'WOW PMPM &amp; Agg'!AG$10:AG$39)*0.25),IF(AND('C Report'!$K$2=AH$12,'C Report'!$K$3=2),(SUMIF('WOW PMPM &amp; Agg'!$B$10:$B$39,'Summary TC'!$B76,'WOW PMPM &amp; Agg'!AG$10:AG$39)*0.5),IF(AND('C Report'!$K$2=AH$12,'C Report'!$K$3=3),(SUMIF('WOW PMPM &amp; Agg'!$B$10:$B$39,'Summary TC'!$B76,'WOW PMPM &amp; Agg'!AG$10:AG$39)*0.75),IF(AND('C Report'!$K$2=AH$12,'C Report'!$K$3=4),SUMIF('WOW PMPM &amp; Agg'!$B$10:$B$39,'Summary TC'!$B76,'WOW PMPM &amp; Agg'!AG$10:AG$39),""))))),SUMIF('WOW PMPM &amp; Agg'!$B$10:$B$39,'Summary TC'!$B76,'WOW PMPM &amp; Agg'!AG$10:AG$39))</f>
        <v>0</v>
      </c>
      <c r="AI76" s="751"/>
    </row>
    <row r="77" spans="2:35" hidden="1" x14ac:dyDescent="0.2">
      <c r="B77" s="539" t="str">
        <f>IFERROR(VLOOKUP(C77,'MEG Def'!$A$31:$B$36,2),"")</f>
        <v/>
      </c>
      <c r="C77" s="585"/>
      <c r="D77" s="586" t="str">
        <f t="shared" si="13"/>
        <v/>
      </c>
      <c r="E77" s="587">
        <f>IF($B$8="Actuals Only",IF('C Report'!$K$2&gt;E$12,SUMIF('WOW PMPM &amp; Agg'!$B$10:$B$39,'Summary TC'!$B77,'WOW PMPM &amp; Agg'!D$10:D$39),IF(AND('C Report'!$K$2=E$12,'C Report'!$K$3=1),(SUMIF('WOW PMPM &amp; Agg'!$B$10:$B$39,'Summary TC'!$B77,'WOW PMPM &amp; Agg'!D$10:D$39)*0.25),IF(AND('C Report'!$K$2=E$12,'C Report'!$K$3=2),(SUMIF('WOW PMPM &amp; Agg'!$B$10:$B$39,'Summary TC'!$B77,'WOW PMPM &amp; Agg'!D$10:D$39)*0.5),IF(AND('C Report'!$K$2=E$12,'C Report'!$K$3=3),(SUMIF('WOW PMPM &amp; Agg'!$B$10:$B$39,'Summary TC'!$B77,'WOW PMPM &amp; Agg'!D$10:D$39)*0.75),IF(AND('C Report'!$K$2=E$12,'C Report'!$K$3=4),SUMIF('WOW PMPM &amp; Agg'!$B$10:$B$39,'Summary TC'!$B77,'WOW PMPM &amp; Agg'!D$10:D$39),""))))),SUMIF('WOW PMPM &amp; Agg'!$B$10:$B$39,'Summary TC'!$B77,'WOW PMPM &amp; Agg'!D$10:D$39))</f>
        <v>0</v>
      </c>
      <c r="F77" s="588">
        <f>IF($B$8="Actuals Only",IF('C Report'!$K$2&gt;F$12,SUMIF('WOW PMPM &amp; Agg'!$B$10:$B$39,'Summary TC'!$B77,'WOW PMPM &amp; Agg'!E$10:E$39),IF(AND('C Report'!$K$2=F$12,'C Report'!$K$3=1),(SUMIF('WOW PMPM &amp; Agg'!$B$10:$B$39,'Summary TC'!$B77,'WOW PMPM &amp; Agg'!E$10:E$39)*0.25),IF(AND('C Report'!$K$2=F$12,'C Report'!$K$3=2),(SUMIF('WOW PMPM &amp; Agg'!$B$10:$B$39,'Summary TC'!$B77,'WOW PMPM &amp; Agg'!E$10:E$39)*0.5),IF(AND('C Report'!$K$2=F$12,'C Report'!$K$3=3),(SUMIF('WOW PMPM &amp; Agg'!$B$10:$B$39,'Summary TC'!$B77,'WOW PMPM &amp; Agg'!E$10:E$39)*0.75),IF(AND('C Report'!$K$2=F$12,'C Report'!$K$3=4),SUMIF('WOW PMPM &amp; Agg'!$B$10:$B$39,'Summary TC'!$B77,'WOW PMPM &amp; Agg'!E$10:E$39),""))))),SUMIF('WOW PMPM &amp; Agg'!$B$10:$B$39,'Summary TC'!$B77,'WOW PMPM &amp; Agg'!E$10:E$39))</f>
        <v>0</v>
      </c>
      <c r="G77" s="588">
        <f>IF($B$8="Actuals Only",IF('C Report'!$K$2&gt;G$12,SUMIF('WOW PMPM &amp; Agg'!$B$10:$B$39,'Summary TC'!$B77,'WOW PMPM &amp; Agg'!F$10:F$39),IF(AND('C Report'!$K$2=G$12,'C Report'!$K$3=1),(SUMIF('WOW PMPM &amp; Agg'!$B$10:$B$39,'Summary TC'!$B77,'WOW PMPM &amp; Agg'!F$10:F$39)*0.25),IF(AND('C Report'!$K$2=G$12,'C Report'!$K$3=2),(SUMIF('WOW PMPM &amp; Agg'!$B$10:$B$39,'Summary TC'!$B77,'WOW PMPM &amp; Agg'!F$10:F$39)*0.5),IF(AND('C Report'!$K$2=G$12,'C Report'!$K$3=3),(SUMIF('WOW PMPM &amp; Agg'!$B$10:$B$39,'Summary TC'!$B77,'WOW PMPM &amp; Agg'!F$10:F$39)*0.75),IF(AND('C Report'!$K$2=G$12,'C Report'!$K$3=4),SUMIF('WOW PMPM &amp; Agg'!$B$10:$B$39,'Summary TC'!$B77,'WOW PMPM &amp; Agg'!F$10:F$39),""))))),SUMIF('WOW PMPM &amp; Agg'!$B$10:$B$39,'Summary TC'!$B77,'WOW PMPM &amp; Agg'!F$10:F$39))</f>
        <v>0</v>
      </c>
      <c r="H77" s="588">
        <f>IF($B$8="Actuals Only",IF('C Report'!$K$2&gt;H$12,SUMIF('WOW PMPM &amp; Agg'!$B$10:$B$39,'Summary TC'!$B77,'WOW PMPM &amp; Agg'!G$10:G$39),IF(AND('C Report'!$K$2=H$12,'C Report'!$K$3=1),(SUMIF('WOW PMPM &amp; Agg'!$B$10:$B$39,'Summary TC'!$B77,'WOW PMPM &amp; Agg'!G$10:G$39)*0.25),IF(AND('C Report'!$K$2=H$12,'C Report'!$K$3=2),(SUMIF('WOW PMPM &amp; Agg'!$B$10:$B$39,'Summary TC'!$B77,'WOW PMPM &amp; Agg'!G$10:G$39)*0.5),IF(AND('C Report'!$K$2=H$12,'C Report'!$K$3=3),(SUMIF('WOW PMPM &amp; Agg'!$B$10:$B$39,'Summary TC'!$B77,'WOW PMPM &amp; Agg'!G$10:G$39)*0.75),IF(AND('C Report'!$K$2=H$12,'C Report'!$K$3=4),SUMIF('WOW PMPM &amp; Agg'!$B$10:$B$39,'Summary TC'!$B77,'WOW PMPM &amp; Agg'!G$10:G$39),""))))),SUMIF('WOW PMPM &amp; Agg'!$B$10:$B$39,'Summary TC'!$B77,'WOW PMPM &amp; Agg'!G$10:G$39))</f>
        <v>0</v>
      </c>
      <c r="I77" s="588">
        <f>IF($B$8="Actuals Only",IF('C Report'!$K$2&gt;I$12,SUMIF('WOW PMPM &amp; Agg'!$B$10:$B$39,'Summary TC'!$B77,'WOW PMPM &amp; Agg'!H$10:H$39),IF(AND('C Report'!$K$2=I$12,'C Report'!$K$3=1),(SUMIF('WOW PMPM &amp; Agg'!$B$10:$B$39,'Summary TC'!$B77,'WOW PMPM &amp; Agg'!H$10:H$39)*0.25),IF(AND('C Report'!$K$2=I$12,'C Report'!$K$3=2),(SUMIF('WOW PMPM &amp; Agg'!$B$10:$B$39,'Summary TC'!$B77,'WOW PMPM &amp; Agg'!H$10:H$39)*0.5),IF(AND('C Report'!$K$2=I$12,'C Report'!$K$3=3),(SUMIF('WOW PMPM &amp; Agg'!$B$10:$B$39,'Summary TC'!$B77,'WOW PMPM &amp; Agg'!H$10:H$39)*0.75),IF(AND('C Report'!$K$2=I$12,'C Report'!$K$3=4),SUMIF('WOW PMPM &amp; Agg'!$B$10:$B$39,'Summary TC'!$B77,'WOW PMPM &amp; Agg'!H$10:H$39),""))))),SUMIF('WOW PMPM &amp; Agg'!$B$10:$B$39,'Summary TC'!$B77,'WOW PMPM &amp; Agg'!H$10:H$39))</f>
        <v>0</v>
      </c>
      <c r="J77" s="588">
        <f>IF($B$8="Actuals Only",IF('C Report'!$K$2&gt;J$12,SUMIF('WOW PMPM &amp; Agg'!$B$10:$B$39,'Summary TC'!$B77,'WOW PMPM &amp; Agg'!I$10:I$39),IF(AND('C Report'!$K$2=J$12,'C Report'!$K$3=1),(SUMIF('WOW PMPM &amp; Agg'!$B$10:$B$39,'Summary TC'!$B77,'WOW PMPM &amp; Agg'!I$10:I$39)*0.25),IF(AND('C Report'!$K$2=J$12,'C Report'!$K$3=2),(SUMIF('WOW PMPM &amp; Agg'!$B$10:$B$39,'Summary TC'!$B77,'WOW PMPM &amp; Agg'!I$10:I$39)*0.5),IF(AND('C Report'!$K$2=J$12,'C Report'!$K$3=3),(SUMIF('WOW PMPM &amp; Agg'!$B$10:$B$39,'Summary TC'!$B77,'WOW PMPM &amp; Agg'!I$10:I$39)*0.75),IF(AND('C Report'!$K$2=J$12,'C Report'!$K$3=4),SUMIF('WOW PMPM &amp; Agg'!$B$10:$B$39,'Summary TC'!$B77,'WOW PMPM &amp; Agg'!I$10:I$39),""))))),SUMIF('WOW PMPM &amp; Agg'!$B$10:$B$39,'Summary TC'!$B77,'WOW PMPM &amp; Agg'!I$10:I$39))</f>
        <v>0</v>
      </c>
      <c r="K77" s="588">
        <f>IF($B$8="Actuals Only",IF('C Report'!$K$2&gt;K$12,SUMIF('WOW PMPM &amp; Agg'!$B$10:$B$39,'Summary TC'!$B77,'WOW PMPM &amp; Agg'!J$10:J$39),IF(AND('C Report'!$K$2=K$12,'C Report'!$K$3=1),(SUMIF('WOW PMPM &amp; Agg'!$B$10:$B$39,'Summary TC'!$B77,'WOW PMPM &amp; Agg'!J$10:J$39)*0.25),IF(AND('C Report'!$K$2=K$12,'C Report'!$K$3=2),(SUMIF('WOW PMPM &amp; Agg'!$B$10:$B$39,'Summary TC'!$B77,'WOW PMPM &amp; Agg'!J$10:J$39)*0.5),IF(AND('C Report'!$K$2=K$12,'C Report'!$K$3=3),(SUMIF('WOW PMPM &amp; Agg'!$B$10:$B$39,'Summary TC'!$B77,'WOW PMPM &amp; Agg'!J$10:J$39)*0.75),IF(AND('C Report'!$K$2=K$12,'C Report'!$K$3=4),SUMIF('WOW PMPM &amp; Agg'!$B$10:$B$39,'Summary TC'!$B77,'WOW PMPM &amp; Agg'!J$10:J$39),""))))),SUMIF('WOW PMPM &amp; Agg'!$B$10:$B$39,'Summary TC'!$B77,'WOW PMPM &amp; Agg'!J$10:J$39))</f>
        <v>0</v>
      </c>
      <c r="L77" s="588">
        <f>IF($B$8="Actuals Only",IF('C Report'!$K$2&gt;L$12,SUMIF('WOW PMPM &amp; Agg'!$B$10:$B$39,'Summary TC'!$B77,'WOW PMPM &amp; Agg'!K$10:K$39),IF(AND('C Report'!$K$2=L$12,'C Report'!$K$3=1),(SUMIF('WOW PMPM &amp; Agg'!$B$10:$B$39,'Summary TC'!$B77,'WOW PMPM &amp; Agg'!K$10:K$39)*0.25),IF(AND('C Report'!$K$2=L$12,'C Report'!$K$3=2),(SUMIF('WOW PMPM &amp; Agg'!$B$10:$B$39,'Summary TC'!$B77,'WOW PMPM &amp; Agg'!K$10:K$39)*0.5),IF(AND('C Report'!$K$2=L$12,'C Report'!$K$3=3),(SUMIF('WOW PMPM &amp; Agg'!$B$10:$B$39,'Summary TC'!$B77,'WOW PMPM &amp; Agg'!K$10:K$39)*0.75),IF(AND('C Report'!$K$2=L$12,'C Report'!$K$3=4),SUMIF('WOW PMPM &amp; Agg'!$B$10:$B$39,'Summary TC'!$B77,'WOW PMPM &amp; Agg'!K$10:K$39),""))))),SUMIF('WOW PMPM &amp; Agg'!$B$10:$B$39,'Summary TC'!$B77,'WOW PMPM &amp; Agg'!K$10:K$39))</f>
        <v>0</v>
      </c>
      <c r="M77" s="588">
        <f>IF($B$8="Actuals Only",IF('C Report'!$K$2&gt;M$12,SUMIF('WOW PMPM &amp; Agg'!$B$10:$B$39,'Summary TC'!$B77,'WOW PMPM &amp; Agg'!L$10:L$39),IF(AND('C Report'!$K$2=M$12,'C Report'!$K$3=1),(SUMIF('WOW PMPM &amp; Agg'!$B$10:$B$39,'Summary TC'!$B77,'WOW PMPM &amp; Agg'!L$10:L$39)*0.25),IF(AND('C Report'!$K$2=M$12,'C Report'!$K$3=2),(SUMIF('WOW PMPM &amp; Agg'!$B$10:$B$39,'Summary TC'!$B77,'WOW PMPM &amp; Agg'!L$10:L$39)*0.5),IF(AND('C Report'!$K$2=M$12,'C Report'!$K$3=3),(SUMIF('WOW PMPM &amp; Agg'!$B$10:$B$39,'Summary TC'!$B77,'WOW PMPM &amp; Agg'!L$10:L$39)*0.75),IF(AND('C Report'!$K$2=M$12,'C Report'!$K$3=4),SUMIF('WOW PMPM &amp; Agg'!$B$10:$B$39,'Summary TC'!$B77,'WOW PMPM &amp; Agg'!L$10:L$39),""))))),SUMIF('WOW PMPM &amp; Agg'!$B$10:$B$39,'Summary TC'!$B77,'WOW PMPM &amp; Agg'!L$10:L$39))</f>
        <v>0</v>
      </c>
      <c r="N77" s="588">
        <f>IF($B$8="Actuals Only",IF('C Report'!$K$2&gt;N$12,SUMIF('WOW PMPM &amp; Agg'!$B$10:$B$39,'Summary TC'!$B77,'WOW PMPM &amp; Agg'!M$10:M$39),IF(AND('C Report'!$K$2=N$12,'C Report'!$K$3=1),(SUMIF('WOW PMPM &amp; Agg'!$B$10:$B$39,'Summary TC'!$B77,'WOW PMPM &amp; Agg'!M$10:M$39)*0.25),IF(AND('C Report'!$K$2=N$12,'C Report'!$K$3=2),(SUMIF('WOW PMPM &amp; Agg'!$B$10:$B$39,'Summary TC'!$B77,'WOW PMPM &amp; Agg'!M$10:M$39)*0.5),IF(AND('C Report'!$K$2=N$12,'C Report'!$K$3=3),(SUMIF('WOW PMPM &amp; Agg'!$B$10:$B$39,'Summary TC'!$B77,'WOW PMPM &amp; Agg'!M$10:M$39)*0.75),IF(AND('C Report'!$K$2=N$12,'C Report'!$K$3=4),SUMIF('WOW PMPM &amp; Agg'!$B$10:$B$39,'Summary TC'!$B77,'WOW PMPM &amp; Agg'!M$10:M$39),""))))),SUMIF('WOW PMPM &amp; Agg'!$B$10:$B$39,'Summary TC'!$B77,'WOW PMPM &amp; Agg'!M$10:M$39))</f>
        <v>0</v>
      </c>
      <c r="O77" s="588">
        <f>IF($B$8="Actuals Only",IF('C Report'!$K$2&gt;O$12,SUMIF('WOW PMPM &amp; Agg'!$B$10:$B$39,'Summary TC'!$B77,'WOW PMPM &amp; Agg'!N$10:N$39),IF(AND('C Report'!$K$2=O$12,'C Report'!$K$3=1),(SUMIF('WOW PMPM &amp; Agg'!$B$10:$B$39,'Summary TC'!$B77,'WOW PMPM &amp; Agg'!N$10:N$39)*0.25),IF(AND('C Report'!$K$2=O$12,'C Report'!$K$3=2),(SUMIF('WOW PMPM &amp; Agg'!$B$10:$B$39,'Summary TC'!$B77,'WOW PMPM &amp; Agg'!N$10:N$39)*0.5),IF(AND('C Report'!$K$2=O$12,'C Report'!$K$3=3),(SUMIF('WOW PMPM &amp; Agg'!$B$10:$B$39,'Summary TC'!$B77,'WOW PMPM &amp; Agg'!N$10:N$39)*0.75),IF(AND('C Report'!$K$2=O$12,'C Report'!$K$3=4),SUMIF('WOW PMPM &amp; Agg'!$B$10:$B$39,'Summary TC'!$B77,'WOW PMPM &amp; Agg'!N$10:N$39),""))))),SUMIF('WOW PMPM &amp; Agg'!$B$10:$B$39,'Summary TC'!$B77,'WOW PMPM &amp; Agg'!N$10:N$39))</f>
        <v>0</v>
      </c>
      <c r="P77" s="588">
        <f>IF($B$8="Actuals Only",IF('C Report'!$K$2&gt;P$12,SUMIF('WOW PMPM &amp; Agg'!$B$10:$B$39,'Summary TC'!$B77,'WOW PMPM &amp; Agg'!O$10:O$39),IF(AND('C Report'!$K$2=P$12,'C Report'!$K$3=1),(SUMIF('WOW PMPM &amp; Agg'!$B$10:$B$39,'Summary TC'!$B77,'WOW PMPM &amp; Agg'!O$10:O$39)*0.25),IF(AND('C Report'!$K$2=P$12,'C Report'!$K$3=2),(SUMIF('WOW PMPM &amp; Agg'!$B$10:$B$39,'Summary TC'!$B77,'WOW PMPM &amp; Agg'!O$10:O$39)*0.5),IF(AND('C Report'!$K$2=P$12,'C Report'!$K$3=3),(SUMIF('WOW PMPM &amp; Agg'!$B$10:$B$39,'Summary TC'!$B77,'WOW PMPM &amp; Agg'!O$10:O$39)*0.75),IF(AND('C Report'!$K$2=P$12,'C Report'!$K$3=4),SUMIF('WOW PMPM &amp; Agg'!$B$10:$B$39,'Summary TC'!$B77,'WOW PMPM &amp; Agg'!O$10:O$39),""))))),SUMIF('WOW PMPM &amp; Agg'!$B$10:$B$39,'Summary TC'!$B77,'WOW PMPM &amp; Agg'!O$10:O$39))</f>
        <v>0</v>
      </c>
      <c r="Q77" s="588">
        <f>IF($B$8="Actuals Only",IF('C Report'!$K$2&gt;Q$12,SUMIF('WOW PMPM &amp; Agg'!$B$10:$B$39,'Summary TC'!$B77,'WOW PMPM &amp; Agg'!P$10:P$39),IF(AND('C Report'!$K$2=Q$12,'C Report'!$K$3=1),(SUMIF('WOW PMPM &amp; Agg'!$B$10:$B$39,'Summary TC'!$B77,'WOW PMPM &amp; Agg'!P$10:P$39)*0.25),IF(AND('C Report'!$K$2=Q$12,'C Report'!$K$3=2),(SUMIF('WOW PMPM &amp; Agg'!$B$10:$B$39,'Summary TC'!$B77,'WOW PMPM &amp; Agg'!P$10:P$39)*0.5),IF(AND('C Report'!$K$2=Q$12,'C Report'!$K$3=3),(SUMIF('WOW PMPM &amp; Agg'!$B$10:$B$39,'Summary TC'!$B77,'WOW PMPM &amp; Agg'!P$10:P$39)*0.75),IF(AND('C Report'!$K$2=Q$12,'C Report'!$K$3=4),SUMIF('WOW PMPM &amp; Agg'!$B$10:$B$39,'Summary TC'!$B77,'WOW PMPM &amp; Agg'!P$10:P$39),""))))),SUMIF('WOW PMPM &amp; Agg'!$B$10:$B$39,'Summary TC'!$B77,'WOW PMPM &amp; Agg'!P$10:P$39))</f>
        <v>0</v>
      </c>
      <c r="R77" s="588">
        <f>IF($B$8="Actuals Only",IF('C Report'!$K$2&gt;R$12,SUMIF('WOW PMPM &amp; Agg'!$B$10:$B$39,'Summary TC'!$B77,'WOW PMPM &amp; Agg'!Q$10:Q$39),IF(AND('C Report'!$K$2=R$12,'C Report'!$K$3=1),(SUMIF('WOW PMPM &amp; Agg'!$B$10:$B$39,'Summary TC'!$B77,'WOW PMPM &amp; Agg'!Q$10:Q$39)*0.25),IF(AND('C Report'!$K$2=R$12,'C Report'!$K$3=2),(SUMIF('WOW PMPM &amp; Agg'!$B$10:$B$39,'Summary TC'!$B77,'WOW PMPM &amp; Agg'!Q$10:Q$39)*0.5),IF(AND('C Report'!$K$2=R$12,'C Report'!$K$3=3),(SUMIF('WOW PMPM &amp; Agg'!$B$10:$B$39,'Summary TC'!$B77,'WOW PMPM &amp; Agg'!Q$10:Q$39)*0.75),IF(AND('C Report'!$K$2=R$12,'C Report'!$K$3=4),SUMIF('WOW PMPM &amp; Agg'!$B$10:$B$39,'Summary TC'!$B77,'WOW PMPM &amp; Agg'!Q$10:Q$39),""))))),SUMIF('WOW PMPM &amp; Agg'!$B$10:$B$39,'Summary TC'!$B77,'WOW PMPM &amp; Agg'!Q$10:Q$39))</f>
        <v>0</v>
      </c>
      <c r="S77" s="588">
        <f>IF($B$8="Actuals Only",IF('C Report'!$K$2&gt;S$12,SUMIF('WOW PMPM &amp; Agg'!$B$10:$B$39,'Summary TC'!$B77,'WOW PMPM &amp; Agg'!R$10:R$39),IF(AND('C Report'!$K$2=S$12,'C Report'!$K$3=1),(SUMIF('WOW PMPM &amp; Agg'!$B$10:$B$39,'Summary TC'!$B77,'WOW PMPM &amp; Agg'!R$10:R$39)*0.25),IF(AND('C Report'!$K$2=S$12,'C Report'!$K$3=2),(SUMIF('WOW PMPM &amp; Agg'!$B$10:$B$39,'Summary TC'!$B77,'WOW PMPM &amp; Agg'!R$10:R$39)*0.5),IF(AND('C Report'!$K$2=S$12,'C Report'!$K$3=3),(SUMIF('WOW PMPM &amp; Agg'!$B$10:$B$39,'Summary TC'!$B77,'WOW PMPM &amp; Agg'!R$10:R$39)*0.75),IF(AND('C Report'!$K$2=S$12,'C Report'!$K$3=4),SUMIF('WOW PMPM &amp; Agg'!$B$10:$B$39,'Summary TC'!$B77,'WOW PMPM &amp; Agg'!R$10:R$39),""))))),SUMIF('WOW PMPM &amp; Agg'!$B$10:$B$39,'Summary TC'!$B77,'WOW PMPM &amp; Agg'!R$10:R$39))</f>
        <v>0</v>
      </c>
      <c r="T77" s="587">
        <f>IF($B$8="Actuals Only",IF('C Report'!$K$2&gt;T$12,SUMIF('WOW PMPM &amp; Agg'!$B$10:$B$39,'Summary TC'!$B77,'WOW PMPM &amp; Agg'!S$10:S$39),IF(AND('C Report'!$K$2=T$12,'C Report'!$K$3=1),(SUMIF('WOW PMPM &amp; Agg'!$B$10:$B$39,'Summary TC'!$B77,'WOW PMPM &amp; Agg'!S$10:S$39)*0.25),IF(AND('C Report'!$K$2=T$12,'C Report'!$K$3=2),(SUMIF('WOW PMPM &amp; Agg'!$B$10:$B$39,'Summary TC'!$B77,'WOW PMPM &amp; Agg'!S$10:S$39)*0.5),IF(AND('C Report'!$K$2=T$12,'C Report'!$K$3=3),(SUMIF('WOW PMPM &amp; Agg'!$B$10:$B$39,'Summary TC'!$B77,'WOW PMPM &amp; Agg'!S$10:S$39)*0.75),IF(AND('C Report'!$K$2=T$12,'C Report'!$K$3=4),SUMIF('WOW PMPM &amp; Agg'!$B$10:$B$39,'Summary TC'!$B77,'WOW PMPM &amp; Agg'!S$10:S$39),""))))),SUMIF('WOW PMPM &amp; Agg'!$B$10:$B$39,'Summary TC'!$B77,'WOW PMPM &amp; Agg'!S$10:S$39))</f>
        <v>0</v>
      </c>
      <c r="U77" s="862">
        <f>IF($B$8="Actuals Only",IF('C Report'!$K$2&gt;U$12,SUMIF('WOW PMPM &amp; Agg'!$B$10:$B$39,'Summary TC'!$B77,'WOW PMPM &amp; Agg'!T$10:T$39),IF(AND('C Report'!$K$2=U$12,'C Report'!$K$3=1),(SUMIF('WOW PMPM &amp; Agg'!$B$10:$B$39,'Summary TC'!$B77,'WOW PMPM &amp; Agg'!T$10:T$39)*0.25),IF(AND('C Report'!$K$2=U$12,'C Report'!$K$3=2),(SUMIF('WOW PMPM &amp; Agg'!$B$10:$B$39,'Summary TC'!$B77,'WOW PMPM &amp; Agg'!T$10:T$39)*0.5),IF(AND('C Report'!$K$2=U$12,'C Report'!$K$3=3),(SUMIF('WOW PMPM &amp; Agg'!$B$10:$B$39,'Summary TC'!$B77,'WOW PMPM &amp; Agg'!T$10:T$39)*0.75),IF(AND('C Report'!$K$2=U$12,'C Report'!$K$3=4),SUMIF('WOW PMPM &amp; Agg'!$B$10:$B$39,'Summary TC'!$B77,'WOW PMPM &amp; Agg'!T$10:T$39),""))))),SUMIF('WOW PMPM &amp; Agg'!$B$10:$B$39,'Summary TC'!$B77,'WOW PMPM &amp; Agg'!T$10:T$39))</f>
        <v>0</v>
      </c>
      <c r="V77" s="862">
        <f>IF($B$8="Actuals Only",IF('C Report'!$K$2&gt;V$12,SUMIF('WOW PMPM &amp; Agg'!$B$10:$B$39,'Summary TC'!$B77,'WOW PMPM &amp; Agg'!U$10:U$39),IF(AND('C Report'!$K$2=V$12,'C Report'!$K$3=1),(SUMIF('WOW PMPM &amp; Agg'!$B$10:$B$39,'Summary TC'!$B77,'WOW PMPM &amp; Agg'!U$10:U$39)*0.25),IF(AND('C Report'!$K$2=V$12,'C Report'!$K$3=2),(SUMIF('WOW PMPM &amp; Agg'!$B$10:$B$39,'Summary TC'!$B77,'WOW PMPM &amp; Agg'!U$10:U$39)*0.5),IF(AND('C Report'!$K$2=V$12,'C Report'!$K$3=3),(SUMIF('WOW PMPM &amp; Agg'!$B$10:$B$39,'Summary TC'!$B77,'WOW PMPM &amp; Agg'!U$10:U$39)*0.75),IF(AND('C Report'!$K$2=V$12,'C Report'!$K$3=4),SUMIF('WOW PMPM &amp; Agg'!$B$10:$B$39,'Summary TC'!$B77,'WOW PMPM &amp; Agg'!U$10:U$39),""))))),SUMIF('WOW PMPM &amp; Agg'!$B$10:$B$39,'Summary TC'!$B77,'WOW PMPM &amp; Agg'!U$10:U$39))</f>
        <v>0</v>
      </c>
      <c r="W77" s="862">
        <f>IF($B$8="Actuals Only",IF('C Report'!$K$2&gt;W$12,SUMIF('WOW PMPM &amp; Agg'!$B$10:$B$39,'Summary TC'!$B77,'WOW PMPM &amp; Agg'!V$10:V$39),IF(AND('C Report'!$K$2=W$12,'C Report'!$K$3=1),(SUMIF('WOW PMPM &amp; Agg'!$B$10:$B$39,'Summary TC'!$B77,'WOW PMPM &amp; Agg'!V$10:V$39)*0.25),IF(AND('C Report'!$K$2=W$12,'C Report'!$K$3=2),(SUMIF('WOW PMPM &amp; Agg'!$B$10:$B$39,'Summary TC'!$B77,'WOW PMPM &amp; Agg'!V$10:V$39)*0.5),IF(AND('C Report'!$K$2=W$12,'C Report'!$K$3=3),(SUMIF('WOW PMPM &amp; Agg'!$B$10:$B$39,'Summary TC'!$B77,'WOW PMPM &amp; Agg'!V$10:V$39)*0.75),IF(AND('C Report'!$K$2=W$12,'C Report'!$K$3=4),SUMIF('WOW PMPM &amp; Agg'!$B$10:$B$39,'Summary TC'!$B77,'WOW PMPM &amp; Agg'!V$10:V$39),""))))),SUMIF('WOW PMPM &amp; Agg'!$B$10:$B$39,'Summary TC'!$B77,'WOW PMPM &amp; Agg'!V$10:V$39))</f>
        <v>0</v>
      </c>
      <c r="X77" s="589">
        <f>IF($B$8="Actuals Only",IF('C Report'!$K$2&gt;X$12,SUMIF('WOW PMPM &amp; Agg'!$B$10:$B$39,'Summary TC'!$B77,'WOW PMPM &amp; Agg'!W$10:W$39),IF(AND('C Report'!$K$2=X$12,'C Report'!$K$3=1),(SUMIF('WOW PMPM &amp; Agg'!$B$10:$B$39,'Summary TC'!$B77,'WOW PMPM &amp; Agg'!W$10:W$39)*0.25),IF(AND('C Report'!$K$2=X$12,'C Report'!$K$3=2),(SUMIF('WOW PMPM &amp; Agg'!$B$10:$B$39,'Summary TC'!$B77,'WOW PMPM &amp; Agg'!W$10:W$39)*0.5),IF(AND('C Report'!$K$2=X$12,'C Report'!$K$3=3),(SUMIF('WOW PMPM &amp; Agg'!$B$10:$B$39,'Summary TC'!$B77,'WOW PMPM &amp; Agg'!W$10:W$39)*0.75),IF(AND('C Report'!$K$2=X$12,'C Report'!$K$3=4),SUMIF('WOW PMPM &amp; Agg'!$B$10:$B$39,'Summary TC'!$B77,'WOW PMPM &amp; Agg'!W$10:W$39),""))))),SUMIF('WOW PMPM &amp; Agg'!$B$10:$B$39,'Summary TC'!$B77,'WOW PMPM &amp; Agg'!W$10:W$39))</f>
        <v>0</v>
      </c>
      <c r="Y77" s="588">
        <f>IF($B$8="Actuals Only",IF('C Report'!$K$2&gt;Y$12,SUMIF('WOW PMPM &amp; Agg'!$B$10:$B$39,'Summary TC'!$B77,'WOW PMPM &amp; Agg'!X$10:X$39),IF(AND('C Report'!$K$2=Y$12,'C Report'!$K$3=1),(SUMIF('WOW PMPM &amp; Agg'!$B$10:$B$39,'Summary TC'!$B77,'WOW PMPM &amp; Agg'!X$10:X$39)*0.25),IF(AND('C Report'!$K$2=Y$12,'C Report'!$K$3=2),(SUMIF('WOW PMPM &amp; Agg'!$B$10:$B$39,'Summary TC'!$B77,'WOW PMPM &amp; Agg'!X$10:X$39)*0.5),IF(AND('C Report'!$K$2=Y$12,'C Report'!$K$3=3),(SUMIF('WOW PMPM &amp; Agg'!$B$10:$B$39,'Summary TC'!$B77,'WOW PMPM &amp; Agg'!X$10:X$39)*0.75),IF(AND('C Report'!$K$2=Y$12,'C Report'!$K$3=4),SUMIF('WOW PMPM &amp; Agg'!$B$10:$B$39,'Summary TC'!$B77,'WOW PMPM &amp; Agg'!X$10:X$39),""))))),SUMIF('WOW PMPM &amp; Agg'!$B$10:$B$39,'Summary TC'!$B77,'WOW PMPM &amp; Agg'!X$10:X$39))</f>
        <v>0</v>
      </c>
      <c r="Z77" s="588">
        <f>IF($B$8="Actuals Only",IF('C Report'!$K$2&gt;Z$12,SUMIF('WOW PMPM &amp; Agg'!$B$10:$B$39,'Summary TC'!$B77,'WOW PMPM &amp; Agg'!Y$10:Y$39),IF(AND('C Report'!$K$2=Z$12,'C Report'!$K$3=1),(SUMIF('WOW PMPM &amp; Agg'!$B$10:$B$39,'Summary TC'!$B77,'WOW PMPM &amp; Agg'!Y$10:Y$39)*0.25),IF(AND('C Report'!$K$2=Z$12,'C Report'!$K$3=2),(SUMIF('WOW PMPM &amp; Agg'!$B$10:$B$39,'Summary TC'!$B77,'WOW PMPM &amp; Agg'!Y$10:Y$39)*0.5),IF(AND('C Report'!$K$2=Z$12,'C Report'!$K$3=3),(SUMIF('WOW PMPM &amp; Agg'!$B$10:$B$39,'Summary TC'!$B77,'WOW PMPM &amp; Agg'!Y$10:Y$39)*0.75),IF(AND('C Report'!$K$2=Z$12,'C Report'!$K$3=4),SUMIF('WOW PMPM &amp; Agg'!$B$10:$B$39,'Summary TC'!$B77,'WOW PMPM &amp; Agg'!Y$10:Y$39),""))))),SUMIF('WOW PMPM &amp; Agg'!$B$10:$B$39,'Summary TC'!$B77,'WOW PMPM &amp; Agg'!Y$10:Y$39))</f>
        <v>0</v>
      </c>
      <c r="AA77" s="588">
        <f>IF($B$8="Actuals Only",IF('C Report'!$K$2&gt;AA$12,SUMIF('WOW PMPM &amp; Agg'!$B$10:$B$39,'Summary TC'!$B77,'WOW PMPM &amp; Agg'!Z$10:Z$39),IF(AND('C Report'!$K$2=AA$12,'C Report'!$K$3=1),(SUMIF('WOW PMPM &amp; Agg'!$B$10:$B$39,'Summary TC'!$B77,'WOW PMPM &amp; Agg'!Z$10:Z$39)*0.25),IF(AND('C Report'!$K$2=AA$12,'C Report'!$K$3=2),(SUMIF('WOW PMPM &amp; Agg'!$B$10:$B$39,'Summary TC'!$B77,'WOW PMPM &amp; Agg'!Z$10:Z$39)*0.5),IF(AND('C Report'!$K$2=AA$12,'C Report'!$K$3=3),(SUMIF('WOW PMPM &amp; Agg'!$B$10:$B$39,'Summary TC'!$B77,'WOW PMPM &amp; Agg'!Z$10:Z$39)*0.75),IF(AND('C Report'!$K$2=AA$12,'C Report'!$K$3=4),SUMIF('WOW PMPM &amp; Agg'!$B$10:$B$39,'Summary TC'!$B77,'WOW PMPM &amp; Agg'!Z$10:Z$39),""))))),SUMIF('WOW PMPM &amp; Agg'!$B$10:$B$39,'Summary TC'!$B77,'WOW PMPM &amp; Agg'!Z$10:Z$39))</f>
        <v>0</v>
      </c>
      <c r="AB77" s="588">
        <f>IF($B$8="Actuals Only",IF('C Report'!$K$2&gt;AB$12,SUMIF('WOW PMPM &amp; Agg'!$B$10:$B$39,'Summary TC'!$B77,'WOW PMPM &amp; Agg'!AA$10:AA$39),IF(AND('C Report'!$K$2=AB$12,'C Report'!$K$3=1),(SUMIF('WOW PMPM &amp; Agg'!$B$10:$B$39,'Summary TC'!$B77,'WOW PMPM &amp; Agg'!AA$10:AA$39)*0.25),IF(AND('C Report'!$K$2=AB$12,'C Report'!$K$3=2),(SUMIF('WOW PMPM &amp; Agg'!$B$10:$B$39,'Summary TC'!$B77,'WOW PMPM &amp; Agg'!AA$10:AA$39)*0.5),IF(AND('C Report'!$K$2=AB$12,'C Report'!$K$3=3),(SUMIF('WOW PMPM &amp; Agg'!$B$10:$B$39,'Summary TC'!$B77,'WOW PMPM &amp; Agg'!AA$10:AA$39)*0.75),IF(AND('C Report'!$K$2=AB$12,'C Report'!$K$3=4),SUMIF('WOW PMPM &amp; Agg'!$B$10:$B$39,'Summary TC'!$B77,'WOW PMPM &amp; Agg'!AA$10:AA$39),""))))),SUMIF('WOW PMPM &amp; Agg'!$B$10:$B$39,'Summary TC'!$B77,'WOW PMPM &amp; Agg'!AA$10:AA$39))</f>
        <v>0</v>
      </c>
      <c r="AC77" s="588">
        <f>IF($B$8="Actuals Only",IF('C Report'!$K$2&gt;AC$12,SUMIF('WOW PMPM &amp; Agg'!$B$10:$B$39,'Summary TC'!$B77,'WOW PMPM &amp; Agg'!AB$10:AB$39),IF(AND('C Report'!$K$2=AC$12,'C Report'!$K$3=1),(SUMIF('WOW PMPM &amp; Agg'!$B$10:$B$39,'Summary TC'!$B77,'WOW PMPM &amp; Agg'!AB$10:AB$39)*0.25),IF(AND('C Report'!$K$2=AC$12,'C Report'!$K$3=2),(SUMIF('WOW PMPM &amp; Agg'!$B$10:$B$39,'Summary TC'!$B77,'WOW PMPM &amp; Agg'!AB$10:AB$39)*0.5),IF(AND('C Report'!$K$2=AC$12,'C Report'!$K$3=3),(SUMIF('WOW PMPM &amp; Agg'!$B$10:$B$39,'Summary TC'!$B77,'WOW PMPM &amp; Agg'!AB$10:AB$39)*0.75),IF(AND('C Report'!$K$2=AC$12,'C Report'!$K$3=4),SUMIF('WOW PMPM &amp; Agg'!$B$10:$B$39,'Summary TC'!$B77,'WOW PMPM &amp; Agg'!AB$10:AB$39),""))))),SUMIF('WOW PMPM &amp; Agg'!$B$10:$B$39,'Summary TC'!$B77,'WOW PMPM &amp; Agg'!AB$10:AB$39))</f>
        <v>0</v>
      </c>
      <c r="AD77" s="588">
        <f>IF($B$8="Actuals Only",IF('C Report'!$K$2&gt;AD$12,SUMIF('WOW PMPM &amp; Agg'!$B$10:$B$39,'Summary TC'!$B77,'WOW PMPM &amp; Agg'!AC$10:AC$39),IF(AND('C Report'!$K$2=AD$12,'C Report'!$K$3=1),(SUMIF('WOW PMPM &amp; Agg'!$B$10:$B$39,'Summary TC'!$B77,'WOW PMPM &amp; Agg'!AC$10:AC$39)*0.25),IF(AND('C Report'!$K$2=AD$12,'C Report'!$K$3=2),(SUMIF('WOW PMPM &amp; Agg'!$B$10:$B$39,'Summary TC'!$B77,'WOW PMPM &amp; Agg'!AC$10:AC$39)*0.5),IF(AND('C Report'!$K$2=AD$12,'C Report'!$K$3=3),(SUMIF('WOW PMPM &amp; Agg'!$B$10:$B$39,'Summary TC'!$B77,'WOW PMPM &amp; Agg'!AC$10:AC$39)*0.75),IF(AND('C Report'!$K$2=AD$12,'C Report'!$K$3=4),SUMIF('WOW PMPM &amp; Agg'!$B$10:$B$39,'Summary TC'!$B77,'WOW PMPM &amp; Agg'!AC$10:AC$39),""))))),SUMIF('WOW PMPM &amp; Agg'!$B$10:$B$39,'Summary TC'!$B77,'WOW PMPM &amp; Agg'!AC$10:AC$39))</f>
        <v>0</v>
      </c>
      <c r="AE77" s="588">
        <f>IF($B$8="Actuals Only",IF('C Report'!$K$2&gt;AE$12,SUMIF('WOW PMPM &amp; Agg'!$B$10:$B$39,'Summary TC'!$B77,'WOW PMPM &amp; Agg'!AD$10:AD$39),IF(AND('C Report'!$K$2=AE$12,'C Report'!$K$3=1),(SUMIF('WOW PMPM &amp; Agg'!$B$10:$B$39,'Summary TC'!$B77,'WOW PMPM &amp; Agg'!AD$10:AD$39)*0.25),IF(AND('C Report'!$K$2=AE$12,'C Report'!$K$3=2),(SUMIF('WOW PMPM &amp; Agg'!$B$10:$B$39,'Summary TC'!$B77,'WOW PMPM &amp; Agg'!AD$10:AD$39)*0.5),IF(AND('C Report'!$K$2=AE$12,'C Report'!$K$3=3),(SUMIF('WOW PMPM &amp; Agg'!$B$10:$B$39,'Summary TC'!$B77,'WOW PMPM &amp; Agg'!AD$10:AD$39)*0.75),IF(AND('C Report'!$K$2=AE$12,'C Report'!$K$3=4),SUMIF('WOW PMPM &amp; Agg'!$B$10:$B$39,'Summary TC'!$B77,'WOW PMPM &amp; Agg'!AD$10:AD$39),""))))),SUMIF('WOW PMPM &amp; Agg'!$B$10:$B$39,'Summary TC'!$B77,'WOW PMPM &amp; Agg'!AD$10:AD$39))</f>
        <v>0</v>
      </c>
      <c r="AF77" s="588">
        <f>IF($B$8="Actuals Only",IF('C Report'!$K$2&gt;AF$12,SUMIF('WOW PMPM &amp; Agg'!$B$10:$B$39,'Summary TC'!$B77,'WOW PMPM &amp; Agg'!AE$10:AE$39),IF(AND('C Report'!$K$2=AF$12,'C Report'!$K$3=1),(SUMIF('WOW PMPM &amp; Agg'!$B$10:$B$39,'Summary TC'!$B77,'WOW PMPM &amp; Agg'!AE$10:AE$39)*0.25),IF(AND('C Report'!$K$2=AF$12,'C Report'!$K$3=2),(SUMIF('WOW PMPM &amp; Agg'!$B$10:$B$39,'Summary TC'!$B77,'WOW PMPM &amp; Agg'!AE$10:AE$39)*0.5),IF(AND('C Report'!$K$2=AF$12,'C Report'!$K$3=3),(SUMIF('WOW PMPM &amp; Agg'!$B$10:$B$39,'Summary TC'!$B77,'WOW PMPM &amp; Agg'!AE$10:AE$39)*0.75),IF(AND('C Report'!$K$2=AF$12,'C Report'!$K$3=4),SUMIF('WOW PMPM &amp; Agg'!$B$10:$B$39,'Summary TC'!$B77,'WOW PMPM &amp; Agg'!AE$10:AE$39),""))))),SUMIF('WOW PMPM &amp; Agg'!$B$10:$B$39,'Summary TC'!$B77,'WOW PMPM &amp; Agg'!AE$10:AE$39))</f>
        <v>0</v>
      </c>
      <c r="AG77" s="588">
        <f>IF($B$8="Actuals Only",IF('C Report'!$K$2&gt;AG$12,SUMIF('WOW PMPM &amp; Agg'!$B$10:$B$39,'Summary TC'!$B77,'WOW PMPM &amp; Agg'!AF$10:AF$39),IF(AND('C Report'!$K$2=AG$12,'C Report'!$K$3=1),(SUMIF('WOW PMPM &amp; Agg'!$B$10:$B$39,'Summary TC'!$B77,'WOW PMPM &amp; Agg'!AF$10:AF$39)*0.25),IF(AND('C Report'!$K$2=AG$12,'C Report'!$K$3=2),(SUMIF('WOW PMPM &amp; Agg'!$B$10:$B$39,'Summary TC'!$B77,'WOW PMPM &amp; Agg'!AF$10:AF$39)*0.5),IF(AND('C Report'!$K$2=AG$12,'C Report'!$K$3=3),(SUMIF('WOW PMPM &amp; Agg'!$B$10:$B$39,'Summary TC'!$B77,'WOW PMPM &amp; Agg'!AF$10:AF$39)*0.75),IF(AND('C Report'!$K$2=AG$12,'C Report'!$K$3=4),SUMIF('WOW PMPM &amp; Agg'!$B$10:$B$39,'Summary TC'!$B77,'WOW PMPM &amp; Agg'!AF$10:AF$39),""))))),SUMIF('WOW PMPM &amp; Agg'!$B$10:$B$39,'Summary TC'!$B77,'WOW PMPM &amp; Agg'!AF$10:AF$39))</f>
        <v>0</v>
      </c>
      <c r="AH77" s="589">
        <f>IF($B$8="Actuals Only",IF('C Report'!$K$2&gt;AH$12,SUMIF('WOW PMPM &amp; Agg'!$B$10:$B$39,'Summary TC'!$B77,'WOW PMPM &amp; Agg'!AG$10:AG$39),IF(AND('C Report'!$K$2=AH$12,'C Report'!$K$3=1),(SUMIF('WOW PMPM &amp; Agg'!$B$10:$B$39,'Summary TC'!$B77,'WOW PMPM &amp; Agg'!AG$10:AG$39)*0.25),IF(AND('C Report'!$K$2=AH$12,'C Report'!$K$3=2),(SUMIF('WOW PMPM &amp; Agg'!$B$10:$B$39,'Summary TC'!$B77,'WOW PMPM &amp; Agg'!AG$10:AG$39)*0.5),IF(AND('C Report'!$K$2=AH$12,'C Report'!$K$3=3),(SUMIF('WOW PMPM &amp; Agg'!$B$10:$B$39,'Summary TC'!$B77,'WOW PMPM &amp; Agg'!AG$10:AG$39)*0.75),IF(AND('C Report'!$K$2=AH$12,'C Report'!$K$3=4),SUMIF('WOW PMPM &amp; Agg'!$B$10:$B$39,'Summary TC'!$B77,'WOW PMPM &amp; Agg'!AG$10:AG$39),""))))),SUMIF('WOW PMPM &amp; Agg'!$B$10:$B$39,'Summary TC'!$B77,'WOW PMPM &amp; Agg'!AG$10:AG$39))</f>
        <v>0</v>
      </c>
      <c r="AI77" s="751"/>
    </row>
    <row r="78" spans="2:35" hidden="1" x14ac:dyDescent="0.2">
      <c r="B78" s="539" t="str">
        <f>IFERROR(VLOOKUP(C78,'MEG Def'!$A$31:$B$36,2),"")</f>
        <v/>
      </c>
      <c r="C78" s="585"/>
      <c r="D78" s="586" t="str">
        <f t="shared" si="13"/>
        <v/>
      </c>
      <c r="E78" s="587">
        <f>IF($B$8="Actuals Only",IF('C Report'!$K$2&gt;E$12,SUMIF('WOW PMPM &amp; Agg'!$B$10:$B$39,'Summary TC'!$B78,'WOW PMPM &amp; Agg'!D$10:D$39),IF(AND('C Report'!$K$2=E$12,'C Report'!$K$3=1),(SUMIF('WOW PMPM &amp; Agg'!$B$10:$B$39,'Summary TC'!$B78,'WOW PMPM &amp; Agg'!D$10:D$39)*0.25),IF(AND('C Report'!$K$2=E$12,'C Report'!$K$3=2),(SUMIF('WOW PMPM &amp; Agg'!$B$10:$B$39,'Summary TC'!$B78,'WOW PMPM &amp; Agg'!D$10:D$39)*0.5),IF(AND('C Report'!$K$2=E$12,'C Report'!$K$3=3),(SUMIF('WOW PMPM &amp; Agg'!$B$10:$B$39,'Summary TC'!$B78,'WOW PMPM &amp; Agg'!D$10:D$39)*0.75),IF(AND('C Report'!$K$2=E$12,'C Report'!$K$3=4),SUMIF('WOW PMPM &amp; Agg'!$B$10:$B$39,'Summary TC'!$B78,'WOW PMPM &amp; Agg'!D$10:D$39),""))))),SUMIF('WOW PMPM &amp; Agg'!$B$10:$B$39,'Summary TC'!$B78,'WOW PMPM &amp; Agg'!D$10:D$39))</f>
        <v>0</v>
      </c>
      <c r="F78" s="588">
        <f>IF($B$8="Actuals Only",IF('C Report'!$K$2&gt;F$12,SUMIF('WOW PMPM &amp; Agg'!$B$10:$B$39,'Summary TC'!$B78,'WOW PMPM &amp; Agg'!E$10:E$39),IF(AND('C Report'!$K$2=F$12,'C Report'!$K$3=1),(SUMIF('WOW PMPM &amp; Agg'!$B$10:$B$39,'Summary TC'!$B78,'WOW PMPM &amp; Agg'!E$10:E$39)*0.25),IF(AND('C Report'!$K$2=F$12,'C Report'!$K$3=2),(SUMIF('WOW PMPM &amp; Agg'!$B$10:$B$39,'Summary TC'!$B78,'WOW PMPM &amp; Agg'!E$10:E$39)*0.5),IF(AND('C Report'!$K$2=F$12,'C Report'!$K$3=3),(SUMIF('WOW PMPM &amp; Agg'!$B$10:$B$39,'Summary TC'!$B78,'WOW PMPM &amp; Agg'!E$10:E$39)*0.75),IF(AND('C Report'!$K$2=F$12,'C Report'!$K$3=4),SUMIF('WOW PMPM &amp; Agg'!$B$10:$B$39,'Summary TC'!$B78,'WOW PMPM &amp; Agg'!E$10:E$39),""))))),SUMIF('WOW PMPM &amp; Agg'!$B$10:$B$39,'Summary TC'!$B78,'WOW PMPM &amp; Agg'!E$10:E$39))</f>
        <v>0</v>
      </c>
      <c r="G78" s="588">
        <f>IF($B$8="Actuals Only",IF('C Report'!$K$2&gt;G$12,SUMIF('WOW PMPM &amp; Agg'!$B$10:$B$39,'Summary TC'!$B78,'WOW PMPM &amp; Agg'!F$10:F$39),IF(AND('C Report'!$K$2=G$12,'C Report'!$K$3=1),(SUMIF('WOW PMPM &amp; Agg'!$B$10:$B$39,'Summary TC'!$B78,'WOW PMPM &amp; Agg'!F$10:F$39)*0.25),IF(AND('C Report'!$K$2=G$12,'C Report'!$K$3=2),(SUMIF('WOW PMPM &amp; Agg'!$B$10:$B$39,'Summary TC'!$B78,'WOW PMPM &amp; Agg'!F$10:F$39)*0.5),IF(AND('C Report'!$K$2=G$12,'C Report'!$K$3=3),(SUMIF('WOW PMPM &amp; Agg'!$B$10:$B$39,'Summary TC'!$B78,'WOW PMPM &amp; Agg'!F$10:F$39)*0.75),IF(AND('C Report'!$K$2=G$12,'C Report'!$K$3=4),SUMIF('WOW PMPM &amp; Agg'!$B$10:$B$39,'Summary TC'!$B78,'WOW PMPM &amp; Agg'!F$10:F$39),""))))),SUMIF('WOW PMPM &amp; Agg'!$B$10:$B$39,'Summary TC'!$B78,'WOW PMPM &amp; Agg'!F$10:F$39))</f>
        <v>0</v>
      </c>
      <c r="H78" s="588">
        <f>IF($B$8="Actuals Only",IF('C Report'!$K$2&gt;H$12,SUMIF('WOW PMPM &amp; Agg'!$B$10:$B$39,'Summary TC'!$B78,'WOW PMPM &amp; Agg'!G$10:G$39),IF(AND('C Report'!$K$2=H$12,'C Report'!$K$3=1),(SUMIF('WOW PMPM &amp; Agg'!$B$10:$B$39,'Summary TC'!$B78,'WOW PMPM &amp; Agg'!G$10:G$39)*0.25),IF(AND('C Report'!$K$2=H$12,'C Report'!$K$3=2),(SUMIF('WOW PMPM &amp; Agg'!$B$10:$B$39,'Summary TC'!$B78,'WOW PMPM &amp; Agg'!G$10:G$39)*0.5),IF(AND('C Report'!$K$2=H$12,'C Report'!$K$3=3),(SUMIF('WOW PMPM &amp; Agg'!$B$10:$B$39,'Summary TC'!$B78,'WOW PMPM &amp; Agg'!G$10:G$39)*0.75),IF(AND('C Report'!$K$2=H$12,'C Report'!$K$3=4),SUMIF('WOW PMPM &amp; Agg'!$B$10:$B$39,'Summary TC'!$B78,'WOW PMPM &amp; Agg'!G$10:G$39),""))))),SUMIF('WOW PMPM &amp; Agg'!$B$10:$B$39,'Summary TC'!$B78,'WOW PMPM &amp; Agg'!G$10:G$39))</f>
        <v>0</v>
      </c>
      <c r="I78" s="588">
        <f>IF($B$8="Actuals Only",IF('C Report'!$K$2&gt;I$12,SUMIF('WOW PMPM &amp; Agg'!$B$10:$B$39,'Summary TC'!$B78,'WOW PMPM &amp; Agg'!H$10:H$39),IF(AND('C Report'!$K$2=I$12,'C Report'!$K$3=1),(SUMIF('WOW PMPM &amp; Agg'!$B$10:$B$39,'Summary TC'!$B78,'WOW PMPM &amp; Agg'!H$10:H$39)*0.25),IF(AND('C Report'!$K$2=I$12,'C Report'!$K$3=2),(SUMIF('WOW PMPM &amp; Agg'!$B$10:$B$39,'Summary TC'!$B78,'WOW PMPM &amp; Agg'!H$10:H$39)*0.5),IF(AND('C Report'!$K$2=I$12,'C Report'!$K$3=3),(SUMIF('WOW PMPM &amp; Agg'!$B$10:$B$39,'Summary TC'!$B78,'WOW PMPM &amp; Agg'!H$10:H$39)*0.75),IF(AND('C Report'!$K$2=I$12,'C Report'!$K$3=4),SUMIF('WOW PMPM &amp; Agg'!$B$10:$B$39,'Summary TC'!$B78,'WOW PMPM &amp; Agg'!H$10:H$39),""))))),SUMIF('WOW PMPM &amp; Agg'!$B$10:$B$39,'Summary TC'!$B78,'WOW PMPM &amp; Agg'!H$10:H$39))</f>
        <v>0</v>
      </c>
      <c r="J78" s="588">
        <f>IF($B$8="Actuals Only",IF('C Report'!$K$2&gt;J$12,SUMIF('WOW PMPM &amp; Agg'!$B$10:$B$39,'Summary TC'!$B78,'WOW PMPM &amp; Agg'!I$10:I$39),IF(AND('C Report'!$K$2=J$12,'C Report'!$K$3=1),(SUMIF('WOW PMPM &amp; Agg'!$B$10:$B$39,'Summary TC'!$B78,'WOW PMPM &amp; Agg'!I$10:I$39)*0.25),IF(AND('C Report'!$K$2=J$12,'C Report'!$K$3=2),(SUMIF('WOW PMPM &amp; Agg'!$B$10:$B$39,'Summary TC'!$B78,'WOW PMPM &amp; Agg'!I$10:I$39)*0.5),IF(AND('C Report'!$K$2=J$12,'C Report'!$K$3=3),(SUMIF('WOW PMPM &amp; Agg'!$B$10:$B$39,'Summary TC'!$B78,'WOW PMPM &amp; Agg'!I$10:I$39)*0.75),IF(AND('C Report'!$K$2=J$12,'C Report'!$K$3=4),SUMIF('WOW PMPM &amp; Agg'!$B$10:$B$39,'Summary TC'!$B78,'WOW PMPM &amp; Agg'!I$10:I$39),""))))),SUMIF('WOW PMPM &amp; Agg'!$B$10:$B$39,'Summary TC'!$B78,'WOW PMPM &amp; Agg'!I$10:I$39))</f>
        <v>0</v>
      </c>
      <c r="K78" s="588">
        <f>IF($B$8="Actuals Only",IF('C Report'!$K$2&gt;K$12,SUMIF('WOW PMPM &amp; Agg'!$B$10:$B$39,'Summary TC'!$B78,'WOW PMPM &amp; Agg'!J$10:J$39),IF(AND('C Report'!$K$2=K$12,'C Report'!$K$3=1),(SUMIF('WOW PMPM &amp; Agg'!$B$10:$B$39,'Summary TC'!$B78,'WOW PMPM &amp; Agg'!J$10:J$39)*0.25),IF(AND('C Report'!$K$2=K$12,'C Report'!$K$3=2),(SUMIF('WOW PMPM &amp; Agg'!$B$10:$B$39,'Summary TC'!$B78,'WOW PMPM &amp; Agg'!J$10:J$39)*0.5),IF(AND('C Report'!$K$2=K$12,'C Report'!$K$3=3),(SUMIF('WOW PMPM &amp; Agg'!$B$10:$B$39,'Summary TC'!$B78,'WOW PMPM &amp; Agg'!J$10:J$39)*0.75),IF(AND('C Report'!$K$2=K$12,'C Report'!$K$3=4),SUMIF('WOW PMPM &amp; Agg'!$B$10:$B$39,'Summary TC'!$B78,'WOW PMPM &amp; Agg'!J$10:J$39),""))))),SUMIF('WOW PMPM &amp; Agg'!$B$10:$B$39,'Summary TC'!$B78,'WOW PMPM &amp; Agg'!J$10:J$39))</f>
        <v>0</v>
      </c>
      <c r="L78" s="588">
        <f>IF($B$8="Actuals Only",IF('C Report'!$K$2&gt;L$12,SUMIF('WOW PMPM &amp; Agg'!$B$10:$B$39,'Summary TC'!$B78,'WOW PMPM &amp; Agg'!K$10:K$39),IF(AND('C Report'!$K$2=L$12,'C Report'!$K$3=1),(SUMIF('WOW PMPM &amp; Agg'!$B$10:$B$39,'Summary TC'!$B78,'WOW PMPM &amp; Agg'!K$10:K$39)*0.25),IF(AND('C Report'!$K$2=L$12,'C Report'!$K$3=2),(SUMIF('WOW PMPM &amp; Agg'!$B$10:$B$39,'Summary TC'!$B78,'WOW PMPM &amp; Agg'!K$10:K$39)*0.5),IF(AND('C Report'!$K$2=L$12,'C Report'!$K$3=3),(SUMIF('WOW PMPM &amp; Agg'!$B$10:$B$39,'Summary TC'!$B78,'WOW PMPM &amp; Agg'!K$10:K$39)*0.75),IF(AND('C Report'!$K$2=L$12,'C Report'!$K$3=4),SUMIF('WOW PMPM &amp; Agg'!$B$10:$B$39,'Summary TC'!$B78,'WOW PMPM &amp; Agg'!K$10:K$39),""))))),SUMIF('WOW PMPM &amp; Agg'!$B$10:$B$39,'Summary TC'!$B78,'WOW PMPM &amp; Agg'!K$10:K$39))</f>
        <v>0</v>
      </c>
      <c r="M78" s="588">
        <f>IF($B$8="Actuals Only",IF('C Report'!$K$2&gt;M$12,SUMIF('WOW PMPM &amp; Agg'!$B$10:$B$39,'Summary TC'!$B78,'WOW PMPM &amp; Agg'!L$10:L$39),IF(AND('C Report'!$K$2=M$12,'C Report'!$K$3=1),(SUMIF('WOW PMPM &amp; Agg'!$B$10:$B$39,'Summary TC'!$B78,'WOW PMPM &amp; Agg'!L$10:L$39)*0.25),IF(AND('C Report'!$K$2=M$12,'C Report'!$K$3=2),(SUMIF('WOW PMPM &amp; Agg'!$B$10:$B$39,'Summary TC'!$B78,'WOW PMPM &amp; Agg'!L$10:L$39)*0.5),IF(AND('C Report'!$K$2=M$12,'C Report'!$K$3=3),(SUMIF('WOW PMPM &amp; Agg'!$B$10:$B$39,'Summary TC'!$B78,'WOW PMPM &amp; Agg'!L$10:L$39)*0.75),IF(AND('C Report'!$K$2=M$12,'C Report'!$K$3=4),SUMIF('WOW PMPM &amp; Agg'!$B$10:$B$39,'Summary TC'!$B78,'WOW PMPM &amp; Agg'!L$10:L$39),""))))),SUMIF('WOW PMPM &amp; Agg'!$B$10:$B$39,'Summary TC'!$B78,'WOW PMPM &amp; Agg'!L$10:L$39))</f>
        <v>0</v>
      </c>
      <c r="N78" s="588">
        <f>IF($B$8="Actuals Only",IF('C Report'!$K$2&gt;N$12,SUMIF('WOW PMPM &amp; Agg'!$B$10:$B$39,'Summary TC'!$B78,'WOW PMPM &amp; Agg'!M$10:M$39),IF(AND('C Report'!$K$2=N$12,'C Report'!$K$3=1),(SUMIF('WOW PMPM &amp; Agg'!$B$10:$B$39,'Summary TC'!$B78,'WOW PMPM &amp; Agg'!M$10:M$39)*0.25),IF(AND('C Report'!$K$2=N$12,'C Report'!$K$3=2),(SUMIF('WOW PMPM &amp; Agg'!$B$10:$B$39,'Summary TC'!$B78,'WOW PMPM &amp; Agg'!M$10:M$39)*0.5),IF(AND('C Report'!$K$2=N$12,'C Report'!$K$3=3),(SUMIF('WOW PMPM &amp; Agg'!$B$10:$B$39,'Summary TC'!$B78,'WOW PMPM &amp; Agg'!M$10:M$39)*0.75),IF(AND('C Report'!$K$2=N$12,'C Report'!$K$3=4),SUMIF('WOW PMPM &amp; Agg'!$B$10:$B$39,'Summary TC'!$B78,'WOW PMPM &amp; Agg'!M$10:M$39),""))))),SUMIF('WOW PMPM &amp; Agg'!$B$10:$B$39,'Summary TC'!$B78,'WOW PMPM &amp; Agg'!M$10:M$39))</f>
        <v>0</v>
      </c>
      <c r="O78" s="588">
        <f>IF($B$8="Actuals Only",IF('C Report'!$K$2&gt;O$12,SUMIF('WOW PMPM &amp; Agg'!$B$10:$B$39,'Summary TC'!$B78,'WOW PMPM &amp; Agg'!N$10:N$39),IF(AND('C Report'!$K$2=O$12,'C Report'!$K$3=1),(SUMIF('WOW PMPM &amp; Agg'!$B$10:$B$39,'Summary TC'!$B78,'WOW PMPM &amp; Agg'!N$10:N$39)*0.25),IF(AND('C Report'!$K$2=O$12,'C Report'!$K$3=2),(SUMIF('WOW PMPM &amp; Agg'!$B$10:$B$39,'Summary TC'!$B78,'WOW PMPM &amp; Agg'!N$10:N$39)*0.5),IF(AND('C Report'!$K$2=O$12,'C Report'!$K$3=3),(SUMIF('WOW PMPM &amp; Agg'!$B$10:$B$39,'Summary TC'!$B78,'WOW PMPM &amp; Agg'!N$10:N$39)*0.75),IF(AND('C Report'!$K$2=O$12,'C Report'!$K$3=4),SUMIF('WOW PMPM &amp; Agg'!$B$10:$B$39,'Summary TC'!$B78,'WOW PMPM &amp; Agg'!N$10:N$39),""))))),SUMIF('WOW PMPM &amp; Agg'!$B$10:$B$39,'Summary TC'!$B78,'WOW PMPM &amp; Agg'!N$10:N$39))</f>
        <v>0</v>
      </c>
      <c r="P78" s="588">
        <f>IF($B$8="Actuals Only",IF('C Report'!$K$2&gt;P$12,SUMIF('WOW PMPM &amp; Agg'!$B$10:$B$39,'Summary TC'!$B78,'WOW PMPM &amp; Agg'!O$10:O$39),IF(AND('C Report'!$K$2=P$12,'C Report'!$K$3=1),(SUMIF('WOW PMPM &amp; Agg'!$B$10:$B$39,'Summary TC'!$B78,'WOW PMPM &amp; Agg'!O$10:O$39)*0.25),IF(AND('C Report'!$K$2=P$12,'C Report'!$K$3=2),(SUMIF('WOW PMPM &amp; Agg'!$B$10:$B$39,'Summary TC'!$B78,'WOW PMPM &amp; Agg'!O$10:O$39)*0.5),IF(AND('C Report'!$K$2=P$12,'C Report'!$K$3=3),(SUMIF('WOW PMPM &amp; Agg'!$B$10:$B$39,'Summary TC'!$B78,'WOW PMPM &amp; Agg'!O$10:O$39)*0.75),IF(AND('C Report'!$K$2=P$12,'C Report'!$K$3=4),SUMIF('WOW PMPM &amp; Agg'!$B$10:$B$39,'Summary TC'!$B78,'WOW PMPM &amp; Agg'!O$10:O$39),""))))),SUMIF('WOW PMPM &amp; Agg'!$B$10:$B$39,'Summary TC'!$B78,'WOW PMPM &amp; Agg'!O$10:O$39))</f>
        <v>0</v>
      </c>
      <c r="Q78" s="588">
        <f>IF($B$8="Actuals Only",IF('C Report'!$K$2&gt;Q$12,SUMIF('WOW PMPM &amp; Agg'!$B$10:$B$39,'Summary TC'!$B78,'WOW PMPM &amp; Agg'!P$10:P$39),IF(AND('C Report'!$K$2=Q$12,'C Report'!$K$3=1),(SUMIF('WOW PMPM &amp; Agg'!$B$10:$B$39,'Summary TC'!$B78,'WOW PMPM &amp; Agg'!P$10:P$39)*0.25),IF(AND('C Report'!$K$2=Q$12,'C Report'!$K$3=2),(SUMIF('WOW PMPM &amp; Agg'!$B$10:$B$39,'Summary TC'!$B78,'WOW PMPM &amp; Agg'!P$10:P$39)*0.5),IF(AND('C Report'!$K$2=Q$12,'C Report'!$K$3=3),(SUMIF('WOW PMPM &amp; Agg'!$B$10:$B$39,'Summary TC'!$B78,'WOW PMPM &amp; Agg'!P$10:P$39)*0.75),IF(AND('C Report'!$K$2=Q$12,'C Report'!$K$3=4),SUMIF('WOW PMPM &amp; Agg'!$B$10:$B$39,'Summary TC'!$B78,'WOW PMPM &amp; Agg'!P$10:P$39),""))))),SUMIF('WOW PMPM &amp; Agg'!$B$10:$B$39,'Summary TC'!$B78,'WOW PMPM &amp; Agg'!P$10:P$39))</f>
        <v>0</v>
      </c>
      <c r="R78" s="588">
        <f>IF($B$8="Actuals Only",IF('C Report'!$K$2&gt;R$12,SUMIF('WOW PMPM &amp; Agg'!$B$10:$B$39,'Summary TC'!$B78,'WOW PMPM &amp; Agg'!Q$10:Q$39),IF(AND('C Report'!$K$2=R$12,'C Report'!$K$3=1),(SUMIF('WOW PMPM &amp; Agg'!$B$10:$B$39,'Summary TC'!$B78,'WOW PMPM &amp; Agg'!Q$10:Q$39)*0.25),IF(AND('C Report'!$K$2=R$12,'C Report'!$K$3=2),(SUMIF('WOW PMPM &amp; Agg'!$B$10:$B$39,'Summary TC'!$B78,'WOW PMPM &amp; Agg'!Q$10:Q$39)*0.5),IF(AND('C Report'!$K$2=R$12,'C Report'!$K$3=3),(SUMIF('WOW PMPM &amp; Agg'!$B$10:$B$39,'Summary TC'!$B78,'WOW PMPM &amp; Agg'!Q$10:Q$39)*0.75),IF(AND('C Report'!$K$2=R$12,'C Report'!$K$3=4),SUMIF('WOW PMPM &amp; Agg'!$B$10:$B$39,'Summary TC'!$B78,'WOW PMPM &amp; Agg'!Q$10:Q$39),""))))),SUMIF('WOW PMPM &amp; Agg'!$B$10:$B$39,'Summary TC'!$B78,'WOW PMPM &amp; Agg'!Q$10:Q$39))</f>
        <v>0</v>
      </c>
      <c r="S78" s="588">
        <f>IF($B$8="Actuals Only",IF('C Report'!$K$2&gt;S$12,SUMIF('WOW PMPM &amp; Agg'!$B$10:$B$39,'Summary TC'!$B78,'WOW PMPM &amp; Agg'!R$10:R$39),IF(AND('C Report'!$K$2=S$12,'C Report'!$K$3=1),(SUMIF('WOW PMPM &amp; Agg'!$B$10:$B$39,'Summary TC'!$B78,'WOW PMPM &amp; Agg'!R$10:R$39)*0.25),IF(AND('C Report'!$K$2=S$12,'C Report'!$K$3=2),(SUMIF('WOW PMPM &amp; Agg'!$B$10:$B$39,'Summary TC'!$B78,'WOW PMPM &amp; Agg'!R$10:R$39)*0.5),IF(AND('C Report'!$K$2=S$12,'C Report'!$K$3=3),(SUMIF('WOW PMPM &amp; Agg'!$B$10:$B$39,'Summary TC'!$B78,'WOW PMPM &amp; Agg'!R$10:R$39)*0.75),IF(AND('C Report'!$K$2=S$12,'C Report'!$K$3=4),SUMIF('WOW PMPM &amp; Agg'!$B$10:$B$39,'Summary TC'!$B78,'WOW PMPM &amp; Agg'!R$10:R$39),""))))),SUMIF('WOW PMPM &amp; Agg'!$B$10:$B$39,'Summary TC'!$B78,'WOW PMPM &amp; Agg'!R$10:R$39))</f>
        <v>0</v>
      </c>
      <c r="T78" s="587">
        <f>IF($B$8="Actuals Only",IF('C Report'!$K$2&gt;T$12,SUMIF('WOW PMPM &amp; Agg'!$B$10:$B$39,'Summary TC'!$B78,'WOW PMPM &amp; Agg'!S$10:S$39),IF(AND('C Report'!$K$2=T$12,'C Report'!$K$3=1),(SUMIF('WOW PMPM &amp; Agg'!$B$10:$B$39,'Summary TC'!$B78,'WOW PMPM &amp; Agg'!S$10:S$39)*0.25),IF(AND('C Report'!$K$2=T$12,'C Report'!$K$3=2),(SUMIF('WOW PMPM &amp; Agg'!$B$10:$B$39,'Summary TC'!$B78,'WOW PMPM &amp; Agg'!S$10:S$39)*0.5),IF(AND('C Report'!$K$2=T$12,'C Report'!$K$3=3),(SUMIF('WOW PMPM &amp; Agg'!$B$10:$B$39,'Summary TC'!$B78,'WOW PMPM &amp; Agg'!S$10:S$39)*0.75),IF(AND('C Report'!$K$2=T$12,'C Report'!$K$3=4),SUMIF('WOW PMPM &amp; Agg'!$B$10:$B$39,'Summary TC'!$B78,'WOW PMPM &amp; Agg'!S$10:S$39),""))))),SUMIF('WOW PMPM &amp; Agg'!$B$10:$B$39,'Summary TC'!$B78,'WOW PMPM &amp; Agg'!S$10:S$39))</f>
        <v>0</v>
      </c>
      <c r="U78" s="862">
        <f>IF($B$8="Actuals Only",IF('C Report'!$K$2&gt;U$12,SUMIF('WOW PMPM &amp; Agg'!$B$10:$B$39,'Summary TC'!$B78,'WOW PMPM &amp; Agg'!T$10:T$39),IF(AND('C Report'!$K$2=U$12,'C Report'!$K$3=1),(SUMIF('WOW PMPM &amp; Agg'!$B$10:$B$39,'Summary TC'!$B78,'WOW PMPM &amp; Agg'!T$10:T$39)*0.25),IF(AND('C Report'!$K$2=U$12,'C Report'!$K$3=2),(SUMIF('WOW PMPM &amp; Agg'!$B$10:$B$39,'Summary TC'!$B78,'WOW PMPM &amp; Agg'!T$10:T$39)*0.5),IF(AND('C Report'!$K$2=U$12,'C Report'!$K$3=3),(SUMIF('WOW PMPM &amp; Agg'!$B$10:$B$39,'Summary TC'!$B78,'WOW PMPM &amp; Agg'!T$10:T$39)*0.75),IF(AND('C Report'!$K$2=U$12,'C Report'!$K$3=4),SUMIF('WOW PMPM &amp; Agg'!$B$10:$B$39,'Summary TC'!$B78,'WOW PMPM &amp; Agg'!T$10:T$39),""))))),SUMIF('WOW PMPM &amp; Agg'!$B$10:$B$39,'Summary TC'!$B78,'WOW PMPM &amp; Agg'!T$10:T$39))</f>
        <v>0</v>
      </c>
      <c r="V78" s="862">
        <f>IF($B$8="Actuals Only",IF('C Report'!$K$2&gt;V$12,SUMIF('WOW PMPM &amp; Agg'!$B$10:$B$39,'Summary TC'!$B78,'WOW PMPM &amp; Agg'!U$10:U$39),IF(AND('C Report'!$K$2=V$12,'C Report'!$K$3=1),(SUMIF('WOW PMPM &amp; Agg'!$B$10:$B$39,'Summary TC'!$B78,'WOW PMPM &amp; Agg'!U$10:U$39)*0.25),IF(AND('C Report'!$K$2=V$12,'C Report'!$K$3=2),(SUMIF('WOW PMPM &amp; Agg'!$B$10:$B$39,'Summary TC'!$B78,'WOW PMPM &amp; Agg'!U$10:U$39)*0.5),IF(AND('C Report'!$K$2=V$12,'C Report'!$K$3=3),(SUMIF('WOW PMPM &amp; Agg'!$B$10:$B$39,'Summary TC'!$B78,'WOW PMPM &amp; Agg'!U$10:U$39)*0.75),IF(AND('C Report'!$K$2=V$12,'C Report'!$K$3=4),SUMIF('WOW PMPM &amp; Agg'!$B$10:$B$39,'Summary TC'!$B78,'WOW PMPM &amp; Agg'!U$10:U$39),""))))),SUMIF('WOW PMPM &amp; Agg'!$B$10:$B$39,'Summary TC'!$B78,'WOW PMPM &amp; Agg'!U$10:U$39))</f>
        <v>0</v>
      </c>
      <c r="W78" s="862">
        <f>IF($B$8="Actuals Only",IF('C Report'!$K$2&gt;W$12,SUMIF('WOW PMPM &amp; Agg'!$B$10:$B$39,'Summary TC'!$B78,'WOW PMPM &amp; Agg'!V$10:V$39),IF(AND('C Report'!$K$2=W$12,'C Report'!$K$3=1),(SUMIF('WOW PMPM &amp; Agg'!$B$10:$B$39,'Summary TC'!$B78,'WOW PMPM &amp; Agg'!V$10:V$39)*0.25),IF(AND('C Report'!$K$2=W$12,'C Report'!$K$3=2),(SUMIF('WOW PMPM &amp; Agg'!$B$10:$B$39,'Summary TC'!$B78,'WOW PMPM &amp; Agg'!V$10:V$39)*0.5),IF(AND('C Report'!$K$2=W$12,'C Report'!$K$3=3),(SUMIF('WOW PMPM &amp; Agg'!$B$10:$B$39,'Summary TC'!$B78,'WOW PMPM &amp; Agg'!V$10:V$39)*0.75),IF(AND('C Report'!$K$2=W$12,'C Report'!$K$3=4),SUMIF('WOW PMPM &amp; Agg'!$B$10:$B$39,'Summary TC'!$B78,'WOW PMPM &amp; Agg'!V$10:V$39),""))))),SUMIF('WOW PMPM &amp; Agg'!$B$10:$B$39,'Summary TC'!$B78,'WOW PMPM &amp; Agg'!V$10:V$39))</f>
        <v>0</v>
      </c>
      <c r="X78" s="589">
        <f>IF($B$8="Actuals Only",IF('C Report'!$K$2&gt;X$12,SUMIF('WOW PMPM &amp; Agg'!$B$10:$B$39,'Summary TC'!$B78,'WOW PMPM &amp; Agg'!W$10:W$39),IF(AND('C Report'!$K$2=X$12,'C Report'!$K$3=1),(SUMIF('WOW PMPM &amp; Agg'!$B$10:$B$39,'Summary TC'!$B78,'WOW PMPM &amp; Agg'!W$10:W$39)*0.25),IF(AND('C Report'!$K$2=X$12,'C Report'!$K$3=2),(SUMIF('WOW PMPM &amp; Agg'!$B$10:$B$39,'Summary TC'!$B78,'WOW PMPM &amp; Agg'!W$10:W$39)*0.5),IF(AND('C Report'!$K$2=X$12,'C Report'!$K$3=3),(SUMIF('WOW PMPM &amp; Agg'!$B$10:$B$39,'Summary TC'!$B78,'WOW PMPM &amp; Agg'!W$10:W$39)*0.75),IF(AND('C Report'!$K$2=X$12,'C Report'!$K$3=4),SUMIF('WOW PMPM &amp; Agg'!$B$10:$B$39,'Summary TC'!$B78,'WOW PMPM &amp; Agg'!W$10:W$39),""))))),SUMIF('WOW PMPM &amp; Agg'!$B$10:$B$39,'Summary TC'!$B78,'WOW PMPM &amp; Agg'!W$10:W$39))</f>
        <v>0</v>
      </c>
      <c r="Y78" s="588">
        <f>IF($B$8="Actuals Only",IF('C Report'!$K$2&gt;Y$12,SUMIF('WOW PMPM &amp; Agg'!$B$10:$B$39,'Summary TC'!$B78,'WOW PMPM &amp; Agg'!X$10:X$39),IF(AND('C Report'!$K$2=Y$12,'C Report'!$K$3=1),(SUMIF('WOW PMPM &amp; Agg'!$B$10:$B$39,'Summary TC'!$B78,'WOW PMPM &amp; Agg'!X$10:X$39)*0.25),IF(AND('C Report'!$K$2=Y$12,'C Report'!$K$3=2),(SUMIF('WOW PMPM &amp; Agg'!$B$10:$B$39,'Summary TC'!$B78,'WOW PMPM &amp; Agg'!X$10:X$39)*0.5),IF(AND('C Report'!$K$2=Y$12,'C Report'!$K$3=3),(SUMIF('WOW PMPM &amp; Agg'!$B$10:$B$39,'Summary TC'!$B78,'WOW PMPM &amp; Agg'!X$10:X$39)*0.75),IF(AND('C Report'!$K$2=Y$12,'C Report'!$K$3=4),SUMIF('WOW PMPM &amp; Agg'!$B$10:$B$39,'Summary TC'!$B78,'WOW PMPM &amp; Agg'!X$10:X$39),""))))),SUMIF('WOW PMPM &amp; Agg'!$B$10:$B$39,'Summary TC'!$B78,'WOW PMPM &amp; Agg'!X$10:X$39))</f>
        <v>0</v>
      </c>
      <c r="Z78" s="588">
        <f>IF($B$8="Actuals Only",IF('C Report'!$K$2&gt;Z$12,SUMIF('WOW PMPM &amp; Agg'!$B$10:$B$39,'Summary TC'!$B78,'WOW PMPM &amp; Agg'!Y$10:Y$39),IF(AND('C Report'!$K$2=Z$12,'C Report'!$K$3=1),(SUMIF('WOW PMPM &amp; Agg'!$B$10:$B$39,'Summary TC'!$B78,'WOW PMPM &amp; Agg'!Y$10:Y$39)*0.25),IF(AND('C Report'!$K$2=Z$12,'C Report'!$K$3=2),(SUMIF('WOW PMPM &amp; Agg'!$B$10:$B$39,'Summary TC'!$B78,'WOW PMPM &amp; Agg'!Y$10:Y$39)*0.5),IF(AND('C Report'!$K$2=Z$12,'C Report'!$K$3=3),(SUMIF('WOW PMPM &amp; Agg'!$B$10:$B$39,'Summary TC'!$B78,'WOW PMPM &amp; Agg'!Y$10:Y$39)*0.75),IF(AND('C Report'!$K$2=Z$12,'C Report'!$K$3=4),SUMIF('WOW PMPM &amp; Agg'!$B$10:$B$39,'Summary TC'!$B78,'WOW PMPM &amp; Agg'!Y$10:Y$39),""))))),SUMIF('WOW PMPM &amp; Agg'!$B$10:$B$39,'Summary TC'!$B78,'WOW PMPM &amp; Agg'!Y$10:Y$39))</f>
        <v>0</v>
      </c>
      <c r="AA78" s="588">
        <f>IF($B$8="Actuals Only",IF('C Report'!$K$2&gt;AA$12,SUMIF('WOW PMPM &amp; Agg'!$B$10:$B$39,'Summary TC'!$B78,'WOW PMPM &amp; Agg'!Z$10:Z$39),IF(AND('C Report'!$K$2=AA$12,'C Report'!$K$3=1),(SUMIF('WOW PMPM &amp; Agg'!$B$10:$B$39,'Summary TC'!$B78,'WOW PMPM &amp; Agg'!Z$10:Z$39)*0.25),IF(AND('C Report'!$K$2=AA$12,'C Report'!$K$3=2),(SUMIF('WOW PMPM &amp; Agg'!$B$10:$B$39,'Summary TC'!$B78,'WOW PMPM &amp; Agg'!Z$10:Z$39)*0.5),IF(AND('C Report'!$K$2=AA$12,'C Report'!$K$3=3),(SUMIF('WOW PMPM &amp; Agg'!$B$10:$B$39,'Summary TC'!$B78,'WOW PMPM &amp; Agg'!Z$10:Z$39)*0.75),IF(AND('C Report'!$K$2=AA$12,'C Report'!$K$3=4),SUMIF('WOW PMPM &amp; Agg'!$B$10:$B$39,'Summary TC'!$B78,'WOW PMPM &amp; Agg'!Z$10:Z$39),""))))),SUMIF('WOW PMPM &amp; Agg'!$B$10:$B$39,'Summary TC'!$B78,'WOW PMPM &amp; Agg'!Z$10:Z$39))</f>
        <v>0</v>
      </c>
      <c r="AB78" s="588">
        <f>IF($B$8="Actuals Only",IF('C Report'!$K$2&gt;AB$12,SUMIF('WOW PMPM &amp; Agg'!$B$10:$B$39,'Summary TC'!$B78,'WOW PMPM &amp; Agg'!AA$10:AA$39),IF(AND('C Report'!$K$2=AB$12,'C Report'!$K$3=1),(SUMIF('WOW PMPM &amp; Agg'!$B$10:$B$39,'Summary TC'!$B78,'WOW PMPM &amp; Agg'!AA$10:AA$39)*0.25),IF(AND('C Report'!$K$2=AB$12,'C Report'!$K$3=2),(SUMIF('WOW PMPM &amp; Agg'!$B$10:$B$39,'Summary TC'!$B78,'WOW PMPM &amp; Agg'!AA$10:AA$39)*0.5),IF(AND('C Report'!$K$2=AB$12,'C Report'!$K$3=3),(SUMIF('WOW PMPM &amp; Agg'!$B$10:$B$39,'Summary TC'!$B78,'WOW PMPM &amp; Agg'!AA$10:AA$39)*0.75),IF(AND('C Report'!$K$2=AB$12,'C Report'!$K$3=4),SUMIF('WOW PMPM &amp; Agg'!$B$10:$B$39,'Summary TC'!$B78,'WOW PMPM &amp; Agg'!AA$10:AA$39),""))))),SUMIF('WOW PMPM &amp; Agg'!$B$10:$B$39,'Summary TC'!$B78,'WOW PMPM &amp; Agg'!AA$10:AA$39))</f>
        <v>0</v>
      </c>
      <c r="AC78" s="588">
        <f>IF($B$8="Actuals Only",IF('C Report'!$K$2&gt;AC$12,SUMIF('WOW PMPM &amp; Agg'!$B$10:$B$39,'Summary TC'!$B78,'WOW PMPM &amp; Agg'!AB$10:AB$39),IF(AND('C Report'!$K$2=AC$12,'C Report'!$K$3=1),(SUMIF('WOW PMPM &amp; Agg'!$B$10:$B$39,'Summary TC'!$B78,'WOW PMPM &amp; Agg'!AB$10:AB$39)*0.25),IF(AND('C Report'!$K$2=AC$12,'C Report'!$K$3=2),(SUMIF('WOW PMPM &amp; Agg'!$B$10:$B$39,'Summary TC'!$B78,'WOW PMPM &amp; Agg'!AB$10:AB$39)*0.5),IF(AND('C Report'!$K$2=AC$12,'C Report'!$K$3=3),(SUMIF('WOW PMPM &amp; Agg'!$B$10:$B$39,'Summary TC'!$B78,'WOW PMPM &amp; Agg'!AB$10:AB$39)*0.75),IF(AND('C Report'!$K$2=AC$12,'C Report'!$K$3=4),SUMIF('WOW PMPM &amp; Agg'!$B$10:$B$39,'Summary TC'!$B78,'WOW PMPM &amp; Agg'!AB$10:AB$39),""))))),SUMIF('WOW PMPM &amp; Agg'!$B$10:$B$39,'Summary TC'!$B78,'WOW PMPM &amp; Agg'!AB$10:AB$39))</f>
        <v>0</v>
      </c>
      <c r="AD78" s="588">
        <f>IF($B$8="Actuals Only",IF('C Report'!$K$2&gt;AD$12,SUMIF('WOW PMPM &amp; Agg'!$B$10:$B$39,'Summary TC'!$B78,'WOW PMPM &amp; Agg'!AC$10:AC$39),IF(AND('C Report'!$K$2=AD$12,'C Report'!$K$3=1),(SUMIF('WOW PMPM &amp; Agg'!$B$10:$B$39,'Summary TC'!$B78,'WOW PMPM &amp; Agg'!AC$10:AC$39)*0.25),IF(AND('C Report'!$K$2=AD$12,'C Report'!$K$3=2),(SUMIF('WOW PMPM &amp; Agg'!$B$10:$B$39,'Summary TC'!$B78,'WOW PMPM &amp; Agg'!AC$10:AC$39)*0.5),IF(AND('C Report'!$K$2=AD$12,'C Report'!$K$3=3),(SUMIF('WOW PMPM &amp; Agg'!$B$10:$B$39,'Summary TC'!$B78,'WOW PMPM &amp; Agg'!AC$10:AC$39)*0.75),IF(AND('C Report'!$K$2=AD$12,'C Report'!$K$3=4),SUMIF('WOW PMPM &amp; Agg'!$B$10:$B$39,'Summary TC'!$B78,'WOW PMPM &amp; Agg'!AC$10:AC$39),""))))),SUMIF('WOW PMPM &amp; Agg'!$B$10:$B$39,'Summary TC'!$B78,'WOW PMPM &amp; Agg'!AC$10:AC$39))</f>
        <v>0</v>
      </c>
      <c r="AE78" s="588">
        <f>IF($B$8="Actuals Only",IF('C Report'!$K$2&gt;AE$12,SUMIF('WOW PMPM &amp; Agg'!$B$10:$B$39,'Summary TC'!$B78,'WOW PMPM &amp; Agg'!AD$10:AD$39),IF(AND('C Report'!$K$2=AE$12,'C Report'!$K$3=1),(SUMIF('WOW PMPM &amp; Agg'!$B$10:$B$39,'Summary TC'!$B78,'WOW PMPM &amp; Agg'!AD$10:AD$39)*0.25),IF(AND('C Report'!$K$2=AE$12,'C Report'!$K$3=2),(SUMIF('WOW PMPM &amp; Agg'!$B$10:$B$39,'Summary TC'!$B78,'WOW PMPM &amp; Agg'!AD$10:AD$39)*0.5),IF(AND('C Report'!$K$2=AE$12,'C Report'!$K$3=3),(SUMIF('WOW PMPM &amp; Agg'!$B$10:$B$39,'Summary TC'!$B78,'WOW PMPM &amp; Agg'!AD$10:AD$39)*0.75),IF(AND('C Report'!$K$2=AE$12,'C Report'!$K$3=4),SUMIF('WOW PMPM &amp; Agg'!$B$10:$B$39,'Summary TC'!$B78,'WOW PMPM &amp; Agg'!AD$10:AD$39),""))))),SUMIF('WOW PMPM &amp; Agg'!$B$10:$B$39,'Summary TC'!$B78,'WOW PMPM &amp; Agg'!AD$10:AD$39))</f>
        <v>0</v>
      </c>
      <c r="AF78" s="588">
        <f>IF($B$8="Actuals Only",IF('C Report'!$K$2&gt;AF$12,SUMIF('WOW PMPM &amp; Agg'!$B$10:$B$39,'Summary TC'!$B78,'WOW PMPM &amp; Agg'!AE$10:AE$39),IF(AND('C Report'!$K$2=AF$12,'C Report'!$K$3=1),(SUMIF('WOW PMPM &amp; Agg'!$B$10:$B$39,'Summary TC'!$B78,'WOW PMPM &amp; Agg'!AE$10:AE$39)*0.25),IF(AND('C Report'!$K$2=AF$12,'C Report'!$K$3=2),(SUMIF('WOW PMPM &amp; Agg'!$B$10:$B$39,'Summary TC'!$B78,'WOW PMPM &amp; Agg'!AE$10:AE$39)*0.5),IF(AND('C Report'!$K$2=AF$12,'C Report'!$K$3=3),(SUMIF('WOW PMPM &amp; Agg'!$B$10:$B$39,'Summary TC'!$B78,'WOW PMPM &amp; Agg'!AE$10:AE$39)*0.75),IF(AND('C Report'!$K$2=AF$12,'C Report'!$K$3=4),SUMIF('WOW PMPM &amp; Agg'!$B$10:$B$39,'Summary TC'!$B78,'WOW PMPM &amp; Agg'!AE$10:AE$39),""))))),SUMIF('WOW PMPM &amp; Agg'!$B$10:$B$39,'Summary TC'!$B78,'WOW PMPM &amp; Agg'!AE$10:AE$39))</f>
        <v>0</v>
      </c>
      <c r="AG78" s="588">
        <f>IF($B$8="Actuals Only",IF('C Report'!$K$2&gt;AG$12,SUMIF('WOW PMPM &amp; Agg'!$B$10:$B$39,'Summary TC'!$B78,'WOW PMPM &amp; Agg'!AF$10:AF$39),IF(AND('C Report'!$K$2=AG$12,'C Report'!$K$3=1),(SUMIF('WOW PMPM &amp; Agg'!$B$10:$B$39,'Summary TC'!$B78,'WOW PMPM &amp; Agg'!AF$10:AF$39)*0.25),IF(AND('C Report'!$K$2=AG$12,'C Report'!$K$3=2),(SUMIF('WOW PMPM &amp; Agg'!$B$10:$B$39,'Summary TC'!$B78,'WOW PMPM &amp; Agg'!AF$10:AF$39)*0.5),IF(AND('C Report'!$K$2=AG$12,'C Report'!$K$3=3),(SUMIF('WOW PMPM &amp; Agg'!$B$10:$B$39,'Summary TC'!$B78,'WOW PMPM &amp; Agg'!AF$10:AF$39)*0.75),IF(AND('C Report'!$K$2=AG$12,'C Report'!$K$3=4),SUMIF('WOW PMPM &amp; Agg'!$B$10:$B$39,'Summary TC'!$B78,'WOW PMPM &amp; Agg'!AF$10:AF$39),""))))),SUMIF('WOW PMPM &amp; Agg'!$B$10:$B$39,'Summary TC'!$B78,'WOW PMPM &amp; Agg'!AF$10:AF$39))</f>
        <v>0</v>
      </c>
      <c r="AH78" s="589">
        <f>IF($B$8="Actuals Only",IF('C Report'!$K$2&gt;AH$12,SUMIF('WOW PMPM &amp; Agg'!$B$10:$B$39,'Summary TC'!$B78,'WOW PMPM &amp; Agg'!AG$10:AG$39),IF(AND('C Report'!$K$2=AH$12,'C Report'!$K$3=1),(SUMIF('WOW PMPM &amp; Agg'!$B$10:$B$39,'Summary TC'!$B78,'WOW PMPM &amp; Agg'!AG$10:AG$39)*0.25),IF(AND('C Report'!$K$2=AH$12,'C Report'!$K$3=2),(SUMIF('WOW PMPM &amp; Agg'!$B$10:$B$39,'Summary TC'!$B78,'WOW PMPM &amp; Agg'!AG$10:AG$39)*0.5),IF(AND('C Report'!$K$2=AH$12,'C Report'!$K$3=3),(SUMIF('WOW PMPM &amp; Agg'!$B$10:$B$39,'Summary TC'!$B78,'WOW PMPM &amp; Agg'!AG$10:AG$39)*0.75),IF(AND('C Report'!$K$2=AH$12,'C Report'!$K$3=4),SUMIF('WOW PMPM &amp; Agg'!$B$10:$B$39,'Summary TC'!$B78,'WOW PMPM &amp; Agg'!AG$10:AG$39),""))))),SUMIF('WOW PMPM &amp; Agg'!$B$10:$B$39,'Summary TC'!$B78,'WOW PMPM &amp; Agg'!AG$10:AG$39))</f>
        <v>0</v>
      </c>
      <c r="AI78" s="751"/>
    </row>
    <row r="79" spans="2:35" hidden="1" x14ac:dyDescent="0.2">
      <c r="B79" s="539" t="str">
        <f>IFERROR(VLOOKUP(C79,'MEG Def'!$A$31:$B$36,2),"")</f>
        <v/>
      </c>
      <c r="C79" s="585"/>
      <c r="D79" s="586" t="str">
        <f t="shared" si="13"/>
        <v/>
      </c>
      <c r="E79" s="587">
        <f>IF($B$8="Actuals Only",IF('C Report'!$K$2&gt;E$12,SUMIF('WOW PMPM &amp; Agg'!$B$10:$B$39,'Summary TC'!$B79,'WOW PMPM &amp; Agg'!D$10:D$39),IF(AND('C Report'!$K$2=E$12,'C Report'!$K$3=1),(SUMIF('WOW PMPM &amp; Agg'!$B$10:$B$39,'Summary TC'!$B79,'WOW PMPM &amp; Agg'!D$10:D$39)*0.25),IF(AND('C Report'!$K$2=E$12,'C Report'!$K$3=2),(SUMIF('WOW PMPM &amp; Agg'!$B$10:$B$39,'Summary TC'!$B79,'WOW PMPM &amp; Agg'!D$10:D$39)*0.5),IF(AND('C Report'!$K$2=E$12,'C Report'!$K$3=3),(SUMIF('WOW PMPM &amp; Agg'!$B$10:$B$39,'Summary TC'!$B79,'WOW PMPM &amp; Agg'!D$10:D$39)*0.75),IF(AND('C Report'!$K$2=E$12,'C Report'!$K$3=4),SUMIF('WOW PMPM &amp; Agg'!$B$10:$B$39,'Summary TC'!$B79,'WOW PMPM &amp; Agg'!D$10:D$39),""))))),SUMIF('WOW PMPM &amp; Agg'!$B$10:$B$39,'Summary TC'!$B79,'WOW PMPM &amp; Agg'!D$10:D$39))</f>
        <v>0</v>
      </c>
      <c r="F79" s="588">
        <f>IF($B$8="Actuals Only",IF('C Report'!$K$2&gt;F$12,SUMIF('WOW PMPM &amp; Agg'!$B$10:$B$39,'Summary TC'!$B79,'WOW PMPM &amp; Agg'!E$10:E$39),IF(AND('C Report'!$K$2=F$12,'C Report'!$K$3=1),(SUMIF('WOW PMPM &amp; Agg'!$B$10:$B$39,'Summary TC'!$B79,'WOW PMPM &amp; Agg'!E$10:E$39)*0.25),IF(AND('C Report'!$K$2=F$12,'C Report'!$K$3=2),(SUMIF('WOW PMPM &amp; Agg'!$B$10:$B$39,'Summary TC'!$B79,'WOW PMPM &amp; Agg'!E$10:E$39)*0.5),IF(AND('C Report'!$K$2=F$12,'C Report'!$K$3=3),(SUMIF('WOW PMPM &amp; Agg'!$B$10:$B$39,'Summary TC'!$B79,'WOW PMPM &amp; Agg'!E$10:E$39)*0.75),IF(AND('C Report'!$K$2=F$12,'C Report'!$K$3=4),SUMIF('WOW PMPM &amp; Agg'!$B$10:$B$39,'Summary TC'!$B79,'WOW PMPM &amp; Agg'!E$10:E$39),""))))),SUMIF('WOW PMPM &amp; Agg'!$B$10:$B$39,'Summary TC'!$B79,'WOW PMPM &amp; Agg'!E$10:E$39))</f>
        <v>0</v>
      </c>
      <c r="G79" s="588">
        <f>IF($B$8="Actuals Only",IF('C Report'!$K$2&gt;G$12,SUMIF('WOW PMPM &amp; Agg'!$B$10:$B$39,'Summary TC'!$B79,'WOW PMPM &amp; Agg'!F$10:F$39),IF(AND('C Report'!$K$2=G$12,'C Report'!$K$3=1),(SUMIF('WOW PMPM &amp; Agg'!$B$10:$B$39,'Summary TC'!$B79,'WOW PMPM &amp; Agg'!F$10:F$39)*0.25),IF(AND('C Report'!$K$2=G$12,'C Report'!$K$3=2),(SUMIF('WOW PMPM &amp; Agg'!$B$10:$B$39,'Summary TC'!$B79,'WOW PMPM &amp; Agg'!F$10:F$39)*0.5),IF(AND('C Report'!$K$2=G$12,'C Report'!$K$3=3),(SUMIF('WOW PMPM &amp; Agg'!$B$10:$B$39,'Summary TC'!$B79,'WOW PMPM &amp; Agg'!F$10:F$39)*0.75),IF(AND('C Report'!$K$2=G$12,'C Report'!$K$3=4),SUMIF('WOW PMPM &amp; Agg'!$B$10:$B$39,'Summary TC'!$B79,'WOW PMPM &amp; Agg'!F$10:F$39),""))))),SUMIF('WOW PMPM &amp; Agg'!$B$10:$B$39,'Summary TC'!$B79,'WOW PMPM &amp; Agg'!F$10:F$39))</f>
        <v>0</v>
      </c>
      <c r="H79" s="588">
        <f>IF($B$8="Actuals Only",IF('C Report'!$K$2&gt;H$12,SUMIF('WOW PMPM &amp; Agg'!$B$10:$B$39,'Summary TC'!$B79,'WOW PMPM &amp; Agg'!G$10:G$39),IF(AND('C Report'!$K$2=H$12,'C Report'!$K$3=1),(SUMIF('WOW PMPM &amp; Agg'!$B$10:$B$39,'Summary TC'!$B79,'WOW PMPM &amp; Agg'!G$10:G$39)*0.25),IF(AND('C Report'!$K$2=H$12,'C Report'!$K$3=2),(SUMIF('WOW PMPM &amp; Agg'!$B$10:$B$39,'Summary TC'!$B79,'WOW PMPM &amp; Agg'!G$10:G$39)*0.5),IF(AND('C Report'!$K$2=H$12,'C Report'!$K$3=3),(SUMIF('WOW PMPM &amp; Agg'!$B$10:$B$39,'Summary TC'!$B79,'WOW PMPM &amp; Agg'!G$10:G$39)*0.75),IF(AND('C Report'!$K$2=H$12,'C Report'!$K$3=4),SUMIF('WOW PMPM &amp; Agg'!$B$10:$B$39,'Summary TC'!$B79,'WOW PMPM &amp; Agg'!G$10:G$39),""))))),SUMIF('WOW PMPM &amp; Agg'!$B$10:$B$39,'Summary TC'!$B79,'WOW PMPM &amp; Agg'!G$10:G$39))</f>
        <v>0</v>
      </c>
      <c r="I79" s="588">
        <f>IF($B$8="Actuals Only",IF('C Report'!$K$2&gt;I$12,SUMIF('WOW PMPM &amp; Agg'!$B$10:$B$39,'Summary TC'!$B79,'WOW PMPM &amp; Agg'!H$10:H$39),IF(AND('C Report'!$K$2=I$12,'C Report'!$K$3=1),(SUMIF('WOW PMPM &amp; Agg'!$B$10:$B$39,'Summary TC'!$B79,'WOW PMPM &amp; Agg'!H$10:H$39)*0.25),IF(AND('C Report'!$K$2=I$12,'C Report'!$K$3=2),(SUMIF('WOW PMPM &amp; Agg'!$B$10:$B$39,'Summary TC'!$B79,'WOW PMPM &amp; Agg'!H$10:H$39)*0.5),IF(AND('C Report'!$K$2=I$12,'C Report'!$K$3=3),(SUMIF('WOW PMPM &amp; Agg'!$B$10:$B$39,'Summary TC'!$B79,'WOW PMPM &amp; Agg'!H$10:H$39)*0.75),IF(AND('C Report'!$K$2=I$12,'C Report'!$K$3=4),SUMIF('WOW PMPM &amp; Agg'!$B$10:$B$39,'Summary TC'!$B79,'WOW PMPM &amp; Agg'!H$10:H$39),""))))),SUMIF('WOW PMPM &amp; Agg'!$B$10:$B$39,'Summary TC'!$B79,'WOW PMPM &amp; Agg'!H$10:H$39))</f>
        <v>0</v>
      </c>
      <c r="J79" s="588">
        <f>IF($B$8="Actuals Only",IF('C Report'!$K$2&gt;J$12,SUMIF('WOW PMPM &amp; Agg'!$B$10:$B$39,'Summary TC'!$B79,'WOW PMPM &amp; Agg'!I$10:I$39),IF(AND('C Report'!$K$2=J$12,'C Report'!$K$3=1),(SUMIF('WOW PMPM &amp; Agg'!$B$10:$B$39,'Summary TC'!$B79,'WOW PMPM &amp; Agg'!I$10:I$39)*0.25),IF(AND('C Report'!$K$2=J$12,'C Report'!$K$3=2),(SUMIF('WOW PMPM &amp; Agg'!$B$10:$B$39,'Summary TC'!$B79,'WOW PMPM &amp; Agg'!I$10:I$39)*0.5),IF(AND('C Report'!$K$2=J$12,'C Report'!$K$3=3),(SUMIF('WOW PMPM &amp; Agg'!$B$10:$B$39,'Summary TC'!$B79,'WOW PMPM &amp; Agg'!I$10:I$39)*0.75),IF(AND('C Report'!$K$2=J$12,'C Report'!$K$3=4),SUMIF('WOW PMPM &amp; Agg'!$B$10:$B$39,'Summary TC'!$B79,'WOW PMPM &amp; Agg'!I$10:I$39),""))))),SUMIF('WOW PMPM &amp; Agg'!$B$10:$B$39,'Summary TC'!$B79,'WOW PMPM &amp; Agg'!I$10:I$39))</f>
        <v>0</v>
      </c>
      <c r="K79" s="588">
        <f>IF($B$8="Actuals Only",IF('C Report'!$K$2&gt;K$12,SUMIF('WOW PMPM &amp; Agg'!$B$10:$B$39,'Summary TC'!$B79,'WOW PMPM &amp; Agg'!J$10:J$39),IF(AND('C Report'!$K$2=K$12,'C Report'!$K$3=1),(SUMIF('WOW PMPM &amp; Agg'!$B$10:$B$39,'Summary TC'!$B79,'WOW PMPM &amp; Agg'!J$10:J$39)*0.25),IF(AND('C Report'!$K$2=K$12,'C Report'!$K$3=2),(SUMIF('WOW PMPM &amp; Agg'!$B$10:$B$39,'Summary TC'!$B79,'WOW PMPM &amp; Agg'!J$10:J$39)*0.5),IF(AND('C Report'!$K$2=K$12,'C Report'!$K$3=3),(SUMIF('WOW PMPM &amp; Agg'!$B$10:$B$39,'Summary TC'!$B79,'WOW PMPM &amp; Agg'!J$10:J$39)*0.75),IF(AND('C Report'!$K$2=K$12,'C Report'!$K$3=4),SUMIF('WOW PMPM &amp; Agg'!$B$10:$B$39,'Summary TC'!$B79,'WOW PMPM &amp; Agg'!J$10:J$39),""))))),SUMIF('WOW PMPM &amp; Agg'!$B$10:$B$39,'Summary TC'!$B79,'WOW PMPM &amp; Agg'!J$10:J$39))</f>
        <v>0</v>
      </c>
      <c r="L79" s="588">
        <f>IF($B$8="Actuals Only",IF('C Report'!$K$2&gt;L$12,SUMIF('WOW PMPM &amp; Agg'!$B$10:$B$39,'Summary TC'!$B79,'WOW PMPM &amp; Agg'!K$10:K$39),IF(AND('C Report'!$K$2=L$12,'C Report'!$K$3=1),(SUMIF('WOW PMPM &amp; Agg'!$B$10:$B$39,'Summary TC'!$B79,'WOW PMPM &amp; Agg'!K$10:K$39)*0.25),IF(AND('C Report'!$K$2=L$12,'C Report'!$K$3=2),(SUMIF('WOW PMPM &amp; Agg'!$B$10:$B$39,'Summary TC'!$B79,'WOW PMPM &amp; Agg'!K$10:K$39)*0.5),IF(AND('C Report'!$K$2=L$12,'C Report'!$K$3=3),(SUMIF('WOW PMPM &amp; Agg'!$B$10:$B$39,'Summary TC'!$B79,'WOW PMPM &amp; Agg'!K$10:K$39)*0.75),IF(AND('C Report'!$K$2=L$12,'C Report'!$K$3=4),SUMIF('WOW PMPM &amp; Agg'!$B$10:$B$39,'Summary TC'!$B79,'WOW PMPM &amp; Agg'!K$10:K$39),""))))),SUMIF('WOW PMPM &amp; Agg'!$B$10:$B$39,'Summary TC'!$B79,'WOW PMPM &amp; Agg'!K$10:K$39))</f>
        <v>0</v>
      </c>
      <c r="M79" s="588">
        <f>IF($B$8="Actuals Only",IF('C Report'!$K$2&gt;M$12,SUMIF('WOW PMPM &amp; Agg'!$B$10:$B$39,'Summary TC'!$B79,'WOW PMPM &amp; Agg'!L$10:L$39),IF(AND('C Report'!$K$2=M$12,'C Report'!$K$3=1),(SUMIF('WOW PMPM &amp; Agg'!$B$10:$B$39,'Summary TC'!$B79,'WOW PMPM &amp; Agg'!L$10:L$39)*0.25),IF(AND('C Report'!$K$2=M$12,'C Report'!$K$3=2),(SUMIF('WOW PMPM &amp; Agg'!$B$10:$B$39,'Summary TC'!$B79,'WOW PMPM &amp; Agg'!L$10:L$39)*0.5),IF(AND('C Report'!$K$2=M$12,'C Report'!$K$3=3),(SUMIF('WOW PMPM &amp; Agg'!$B$10:$B$39,'Summary TC'!$B79,'WOW PMPM &amp; Agg'!L$10:L$39)*0.75),IF(AND('C Report'!$K$2=M$12,'C Report'!$K$3=4),SUMIF('WOW PMPM &amp; Agg'!$B$10:$B$39,'Summary TC'!$B79,'WOW PMPM &amp; Agg'!L$10:L$39),""))))),SUMIF('WOW PMPM &amp; Agg'!$B$10:$B$39,'Summary TC'!$B79,'WOW PMPM &amp; Agg'!L$10:L$39))</f>
        <v>0</v>
      </c>
      <c r="N79" s="588">
        <f>IF($B$8="Actuals Only",IF('C Report'!$K$2&gt;N$12,SUMIF('WOW PMPM &amp; Agg'!$B$10:$B$39,'Summary TC'!$B79,'WOW PMPM &amp; Agg'!M$10:M$39),IF(AND('C Report'!$K$2=N$12,'C Report'!$K$3=1),(SUMIF('WOW PMPM &amp; Agg'!$B$10:$B$39,'Summary TC'!$B79,'WOW PMPM &amp; Agg'!M$10:M$39)*0.25),IF(AND('C Report'!$K$2=N$12,'C Report'!$K$3=2),(SUMIF('WOW PMPM &amp; Agg'!$B$10:$B$39,'Summary TC'!$B79,'WOW PMPM &amp; Agg'!M$10:M$39)*0.5),IF(AND('C Report'!$K$2=N$12,'C Report'!$K$3=3),(SUMIF('WOW PMPM &amp; Agg'!$B$10:$B$39,'Summary TC'!$B79,'WOW PMPM &amp; Agg'!M$10:M$39)*0.75),IF(AND('C Report'!$K$2=N$12,'C Report'!$K$3=4),SUMIF('WOW PMPM &amp; Agg'!$B$10:$B$39,'Summary TC'!$B79,'WOW PMPM &amp; Agg'!M$10:M$39),""))))),SUMIF('WOW PMPM &amp; Agg'!$B$10:$B$39,'Summary TC'!$B79,'WOW PMPM &amp; Agg'!M$10:M$39))</f>
        <v>0</v>
      </c>
      <c r="O79" s="588">
        <f>IF($B$8="Actuals Only",IF('C Report'!$K$2&gt;O$12,SUMIF('WOW PMPM &amp; Agg'!$B$10:$B$39,'Summary TC'!$B79,'WOW PMPM &amp; Agg'!N$10:N$39),IF(AND('C Report'!$K$2=O$12,'C Report'!$K$3=1),(SUMIF('WOW PMPM &amp; Agg'!$B$10:$B$39,'Summary TC'!$B79,'WOW PMPM &amp; Agg'!N$10:N$39)*0.25),IF(AND('C Report'!$K$2=O$12,'C Report'!$K$3=2),(SUMIF('WOW PMPM &amp; Agg'!$B$10:$B$39,'Summary TC'!$B79,'WOW PMPM &amp; Agg'!N$10:N$39)*0.5),IF(AND('C Report'!$K$2=O$12,'C Report'!$K$3=3),(SUMIF('WOW PMPM &amp; Agg'!$B$10:$B$39,'Summary TC'!$B79,'WOW PMPM &amp; Agg'!N$10:N$39)*0.75),IF(AND('C Report'!$K$2=O$12,'C Report'!$K$3=4),SUMIF('WOW PMPM &amp; Agg'!$B$10:$B$39,'Summary TC'!$B79,'WOW PMPM &amp; Agg'!N$10:N$39),""))))),SUMIF('WOW PMPM &amp; Agg'!$B$10:$B$39,'Summary TC'!$B79,'WOW PMPM &amp; Agg'!N$10:N$39))</f>
        <v>0</v>
      </c>
      <c r="P79" s="588">
        <f>IF($B$8="Actuals Only",IF('C Report'!$K$2&gt;P$12,SUMIF('WOW PMPM &amp; Agg'!$B$10:$B$39,'Summary TC'!$B79,'WOW PMPM &amp; Agg'!O$10:O$39),IF(AND('C Report'!$K$2=P$12,'C Report'!$K$3=1),(SUMIF('WOW PMPM &amp; Agg'!$B$10:$B$39,'Summary TC'!$B79,'WOW PMPM &amp; Agg'!O$10:O$39)*0.25),IF(AND('C Report'!$K$2=P$12,'C Report'!$K$3=2),(SUMIF('WOW PMPM &amp; Agg'!$B$10:$B$39,'Summary TC'!$B79,'WOW PMPM &amp; Agg'!O$10:O$39)*0.5),IF(AND('C Report'!$K$2=P$12,'C Report'!$K$3=3),(SUMIF('WOW PMPM &amp; Agg'!$B$10:$B$39,'Summary TC'!$B79,'WOW PMPM &amp; Agg'!O$10:O$39)*0.75),IF(AND('C Report'!$K$2=P$12,'C Report'!$K$3=4),SUMIF('WOW PMPM &amp; Agg'!$B$10:$B$39,'Summary TC'!$B79,'WOW PMPM &amp; Agg'!O$10:O$39),""))))),SUMIF('WOW PMPM &amp; Agg'!$B$10:$B$39,'Summary TC'!$B79,'WOW PMPM &amp; Agg'!O$10:O$39))</f>
        <v>0</v>
      </c>
      <c r="Q79" s="588">
        <f>IF($B$8="Actuals Only",IF('C Report'!$K$2&gt;Q$12,SUMIF('WOW PMPM &amp; Agg'!$B$10:$B$39,'Summary TC'!$B79,'WOW PMPM &amp; Agg'!P$10:P$39),IF(AND('C Report'!$K$2=Q$12,'C Report'!$K$3=1),(SUMIF('WOW PMPM &amp; Agg'!$B$10:$B$39,'Summary TC'!$B79,'WOW PMPM &amp; Agg'!P$10:P$39)*0.25),IF(AND('C Report'!$K$2=Q$12,'C Report'!$K$3=2),(SUMIF('WOW PMPM &amp; Agg'!$B$10:$B$39,'Summary TC'!$B79,'WOW PMPM &amp; Agg'!P$10:P$39)*0.5),IF(AND('C Report'!$K$2=Q$12,'C Report'!$K$3=3),(SUMIF('WOW PMPM &amp; Agg'!$B$10:$B$39,'Summary TC'!$B79,'WOW PMPM &amp; Agg'!P$10:P$39)*0.75),IF(AND('C Report'!$K$2=Q$12,'C Report'!$K$3=4),SUMIF('WOW PMPM &amp; Agg'!$B$10:$B$39,'Summary TC'!$B79,'WOW PMPM &amp; Agg'!P$10:P$39),""))))),SUMIF('WOW PMPM &amp; Agg'!$B$10:$B$39,'Summary TC'!$B79,'WOW PMPM &amp; Agg'!P$10:P$39))</f>
        <v>0</v>
      </c>
      <c r="R79" s="588">
        <f>IF($B$8="Actuals Only",IF('C Report'!$K$2&gt;R$12,SUMIF('WOW PMPM &amp; Agg'!$B$10:$B$39,'Summary TC'!$B79,'WOW PMPM &amp; Agg'!Q$10:Q$39),IF(AND('C Report'!$K$2=R$12,'C Report'!$K$3=1),(SUMIF('WOW PMPM &amp; Agg'!$B$10:$B$39,'Summary TC'!$B79,'WOW PMPM &amp; Agg'!Q$10:Q$39)*0.25),IF(AND('C Report'!$K$2=R$12,'C Report'!$K$3=2),(SUMIF('WOW PMPM &amp; Agg'!$B$10:$B$39,'Summary TC'!$B79,'WOW PMPM &amp; Agg'!Q$10:Q$39)*0.5),IF(AND('C Report'!$K$2=R$12,'C Report'!$K$3=3),(SUMIF('WOW PMPM &amp; Agg'!$B$10:$B$39,'Summary TC'!$B79,'WOW PMPM &amp; Agg'!Q$10:Q$39)*0.75),IF(AND('C Report'!$K$2=R$12,'C Report'!$K$3=4),SUMIF('WOW PMPM &amp; Agg'!$B$10:$B$39,'Summary TC'!$B79,'WOW PMPM &amp; Agg'!Q$10:Q$39),""))))),SUMIF('WOW PMPM &amp; Agg'!$B$10:$B$39,'Summary TC'!$B79,'WOW PMPM &amp; Agg'!Q$10:Q$39))</f>
        <v>0</v>
      </c>
      <c r="S79" s="588">
        <f>IF($B$8="Actuals Only",IF('C Report'!$K$2&gt;S$12,SUMIF('WOW PMPM &amp; Agg'!$B$10:$B$39,'Summary TC'!$B79,'WOW PMPM &amp; Agg'!R$10:R$39),IF(AND('C Report'!$K$2=S$12,'C Report'!$K$3=1),(SUMIF('WOW PMPM &amp; Agg'!$B$10:$B$39,'Summary TC'!$B79,'WOW PMPM &amp; Agg'!R$10:R$39)*0.25),IF(AND('C Report'!$K$2=S$12,'C Report'!$K$3=2),(SUMIF('WOW PMPM &amp; Agg'!$B$10:$B$39,'Summary TC'!$B79,'WOW PMPM &amp; Agg'!R$10:R$39)*0.5),IF(AND('C Report'!$K$2=S$12,'C Report'!$K$3=3),(SUMIF('WOW PMPM &amp; Agg'!$B$10:$B$39,'Summary TC'!$B79,'WOW PMPM &amp; Agg'!R$10:R$39)*0.75),IF(AND('C Report'!$K$2=S$12,'C Report'!$K$3=4),SUMIF('WOW PMPM &amp; Agg'!$B$10:$B$39,'Summary TC'!$B79,'WOW PMPM &amp; Agg'!R$10:R$39),""))))),SUMIF('WOW PMPM &amp; Agg'!$B$10:$B$39,'Summary TC'!$B79,'WOW PMPM &amp; Agg'!R$10:R$39))</f>
        <v>0</v>
      </c>
      <c r="T79" s="587">
        <f>IF($B$8="Actuals Only",IF('C Report'!$K$2&gt;T$12,SUMIF('WOW PMPM &amp; Agg'!$B$10:$B$39,'Summary TC'!$B79,'WOW PMPM &amp; Agg'!S$10:S$39),IF(AND('C Report'!$K$2=T$12,'C Report'!$K$3=1),(SUMIF('WOW PMPM &amp; Agg'!$B$10:$B$39,'Summary TC'!$B79,'WOW PMPM &amp; Agg'!S$10:S$39)*0.25),IF(AND('C Report'!$K$2=T$12,'C Report'!$K$3=2),(SUMIF('WOW PMPM &amp; Agg'!$B$10:$B$39,'Summary TC'!$B79,'WOW PMPM &amp; Agg'!S$10:S$39)*0.5),IF(AND('C Report'!$K$2=T$12,'C Report'!$K$3=3),(SUMIF('WOW PMPM &amp; Agg'!$B$10:$B$39,'Summary TC'!$B79,'WOW PMPM &amp; Agg'!S$10:S$39)*0.75),IF(AND('C Report'!$K$2=T$12,'C Report'!$K$3=4),SUMIF('WOW PMPM &amp; Agg'!$B$10:$B$39,'Summary TC'!$B79,'WOW PMPM &amp; Agg'!S$10:S$39),""))))),SUMIF('WOW PMPM &amp; Agg'!$B$10:$B$39,'Summary TC'!$B79,'WOW PMPM &amp; Agg'!S$10:S$39))</f>
        <v>0</v>
      </c>
      <c r="U79" s="862">
        <f>IF($B$8="Actuals Only",IF('C Report'!$K$2&gt;U$12,SUMIF('WOW PMPM &amp; Agg'!$B$10:$B$39,'Summary TC'!$B79,'WOW PMPM &amp; Agg'!T$10:T$39),IF(AND('C Report'!$K$2=U$12,'C Report'!$K$3=1),(SUMIF('WOW PMPM &amp; Agg'!$B$10:$B$39,'Summary TC'!$B79,'WOW PMPM &amp; Agg'!T$10:T$39)*0.25),IF(AND('C Report'!$K$2=U$12,'C Report'!$K$3=2),(SUMIF('WOW PMPM &amp; Agg'!$B$10:$B$39,'Summary TC'!$B79,'WOW PMPM &amp; Agg'!T$10:T$39)*0.5),IF(AND('C Report'!$K$2=U$12,'C Report'!$K$3=3),(SUMIF('WOW PMPM &amp; Agg'!$B$10:$B$39,'Summary TC'!$B79,'WOW PMPM &amp; Agg'!T$10:T$39)*0.75),IF(AND('C Report'!$K$2=U$12,'C Report'!$K$3=4),SUMIF('WOW PMPM &amp; Agg'!$B$10:$B$39,'Summary TC'!$B79,'WOW PMPM &amp; Agg'!T$10:T$39),""))))),SUMIF('WOW PMPM &amp; Agg'!$B$10:$B$39,'Summary TC'!$B79,'WOW PMPM &amp; Agg'!T$10:T$39))</f>
        <v>0</v>
      </c>
      <c r="V79" s="862">
        <f>IF($B$8="Actuals Only",IF('C Report'!$K$2&gt;V$12,SUMIF('WOW PMPM &amp; Agg'!$B$10:$B$39,'Summary TC'!$B79,'WOW PMPM &amp; Agg'!U$10:U$39),IF(AND('C Report'!$K$2=V$12,'C Report'!$K$3=1),(SUMIF('WOW PMPM &amp; Agg'!$B$10:$B$39,'Summary TC'!$B79,'WOW PMPM &amp; Agg'!U$10:U$39)*0.25),IF(AND('C Report'!$K$2=V$12,'C Report'!$K$3=2),(SUMIF('WOW PMPM &amp; Agg'!$B$10:$B$39,'Summary TC'!$B79,'WOW PMPM &amp; Agg'!U$10:U$39)*0.5),IF(AND('C Report'!$K$2=V$12,'C Report'!$K$3=3),(SUMIF('WOW PMPM &amp; Agg'!$B$10:$B$39,'Summary TC'!$B79,'WOW PMPM &amp; Agg'!U$10:U$39)*0.75),IF(AND('C Report'!$K$2=V$12,'C Report'!$K$3=4),SUMIF('WOW PMPM &amp; Agg'!$B$10:$B$39,'Summary TC'!$B79,'WOW PMPM &amp; Agg'!U$10:U$39),""))))),SUMIF('WOW PMPM &amp; Agg'!$B$10:$B$39,'Summary TC'!$B79,'WOW PMPM &amp; Agg'!U$10:U$39))</f>
        <v>0</v>
      </c>
      <c r="W79" s="862">
        <f>IF($B$8="Actuals Only",IF('C Report'!$K$2&gt;W$12,SUMIF('WOW PMPM &amp; Agg'!$B$10:$B$39,'Summary TC'!$B79,'WOW PMPM &amp; Agg'!V$10:V$39),IF(AND('C Report'!$K$2=W$12,'C Report'!$K$3=1),(SUMIF('WOW PMPM &amp; Agg'!$B$10:$B$39,'Summary TC'!$B79,'WOW PMPM &amp; Agg'!V$10:V$39)*0.25),IF(AND('C Report'!$K$2=W$12,'C Report'!$K$3=2),(SUMIF('WOW PMPM &amp; Agg'!$B$10:$B$39,'Summary TC'!$B79,'WOW PMPM &amp; Agg'!V$10:V$39)*0.5),IF(AND('C Report'!$K$2=W$12,'C Report'!$K$3=3),(SUMIF('WOW PMPM &amp; Agg'!$B$10:$B$39,'Summary TC'!$B79,'WOW PMPM &amp; Agg'!V$10:V$39)*0.75),IF(AND('C Report'!$K$2=W$12,'C Report'!$K$3=4),SUMIF('WOW PMPM &amp; Agg'!$B$10:$B$39,'Summary TC'!$B79,'WOW PMPM &amp; Agg'!V$10:V$39),""))))),SUMIF('WOW PMPM &amp; Agg'!$B$10:$B$39,'Summary TC'!$B79,'WOW PMPM &amp; Agg'!V$10:V$39))</f>
        <v>0</v>
      </c>
      <c r="X79" s="589">
        <f>IF($B$8="Actuals Only",IF('C Report'!$K$2&gt;X$12,SUMIF('WOW PMPM &amp; Agg'!$B$10:$B$39,'Summary TC'!$B79,'WOW PMPM &amp; Agg'!W$10:W$39),IF(AND('C Report'!$K$2=X$12,'C Report'!$K$3=1),(SUMIF('WOW PMPM &amp; Agg'!$B$10:$B$39,'Summary TC'!$B79,'WOW PMPM &amp; Agg'!W$10:W$39)*0.25),IF(AND('C Report'!$K$2=X$12,'C Report'!$K$3=2),(SUMIF('WOW PMPM &amp; Agg'!$B$10:$B$39,'Summary TC'!$B79,'WOW PMPM &amp; Agg'!W$10:W$39)*0.5),IF(AND('C Report'!$K$2=X$12,'C Report'!$K$3=3),(SUMIF('WOW PMPM &amp; Agg'!$B$10:$B$39,'Summary TC'!$B79,'WOW PMPM &amp; Agg'!W$10:W$39)*0.75),IF(AND('C Report'!$K$2=X$12,'C Report'!$K$3=4),SUMIF('WOW PMPM &amp; Agg'!$B$10:$B$39,'Summary TC'!$B79,'WOW PMPM &amp; Agg'!W$10:W$39),""))))),SUMIF('WOW PMPM &amp; Agg'!$B$10:$B$39,'Summary TC'!$B79,'WOW PMPM &amp; Agg'!W$10:W$39))</f>
        <v>0</v>
      </c>
      <c r="Y79" s="588">
        <f>IF($B$8="Actuals Only",IF('C Report'!$K$2&gt;Y$12,SUMIF('WOW PMPM &amp; Agg'!$B$10:$B$39,'Summary TC'!$B79,'WOW PMPM &amp; Agg'!X$10:X$39),IF(AND('C Report'!$K$2=Y$12,'C Report'!$K$3=1),(SUMIF('WOW PMPM &amp; Agg'!$B$10:$B$39,'Summary TC'!$B79,'WOW PMPM &amp; Agg'!X$10:X$39)*0.25),IF(AND('C Report'!$K$2=Y$12,'C Report'!$K$3=2),(SUMIF('WOW PMPM &amp; Agg'!$B$10:$B$39,'Summary TC'!$B79,'WOW PMPM &amp; Agg'!X$10:X$39)*0.5),IF(AND('C Report'!$K$2=Y$12,'C Report'!$K$3=3),(SUMIF('WOW PMPM &amp; Agg'!$B$10:$B$39,'Summary TC'!$B79,'WOW PMPM &amp; Agg'!X$10:X$39)*0.75),IF(AND('C Report'!$K$2=Y$12,'C Report'!$K$3=4),SUMIF('WOW PMPM &amp; Agg'!$B$10:$B$39,'Summary TC'!$B79,'WOW PMPM &amp; Agg'!X$10:X$39),""))))),SUMIF('WOW PMPM &amp; Agg'!$B$10:$B$39,'Summary TC'!$B79,'WOW PMPM &amp; Agg'!X$10:X$39))</f>
        <v>0</v>
      </c>
      <c r="Z79" s="588">
        <f>IF($B$8="Actuals Only",IF('C Report'!$K$2&gt;Z$12,SUMIF('WOW PMPM &amp; Agg'!$B$10:$B$39,'Summary TC'!$B79,'WOW PMPM &amp; Agg'!Y$10:Y$39),IF(AND('C Report'!$K$2=Z$12,'C Report'!$K$3=1),(SUMIF('WOW PMPM &amp; Agg'!$B$10:$B$39,'Summary TC'!$B79,'WOW PMPM &amp; Agg'!Y$10:Y$39)*0.25),IF(AND('C Report'!$K$2=Z$12,'C Report'!$K$3=2),(SUMIF('WOW PMPM &amp; Agg'!$B$10:$B$39,'Summary TC'!$B79,'WOW PMPM &amp; Agg'!Y$10:Y$39)*0.5),IF(AND('C Report'!$K$2=Z$12,'C Report'!$K$3=3),(SUMIF('WOW PMPM &amp; Agg'!$B$10:$B$39,'Summary TC'!$B79,'WOW PMPM &amp; Agg'!Y$10:Y$39)*0.75),IF(AND('C Report'!$K$2=Z$12,'C Report'!$K$3=4),SUMIF('WOW PMPM &amp; Agg'!$B$10:$B$39,'Summary TC'!$B79,'WOW PMPM &amp; Agg'!Y$10:Y$39),""))))),SUMIF('WOW PMPM &amp; Agg'!$B$10:$B$39,'Summary TC'!$B79,'WOW PMPM &amp; Agg'!Y$10:Y$39))</f>
        <v>0</v>
      </c>
      <c r="AA79" s="588">
        <f>IF($B$8="Actuals Only",IF('C Report'!$K$2&gt;AA$12,SUMIF('WOW PMPM &amp; Agg'!$B$10:$B$39,'Summary TC'!$B79,'WOW PMPM &amp; Agg'!Z$10:Z$39),IF(AND('C Report'!$K$2=AA$12,'C Report'!$K$3=1),(SUMIF('WOW PMPM &amp; Agg'!$B$10:$B$39,'Summary TC'!$B79,'WOW PMPM &amp; Agg'!Z$10:Z$39)*0.25),IF(AND('C Report'!$K$2=AA$12,'C Report'!$K$3=2),(SUMIF('WOW PMPM &amp; Agg'!$B$10:$B$39,'Summary TC'!$B79,'WOW PMPM &amp; Agg'!Z$10:Z$39)*0.5),IF(AND('C Report'!$K$2=AA$12,'C Report'!$K$3=3),(SUMIF('WOW PMPM &amp; Agg'!$B$10:$B$39,'Summary TC'!$B79,'WOW PMPM &amp; Agg'!Z$10:Z$39)*0.75),IF(AND('C Report'!$K$2=AA$12,'C Report'!$K$3=4),SUMIF('WOW PMPM &amp; Agg'!$B$10:$B$39,'Summary TC'!$B79,'WOW PMPM &amp; Agg'!Z$10:Z$39),""))))),SUMIF('WOW PMPM &amp; Agg'!$B$10:$B$39,'Summary TC'!$B79,'WOW PMPM &amp; Agg'!Z$10:Z$39))</f>
        <v>0</v>
      </c>
      <c r="AB79" s="588">
        <f>IF($B$8="Actuals Only",IF('C Report'!$K$2&gt;AB$12,SUMIF('WOW PMPM &amp; Agg'!$B$10:$B$39,'Summary TC'!$B79,'WOW PMPM &amp; Agg'!AA$10:AA$39),IF(AND('C Report'!$K$2=AB$12,'C Report'!$K$3=1),(SUMIF('WOW PMPM &amp; Agg'!$B$10:$B$39,'Summary TC'!$B79,'WOW PMPM &amp; Agg'!AA$10:AA$39)*0.25),IF(AND('C Report'!$K$2=AB$12,'C Report'!$K$3=2),(SUMIF('WOW PMPM &amp; Agg'!$B$10:$B$39,'Summary TC'!$B79,'WOW PMPM &amp; Agg'!AA$10:AA$39)*0.5),IF(AND('C Report'!$K$2=AB$12,'C Report'!$K$3=3),(SUMIF('WOW PMPM &amp; Agg'!$B$10:$B$39,'Summary TC'!$B79,'WOW PMPM &amp; Agg'!AA$10:AA$39)*0.75),IF(AND('C Report'!$K$2=AB$12,'C Report'!$K$3=4),SUMIF('WOW PMPM &amp; Agg'!$B$10:$B$39,'Summary TC'!$B79,'WOW PMPM &amp; Agg'!AA$10:AA$39),""))))),SUMIF('WOW PMPM &amp; Agg'!$B$10:$B$39,'Summary TC'!$B79,'WOW PMPM &amp; Agg'!AA$10:AA$39))</f>
        <v>0</v>
      </c>
      <c r="AC79" s="588">
        <f>IF($B$8="Actuals Only",IF('C Report'!$K$2&gt;AC$12,SUMIF('WOW PMPM &amp; Agg'!$B$10:$B$39,'Summary TC'!$B79,'WOW PMPM &amp; Agg'!AB$10:AB$39),IF(AND('C Report'!$K$2=AC$12,'C Report'!$K$3=1),(SUMIF('WOW PMPM &amp; Agg'!$B$10:$B$39,'Summary TC'!$B79,'WOW PMPM &amp; Agg'!AB$10:AB$39)*0.25),IF(AND('C Report'!$K$2=AC$12,'C Report'!$K$3=2),(SUMIF('WOW PMPM &amp; Agg'!$B$10:$B$39,'Summary TC'!$B79,'WOW PMPM &amp; Agg'!AB$10:AB$39)*0.5),IF(AND('C Report'!$K$2=AC$12,'C Report'!$K$3=3),(SUMIF('WOW PMPM &amp; Agg'!$B$10:$B$39,'Summary TC'!$B79,'WOW PMPM &amp; Agg'!AB$10:AB$39)*0.75),IF(AND('C Report'!$K$2=AC$12,'C Report'!$K$3=4),SUMIF('WOW PMPM &amp; Agg'!$B$10:$B$39,'Summary TC'!$B79,'WOW PMPM &amp; Agg'!AB$10:AB$39),""))))),SUMIF('WOW PMPM &amp; Agg'!$B$10:$B$39,'Summary TC'!$B79,'WOW PMPM &amp; Agg'!AB$10:AB$39))</f>
        <v>0</v>
      </c>
      <c r="AD79" s="588">
        <f>IF($B$8="Actuals Only",IF('C Report'!$K$2&gt;AD$12,SUMIF('WOW PMPM &amp; Agg'!$B$10:$B$39,'Summary TC'!$B79,'WOW PMPM &amp; Agg'!AC$10:AC$39),IF(AND('C Report'!$K$2=AD$12,'C Report'!$K$3=1),(SUMIF('WOW PMPM &amp; Agg'!$B$10:$B$39,'Summary TC'!$B79,'WOW PMPM &amp; Agg'!AC$10:AC$39)*0.25),IF(AND('C Report'!$K$2=AD$12,'C Report'!$K$3=2),(SUMIF('WOW PMPM &amp; Agg'!$B$10:$B$39,'Summary TC'!$B79,'WOW PMPM &amp; Agg'!AC$10:AC$39)*0.5),IF(AND('C Report'!$K$2=AD$12,'C Report'!$K$3=3),(SUMIF('WOW PMPM &amp; Agg'!$B$10:$B$39,'Summary TC'!$B79,'WOW PMPM &amp; Agg'!AC$10:AC$39)*0.75),IF(AND('C Report'!$K$2=AD$12,'C Report'!$K$3=4),SUMIF('WOW PMPM &amp; Agg'!$B$10:$B$39,'Summary TC'!$B79,'WOW PMPM &amp; Agg'!AC$10:AC$39),""))))),SUMIF('WOW PMPM &amp; Agg'!$B$10:$B$39,'Summary TC'!$B79,'WOW PMPM &amp; Agg'!AC$10:AC$39))</f>
        <v>0</v>
      </c>
      <c r="AE79" s="588">
        <f>IF($B$8="Actuals Only",IF('C Report'!$K$2&gt;AE$12,SUMIF('WOW PMPM &amp; Agg'!$B$10:$B$39,'Summary TC'!$B79,'WOW PMPM &amp; Agg'!AD$10:AD$39),IF(AND('C Report'!$K$2=AE$12,'C Report'!$K$3=1),(SUMIF('WOW PMPM &amp; Agg'!$B$10:$B$39,'Summary TC'!$B79,'WOW PMPM &amp; Agg'!AD$10:AD$39)*0.25),IF(AND('C Report'!$K$2=AE$12,'C Report'!$K$3=2),(SUMIF('WOW PMPM &amp; Agg'!$B$10:$B$39,'Summary TC'!$B79,'WOW PMPM &amp; Agg'!AD$10:AD$39)*0.5),IF(AND('C Report'!$K$2=AE$12,'C Report'!$K$3=3),(SUMIF('WOW PMPM &amp; Agg'!$B$10:$B$39,'Summary TC'!$B79,'WOW PMPM &amp; Agg'!AD$10:AD$39)*0.75),IF(AND('C Report'!$K$2=AE$12,'C Report'!$K$3=4),SUMIF('WOW PMPM &amp; Agg'!$B$10:$B$39,'Summary TC'!$B79,'WOW PMPM &amp; Agg'!AD$10:AD$39),""))))),SUMIF('WOW PMPM &amp; Agg'!$B$10:$B$39,'Summary TC'!$B79,'WOW PMPM &amp; Agg'!AD$10:AD$39))</f>
        <v>0</v>
      </c>
      <c r="AF79" s="588">
        <f>IF($B$8="Actuals Only",IF('C Report'!$K$2&gt;AF$12,SUMIF('WOW PMPM &amp; Agg'!$B$10:$B$39,'Summary TC'!$B79,'WOW PMPM &amp; Agg'!AE$10:AE$39),IF(AND('C Report'!$K$2=AF$12,'C Report'!$K$3=1),(SUMIF('WOW PMPM &amp; Agg'!$B$10:$B$39,'Summary TC'!$B79,'WOW PMPM &amp; Agg'!AE$10:AE$39)*0.25),IF(AND('C Report'!$K$2=AF$12,'C Report'!$K$3=2),(SUMIF('WOW PMPM &amp; Agg'!$B$10:$B$39,'Summary TC'!$B79,'WOW PMPM &amp; Agg'!AE$10:AE$39)*0.5),IF(AND('C Report'!$K$2=AF$12,'C Report'!$K$3=3),(SUMIF('WOW PMPM &amp; Agg'!$B$10:$B$39,'Summary TC'!$B79,'WOW PMPM &amp; Agg'!AE$10:AE$39)*0.75),IF(AND('C Report'!$K$2=AF$12,'C Report'!$K$3=4),SUMIF('WOW PMPM &amp; Agg'!$B$10:$B$39,'Summary TC'!$B79,'WOW PMPM &amp; Agg'!AE$10:AE$39),""))))),SUMIF('WOW PMPM &amp; Agg'!$B$10:$B$39,'Summary TC'!$B79,'WOW PMPM &amp; Agg'!AE$10:AE$39))</f>
        <v>0</v>
      </c>
      <c r="AG79" s="588">
        <f>IF($B$8="Actuals Only",IF('C Report'!$K$2&gt;AG$12,SUMIF('WOW PMPM &amp; Agg'!$B$10:$B$39,'Summary TC'!$B79,'WOW PMPM &amp; Agg'!AF$10:AF$39),IF(AND('C Report'!$K$2=AG$12,'C Report'!$K$3=1),(SUMIF('WOW PMPM &amp; Agg'!$B$10:$B$39,'Summary TC'!$B79,'WOW PMPM &amp; Agg'!AF$10:AF$39)*0.25),IF(AND('C Report'!$K$2=AG$12,'C Report'!$K$3=2),(SUMIF('WOW PMPM &amp; Agg'!$B$10:$B$39,'Summary TC'!$B79,'WOW PMPM &amp; Agg'!AF$10:AF$39)*0.5),IF(AND('C Report'!$K$2=AG$12,'C Report'!$K$3=3),(SUMIF('WOW PMPM &amp; Agg'!$B$10:$B$39,'Summary TC'!$B79,'WOW PMPM &amp; Agg'!AF$10:AF$39)*0.75),IF(AND('C Report'!$K$2=AG$12,'C Report'!$K$3=4),SUMIF('WOW PMPM &amp; Agg'!$B$10:$B$39,'Summary TC'!$B79,'WOW PMPM &amp; Agg'!AF$10:AF$39),""))))),SUMIF('WOW PMPM &amp; Agg'!$B$10:$B$39,'Summary TC'!$B79,'WOW PMPM &amp; Agg'!AF$10:AF$39))</f>
        <v>0</v>
      </c>
      <c r="AH79" s="589">
        <f>IF($B$8="Actuals Only",IF('C Report'!$K$2&gt;AH$12,SUMIF('WOW PMPM &amp; Agg'!$B$10:$B$39,'Summary TC'!$B79,'WOW PMPM &amp; Agg'!AG$10:AG$39),IF(AND('C Report'!$K$2=AH$12,'C Report'!$K$3=1),(SUMIF('WOW PMPM &amp; Agg'!$B$10:$B$39,'Summary TC'!$B79,'WOW PMPM &amp; Agg'!AG$10:AG$39)*0.25),IF(AND('C Report'!$K$2=AH$12,'C Report'!$K$3=2),(SUMIF('WOW PMPM &amp; Agg'!$B$10:$B$39,'Summary TC'!$B79,'WOW PMPM &amp; Agg'!AG$10:AG$39)*0.5),IF(AND('C Report'!$K$2=AH$12,'C Report'!$K$3=3),(SUMIF('WOW PMPM &amp; Agg'!$B$10:$B$39,'Summary TC'!$B79,'WOW PMPM &amp; Agg'!AG$10:AG$39)*0.75),IF(AND('C Report'!$K$2=AH$12,'C Report'!$K$3=4),SUMIF('WOW PMPM &amp; Agg'!$B$10:$B$39,'Summary TC'!$B79,'WOW PMPM &amp; Agg'!AG$10:AG$39),""))))),SUMIF('WOW PMPM &amp; Agg'!$B$10:$B$39,'Summary TC'!$B79,'WOW PMPM &amp; Agg'!AG$10:AG$39))</f>
        <v>0</v>
      </c>
      <c r="AI79" s="751"/>
    </row>
    <row r="80" spans="2:35" hidden="1" x14ac:dyDescent="0.2">
      <c r="B80" s="539" t="str">
        <f>IFERROR(VLOOKUP(C80,'MEG Def'!$A$31:$B$36,2),"")</f>
        <v/>
      </c>
      <c r="C80" s="585"/>
      <c r="D80" s="586" t="str">
        <f t="shared" si="13"/>
        <v/>
      </c>
      <c r="E80" s="587">
        <f>IF($B$8="Actuals Only",IF('C Report'!$K$2&gt;E$12,SUMIF('WOW PMPM &amp; Agg'!$B$10:$B$39,'Summary TC'!$B80,'WOW PMPM &amp; Agg'!D$10:D$39),IF(AND('C Report'!$K$2=E$12,'C Report'!$K$3=1),(SUMIF('WOW PMPM &amp; Agg'!$B$10:$B$39,'Summary TC'!$B80,'WOW PMPM &amp; Agg'!D$10:D$39)*0.25),IF(AND('C Report'!$K$2=E$12,'C Report'!$K$3=2),(SUMIF('WOW PMPM &amp; Agg'!$B$10:$B$39,'Summary TC'!$B80,'WOW PMPM &amp; Agg'!D$10:D$39)*0.5),IF(AND('C Report'!$K$2=E$12,'C Report'!$K$3=3),(SUMIF('WOW PMPM &amp; Agg'!$B$10:$B$39,'Summary TC'!$B80,'WOW PMPM &amp; Agg'!D$10:D$39)*0.75),IF(AND('C Report'!$K$2=E$12,'C Report'!$K$3=4),SUMIF('WOW PMPM &amp; Agg'!$B$10:$B$39,'Summary TC'!$B80,'WOW PMPM &amp; Agg'!D$10:D$39),""))))),SUMIF('WOW PMPM &amp; Agg'!$B$10:$B$39,'Summary TC'!$B80,'WOW PMPM &amp; Agg'!D$10:D$39))</f>
        <v>0</v>
      </c>
      <c r="F80" s="588">
        <f>IF($B$8="Actuals Only",IF('C Report'!$K$2&gt;F$12,SUMIF('WOW PMPM &amp; Agg'!$B$10:$B$39,'Summary TC'!$B80,'WOW PMPM &amp; Agg'!E$10:E$39),IF(AND('C Report'!$K$2=F$12,'C Report'!$K$3=1),(SUMIF('WOW PMPM &amp; Agg'!$B$10:$B$39,'Summary TC'!$B80,'WOW PMPM &amp; Agg'!E$10:E$39)*0.25),IF(AND('C Report'!$K$2=F$12,'C Report'!$K$3=2),(SUMIF('WOW PMPM &amp; Agg'!$B$10:$B$39,'Summary TC'!$B80,'WOW PMPM &amp; Agg'!E$10:E$39)*0.5),IF(AND('C Report'!$K$2=F$12,'C Report'!$K$3=3),(SUMIF('WOW PMPM &amp; Agg'!$B$10:$B$39,'Summary TC'!$B80,'WOW PMPM &amp; Agg'!E$10:E$39)*0.75),IF(AND('C Report'!$K$2=F$12,'C Report'!$K$3=4),SUMIF('WOW PMPM &amp; Agg'!$B$10:$B$39,'Summary TC'!$B80,'WOW PMPM &amp; Agg'!E$10:E$39),""))))),SUMIF('WOW PMPM &amp; Agg'!$B$10:$B$39,'Summary TC'!$B80,'WOW PMPM &amp; Agg'!E$10:E$39))</f>
        <v>0</v>
      </c>
      <c r="G80" s="588">
        <f>IF($B$8="Actuals Only",IF('C Report'!$K$2&gt;G$12,SUMIF('WOW PMPM &amp; Agg'!$B$10:$B$39,'Summary TC'!$B80,'WOW PMPM &amp; Agg'!F$10:F$39),IF(AND('C Report'!$K$2=G$12,'C Report'!$K$3=1),(SUMIF('WOW PMPM &amp; Agg'!$B$10:$B$39,'Summary TC'!$B80,'WOW PMPM &amp; Agg'!F$10:F$39)*0.25),IF(AND('C Report'!$K$2=G$12,'C Report'!$K$3=2),(SUMIF('WOW PMPM &amp; Agg'!$B$10:$B$39,'Summary TC'!$B80,'WOW PMPM &amp; Agg'!F$10:F$39)*0.5),IF(AND('C Report'!$K$2=G$12,'C Report'!$K$3=3),(SUMIF('WOW PMPM &amp; Agg'!$B$10:$B$39,'Summary TC'!$B80,'WOW PMPM &amp; Agg'!F$10:F$39)*0.75),IF(AND('C Report'!$K$2=G$12,'C Report'!$K$3=4),SUMIF('WOW PMPM &amp; Agg'!$B$10:$B$39,'Summary TC'!$B80,'WOW PMPM &amp; Agg'!F$10:F$39),""))))),SUMIF('WOW PMPM &amp; Agg'!$B$10:$B$39,'Summary TC'!$B80,'WOW PMPM &amp; Agg'!F$10:F$39))</f>
        <v>0</v>
      </c>
      <c r="H80" s="588">
        <f>IF($B$8="Actuals Only",IF('C Report'!$K$2&gt;H$12,SUMIF('WOW PMPM &amp; Agg'!$B$10:$B$39,'Summary TC'!$B80,'WOW PMPM &amp; Agg'!G$10:G$39),IF(AND('C Report'!$K$2=H$12,'C Report'!$K$3=1),(SUMIF('WOW PMPM &amp; Agg'!$B$10:$B$39,'Summary TC'!$B80,'WOW PMPM &amp; Agg'!G$10:G$39)*0.25),IF(AND('C Report'!$K$2=H$12,'C Report'!$K$3=2),(SUMIF('WOW PMPM &amp; Agg'!$B$10:$B$39,'Summary TC'!$B80,'WOW PMPM &amp; Agg'!G$10:G$39)*0.5),IF(AND('C Report'!$K$2=H$12,'C Report'!$K$3=3),(SUMIF('WOW PMPM &amp; Agg'!$B$10:$B$39,'Summary TC'!$B80,'WOW PMPM &amp; Agg'!G$10:G$39)*0.75),IF(AND('C Report'!$K$2=H$12,'C Report'!$K$3=4),SUMIF('WOW PMPM &amp; Agg'!$B$10:$B$39,'Summary TC'!$B80,'WOW PMPM &amp; Agg'!G$10:G$39),""))))),SUMIF('WOW PMPM &amp; Agg'!$B$10:$B$39,'Summary TC'!$B80,'WOW PMPM &amp; Agg'!G$10:G$39))</f>
        <v>0</v>
      </c>
      <c r="I80" s="588">
        <f>IF($B$8="Actuals Only",IF('C Report'!$K$2&gt;I$12,SUMIF('WOW PMPM &amp; Agg'!$B$10:$B$39,'Summary TC'!$B80,'WOW PMPM &amp; Agg'!H$10:H$39),IF(AND('C Report'!$K$2=I$12,'C Report'!$K$3=1),(SUMIF('WOW PMPM &amp; Agg'!$B$10:$B$39,'Summary TC'!$B80,'WOW PMPM &amp; Agg'!H$10:H$39)*0.25),IF(AND('C Report'!$K$2=I$12,'C Report'!$K$3=2),(SUMIF('WOW PMPM &amp; Agg'!$B$10:$B$39,'Summary TC'!$B80,'WOW PMPM &amp; Agg'!H$10:H$39)*0.5),IF(AND('C Report'!$K$2=I$12,'C Report'!$K$3=3),(SUMIF('WOW PMPM &amp; Agg'!$B$10:$B$39,'Summary TC'!$B80,'WOW PMPM &amp; Agg'!H$10:H$39)*0.75),IF(AND('C Report'!$K$2=I$12,'C Report'!$K$3=4),SUMIF('WOW PMPM &amp; Agg'!$B$10:$B$39,'Summary TC'!$B80,'WOW PMPM &amp; Agg'!H$10:H$39),""))))),SUMIF('WOW PMPM &amp; Agg'!$B$10:$B$39,'Summary TC'!$B80,'WOW PMPM &amp; Agg'!H$10:H$39))</f>
        <v>0</v>
      </c>
      <c r="J80" s="588">
        <f>IF($B$8="Actuals Only",IF('C Report'!$K$2&gt;J$12,SUMIF('WOW PMPM &amp; Agg'!$B$10:$B$39,'Summary TC'!$B80,'WOW PMPM &amp; Agg'!I$10:I$39),IF(AND('C Report'!$K$2=J$12,'C Report'!$K$3=1),(SUMIF('WOW PMPM &amp; Agg'!$B$10:$B$39,'Summary TC'!$B80,'WOW PMPM &amp; Agg'!I$10:I$39)*0.25),IF(AND('C Report'!$K$2=J$12,'C Report'!$K$3=2),(SUMIF('WOW PMPM &amp; Agg'!$B$10:$B$39,'Summary TC'!$B80,'WOW PMPM &amp; Agg'!I$10:I$39)*0.5),IF(AND('C Report'!$K$2=J$12,'C Report'!$K$3=3),(SUMIF('WOW PMPM &amp; Agg'!$B$10:$B$39,'Summary TC'!$B80,'WOW PMPM &amp; Agg'!I$10:I$39)*0.75),IF(AND('C Report'!$K$2=J$12,'C Report'!$K$3=4),SUMIF('WOW PMPM &amp; Agg'!$B$10:$B$39,'Summary TC'!$B80,'WOW PMPM &amp; Agg'!I$10:I$39),""))))),SUMIF('WOW PMPM &amp; Agg'!$B$10:$B$39,'Summary TC'!$B80,'WOW PMPM &amp; Agg'!I$10:I$39))</f>
        <v>0</v>
      </c>
      <c r="K80" s="588">
        <f>IF($B$8="Actuals Only",IF('C Report'!$K$2&gt;K$12,SUMIF('WOW PMPM &amp; Agg'!$B$10:$B$39,'Summary TC'!$B80,'WOW PMPM &amp; Agg'!J$10:J$39),IF(AND('C Report'!$K$2=K$12,'C Report'!$K$3=1),(SUMIF('WOW PMPM &amp; Agg'!$B$10:$B$39,'Summary TC'!$B80,'WOW PMPM &amp; Agg'!J$10:J$39)*0.25),IF(AND('C Report'!$K$2=K$12,'C Report'!$K$3=2),(SUMIF('WOW PMPM &amp; Agg'!$B$10:$B$39,'Summary TC'!$B80,'WOW PMPM &amp; Agg'!J$10:J$39)*0.5),IF(AND('C Report'!$K$2=K$12,'C Report'!$K$3=3),(SUMIF('WOW PMPM &amp; Agg'!$B$10:$B$39,'Summary TC'!$B80,'WOW PMPM &amp; Agg'!J$10:J$39)*0.75),IF(AND('C Report'!$K$2=K$12,'C Report'!$K$3=4),SUMIF('WOW PMPM &amp; Agg'!$B$10:$B$39,'Summary TC'!$B80,'WOW PMPM &amp; Agg'!J$10:J$39),""))))),SUMIF('WOW PMPM &amp; Agg'!$B$10:$B$39,'Summary TC'!$B80,'WOW PMPM &amp; Agg'!J$10:J$39))</f>
        <v>0</v>
      </c>
      <c r="L80" s="588">
        <f>IF($B$8="Actuals Only",IF('C Report'!$K$2&gt;L$12,SUMIF('WOW PMPM &amp; Agg'!$B$10:$B$39,'Summary TC'!$B80,'WOW PMPM &amp; Agg'!K$10:K$39),IF(AND('C Report'!$K$2=L$12,'C Report'!$K$3=1),(SUMIF('WOW PMPM &amp; Agg'!$B$10:$B$39,'Summary TC'!$B80,'WOW PMPM &amp; Agg'!K$10:K$39)*0.25),IF(AND('C Report'!$K$2=L$12,'C Report'!$K$3=2),(SUMIF('WOW PMPM &amp; Agg'!$B$10:$B$39,'Summary TC'!$B80,'WOW PMPM &amp; Agg'!K$10:K$39)*0.5),IF(AND('C Report'!$K$2=L$12,'C Report'!$K$3=3),(SUMIF('WOW PMPM &amp; Agg'!$B$10:$B$39,'Summary TC'!$B80,'WOW PMPM &amp; Agg'!K$10:K$39)*0.75),IF(AND('C Report'!$K$2=L$12,'C Report'!$K$3=4),SUMIF('WOW PMPM &amp; Agg'!$B$10:$B$39,'Summary TC'!$B80,'WOW PMPM &amp; Agg'!K$10:K$39),""))))),SUMIF('WOW PMPM &amp; Agg'!$B$10:$B$39,'Summary TC'!$B80,'WOW PMPM &amp; Agg'!K$10:K$39))</f>
        <v>0</v>
      </c>
      <c r="M80" s="588">
        <f>IF($B$8="Actuals Only",IF('C Report'!$K$2&gt;M$12,SUMIF('WOW PMPM &amp; Agg'!$B$10:$B$39,'Summary TC'!$B80,'WOW PMPM &amp; Agg'!L$10:L$39),IF(AND('C Report'!$K$2=M$12,'C Report'!$K$3=1),(SUMIF('WOW PMPM &amp; Agg'!$B$10:$B$39,'Summary TC'!$B80,'WOW PMPM &amp; Agg'!L$10:L$39)*0.25),IF(AND('C Report'!$K$2=M$12,'C Report'!$K$3=2),(SUMIF('WOW PMPM &amp; Agg'!$B$10:$B$39,'Summary TC'!$B80,'WOW PMPM &amp; Agg'!L$10:L$39)*0.5),IF(AND('C Report'!$K$2=M$12,'C Report'!$K$3=3),(SUMIF('WOW PMPM &amp; Agg'!$B$10:$B$39,'Summary TC'!$B80,'WOW PMPM &amp; Agg'!L$10:L$39)*0.75),IF(AND('C Report'!$K$2=M$12,'C Report'!$K$3=4),SUMIF('WOW PMPM &amp; Agg'!$B$10:$B$39,'Summary TC'!$B80,'WOW PMPM &amp; Agg'!L$10:L$39),""))))),SUMIF('WOW PMPM &amp; Agg'!$B$10:$B$39,'Summary TC'!$B80,'WOW PMPM &amp; Agg'!L$10:L$39))</f>
        <v>0</v>
      </c>
      <c r="N80" s="588">
        <f>IF($B$8="Actuals Only",IF('C Report'!$K$2&gt;N$12,SUMIF('WOW PMPM &amp; Agg'!$B$10:$B$39,'Summary TC'!$B80,'WOW PMPM &amp; Agg'!M$10:M$39),IF(AND('C Report'!$K$2=N$12,'C Report'!$K$3=1),(SUMIF('WOW PMPM &amp; Agg'!$B$10:$B$39,'Summary TC'!$B80,'WOW PMPM &amp; Agg'!M$10:M$39)*0.25),IF(AND('C Report'!$K$2=N$12,'C Report'!$K$3=2),(SUMIF('WOW PMPM &amp; Agg'!$B$10:$B$39,'Summary TC'!$B80,'WOW PMPM &amp; Agg'!M$10:M$39)*0.5),IF(AND('C Report'!$K$2=N$12,'C Report'!$K$3=3),(SUMIF('WOW PMPM &amp; Agg'!$B$10:$B$39,'Summary TC'!$B80,'WOW PMPM &amp; Agg'!M$10:M$39)*0.75),IF(AND('C Report'!$K$2=N$12,'C Report'!$K$3=4),SUMIF('WOW PMPM &amp; Agg'!$B$10:$B$39,'Summary TC'!$B80,'WOW PMPM &amp; Agg'!M$10:M$39),""))))),SUMIF('WOW PMPM &amp; Agg'!$B$10:$B$39,'Summary TC'!$B80,'WOW PMPM &amp; Agg'!M$10:M$39))</f>
        <v>0</v>
      </c>
      <c r="O80" s="588">
        <f>IF($B$8="Actuals Only",IF('C Report'!$K$2&gt;O$12,SUMIF('WOW PMPM &amp; Agg'!$B$10:$B$39,'Summary TC'!$B80,'WOW PMPM &amp; Agg'!N$10:N$39),IF(AND('C Report'!$K$2=O$12,'C Report'!$K$3=1),(SUMIF('WOW PMPM &amp; Agg'!$B$10:$B$39,'Summary TC'!$B80,'WOW PMPM &amp; Agg'!N$10:N$39)*0.25),IF(AND('C Report'!$K$2=O$12,'C Report'!$K$3=2),(SUMIF('WOW PMPM &amp; Agg'!$B$10:$B$39,'Summary TC'!$B80,'WOW PMPM &amp; Agg'!N$10:N$39)*0.5),IF(AND('C Report'!$K$2=O$12,'C Report'!$K$3=3),(SUMIF('WOW PMPM &amp; Agg'!$B$10:$B$39,'Summary TC'!$B80,'WOW PMPM &amp; Agg'!N$10:N$39)*0.75),IF(AND('C Report'!$K$2=O$12,'C Report'!$K$3=4),SUMIF('WOW PMPM &amp; Agg'!$B$10:$B$39,'Summary TC'!$B80,'WOW PMPM &amp; Agg'!N$10:N$39),""))))),SUMIF('WOW PMPM &amp; Agg'!$B$10:$B$39,'Summary TC'!$B80,'WOW PMPM &amp; Agg'!N$10:N$39))</f>
        <v>0</v>
      </c>
      <c r="P80" s="588">
        <f>IF($B$8="Actuals Only",IF('C Report'!$K$2&gt;P$12,SUMIF('WOW PMPM &amp; Agg'!$B$10:$B$39,'Summary TC'!$B80,'WOW PMPM &amp; Agg'!O$10:O$39),IF(AND('C Report'!$K$2=P$12,'C Report'!$K$3=1),(SUMIF('WOW PMPM &amp; Agg'!$B$10:$B$39,'Summary TC'!$B80,'WOW PMPM &amp; Agg'!O$10:O$39)*0.25),IF(AND('C Report'!$K$2=P$12,'C Report'!$K$3=2),(SUMIF('WOW PMPM &amp; Agg'!$B$10:$B$39,'Summary TC'!$B80,'WOW PMPM &amp; Agg'!O$10:O$39)*0.5),IF(AND('C Report'!$K$2=P$12,'C Report'!$K$3=3),(SUMIF('WOW PMPM &amp; Agg'!$B$10:$B$39,'Summary TC'!$B80,'WOW PMPM &amp; Agg'!O$10:O$39)*0.75),IF(AND('C Report'!$K$2=P$12,'C Report'!$K$3=4),SUMIF('WOW PMPM &amp; Agg'!$B$10:$B$39,'Summary TC'!$B80,'WOW PMPM &amp; Agg'!O$10:O$39),""))))),SUMIF('WOW PMPM &amp; Agg'!$B$10:$B$39,'Summary TC'!$B80,'WOW PMPM &amp; Agg'!O$10:O$39))</f>
        <v>0</v>
      </c>
      <c r="Q80" s="588">
        <f>IF($B$8="Actuals Only",IF('C Report'!$K$2&gt;Q$12,SUMIF('WOW PMPM &amp; Agg'!$B$10:$B$39,'Summary TC'!$B80,'WOW PMPM &amp; Agg'!P$10:P$39),IF(AND('C Report'!$K$2=Q$12,'C Report'!$K$3=1),(SUMIF('WOW PMPM &amp; Agg'!$B$10:$B$39,'Summary TC'!$B80,'WOW PMPM &amp; Agg'!P$10:P$39)*0.25),IF(AND('C Report'!$K$2=Q$12,'C Report'!$K$3=2),(SUMIF('WOW PMPM &amp; Agg'!$B$10:$B$39,'Summary TC'!$B80,'WOW PMPM &amp; Agg'!P$10:P$39)*0.5),IF(AND('C Report'!$K$2=Q$12,'C Report'!$K$3=3),(SUMIF('WOW PMPM &amp; Agg'!$B$10:$B$39,'Summary TC'!$B80,'WOW PMPM &amp; Agg'!P$10:P$39)*0.75),IF(AND('C Report'!$K$2=Q$12,'C Report'!$K$3=4),SUMIF('WOW PMPM &amp; Agg'!$B$10:$B$39,'Summary TC'!$B80,'WOW PMPM &amp; Agg'!P$10:P$39),""))))),SUMIF('WOW PMPM &amp; Agg'!$B$10:$B$39,'Summary TC'!$B80,'WOW PMPM &amp; Agg'!P$10:P$39))</f>
        <v>0</v>
      </c>
      <c r="R80" s="588">
        <f>IF($B$8="Actuals Only",IF('C Report'!$K$2&gt;R$12,SUMIF('WOW PMPM &amp; Agg'!$B$10:$B$39,'Summary TC'!$B80,'WOW PMPM &amp; Agg'!Q$10:Q$39),IF(AND('C Report'!$K$2=R$12,'C Report'!$K$3=1),(SUMIF('WOW PMPM &amp; Agg'!$B$10:$B$39,'Summary TC'!$B80,'WOW PMPM &amp; Agg'!Q$10:Q$39)*0.25),IF(AND('C Report'!$K$2=R$12,'C Report'!$K$3=2),(SUMIF('WOW PMPM &amp; Agg'!$B$10:$B$39,'Summary TC'!$B80,'WOW PMPM &amp; Agg'!Q$10:Q$39)*0.5),IF(AND('C Report'!$K$2=R$12,'C Report'!$K$3=3),(SUMIF('WOW PMPM &amp; Agg'!$B$10:$B$39,'Summary TC'!$B80,'WOW PMPM &amp; Agg'!Q$10:Q$39)*0.75),IF(AND('C Report'!$K$2=R$12,'C Report'!$K$3=4),SUMIF('WOW PMPM &amp; Agg'!$B$10:$B$39,'Summary TC'!$B80,'WOW PMPM &amp; Agg'!Q$10:Q$39),""))))),SUMIF('WOW PMPM &amp; Agg'!$B$10:$B$39,'Summary TC'!$B80,'WOW PMPM &amp; Agg'!Q$10:Q$39))</f>
        <v>0</v>
      </c>
      <c r="S80" s="588">
        <f>IF($B$8="Actuals Only",IF('C Report'!$K$2&gt;S$12,SUMIF('WOW PMPM &amp; Agg'!$B$10:$B$39,'Summary TC'!$B80,'WOW PMPM &amp; Agg'!R$10:R$39),IF(AND('C Report'!$K$2=S$12,'C Report'!$K$3=1),(SUMIF('WOW PMPM &amp; Agg'!$B$10:$B$39,'Summary TC'!$B80,'WOW PMPM &amp; Agg'!R$10:R$39)*0.25),IF(AND('C Report'!$K$2=S$12,'C Report'!$K$3=2),(SUMIF('WOW PMPM &amp; Agg'!$B$10:$B$39,'Summary TC'!$B80,'WOW PMPM &amp; Agg'!R$10:R$39)*0.5),IF(AND('C Report'!$K$2=S$12,'C Report'!$K$3=3),(SUMIF('WOW PMPM &amp; Agg'!$B$10:$B$39,'Summary TC'!$B80,'WOW PMPM &amp; Agg'!R$10:R$39)*0.75),IF(AND('C Report'!$K$2=S$12,'C Report'!$K$3=4),SUMIF('WOW PMPM &amp; Agg'!$B$10:$B$39,'Summary TC'!$B80,'WOW PMPM &amp; Agg'!R$10:R$39),""))))),SUMIF('WOW PMPM &amp; Agg'!$B$10:$B$39,'Summary TC'!$B80,'WOW PMPM &amp; Agg'!R$10:R$39))</f>
        <v>0</v>
      </c>
      <c r="T80" s="587">
        <f>IF($B$8="Actuals Only",IF('C Report'!$K$2&gt;T$12,SUMIF('WOW PMPM &amp; Agg'!$B$10:$B$39,'Summary TC'!$B80,'WOW PMPM &amp; Agg'!S$10:S$39),IF(AND('C Report'!$K$2=T$12,'C Report'!$K$3=1),(SUMIF('WOW PMPM &amp; Agg'!$B$10:$B$39,'Summary TC'!$B80,'WOW PMPM &amp; Agg'!S$10:S$39)*0.25),IF(AND('C Report'!$K$2=T$12,'C Report'!$K$3=2),(SUMIF('WOW PMPM &amp; Agg'!$B$10:$B$39,'Summary TC'!$B80,'WOW PMPM &amp; Agg'!S$10:S$39)*0.5),IF(AND('C Report'!$K$2=T$12,'C Report'!$K$3=3),(SUMIF('WOW PMPM &amp; Agg'!$B$10:$B$39,'Summary TC'!$B80,'WOW PMPM &amp; Agg'!S$10:S$39)*0.75),IF(AND('C Report'!$K$2=T$12,'C Report'!$K$3=4),SUMIF('WOW PMPM &amp; Agg'!$B$10:$B$39,'Summary TC'!$B80,'WOW PMPM &amp; Agg'!S$10:S$39),""))))),SUMIF('WOW PMPM &amp; Agg'!$B$10:$B$39,'Summary TC'!$B80,'WOW PMPM &amp; Agg'!S$10:S$39))</f>
        <v>0</v>
      </c>
      <c r="U80" s="862">
        <f>IF($B$8="Actuals Only",IF('C Report'!$K$2&gt;U$12,SUMIF('WOW PMPM &amp; Agg'!$B$10:$B$39,'Summary TC'!$B80,'WOW PMPM &amp; Agg'!T$10:T$39),IF(AND('C Report'!$K$2=U$12,'C Report'!$K$3=1),(SUMIF('WOW PMPM &amp; Agg'!$B$10:$B$39,'Summary TC'!$B80,'WOW PMPM &amp; Agg'!T$10:T$39)*0.25),IF(AND('C Report'!$K$2=U$12,'C Report'!$K$3=2),(SUMIF('WOW PMPM &amp; Agg'!$B$10:$B$39,'Summary TC'!$B80,'WOW PMPM &amp; Agg'!T$10:T$39)*0.5),IF(AND('C Report'!$K$2=U$12,'C Report'!$K$3=3),(SUMIF('WOW PMPM &amp; Agg'!$B$10:$B$39,'Summary TC'!$B80,'WOW PMPM &amp; Agg'!T$10:T$39)*0.75),IF(AND('C Report'!$K$2=U$12,'C Report'!$K$3=4),SUMIF('WOW PMPM &amp; Agg'!$B$10:$B$39,'Summary TC'!$B80,'WOW PMPM &amp; Agg'!T$10:T$39),""))))),SUMIF('WOW PMPM &amp; Agg'!$B$10:$B$39,'Summary TC'!$B80,'WOW PMPM &amp; Agg'!T$10:T$39))</f>
        <v>0</v>
      </c>
      <c r="V80" s="862">
        <f>IF($B$8="Actuals Only",IF('C Report'!$K$2&gt;V$12,SUMIF('WOW PMPM &amp; Agg'!$B$10:$B$39,'Summary TC'!$B80,'WOW PMPM &amp; Agg'!U$10:U$39),IF(AND('C Report'!$K$2=V$12,'C Report'!$K$3=1),(SUMIF('WOW PMPM &amp; Agg'!$B$10:$B$39,'Summary TC'!$B80,'WOW PMPM &amp; Agg'!U$10:U$39)*0.25),IF(AND('C Report'!$K$2=V$12,'C Report'!$K$3=2),(SUMIF('WOW PMPM &amp; Agg'!$B$10:$B$39,'Summary TC'!$B80,'WOW PMPM &amp; Agg'!U$10:U$39)*0.5),IF(AND('C Report'!$K$2=V$12,'C Report'!$K$3=3),(SUMIF('WOW PMPM &amp; Agg'!$B$10:$B$39,'Summary TC'!$B80,'WOW PMPM &amp; Agg'!U$10:U$39)*0.75),IF(AND('C Report'!$K$2=V$12,'C Report'!$K$3=4),SUMIF('WOW PMPM &amp; Agg'!$B$10:$B$39,'Summary TC'!$B80,'WOW PMPM &amp; Agg'!U$10:U$39),""))))),SUMIF('WOW PMPM &amp; Agg'!$B$10:$B$39,'Summary TC'!$B80,'WOW PMPM &amp; Agg'!U$10:U$39))</f>
        <v>0</v>
      </c>
      <c r="W80" s="862">
        <f>IF($B$8="Actuals Only",IF('C Report'!$K$2&gt;W$12,SUMIF('WOW PMPM &amp; Agg'!$B$10:$B$39,'Summary TC'!$B80,'WOW PMPM &amp; Agg'!V$10:V$39),IF(AND('C Report'!$K$2=W$12,'C Report'!$K$3=1),(SUMIF('WOW PMPM &amp; Agg'!$B$10:$B$39,'Summary TC'!$B80,'WOW PMPM &amp; Agg'!V$10:V$39)*0.25),IF(AND('C Report'!$K$2=W$12,'C Report'!$K$3=2),(SUMIF('WOW PMPM &amp; Agg'!$B$10:$B$39,'Summary TC'!$B80,'WOW PMPM &amp; Agg'!V$10:V$39)*0.5),IF(AND('C Report'!$K$2=W$12,'C Report'!$K$3=3),(SUMIF('WOW PMPM &amp; Agg'!$B$10:$B$39,'Summary TC'!$B80,'WOW PMPM &amp; Agg'!V$10:V$39)*0.75),IF(AND('C Report'!$K$2=W$12,'C Report'!$K$3=4),SUMIF('WOW PMPM &amp; Agg'!$B$10:$B$39,'Summary TC'!$B80,'WOW PMPM &amp; Agg'!V$10:V$39),""))))),SUMIF('WOW PMPM &amp; Agg'!$B$10:$B$39,'Summary TC'!$B80,'WOW PMPM &amp; Agg'!V$10:V$39))</f>
        <v>0</v>
      </c>
      <c r="X80" s="589">
        <f>IF($B$8="Actuals Only",IF('C Report'!$K$2&gt;X$12,SUMIF('WOW PMPM &amp; Agg'!$B$10:$B$39,'Summary TC'!$B80,'WOW PMPM &amp; Agg'!W$10:W$39),IF(AND('C Report'!$K$2=X$12,'C Report'!$K$3=1),(SUMIF('WOW PMPM &amp; Agg'!$B$10:$B$39,'Summary TC'!$B80,'WOW PMPM &amp; Agg'!W$10:W$39)*0.25),IF(AND('C Report'!$K$2=X$12,'C Report'!$K$3=2),(SUMIF('WOW PMPM &amp; Agg'!$B$10:$B$39,'Summary TC'!$B80,'WOW PMPM &amp; Agg'!W$10:W$39)*0.5),IF(AND('C Report'!$K$2=X$12,'C Report'!$K$3=3),(SUMIF('WOW PMPM &amp; Agg'!$B$10:$B$39,'Summary TC'!$B80,'WOW PMPM &amp; Agg'!W$10:W$39)*0.75),IF(AND('C Report'!$K$2=X$12,'C Report'!$K$3=4),SUMIF('WOW PMPM &amp; Agg'!$B$10:$B$39,'Summary TC'!$B80,'WOW PMPM &amp; Agg'!W$10:W$39),""))))),SUMIF('WOW PMPM &amp; Agg'!$B$10:$B$39,'Summary TC'!$B80,'WOW PMPM &amp; Agg'!W$10:W$39))</f>
        <v>0</v>
      </c>
      <c r="Y80" s="588">
        <f>IF($B$8="Actuals Only",IF('C Report'!$K$2&gt;Y$12,SUMIF('WOW PMPM &amp; Agg'!$B$10:$B$39,'Summary TC'!$B80,'WOW PMPM &amp; Agg'!X$10:X$39),IF(AND('C Report'!$K$2=Y$12,'C Report'!$K$3=1),(SUMIF('WOW PMPM &amp; Agg'!$B$10:$B$39,'Summary TC'!$B80,'WOW PMPM &amp; Agg'!X$10:X$39)*0.25),IF(AND('C Report'!$K$2=Y$12,'C Report'!$K$3=2),(SUMIF('WOW PMPM &amp; Agg'!$B$10:$B$39,'Summary TC'!$B80,'WOW PMPM &amp; Agg'!X$10:X$39)*0.5),IF(AND('C Report'!$K$2=Y$12,'C Report'!$K$3=3),(SUMIF('WOW PMPM &amp; Agg'!$B$10:$B$39,'Summary TC'!$B80,'WOW PMPM &amp; Agg'!X$10:X$39)*0.75),IF(AND('C Report'!$K$2=Y$12,'C Report'!$K$3=4),SUMIF('WOW PMPM &amp; Agg'!$B$10:$B$39,'Summary TC'!$B80,'WOW PMPM &amp; Agg'!X$10:X$39),""))))),SUMIF('WOW PMPM &amp; Agg'!$B$10:$B$39,'Summary TC'!$B80,'WOW PMPM &amp; Agg'!X$10:X$39))</f>
        <v>0</v>
      </c>
      <c r="Z80" s="588">
        <f>IF($B$8="Actuals Only",IF('C Report'!$K$2&gt;Z$12,SUMIF('WOW PMPM &amp; Agg'!$B$10:$B$39,'Summary TC'!$B80,'WOW PMPM &amp; Agg'!Y$10:Y$39),IF(AND('C Report'!$K$2=Z$12,'C Report'!$K$3=1),(SUMIF('WOW PMPM &amp; Agg'!$B$10:$B$39,'Summary TC'!$B80,'WOW PMPM &amp; Agg'!Y$10:Y$39)*0.25),IF(AND('C Report'!$K$2=Z$12,'C Report'!$K$3=2),(SUMIF('WOW PMPM &amp; Agg'!$B$10:$B$39,'Summary TC'!$B80,'WOW PMPM &amp; Agg'!Y$10:Y$39)*0.5),IF(AND('C Report'!$K$2=Z$12,'C Report'!$K$3=3),(SUMIF('WOW PMPM &amp; Agg'!$B$10:$B$39,'Summary TC'!$B80,'WOW PMPM &amp; Agg'!Y$10:Y$39)*0.75),IF(AND('C Report'!$K$2=Z$12,'C Report'!$K$3=4),SUMIF('WOW PMPM &amp; Agg'!$B$10:$B$39,'Summary TC'!$B80,'WOW PMPM &amp; Agg'!Y$10:Y$39),""))))),SUMIF('WOW PMPM &amp; Agg'!$B$10:$B$39,'Summary TC'!$B80,'WOW PMPM &amp; Agg'!Y$10:Y$39))</f>
        <v>0</v>
      </c>
      <c r="AA80" s="588">
        <f>IF($B$8="Actuals Only",IF('C Report'!$K$2&gt;AA$12,SUMIF('WOW PMPM &amp; Agg'!$B$10:$B$39,'Summary TC'!$B80,'WOW PMPM &amp; Agg'!Z$10:Z$39),IF(AND('C Report'!$K$2=AA$12,'C Report'!$K$3=1),(SUMIF('WOW PMPM &amp; Agg'!$B$10:$B$39,'Summary TC'!$B80,'WOW PMPM &amp; Agg'!Z$10:Z$39)*0.25),IF(AND('C Report'!$K$2=AA$12,'C Report'!$K$3=2),(SUMIF('WOW PMPM &amp; Agg'!$B$10:$B$39,'Summary TC'!$B80,'WOW PMPM &amp; Agg'!Z$10:Z$39)*0.5),IF(AND('C Report'!$K$2=AA$12,'C Report'!$K$3=3),(SUMIF('WOW PMPM &amp; Agg'!$B$10:$B$39,'Summary TC'!$B80,'WOW PMPM &amp; Agg'!Z$10:Z$39)*0.75),IF(AND('C Report'!$K$2=AA$12,'C Report'!$K$3=4),SUMIF('WOW PMPM &amp; Agg'!$B$10:$B$39,'Summary TC'!$B80,'WOW PMPM &amp; Agg'!Z$10:Z$39),""))))),SUMIF('WOW PMPM &amp; Agg'!$B$10:$B$39,'Summary TC'!$B80,'WOW PMPM &amp; Agg'!Z$10:Z$39))</f>
        <v>0</v>
      </c>
      <c r="AB80" s="588">
        <f>IF($B$8="Actuals Only",IF('C Report'!$K$2&gt;AB$12,SUMIF('WOW PMPM &amp; Agg'!$B$10:$B$39,'Summary TC'!$B80,'WOW PMPM &amp; Agg'!AA$10:AA$39),IF(AND('C Report'!$K$2=AB$12,'C Report'!$K$3=1),(SUMIF('WOW PMPM &amp; Agg'!$B$10:$B$39,'Summary TC'!$B80,'WOW PMPM &amp; Agg'!AA$10:AA$39)*0.25),IF(AND('C Report'!$K$2=AB$12,'C Report'!$K$3=2),(SUMIF('WOW PMPM &amp; Agg'!$B$10:$B$39,'Summary TC'!$B80,'WOW PMPM &amp; Agg'!AA$10:AA$39)*0.5),IF(AND('C Report'!$K$2=AB$12,'C Report'!$K$3=3),(SUMIF('WOW PMPM &amp; Agg'!$B$10:$B$39,'Summary TC'!$B80,'WOW PMPM &amp; Agg'!AA$10:AA$39)*0.75),IF(AND('C Report'!$K$2=AB$12,'C Report'!$K$3=4),SUMIF('WOW PMPM &amp; Agg'!$B$10:$B$39,'Summary TC'!$B80,'WOW PMPM &amp; Agg'!AA$10:AA$39),""))))),SUMIF('WOW PMPM &amp; Agg'!$B$10:$B$39,'Summary TC'!$B80,'WOW PMPM &amp; Agg'!AA$10:AA$39))</f>
        <v>0</v>
      </c>
      <c r="AC80" s="588">
        <f>IF($B$8="Actuals Only",IF('C Report'!$K$2&gt;AC$12,SUMIF('WOW PMPM &amp; Agg'!$B$10:$B$39,'Summary TC'!$B80,'WOW PMPM &amp; Agg'!AB$10:AB$39),IF(AND('C Report'!$K$2=AC$12,'C Report'!$K$3=1),(SUMIF('WOW PMPM &amp; Agg'!$B$10:$B$39,'Summary TC'!$B80,'WOW PMPM &amp; Agg'!AB$10:AB$39)*0.25),IF(AND('C Report'!$K$2=AC$12,'C Report'!$K$3=2),(SUMIF('WOW PMPM &amp; Agg'!$B$10:$B$39,'Summary TC'!$B80,'WOW PMPM &amp; Agg'!AB$10:AB$39)*0.5),IF(AND('C Report'!$K$2=AC$12,'C Report'!$K$3=3),(SUMIF('WOW PMPM &amp; Agg'!$B$10:$B$39,'Summary TC'!$B80,'WOW PMPM &amp; Agg'!AB$10:AB$39)*0.75),IF(AND('C Report'!$K$2=AC$12,'C Report'!$K$3=4),SUMIF('WOW PMPM &amp; Agg'!$B$10:$B$39,'Summary TC'!$B80,'WOW PMPM &amp; Agg'!AB$10:AB$39),""))))),SUMIF('WOW PMPM &amp; Agg'!$B$10:$B$39,'Summary TC'!$B80,'WOW PMPM &amp; Agg'!AB$10:AB$39))</f>
        <v>0</v>
      </c>
      <c r="AD80" s="588">
        <f>IF($B$8="Actuals Only",IF('C Report'!$K$2&gt;AD$12,SUMIF('WOW PMPM &amp; Agg'!$B$10:$B$39,'Summary TC'!$B80,'WOW PMPM &amp; Agg'!AC$10:AC$39),IF(AND('C Report'!$K$2=AD$12,'C Report'!$K$3=1),(SUMIF('WOW PMPM &amp; Agg'!$B$10:$B$39,'Summary TC'!$B80,'WOW PMPM &amp; Agg'!AC$10:AC$39)*0.25),IF(AND('C Report'!$K$2=AD$12,'C Report'!$K$3=2),(SUMIF('WOW PMPM &amp; Agg'!$B$10:$B$39,'Summary TC'!$B80,'WOW PMPM &amp; Agg'!AC$10:AC$39)*0.5),IF(AND('C Report'!$K$2=AD$12,'C Report'!$K$3=3),(SUMIF('WOW PMPM &amp; Agg'!$B$10:$B$39,'Summary TC'!$B80,'WOW PMPM &amp; Agg'!AC$10:AC$39)*0.75),IF(AND('C Report'!$K$2=AD$12,'C Report'!$K$3=4),SUMIF('WOW PMPM &amp; Agg'!$B$10:$B$39,'Summary TC'!$B80,'WOW PMPM &amp; Agg'!AC$10:AC$39),""))))),SUMIF('WOW PMPM &amp; Agg'!$B$10:$B$39,'Summary TC'!$B80,'WOW PMPM &amp; Agg'!AC$10:AC$39))</f>
        <v>0</v>
      </c>
      <c r="AE80" s="588">
        <f>IF($B$8="Actuals Only",IF('C Report'!$K$2&gt;AE$12,SUMIF('WOW PMPM &amp; Agg'!$B$10:$B$39,'Summary TC'!$B80,'WOW PMPM &amp; Agg'!AD$10:AD$39),IF(AND('C Report'!$K$2=AE$12,'C Report'!$K$3=1),(SUMIF('WOW PMPM &amp; Agg'!$B$10:$B$39,'Summary TC'!$B80,'WOW PMPM &amp; Agg'!AD$10:AD$39)*0.25),IF(AND('C Report'!$K$2=AE$12,'C Report'!$K$3=2),(SUMIF('WOW PMPM &amp; Agg'!$B$10:$B$39,'Summary TC'!$B80,'WOW PMPM &amp; Agg'!AD$10:AD$39)*0.5),IF(AND('C Report'!$K$2=AE$12,'C Report'!$K$3=3),(SUMIF('WOW PMPM &amp; Agg'!$B$10:$B$39,'Summary TC'!$B80,'WOW PMPM &amp; Agg'!AD$10:AD$39)*0.75),IF(AND('C Report'!$K$2=AE$12,'C Report'!$K$3=4),SUMIF('WOW PMPM &amp; Agg'!$B$10:$B$39,'Summary TC'!$B80,'WOW PMPM &amp; Agg'!AD$10:AD$39),""))))),SUMIF('WOW PMPM &amp; Agg'!$B$10:$B$39,'Summary TC'!$B80,'WOW PMPM &amp; Agg'!AD$10:AD$39))</f>
        <v>0</v>
      </c>
      <c r="AF80" s="588">
        <f>IF($B$8="Actuals Only",IF('C Report'!$K$2&gt;AF$12,SUMIF('WOW PMPM &amp; Agg'!$B$10:$B$39,'Summary TC'!$B80,'WOW PMPM &amp; Agg'!AE$10:AE$39),IF(AND('C Report'!$K$2=AF$12,'C Report'!$K$3=1),(SUMIF('WOW PMPM &amp; Agg'!$B$10:$B$39,'Summary TC'!$B80,'WOW PMPM &amp; Agg'!AE$10:AE$39)*0.25),IF(AND('C Report'!$K$2=AF$12,'C Report'!$K$3=2),(SUMIF('WOW PMPM &amp; Agg'!$B$10:$B$39,'Summary TC'!$B80,'WOW PMPM &amp; Agg'!AE$10:AE$39)*0.5),IF(AND('C Report'!$K$2=AF$12,'C Report'!$K$3=3),(SUMIF('WOW PMPM &amp; Agg'!$B$10:$B$39,'Summary TC'!$B80,'WOW PMPM &amp; Agg'!AE$10:AE$39)*0.75),IF(AND('C Report'!$K$2=AF$12,'C Report'!$K$3=4),SUMIF('WOW PMPM &amp; Agg'!$B$10:$B$39,'Summary TC'!$B80,'WOW PMPM &amp; Agg'!AE$10:AE$39),""))))),SUMIF('WOW PMPM &amp; Agg'!$B$10:$B$39,'Summary TC'!$B80,'WOW PMPM &amp; Agg'!AE$10:AE$39))</f>
        <v>0</v>
      </c>
      <c r="AG80" s="588">
        <f>IF($B$8="Actuals Only",IF('C Report'!$K$2&gt;AG$12,SUMIF('WOW PMPM &amp; Agg'!$B$10:$B$39,'Summary TC'!$B80,'WOW PMPM &amp; Agg'!AF$10:AF$39),IF(AND('C Report'!$K$2=AG$12,'C Report'!$K$3=1),(SUMIF('WOW PMPM &amp; Agg'!$B$10:$B$39,'Summary TC'!$B80,'WOW PMPM &amp; Agg'!AF$10:AF$39)*0.25),IF(AND('C Report'!$K$2=AG$12,'C Report'!$K$3=2),(SUMIF('WOW PMPM &amp; Agg'!$B$10:$B$39,'Summary TC'!$B80,'WOW PMPM &amp; Agg'!AF$10:AF$39)*0.5),IF(AND('C Report'!$K$2=AG$12,'C Report'!$K$3=3),(SUMIF('WOW PMPM &amp; Agg'!$B$10:$B$39,'Summary TC'!$B80,'WOW PMPM &amp; Agg'!AF$10:AF$39)*0.75),IF(AND('C Report'!$K$2=AG$12,'C Report'!$K$3=4),SUMIF('WOW PMPM &amp; Agg'!$B$10:$B$39,'Summary TC'!$B80,'WOW PMPM &amp; Agg'!AF$10:AF$39),""))))),SUMIF('WOW PMPM &amp; Agg'!$B$10:$B$39,'Summary TC'!$B80,'WOW PMPM &amp; Agg'!AF$10:AF$39))</f>
        <v>0</v>
      </c>
      <c r="AH80" s="589">
        <f>IF($B$8="Actuals Only",IF('C Report'!$K$2&gt;AH$12,SUMIF('WOW PMPM &amp; Agg'!$B$10:$B$39,'Summary TC'!$B80,'WOW PMPM &amp; Agg'!AG$10:AG$39),IF(AND('C Report'!$K$2=AH$12,'C Report'!$K$3=1),(SUMIF('WOW PMPM &amp; Agg'!$B$10:$B$39,'Summary TC'!$B80,'WOW PMPM &amp; Agg'!AG$10:AG$39)*0.25),IF(AND('C Report'!$K$2=AH$12,'C Report'!$K$3=2),(SUMIF('WOW PMPM &amp; Agg'!$B$10:$B$39,'Summary TC'!$B80,'WOW PMPM &amp; Agg'!AG$10:AG$39)*0.5),IF(AND('C Report'!$K$2=AH$12,'C Report'!$K$3=3),(SUMIF('WOW PMPM &amp; Agg'!$B$10:$B$39,'Summary TC'!$B80,'WOW PMPM &amp; Agg'!AG$10:AG$39)*0.75),IF(AND('C Report'!$K$2=AH$12,'C Report'!$K$3=4),SUMIF('WOW PMPM &amp; Agg'!$B$10:$B$39,'Summary TC'!$B80,'WOW PMPM &amp; Agg'!AG$10:AG$39),""))))),SUMIF('WOW PMPM &amp; Agg'!$B$10:$B$39,'Summary TC'!$B80,'WOW PMPM &amp; Agg'!AG$10:AG$39))</f>
        <v>0</v>
      </c>
      <c r="AI80" s="751"/>
    </row>
    <row r="81" spans="2:35" ht="13.5" thickBot="1" x14ac:dyDescent="0.25">
      <c r="B81" s="539"/>
      <c r="C81" s="585"/>
      <c r="D81" s="586"/>
      <c r="E81" s="498"/>
      <c r="F81" s="499"/>
      <c r="G81" s="499"/>
      <c r="H81" s="499"/>
      <c r="I81" s="499"/>
      <c r="J81" s="499"/>
      <c r="K81" s="499"/>
      <c r="L81" s="499"/>
      <c r="M81" s="499"/>
      <c r="N81" s="499"/>
      <c r="O81" s="499"/>
      <c r="P81" s="499"/>
      <c r="Q81" s="499"/>
      <c r="R81" s="499"/>
      <c r="S81" s="499"/>
      <c r="T81" s="498"/>
      <c r="U81" s="499"/>
      <c r="V81" s="499"/>
      <c r="W81" s="499"/>
      <c r="X81" s="609"/>
      <c r="Y81" s="499"/>
      <c r="Z81" s="499"/>
      <c r="AA81" s="499"/>
      <c r="AB81" s="499"/>
      <c r="AC81" s="499"/>
      <c r="AD81" s="499"/>
      <c r="AE81" s="499"/>
      <c r="AF81" s="499"/>
      <c r="AG81" s="499"/>
      <c r="AH81" s="609"/>
      <c r="AI81" s="756"/>
    </row>
    <row r="82" spans="2:35" ht="13.5" thickBot="1" x14ac:dyDescent="0.25">
      <c r="B82" s="610" t="s">
        <v>4</v>
      </c>
      <c r="C82" s="611"/>
      <c r="D82" s="610"/>
      <c r="E82" s="612">
        <f>IF(AND(E$12&gt;='Summary TC'!$C4, E$12&lt;='Summary TC'!$C5), SUMIF($D15:$D81,"Total",E15:E81),0)</f>
        <v>0</v>
      </c>
      <c r="F82" s="612">
        <f>IF(AND(F$12&gt;='Summary TC'!$C4, F$12&lt;='Summary TC'!$C5), SUMIF($D15:$D81,"Total",F15:F81),0)</f>
        <v>0</v>
      </c>
      <c r="G82" s="612">
        <f>IF(AND(G$12&gt;='Summary TC'!$C4, G$12&lt;='Summary TC'!$C5), SUMIF($D15:$D81,"Total",G15:G81),0)</f>
        <v>0</v>
      </c>
      <c r="H82" s="612">
        <f>IF(AND(H$12&gt;='Summary TC'!$C4, H$12&lt;='Summary TC'!$C5), SUMIF($D15:$D81,"Total",H15:H81),0)</f>
        <v>0</v>
      </c>
      <c r="I82" s="612">
        <f>IF(AND(I$12&gt;='Summary TC'!$C4, I$12&lt;='Summary TC'!$C5), SUMIF($D15:$D81,"Total",I15:I81),0)</f>
        <v>0</v>
      </c>
      <c r="J82" s="612">
        <f>IF(AND(J$12&gt;='Summary TC'!$C4, J$12&lt;='Summary TC'!$C5), SUMIF($D15:$D81,"Total",J15:J81),0)</f>
        <v>0</v>
      </c>
      <c r="K82" s="612">
        <f>IF(AND(K$12&gt;='Summary TC'!$C4, K$12&lt;='Summary TC'!$C5), SUMIF($D15:$D81,"Total",K15:K81),0)</f>
        <v>0</v>
      </c>
      <c r="L82" s="612">
        <f>IF(AND(L$12&gt;='Summary TC'!$C4, L$12&lt;='Summary TC'!$C5), SUMIF($D15:$D81,"Total",L15:L81),0)</f>
        <v>0</v>
      </c>
      <c r="M82" s="612">
        <f>IF(AND(M$12&gt;='Summary TC'!$C4, M$12&lt;='Summary TC'!$C5), SUMIF($D15:$D81,"Total",M15:M81),0)</f>
        <v>0</v>
      </c>
      <c r="N82" s="612">
        <f>IF(AND(N$12&gt;='Summary TC'!$C4, N$12&lt;='Summary TC'!$C5), SUMIF($D15:$D81,"Total",N15:N81),0)</f>
        <v>0</v>
      </c>
      <c r="O82" s="612">
        <f>IF(AND(O$12&gt;='Summary TC'!$C4, O$12&lt;='Summary TC'!$C5), SUMIF($D15:$D81,"Total",O15:O81),0)</f>
        <v>0</v>
      </c>
      <c r="P82" s="612">
        <f>IF(AND(P$12&gt;='Summary TC'!$C4, P$12&lt;='Summary TC'!$C5), SUMIF($D15:$D81,"Total",P15:P81),0)</f>
        <v>0</v>
      </c>
      <c r="Q82" s="612">
        <f>IF(AND(Q$12&gt;='Summary TC'!$C4, Q$12&lt;='Summary TC'!$C5), SUMIF($D15:$D81,"Total",Q15:Q81),0)</f>
        <v>0</v>
      </c>
      <c r="R82" s="612">
        <f>IF(AND(R$12&gt;='Summary TC'!$C4, R$12&lt;='Summary TC'!$C5), SUMIF($D15:$D81,"Total",R15:R81),0)</f>
        <v>0</v>
      </c>
      <c r="S82" s="612">
        <f>IF(AND(S$12&gt;='Summary TC'!$C4, S$12&lt;='Summary TC'!$C5), SUMIF($D15:$D81,"Total",S15:S81),0)</f>
        <v>0</v>
      </c>
      <c r="T82" s="612">
        <f>IF(AND(T$12&gt;='Summary TC'!$C4, T$12&lt;='Summary TC'!$C5), SUMIF($D15:$D81,"Total",T15:T81),0)</f>
        <v>10816620432.189999</v>
      </c>
      <c r="U82" s="612">
        <f>IF(AND(U$12&gt;='Summary TC'!$C4, U$12&lt;='Summary TC'!$C5), SUMIF($D15:$D81,"Total",U15:U81),0)</f>
        <v>11195164555.699999</v>
      </c>
      <c r="V82" s="612">
        <f>IF(AND(V$12&gt;='Summary TC'!$C4, V$12&lt;='Summary TC'!$C5), SUMIF($D15:$D81,"Total",V15:V81),0)</f>
        <v>11806603350.719999</v>
      </c>
      <c r="W82" s="612">
        <f>IF(AND(W$12&gt;='Summary TC'!$C4, W$12&lt;='Summary TC'!$C5), SUMIF($D15:$D81,"Total",W15:W81),0)</f>
        <v>13332127999.85</v>
      </c>
      <c r="X82" s="612">
        <f>IF(AND(X$12&gt;='Summary TC'!$C4, X$12&lt;='Summary TC'!$C5), SUMIF($D15:$D81,"Total",X15:X81),0)</f>
        <v>14228538180.15</v>
      </c>
      <c r="Y82" s="612">
        <f>IF(AND(Y$12&gt;='Summary TC'!$C4, Y$12&lt;='Summary TC'!$C5), SUMIF($D15:$D81,"Total",Y15:Y81),0)</f>
        <v>0</v>
      </c>
      <c r="Z82" s="612">
        <f>IF(AND(Z$12&gt;='Summary TC'!$C4, Z$12&lt;='Summary TC'!$C5), SUMIF($D15:$D81,"Total",Z15:Z81),0)</f>
        <v>0</v>
      </c>
      <c r="AA82" s="612">
        <f>IF(AND(AA$12&gt;='Summary TC'!$C4, AA$12&lt;='Summary TC'!$C5), SUMIF($D15:$D81,"Total",AA15:AA81),0)</f>
        <v>0</v>
      </c>
      <c r="AB82" s="612">
        <f>IF(AND(AB$12&gt;='Summary TC'!$C4, AB$12&lt;='Summary TC'!$C5), SUMIF($D15:$D81,"Total",AB15:AB81),0)</f>
        <v>0</v>
      </c>
      <c r="AC82" s="612">
        <f>IF(AND(AC$12&gt;='Summary TC'!$C4, AC$12&lt;='Summary TC'!$C5), SUMIF($D15:$D81,"Total",AC15:AC81),0)</f>
        <v>0</v>
      </c>
      <c r="AD82" s="612">
        <f>IF(AND(AD$12&gt;='Summary TC'!$C4, AD$12&lt;='Summary TC'!$C5), SUMIF($D15:$D81,"Total",AD15:AD81),0)</f>
        <v>0</v>
      </c>
      <c r="AE82" s="612">
        <f>IF(AND(AE$12&gt;='Summary TC'!$C4, AE$12&lt;='Summary TC'!$C5), SUMIF($D15:$D81,"Total",AE15:AE81),0)</f>
        <v>0</v>
      </c>
      <c r="AF82" s="612">
        <f>IF(AND(AF$12&gt;='Summary TC'!$C4, AF$12&lt;='Summary TC'!$C5), SUMIF($D15:$D81,"Total",AF15:AF81),0)</f>
        <v>0</v>
      </c>
      <c r="AG82" s="612">
        <f>IF(AND(AG$12&gt;='Summary TC'!$C4, AG$12&lt;='Summary TC'!$C5), SUMIF($D15:$D81,"Total",AG15:AG81),0)</f>
        <v>0</v>
      </c>
      <c r="AH82" s="612">
        <f>IF(AND(AH$12&gt;='Summary TC'!$C4, AH$12&lt;='Summary TC'!$C5), SUMIF($D15:$D81,"Total",AH15:AH81),0)</f>
        <v>0</v>
      </c>
      <c r="AI82" s="613">
        <f>SUM(E82:AH82)</f>
        <v>61379054518.610001</v>
      </c>
    </row>
    <row r="83" spans="2:35" x14ac:dyDescent="0.2">
      <c r="B83" s="37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row>
    <row r="84" spans="2:35" ht="13.5" thickBot="1" x14ac:dyDescent="0.25">
      <c r="B84" s="398" t="s">
        <v>5</v>
      </c>
      <c r="C84" s="570"/>
      <c r="D84" s="398"/>
    </row>
    <row r="85" spans="2:35" x14ac:dyDescent="0.2">
      <c r="B85" s="470"/>
      <c r="C85" s="507"/>
      <c r="D85" s="529"/>
      <c r="E85" s="472" t="s">
        <v>0</v>
      </c>
      <c r="F85" s="386"/>
      <c r="G85" s="439"/>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571" t="s">
        <v>1</v>
      </c>
    </row>
    <row r="86" spans="2:35" ht="13.5" thickBot="1" x14ac:dyDescent="0.25">
      <c r="B86" s="572"/>
      <c r="C86" s="573"/>
      <c r="D86" s="572"/>
      <c r="E86" s="475">
        <f>'DY Def'!B$5</f>
        <v>1</v>
      </c>
      <c r="F86" s="442">
        <f>'DY Def'!C$5</f>
        <v>2</v>
      </c>
      <c r="G86" s="442">
        <f>'DY Def'!D$5</f>
        <v>3</v>
      </c>
      <c r="H86" s="442">
        <f>'DY Def'!E$5</f>
        <v>4</v>
      </c>
      <c r="I86" s="442">
        <f>'DY Def'!F$5</f>
        <v>5</v>
      </c>
      <c r="J86" s="442">
        <f>'DY Def'!G$5</f>
        <v>6</v>
      </c>
      <c r="K86" s="442">
        <f>'DY Def'!H$5</f>
        <v>7</v>
      </c>
      <c r="L86" s="442">
        <f>'DY Def'!I$5</f>
        <v>8</v>
      </c>
      <c r="M86" s="442">
        <f>'DY Def'!J$5</f>
        <v>9</v>
      </c>
      <c r="N86" s="442">
        <f>'DY Def'!K$5</f>
        <v>10</v>
      </c>
      <c r="O86" s="442">
        <f>'DY Def'!L$5</f>
        <v>11</v>
      </c>
      <c r="P86" s="442">
        <f>'DY Def'!M$5</f>
        <v>12</v>
      </c>
      <c r="Q86" s="442">
        <f>'DY Def'!N$5</f>
        <v>13</v>
      </c>
      <c r="R86" s="442">
        <f>'DY Def'!O$5</f>
        <v>14</v>
      </c>
      <c r="S86" s="442">
        <f>'DY Def'!P$5</f>
        <v>15</v>
      </c>
      <c r="T86" s="442">
        <f>'DY Def'!Q$5</f>
        <v>16</v>
      </c>
      <c r="U86" s="442">
        <f>'DY Def'!R$5</f>
        <v>17</v>
      </c>
      <c r="V86" s="442">
        <f>'DY Def'!S$5</f>
        <v>18</v>
      </c>
      <c r="W86" s="442">
        <f>'DY Def'!T$5</f>
        <v>19</v>
      </c>
      <c r="X86" s="442">
        <f>'DY Def'!U$5</f>
        <v>20</v>
      </c>
      <c r="Y86" s="442">
        <f>'DY Def'!V$5</f>
        <v>21</v>
      </c>
      <c r="Z86" s="442">
        <f>'DY Def'!W$5</f>
        <v>22</v>
      </c>
      <c r="AA86" s="442">
        <f>'DY Def'!X$5</f>
        <v>23</v>
      </c>
      <c r="AB86" s="442">
        <f>'DY Def'!Y$5</f>
        <v>24</v>
      </c>
      <c r="AC86" s="442">
        <f>'DY Def'!Z$5</f>
        <v>25</v>
      </c>
      <c r="AD86" s="442">
        <f>'DY Def'!AA$5</f>
        <v>26</v>
      </c>
      <c r="AE86" s="442">
        <f>'DY Def'!AB$5</f>
        <v>27</v>
      </c>
      <c r="AF86" s="442">
        <f>'DY Def'!AC$5</f>
        <v>28</v>
      </c>
      <c r="AG86" s="442">
        <f>'DY Def'!AD$5</f>
        <v>29</v>
      </c>
      <c r="AH86" s="442">
        <f>'DY Def'!AE$5</f>
        <v>30</v>
      </c>
      <c r="AI86" s="615"/>
    </row>
    <row r="87" spans="2:35" hidden="1" x14ac:dyDescent="0.2">
      <c r="B87" s="488" t="s">
        <v>84</v>
      </c>
      <c r="C87" s="581"/>
      <c r="D87" s="488"/>
      <c r="E87" s="587"/>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616"/>
    </row>
    <row r="88" spans="2:35" hidden="1" x14ac:dyDescent="0.2">
      <c r="B88" s="539" t="str">
        <f>IFERROR(VLOOKUP(C88,'MEG Def'!$A$7:$B$12,2),"")</f>
        <v/>
      </c>
      <c r="C88" s="585"/>
      <c r="D88" s="617"/>
      <c r="E88" s="587">
        <f>IF($B$8="Actuals only",SUMIF('WW Spending Actual'!$B$10:$B$49,'Summary TC'!$B88,'WW Spending Actual'!D$10:D$49),0)+IF($B$8="Actuals + Projected",SUMIF('WW Spending Total'!$B$10:$B$49,'Summary TC'!$B88,'WW Spending Total'!D$10:D$49),0)</f>
        <v>0</v>
      </c>
      <c r="F88" s="588">
        <f>IF($B$8="Actuals only",SUMIF('WW Spending Actual'!$B$10:$B$49,'Summary TC'!$B88,'WW Spending Actual'!E$10:E$49),0)+IF($B$8="Actuals + Projected",SUMIF('WW Spending Total'!$B$10:$B$49,'Summary TC'!$B88,'WW Spending Total'!E$10:E$49),0)</f>
        <v>0</v>
      </c>
      <c r="G88" s="588">
        <f>IF($B$8="Actuals only",SUMIF('WW Spending Actual'!$B$10:$B$49,'Summary TC'!$B88,'WW Spending Actual'!F$10:F$49),0)+IF($B$8="Actuals + Projected",SUMIF('WW Spending Total'!$B$10:$B$49,'Summary TC'!$B88,'WW Spending Total'!F$10:F$49),0)</f>
        <v>0</v>
      </c>
      <c r="H88" s="588">
        <f>IF($B$8="Actuals only",SUMIF('WW Spending Actual'!$B$10:$B$49,'Summary TC'!$B88,'WW Spending Actual'!G$10:G$49),0)+IF($B$8="Actuals + Projected",SUMIF('WW Spending Total'!$B$10:$B$49,'Summary TC'!$B88,'WW Spending Total'!G$10:G$49),0)</f>
        <v>0</v>
      </c>
      <c r="I88" s="588">
        <f>IF($B$8="Actuals only",SUMIF('WW Spending Actual'!$B$10:$B$49,'Summary TC'!$B88,'WW Spending Actual'!H$10:H$49),0)+IF($B$8="Actuals + Projected",SUMIF('WW Spending Total'!$B$10:$B$49,'Summary TC'!$B88,'WW Spending Total'!H$10:H$49),0)</f>
        <v>0</v>
      </c>
      <c r="J88" s="588">
        <f>IF($B$8="Actuals only",SUMIF('WW Spending Actual'!$B$10:$B$49,'Summary TC'!$B88,'WW Spending Actual'!I$10:I$49),0)+IF($B$8="Actuals + Projected",SUMIF('WW Spending Total'!$B$10:$B$49,'Summary TC'!$B88,'WW Spending Total'!I$10:I$49),0)</f>
        <v>0</v>
      </c>
      <c r="K88" s="588">
        <f>IF($B$8="Actuals only",SUMIF('WW Spending Actual'!$B$10:$B$49,'Summary TC'!$B88,'WW Spending Actual'!J$10:J$49),0)+IF($B$8="Actuals + Projected",SUMIF('WW Spending Total'!$B$10:$B$49,'Summary TC'!$B88,'WW Spending Total'!J$10:J$49),0)</f>
        <v>0</v>
      </c>
      <c r="L88" s="588">
        <f>IF($B$8="Actuals only",SUMIF('WW Spending Actual'!$B$10:$B$49,'Summary TC'!$B88,'WW Spending Actual'!K$10:K$49),0)+IF($B$8="Actuals + Projected",SUMIF('WW Spending Total'!$B$10:$B$49,'Summary TC'!$B88,'WW Spending Total'!K$10:K$49),0)</f>
        <v>0</v>
      </c>
      <c r="M88" s="588">
        <f>IF($B$8="Actuals only",SUMIF('WW Spending Actual'!$B$10:$B$49,'Summary TC'!$B88,'WW Spending Actual'!L$10:L$49),0)+IF($B$8="Actuals + Projected",SUMIF('WW Spending Total'!$B$10:$B$49,'Summary TC'!$B88,'WW Spending Total'!L$10:L$49),0)</f>
        <v>0</v>
      </c>
      <c r="N88" s="588">
        <f>IF($B$8="Actuals only",SUMIF('WW Spending Actual'!$B$10:$B$49,'Summary TC'!$B88,'WW Spending Actual'!M$10:M$49),0)+IF($B$8="Actuals + Projected",SUMIF('WW Spending Total'!$B$10:$B$49,'Summary TC'!$B88,'WW Spending Total'!M$10:M$49),0)</f>
        <v>0</v>
      </c>
      <c r="O88" s="588">
        <f>IF($B$8="Actuals only",SUMIF('WW Spending Actual'!$B$10:$B$49,'Summary TC'!$B88,'WW Spending Actual'!N$10:N$49),0)+IF($B$8="Actuals + Projected",SUMIF('WW Spending Total'!$B$10:$B$49,'Summary TC'!$B88,'WW Spending Total'!N$10:N$49),0)</f>
        <v>0</v>
      </c>
      <c r="P88" s="588">
        <f>IF($B$8="Actuals only",SUMIF('WW Spending Actual'!$B$10:$B$49,'Summary TC'!$B88,'WW Spending Actual'!O$10:O$49),0)+IF($B$8="Actuals + Projected",SUMIF('WW Spending Total'!$B$10:$B$49,'Summary TC'!$B88,'WW Spending Total'!O$10:O$49),0)</f>
        <v>0</v>
      </c>
      <c r="Q88" s="588">
        <f>IF($B$8="Actuals only",SUMIF('WW Spending Actual'!$B$10:$B$49,'Summary TC'!$B88,'WW Spending Actual'!P$10:P$49),0)+IF($B$8="Actuals + Projected",SUMIF('WW Spending Total'!$B$10:$B$49,'Summary TC'!$B88,'WW Spending Total'!P$10:P$49),0)</f>
        <v>0</v>
      </c>
      <c r="R88" s="588">
        <f>IF($B$8="Actuals only",SUMIF('WW Spending Actual'!$B$10:$B$49,'Summary TC'!$B88,'WW Spending Actual'!Q$10:Q$49),0)+IF($B$8="Actuals + Projected",SUMIF('WW Spending Total'!$B$10:$B$49,'Summary TC'!$B88,'WW Spending Total'!Q$10:Q$49),0)</f>
        <v>0</v>
      </c>
      <c r="S88" s="588">
        <f>IF($B$8="Actuals only",SUMIF('WW Spending Actual'!$B$10:$B$49,'Summary TC'!$B88,'WW Spending Actual'!R$10:R$49),0)+IF($B$8="Actuals + Projected",SUMIF('WW Spending Total'!$B$10:$B$49,'Summary TC'!$B88,'WW Spending Total'!R$10:R$49),0)</f>
        <v>0</v>
      </c>
      <c r="T88" s="588">
        <f>IF($B$8="Actuals only",SUMIF('WW Spending Actual'!$B$10:$B$49,'Summary TC'!$B88,'WW Spending Actual'!S$10:S$49),0)+IF($B$8="Actuals + Projected",SUMIF('WW Spending Total'!$B$10:$B$49,'Summary TC'!$B88,'WW Spending Total'!S$10:S$49),0)</f>
        <v>0</v>
      </c>
      <c r="U88" s="588">
        <f>IF($B$8="Actuals only",SUMIF('WW Spending Actual'!$B$10:$B$49,'Summary TC'!$B88,'WW Spending Actual'!T$10:T$49),0)+IF($B$8="Actuals + Projected",SUMIF('WW Spending Total'!$B$10:$B$49,'Summary TC'!$B88,'WW Spending Total'!T$10:T$49),0)</f>
        <v>0</v>
      </c>
      <c r="V88" s="588">
        <f>IF($B$8="Actuals only",SUMIF('WW Spending Actual'!$B$10:$B$49,'Summary TC'!$B88,'WW Spending Actual'!U$10:U$49),0)+IF($B$8="Actuals + Projected",SUMIF('WW Spending Total'!$B$10:$B$49,'Summary TC'!$B88,'WW Spending Total'!U$10:U$49),0)</f>
        <v>0</v>
      </c>
      <c r="W88" s="588">
        <f>IF($B$8="Actuals only",SUMIF('WW Spending Actual'!$B$10:$B$49,'Summary TC'!$B88,'WW Spending Actual'!V$10:V$49),0)+IF($B$8="Actuals + Projected",SUMIF('WW Spending Total'!$B$10:$B$49,'Summary TC'!$B88,'WW Spending Total'!V$10:V$49),0)</f>
        <v>0</v>
      </c>
      <c r="X88" s="588">
        <f>IF($B$8="Actuals only",SUMIF('WW Spending Actual'!$B$10:$B$49,'Summary TC'!$B88,'WW Spending Actual'!W$10:W$49),0)+IF($B$8="Actuals + Projected",SUMIF('WW Spending Total'!$B$10:$B$49,'Summary TC'!$B88,'WW Spending Total'!W$10:W$49),0)</f>
        <v>0</v>
      </c>
      <c r="Y88" s="588">
        <f>IF($B$8="Actuals only",SUMIF('WW Spending Actual'!$B$10:$B$49,'Summary TC'!$B88,'WW Spending Actual'!X$10:X$49),0)+IF($B$8="Actuals + Projected",SUMIF('WW Spending Total'!$B$10:$B$49,'Summary TC'!$B88,'WW Spending Total'!X$10:X$49),0)</f>
        <v>0</v>
      </c>
      <c r="Z88" s="588">
        <f>IF($B$8="Actuals only",SUMIF('WW Spending Actual'!$B$10:$B$49,'Summary TC'!$B88,'WW Spending Actual'!Y$10:Y$49),0)+IF($B$8="Actuals + Projected",SUMIF('WW Spending Total'!$B$10:$B$49,'Summary TC'!$B88,'WW Spending Total'!Y$10:Y$49),0)</f>
        <v>0</v>
      </c>
      <c r="AA88" s="588">
        <f>IF($B$8="Actuals only",SUMIF('WW Spending Actual'!$B$10:$B$49,'Summary TC'!$B88,'WW Spending Actual'!Z$10:Z$49),0)+IF($B$8="Actuals + Projected",SUMIF('WW Spending Total'!$B$10:$B$49,'Summary TC'!$B88,'WW Spending Total'!Z$10:Z$49),0)</f>
        <v>0</v>
      </c>
      <c r="AB88" s="588">
        <f>IF($B$8="Actuals only",SUMIF('WW Spending Actual'!$B$10:$B$49,'Summary TC'!$B88,'WW Spending Actual'!AA$10:AA$49),0)+IF($B$8="Actuals + Projected",SUMIF('WW Spending Total'!$B$10:$B$49,'Summary TC'!$B88,'WW Spending Total'!AA$10:AA$49),0)</f>
        <v>0</v>
      </c>
      <c r="AC88" s="588">
        <f>IF($B$8="Actuals only",SUMIF('WW Spending Actual'!$B$10:$B$49,'Summary TC'!$B88,'WW Spending Actual'!AB$10:AB$49),0)+IF($B$8="Actuals + Projected",SUMIF('WW Spending Total'!$B$10:$B$49,'Summary TC'!$B88,'WW Spending Total'!AB$10:AB$49),0)</f>
        <v>0</v>
      </c>
      <c r="AD88" s="588">
        <f>IF($B$8="Actuals only",SUMIF('WW Spending Actual'!$B$10:$B$49,'Summary TC'!$B88,'WW Spending Actual'!AC$10:AC$49),0)+IF($B$8="Actuals + Projected",SUMIF('WW Spending Total'!$B$10:$B$49,'Summary TC'!$B88,'WW Spending Total'!AC$10:AC$49),0)</f>
        <v>0</v>
      </c>
      <c r="AE88" s="588">
        <f>IF($B$8="Actuals only",SUMIF('WW Spending Actual'!$B$10:$B$49,'Summary TC'!$B88,'WW Spending Actual'!AD$10:AD$49),0)+IF($B$8="Actuals + Projected",SUMIF('WW Spending Total'!$B$10:$B$49,'Summary TC'!$B88,'WW Spending Total'!AD$10:AD$49),0)</f>
        <v>0</v>
      </c>
      <c r="AF88" s="588">
        <f>IF($B$8="Actuals only",SUMIF('WW Spending Actual'!$B$10:$B$49,'Summary TC'!$B88,'WW Spending Actual'!AE$10:AE$49),0)+IF($B$8="Actuals + Projected",SUMIF('WW Spending Total'!$B$10:$B$49,'Summary TC'!$B88,'WW Spending Total'!AE$10:AE$49),0)</f>
        <v>0</v>
      </c>
      <c r="AG88" s="588">
        <f>IF($B$8="Actuals only",SUMIF('WW Spending Actual'!$B$10:$B$49,'Summary TC'!$B88,'WW Spending Actual'!AF$10:AF$49),0)+IF($B$8="Actuals + Projected",SUMIF('WW Spending Total'!$B$10:$B$49,'Summary TC'!$B88,'WW Spending Total'!AF$10:AF$49),0)</f>
        <v>0</v>
      </c>
      <c r="AH88" s="588">
        <f>IF($B$8="Actuals only",SUMIF('WW Spending Actual'!$B$10:$B$49,'Summary TC'!$B88,'WW Spending Actual'!AG$10:AG$49),0)+IF($B$8="Actuals + Projected",SUMIF('WW Spending Total'!$B$10:$B$49,'Summary TC'!$B88,'WW Spending Total'!AG$10:AG$49),0)</f>
        <v>0</v>
      </c>
      <c r="AI88" s="618"/>
    </row>
    <row r="89" spans="2:35" hidden="1" x14ac:dyDescent="0.2">
      <c r="B89" s="539" t="str">
        <f>IFERROR(VLOOKUP(C89,'MEG Def'!$A$7:$B$12,2),"")</f>
        <v/>
      </c>
      <c r="C89" s="585"/>
      <c r="D89" s="617"/>
      <c r="E89" s="587">
        <f>IF($B$8="Actuals only",SUMIF('WW Spending Actual'!$B$10:$B$49,'Summary TC'!$B89,'WW Spending Actual'!D$10:D$49),0)+IF($B$8="Actuals + Projected",SUMIF('WW Spending Total'!$B$10:$B$49,'Summary TC'!$B89,'WW Spending Total'!D$10:D$49),0)</f>
        <v>0</v>
      </c>
      <c r="F89" s="588">
        <f>IF($B$8="Actuals only",SUMIF('WW Spending Actual'!$B$10:$B$49,'Summary TC'!$B89,'WW Spending Actual'!E$10:E$49),0)+IF($B$8="Actuals + Projected",SUMIF('WW Spending Total'!$B$10:$B$49,'Summary TC'!$B89,'WW Spending Total'!E$10:E$49),0)</f>
        <v>0</v>
      </c>
      <c r="G89" s="588">
        <f>IF($B$8="Actuals only",SUMIF('WW Spending Actual'!$B$10:$B$49,'Summary TC'!$B89,'WW Spending Actual'!F$10:F$49),0)+IF($B$8="Actuals + Projected",SUMIF('WW Spending Total'!$B$10:$B$49,'Summary TC'!$B89,'WW Spending Total'!F$10:F$49),0)</f>
        <v>0</v>
      </c>
      <c r="H89" s="588">
        <f>IF($B$8="Actuals only",SUMIF('WW Spending Actual'!$B$10:$B$49,'Summary TC'!$B89,'WW Spending Actual'!G$10:G$49),0)+IF($B$8="Actuals + Projected",SUMIF('WW Spending Total'!$B$10:$B$49,'Summary TC'!$B89,'WW Spending Total'!G$10:G$49),0)</f>
        <v>0</v>
      </c>
      <c r="I89" s="588">
        <f>IF($B$8="Actuals only",SUMIF('WW Spending Actual'!$B$10:$B$49,'Summary TC'!$B89,'WW Spending Actual'!H$10:H$49),0)+IF($B$8="Actuals + Projected",SUMIF('WW Spending Total'!$B$10:$B$49,'Summary TC'!$B89,'WW Spending Total'!H$10:H$49),0)</f>
        <v>0</v>
      </c>
      <c r="J89" s="588">
        <f>IF($B$8="Actuals only",SUMIF('WW Spending Actual'!$B$10:$B$49,'Summary TC'!$B89,'WW Spending Actual'!I$10:I$49),0)+IF($B$8="Actuals + Projected",SUMIF('WW Spending Total'!$B$10:$B$49,'Summary TC'!$B89,'WW Spending Total'!I$10:I$49),0)</f>
        <v>0</v>
      </c>
      <c r="K89" s="588">
        <f>IF($B$8="Actuals only",SUMIF('WW Spending Actual'!$B$10:$B$49,'Summary TC'!$B89,'WW Spending Actual'!J$10:J$49),0)+IF($B$8="Actuals + Projected",SUMIF('WW Spending Total'!$B$10:$B$49,'Summary TC'!$B89,'WW Spending Total'!J$10:J$49),0)</f>
        <v>0</v>
      </c>
      <c r="L89" s="588">
        <f>IF($B$8="Actuals only",SUMIF('WW Spending Actual'!$B$10:$B$49,'Summary TC'!$B89,'WW Spending Actual'!K$10:K$49),0)+IF($B$8="Actuals + Projected",SUMIF('WW Spending Total'!$B$10:$B$49,'Summary TC'!$B89,'WW Spending Total'!K$10:K$49),0)</f>
        <v>0</v>
      </c>
      <c r="M89" s="588">
        <f>IF($B$8="Actuals only",SUMIF('WW Spending Actual'!$B$10:$B$49,'Summary TC'!$B89,'WW Spending Actual'!L$10:L$49),0)+IF($B$8="Actuals + Projected",SUMIF('WW Spending Total'!$B$10:$B$49,'Summary TC'!$B89,'WW Spending Total'!L$10:L$49),0)</f>
        <v>0</v>
      </c>
      <c r="N89" s="588">
        <f>IF($B$8="Actuals only",SUMIF('WW Spending Actual'!$B$10:$B$49,'Summary TC'!$B89,'WW Spending Actual'!M$10:M$49),0)+IF($B$8="Actuals + Projected",SUMIF('WW Spending Total'!$B$10:$B$49,'Summary TC'!$B89,'WW Spending Total'!M$10:M$49),0)</f>
        <v>0</v>
      </c>
      <c r="O89" s="588">
        <f>IF($B$8="Actuals only",SUMIF('WW Spending Actual'!$B$10:$B$49,'Summary TC'!$B89,'WW Spending Actual'!N$10:N$49),0)+IF($B$8="Actuals + Projected",SUMIF('WW Spending Total'!$B$10:$B$49,'Summary TC'!$B89,'WW Spending Total'!N$10:N$49),0)</f>
        <v>0</v>
      </c>
      <c r="P89" s="588">
        <f>IF($B$8="Actuals only",SUMIF('WW Spending Actual'!$B$10:$B$49,'Summary TC'!$B89,'WW Spending Actual'!O$10:O$49),0)+IF($B$8="Actuals + Projected",SUMIF('WW Spending Total'!$B$10:$B$49,'Summary TC'!$B89,'WW Spending Total'!O$10:O$49),0)</f>
        <v>0</v>
      </c>
      <c r="Q89" s="588">
        <f>IF($B$8="Actuals only",SUMIF('WW Spending Actual'!$B$10:$B$49,'Summary TC'!$B89,'WW Spending Actual'!P$10:P$49),0)+IF($B$8="Actuals + Projected",SUMIF('WW Spending Total'!$B$10:$B$49,'Summary TC'!$B89,'WW Spending Total'!P$10:P$49),0)</f>
        <v>0</v>
      </c>
      <c r="R89" s="588">
        <f>IF($B$8="Actuals only",SUMIF('WW Spending Actual'!$B$10:$B$49,'Summary TC'!$B89,'WW Spending Actual'!Q$10:Q$49),0)+IF($B$8="Actuals + Projected",SUMIF('WW Spending Total'!$B$10:$B$49,'Summary TC'!$B89,'WW Spending Total'!Q$10:Q$49),0)</f>
        <v>0</v>
      </c>
      <c r="S89" s="588">
        <f>IF($B$8="Actuals only",SUMIF('WW Spending Actual'!$B$10:$B$49,'Summary TC'!$B89,'WW Spending Actual'!R$10:R$49),0)+IF($B$8="Actuals + Projected",SUMIF('WW Spending Total'!$B$10:$B$49,'Summary TC'!$B89,'WW Spending Total'!R$10:R$49),0)</f>
        <v>0</v>
      </c>
      <c r="T89" s="588">
        <f>IF($B$8="Actuals only",SUMIF('WW Spending Actual'!$B$10:$B$49,'Summary TC'!$B89,'WW Spending Actual'!S$10:S$49),0)+IF($B$8="Actuals + Projected",SUMIF('WW Spending Total'!$B$10:$B$49,'Summary TC'!$B89,'WW Spending Total'!S$10:S$49),0)</f>
        <v>0</v>
      </c>
      <c r="U89" s="588">
        <f>IF($B$8="Actuals only",SUMIF('WW Spending Actual'!$B$10:$B$49,'Summary TC'!$B89,'WW Spending Actual'!T$10:T$49),0)+IF($B$8="Actuals + Projected",SUMIF('WW Spending Total'!$B$10:$B$49,'Summary TC'!$B89,'WW Spending Total'!T$10:T$49),0)</f>
        <v>0</v>
      </c>
      <c r="V89" s="588">
        <f>IF($B$8="Actuals only",SUMIF('WW Spending Actual'!$B$10:$B$49,'Summary TC'!$B89,'WW Spending Actual'!U$10:U$49),0)+IF($B$8="Actuals + Projected",SUMIF('WW Spending Total'!$B$10:$B$49,'Summary TC'!$B89,'WW Spending Total'!U$10:U$49),0)</f>
        <v>0</v>
      </c>
      <c r="W89" s="588">
        <f>IF($B$8="Actuals only",SUMIF('WW Spending Actual'!$B$10:$B$49,'Summary TC'!$B89,'WW Spending Actual'!V$10:V$49),0)+IF($B$8="Actuals + Projected",SUMIF('WW Spending Total'!$B$10:$B$49,'Summary TC'!$B89,'WW Spending Total'!V$10:V$49),0)</f>
        <v>0</v>
      </c>
      <c r="X89" s="588">
        <f>IF($B$8="Actuals only",SUMIF('WW Spending Actual'!$B$10:$B$49,'Summary TC'!$B89,'WW Spending Actual'!W$10:W$49),0)+IF($B$8="Actuals + Projected",SUMIF('WW Spending Total'!$B$10:$B$49,'Summary TC'!$B89,'WW Spending Total'!W$10:W$49),0)</f>
        <v>0</v>
      </c>
      <c r="Y89" s="588">
        <f>IF($B$8="Actuals only",SUMIF('WW Spending Actual'!$B$10:$B$49,'Summary TC'!$B89,'WW Spending Actual'!X$10:X$49),0)+IF($B$8="Actuals + Projected",SUMIF('WW Spending Total'!$B$10:$B$49,'Summary TC'!$B89,'WW Spending Total'!X$10:X$49),0)</f>
        <v>0</v>
      </c>
      <c r="Z89" s="588">
        <f>IF($B$8="Actuals only",SUMIF('WW Spending Actual'!$B$10:$B$49,'Summary TC'!$B89,'WW Spending Actual'!Y$10:Y$49),0)+IF($B$8="Actuals + Projected",SUMIF('WW Spending Total'!$B$10:$B$49,'Summary TC'!$B89,'WW Spending Total'!Y$10:Y$49),0)</f>
        <v>0</v>
      </c>
      <c r="AA89" s="588">
        <f>IF($B$8="Actuals only",SUMIF('WW Spending Actual'!$B$10:$B$49,'Summary TC'!$B89,'WW Spending Actual'!Z$10:Z$49),0)+IF($B$8="Actuals + Projected",SUMIF('WW Spending Total'!$B$10:$B$49,'Summary TC'!$B89,'WW Spending Total'!Z$10:Z$49),0)</f>
        <v>0</v>
      </c>
      <c r="AB89" s="588">
        <f>IF($B$8="Actuals only",SUMIF('WW Spending Actual'!$B$10:$B$49,'Summary TC'!$B89,'WW Spending Actual'!AA$10:AA$49),0)+IF($B$8="Actuals + Projected",SUMIF('WW Spending Total'!$B$10:$B$49,'Summary TC'!$B89,'WW Spending Total'!AA$10:AA$49),0)</f>
        <v>0</v>
      </c>
      <c r="AC89" s="588">
        <f>IF($B$8="Actuals only",SUMIF('WW Spending Actual'!$B$10:$B$49,'Summary TC'!$B89,'WW Spending Actual'!AB$10:AB$49),0)+IF($B$8="Actuals + Projected",SUMIF('WW Spending Total'!$B$10:$B$49,'Summary TC'!$B89,'WW Spending Total'!AB$10:AB$49),0)</f>
        <v>0</v>
      </c>
      <c r="AD89" s="588">
        <f>IF($B$8="Actuals only",SUMIF('WW Spending Actual'!$B$10:$B$49,'Summary TC'!$B89,'WW Spending Actual'!AC$10:AC$49),0)+IF($B$8="Actuals + Projected",SUMIF('WW Spending Total'!$B$10:$B$49,'Summary TC'!$B89,'WW Spending Total'!AC$10:AC$49),0)</f>
        <v>0</v>
      </c>
      <c r="AE89" s="588">
        <f>IF($B$8="Actuals only",SUMIF('WW Spending Actual'!$B$10:$B$49,'Summary TC'!$B89,'WW Spending Actual'!AD$10:AD$49),0)+IF($B$8="Actuals + Projected",SUMIF('WW Spending Total'!$B$10:$B$49,'Summary TC'!$B89,'WW Spending Total'!AD$10:AD$49),0)</f>
        <v>0</v>
      </c>
      <c r="AF89" s="588">
        <f>IF($B$8="Actuals only",SUMIF('WW Spending Actual'!$B$10:$B$49,'Summary TC'!$B89,'WW Spending Actual'!AE$10:AE$49),0)+IF($B$8="Actuals + Projected",SUMIF('WW Spending Total'!$B$10:$B$49,'Summary TC'!$B89,'WW Spending Total'!AE$10:AE$49),0)</f>
        <v>0</v>
      </c>
      <c r="AG89" s="588">
        <f>IF($B$8="Actuals only",SUMIF('WW Spending Actual'!$B$10:$B$49,'Summary TC'!$B89,'WW Spending Actual'!AF$10:AF$49),0)+IF($B$8="Actuals + Projected",SUMIF('WW Spending Total'!$B$10:$B$49,'Summary TC'!$B89,'WW Spending Total'!AF$10:AF$49),0)</f>
        <v>0</v>
      </c>
      <c r="AH89" s="588">
        <f>IF($B$8="Actuals only",SUMIF('WW Spending Actual'!$B$10:$B$49,'Summary TC'!$B89,'WW Spending Actual'!AG$10:AG$49),0)+IF($B$8="Actuals + Projected",SUMIF('WW Spending Total'!$B$10:$B$49,'Summary TC'!$B89,'WW Spending Total'!AG$10:AG$49),0)</f>
        <v>0</v>
      </c>
      <c r="AI89" s="618"/>
    </row>
    <row r="90" spans="2:35" hidden="1" x14ac:dyDescent="0.2">
      <c r="B90" s="539" t="str">
        <f>IFERROR(VLOOKUP(C90,'MEG Def'!$A$7:$B$12,2),"")</f>
        <v/>
      </c>
      <c r="C90" s="585"/>
      <c r="D90" s="617"/>
      <c r="E90" s="587">
        <f>IF($B$8="Actuals only",SUMIF('WW Spending Actual'!$B$10:$B$49,'Summary TC'!$B90,'WW Spending Actual'!D$10:D$49),0)+IF($B$8="Actuals + Projected",SUMIF('WW Spending Total'!$B$10:$B$49,'Summary TC'!$B90,'WW Spending Total'!D$10:D$49),0)</f>
        <v>0</v>
      </c>
      <c r="F90" s="588">
        <f>IF($B$8="Actuals only",SUMIF('WW Spending Actual'!$B$10:$B$49,'Summary TC'!$B90,'WW Spending Actual'!E$10:E$49),0)+IF($B$8="Actuals + Projected",SUMIF('WW Spending Total'!$B$10:$B$49,'Summary TC'!$B90,'WW Spending Total'!E$10:E$49),0)</f>
        <v>0</v>
      </c>
      <c r="G90" s="588">
        <f>IF($B$8="Actuals only",SUMIF('WW Spending Actual'!$B$10:$B$49,'Summary TC'!$B90,'WW Spending Actual'!F$10:F$49),0)+IF($B$8="Actuals + Projected",SUMIF('WW Spending Total'!$B$10:$B$49,'Summary TC'!$B90,'WW Spending Total'!F$10:F$49),0)</f>
        <v>0</v>
      </c>
      <c r="H90" s="588">
        <f>IF($B$8="Actuals only",SUMIF('WW Spending Actual'!$B$10:$B$49,'Summary TC'!$B90,'WW Spending Actual'!G$10:G$49),0)+IF($B$8="Actuals + Projected",SUMIF('WW Spending Total'!$B$10:$B$49,'Summary TC'!$B90,'WW Spending Total'!G$10:G$49),0)</f>
        <v>0</v>
      </c>
      <c r="I90" s="588">
        <f>IF($B$8="Actuals only",SUMIF('WW Spending Actual'!$B$10:$B$49,'Summary TC'!$B90,'WW Spending Actual'!H$10:H$49),0)+IF($B$8="Actuals + Projected",SUMIF('WW Spending Total'!$B$10:$B$49,'Summary TC'!$B90,'WW Spending Total'!H$10:H$49),0)</f>
        <v>0</v>
      </c>
      <c r="J90" s="588">
        <f>IF($B$8="Actuals only",SUMIF('WW Spending Actual'!$B$10:$B$49,'Summary TC'!$B90,'WW Spending Actual'!I$10:I$49),0)+IF($B$8="Actuals + Projected",SUMIF('WW Spending Total'!$B$10:$B$49,'Summary TC'!$B90,'WW Spending Total'!I$10:I$49),0)</f>
        <v>0</v>
      </c>
      <c r="K90" s="588">
        <f>IF($B$8="Actuals only",SUMIF('WW Spending Actual'!$B$10:$B$49,'Summary TC'!$B90,'WW Spending Actual'!J$10:J$49),0)+IF($B$8="Actuals + Projected",SUMIF('WW Spending Total'!$B$10:$B$49,'Summary TC'!$B90,'WW Spending Total'!J$10:J$49),0)</f>
        <v>0</v>
      </c>
      <c r="L90" s="588">
        <f>IF($B$8="Actuals only",SUMIF('WW Spending Actual'!$B$10:$B$49,'Summary TC'!$B90,'WW Spending Actual'!K$10:K$49),0)+IF($B$8="Actuals + Projected",SUMIF('WW Spending Total'!$B$10:$B$49,'Summary TC'!$B90,'WW Spending Total'!K$10:K$49),0)</f>
        <v>0</v>
      </c>
      <c r="M90" s="588">
        <f>IF($B$8="Actuals only",SUMIF('WW Spending Actual'!$B$10:$B$49,'Summary TC'!$B90,'WW Spending Actual'!L$10:L$49),0)+IF($B$8="Actuals + Projected",SUMIF('WW Spending Total'!$B$10:$B$49,'Summary TC'!$B90,'WW Spending Total'!L$10:L$49),0)</f>
        <v>0</v>
      </c>
      <c r="N90" s="588">
        <f>IF($B$8="Actuals only",SUMIF('WW Spending Actual'!$B$10:$B$49,'Summary TC'!$B90,'WW Spending Actual'!M$10:M$49),0)+IF($B$8="Actuals + Projected",SUMIF('WW Spending Total'!$B$10:$B$49,'Summary TC'!$B90,'WW Spending Total'!M$10:M$49),0)</f>
        <v>0</v>
      </c>
      <c r="O90" s="588">
        <f>IF($B$8="Actuals only",SUMIF('WW Spending Actual'!$B$10:$B$49,'Summary TC'!$B90,'WW Spending Actual'!N$10:N$49),0)+IF($B$8="Actuals + Projected",SUMIF('WW Spending Total'!$B$10:$B$49,'Summary TC'!$B90,'WW Spending Total'!N$10:N$49),0)</f>
        <v>0</v>
      </c>
      <c r="P90" s="588">
        <f>IF($B$8="Actuals only",SUMIF('WW Spending Actual'!$B$10:$B$49,'Summary TC'!$B90,'WW Spending Actual'!O$10:O$49),0)+IF($B$8="Actuals + Projected",SUMIF('WW Spending Total'!$B$10:$B$49,'Summary TC'!$B90,'WW Spending Total'!O$10:O$49),0)</f>
        <v>0</v>
      </c>
      <c r="Q90" s="588">
        <f>IF($B$8="Actuals only",SUMIF('WW Spending Actual'!$B$10:$B$49,'Summary TC'!$B90,'WW Spending Actual'!P$10:P$49),0)+IF($B$8="Actuals + Projected",SUMIF('WW Spending Total'!$B$10:$B$49,'Summary TC'!$B90,'WW Spending Total'!P$10:P$49),0)</f>
        <v>0</v>
      </c>
      <c r="R90" s="588">
        <f>IF($B$8="Actuals only",SUMIF('WW Spending Actual'!$B$10:$B$49,'Summary TC'!$B90,'WW Spending Actual'!Q$10:Q$49),0)+IF($B$8="Actuals + Projected",SUMIF('WW Spending Total'!$B$10:$B$49,'Summary TC'!$B90,'WW Spending Total'!Q$10:Q$49),0)</f>
        <v>0</v>
      </c>
      <c r="S90" s="588">
        <f>IF($B$8="Actuals only",SUMIF('WW Spending Actual'!$B$10:$B$49,'Summary TC'!$B90,'WW Spending Actual'!R$10:R$49),0)+IF($B$8="Actuals + Projected",SUMIF('WW Spending Total'!$B$10:$B$49,'Summary TC'!$B90,'WW Spending Total'!R$10:R$49),0)</f>
        <v>0</v>
      </c>
      <c r="T90" s="588">
        <f>IF($B$8="Actuals only",SUMIF('WW Spending Actual'!$B$10:$B$49,'Summary TC'!$B90,'WW Spending Actual'!S$10:S$49),0)+IF($B$8="Actuals + Projected",SUMIF('WW Spending Total'!$B$10:$B$49,'Summary TC'!$B90,'WW Spending Total'!S$10:S$49),0)</f>
        <v>0</v>
      </c>
      <c r="U90" s="588">
        <f>IF($B$8="Actuals only",SUMIF('WW Spending Actual'!$B$10:$B$49,'Summary TC'!$B90,'WW Spending Actual'!T$10:T$49),0)+IF($B$8="Actuals + Projected",SUMIF('WW Spending Total'!$B$10:$B$49,'Summary TC'!$B90,'WW Spending Total'!T$10:T$49),0)</f>
        <v>0</v>
      </c>
      <c r="V90" s="588">
        <f>IF($B$8="Actuals only",SUMIF('WW Spending Actual'!$B$10:$B$49,'Summary TC'!$B90,'WW Spending Actual'!U$10:U$49),0)+IF($B$8="Actuals + Projected",SUMIF('WW Spending Total'!$B$10:$B$49,'Summary TC'!$B90,'WW Spending Total'!U$10:U$49),0)</f>
        <v>0</v>
      </c>
      <c r="W90" s="588">
        <f>IF($B$8="Actuals only",SUMIF('WW Spending Actual'!$B$10:$B$49,'Summary TC'!$B90,'WW Spending Actual'!V$10:V$49),0)+IF($B$8="Actuals + Projected",SUMIF('WW Spending Total'!$B$10:$B$49,'Summary TC'!$B90,'WW Spending Total'!V$10:V$49),0)</f>
        <v>0</v>
      </c>
      <c r="X90" s="588">
        <f>IF($B$8="Actuals only",SUMIF('WW Spending Actual'!$B$10:$B$49,'Summary TC'!$B90,'WW Spending Actual'!W$10:W$49),0)+IF($B$8="Actuals + Projected",SUMIF('WW Spending Total'!$B$10:$B$49,'Summary TC'!$B90,'WW Spending Total'!W$10:W$49),0)</f>
        <v>0</v>
      </c>
      <c r="Y90" s="588">
        <f>IF($B$8="Actuals only",SUMIF('WW Spending Actual'!$B$10:$B$49,'Summary TC'!$B90,'WW Spending Actual'!X$10:X$49),0)+IF($B$8="Actuals + Projected",SUMIF('WW Spending Total'!$B$10:$B$49,'Summary TC'!$B90,'WW Spending Total'!X$10:X$49),0)</f>
        <v>0</v>
      </c>
      <c r="Z90" s="588">
        <f>IF($B$8="Actuals only",SUMIF('WW Spending Actual'!$B$10:$B$49,'Summary TC'!$B90,'WW Spending Actual'!Y$10:Y$49),0)+IF($B$8="Actuals + Projected",SUMIF('WW Spending Total'!$B$10:$B$49,'Summary TC'!$B90,'WW Spending Total'!Y$10:Y$49),0)</f>
        <v>0</v>
      </c>
      <c r="AA90" s="588">
        <f>IF($B$8="Actuals only",SUMIF('WW Spending Actual'!$B$10:$B$49,'Summary TC'!$B90,'WW Spending Actual'!Z$10:Z$49),0)+IF($B$8="Actuals + Projected",SUMIF('WW Spending Total'!$B$10:$B$49,'Summary TC'!$B90,'WW Spending Total'!Z$10:Z$49),0)</f>
        <v>0</v>
      </c>
      <c r="AB90" s="588">
        <f>IF($B$8="Actuals only",SUMIF('WW Spending Actual'!$B$10:$B$49,'Summary TC'!$B90,'WW Spending Actual'!AA$10:AA$49),0)+IF($B$8="Actuals + Projected",SUMIF('WW Spending Total'!$B$10:$B$49,'Summary TC'!$B90,'WW Spending Total'!AA$10:AA$49),0)</f>
        <v>0</v>
      </c>
      <c r="AC90" s="588">
        <f>IF($B$8="Actuals only",SUMIF('WW Spending Actual'!$B$10:$B$49,'Summary TC'!$B90,'WW Spending Actual'!AB$10:AB$49),0)+IF($B$8="Actuals + Projected",SUMIF('WW Spending Total'!$B$10:$B$49,'Summary TC'!$B90,'WW Spending Total'!AB$10:AB$49),0)</f>
        <v>0</v>
      </c>
      <c r="AD90" s="588">
        <f>IF($B$8="Actuals only",SUMIF('WW Spending Actual'!$B$10:$B$49,'Summary TC'!$B90,'WW Spending Actual'!AC$10:AC$49),0)+IF($B$8="Actuals + Projected",SUMIF('WW Spending Total'!$B$10:$B$49,'Summary TC'!$B90,'WW Spending Total'!AC$10:AC$49),0)</f>
        <v>0</v>
      </c>
      <c r="AE90" s="588">
        <f>IF($B$8="Actuals only",SUMIF('WW Spending Actual'!$B$10:$B$49,'Summary TC'!$B90,'WW Spending Actual'!AD$10:AD$49),0)+IF($B$8="Actuals + Projected",SUMIF('WW Spending Total'!$B$10:$B$49,'Summary TC'!$B90,'WW Spending Total'!AD$10:AD$49),0)</f>
        <v>0</v>
      </c>
      <c r="AF90" s="588">
        <f>IF($B$8="Actuals only",SUMIF('WW Spending Actual'!$B$10:$B$49,'Summary TC'!$B90,'WW Spending Actual'!AE$10:AE$49),0)+IF($B$8="Actuals + Projected",SUMIF('WW Spending Total'!$B$10:$B$49,'Summary TC'!$B90,'WW Spending Total'!AE$10:AE$49),0)</f>
        <v>0</v>
      </c>
      <c r="AG90" s="588">
        <f>IF($B$8="Actuals only",SUMIF('WW Spending Actual'!$B$10:$B$49,'Summary TC'!$B90,'WW Spending Actual'!AF$10:AF$49),0)+IF($B$8="Actuals + Projected",SUMIF('WW Spending Total'!$B$10:$B$49,'Summary TC'!$B90,'WW Spending Total'!AF$10:AF$49),0)</f>
        <v>0</v>
      </c>
      <c r="AH90" s="588">
        <f>IF($B$8="Actuals only",SUMIF('WW Spending Actual'!$B$10:$B$49,'Summary TC'!$B90,'WW Spending Actual'!AG$10:AG$49),0)+IF($B$8="Actuals + Projected",SUMIF('WW Spending Total'!$B$10:$B$49,'Summary TC'!$B90,'WW Spending Total'!AG$10:AG$49),0)</f>
        <v>0</v>
      </c>
      <c r="AI90" s="618"/>
    </row>
    <row r="91" spans="2:35" hidden="1" x14ac:dyDescent="0.2">
      <c r="B91" s="539" t="str">
        <f>IFERROR(VLOOKUP(C91,'MEG Def'!$A$7:$B$12,2),"")</f>
        <v/>
      </c>
      <c r="C91" s="585"/>
      <c r="D91" s="619"/>
      <c r="E91" s="587">
        <f>IF($B$8="Actuals only",SUMIF('WW Spending Actual'!$B$10:$B$49,'Summary TC'!$B91,'WW Spending Actual'!D$10:D$49),0)+IF($B$8="Actuals + Projected",SUMIF('WW Spending Total'!$B$10:$B$49,'Summary TC'!$B91,'WW Spending Total'!D$10:D$49),0)</f>
        <v>0</v>
      </c>
      <c r="F91" s="588">
        <f>IF($B$8="Actuals only",SUMIF('WW Spending Actual'!$B$10:$B$49,'Summary TC'!$B91,'WW Spending Actual'!E$10:E$49),0)+IF($B$8="Actuals + Projected",SUMIF('WW Spending Total'!$B$10:$B$49,'Summary TC'!$B91,'WW Spending Total'!E$10:E$49),0)</f>
        <v>0</v>
      </c>
      <c r="G91" s="588">
        <f>IF($B$8="Actuals only",SUMIF('WW Spending Actual'!$B$10:$B$49,'Summary TC'!$B91,'WW Spending Actual'!F$10:F$49),0)+IF($B$8="Actuals + Projected",SUMIF('WW Spending Total'!$B$10:$B$49,'Summary TC'!$B91,'WW Spending Total'!F$10:F$49),0)</f>
        <v>0</v>
      </c>
      <c r="H91" s="588">
        <f>IF($B$8="Actuals only",SUMIF('WW Spending Actual'!$B$10:$B$49,'Summary TC'!$B91,'WW Spending Actual'!G$10:G$49),0)+IF($B$8="Actuals + Projected",SUMIF('WW Spending Total'!$B$10:$B$49,'Summary TC'!$B91,'WW Spending Total'!G$10:G$49),0)</f>
        <v>0</v>
      </c>
      <c r="I91" s="588">
        <f>IF($B$8="Actuals only",SUMIF('WW Spending Actual'!$B$10:$B$49,'Summary TC'!$B91,'WW Spending Actual'!H$10:H$49),0)+IF($B$8="Actuals + Projected",SUMIF('WW Spending Total'!$B$10:$B$49,'Summary TC'!$B91,'WW Spending Total'!H$10:H$49),0)</f>
        <v>0</v>
      </c>
      <c r="J91" s="588">
        <f>IF($B$8="Actuals only",SUMIF('WW Spending Actual'!$B$10:$B$49,'Summary TC'!$B91,'WW Spending Actual'!I$10:I$49),0)+IF($B$8="Actuals + Projected",SUMIF('WW Spending Total'!$B$10:$B$49,'Summary TC'!$B91,'WW Spending Total'!I$10:I$49),0)</f>
        <v>0</v>
      </c>
      <c r="K91" s="588">
        <f>IF($B$8="Actuals only",SUMIF('WW Spending Actual'!$B$10:$B$49,'Summary TC'!$B91,'WW Spending Actual'!J$10:J$49),0)+IF($B$8="Actuals + Projected",SUMIF('WW Spending Total'!$B$10:$B$49,'Summary TC'!$B91,'WW Spending Total'!J$10:J$49),0)</f>
        <v>0</v>
      </c>
      <c r="L91" s="588">
        <f>IF($B$8="Actuals only",SUMIF('WW Spending Actual'!$B$10:$B$49,'Summary TC'!$B91,'WW Spending Actual'!K$10:K$49),0)+IF($B$8="Actuals + Projected",SUMIF('WW Spending Total'!$B$10:$B$49,'Summary TC'!$B91,'WW Spending Total'!K$10:K$49),0)</f>
        <v>0</v>
      </c>
      <c r="M91" s="588">
        <f>IF($B$8="Actuals only",SUMIF('WW Spending Actual'!$B$10:$B$49,'Summary TC'!$B91,'WW Spending Actual'!L$10:L$49),0)+IF($B$8="Actuals + Projected",SUMIF('WW Spending Total'!$B$10:$B$49,'Summary TC'!$B91,'WW Spending Total'!L$10:L$49),0)</f>
        <v>0</v>
      </c>
      <c r="N91" s="588">
        <f>IF($B$8="Actuals only",SUMIF('WW Spending Actual'!$B$10:$B$49,'Summary TC'!$B91,'WW Spending Actual'!M$10:M$49),0)+IF($B$8="Actuals + Projected",SUMIF('WW Spending Total'!$B$10:$B$49,'Summary TC'!$B91,'WW Spending Total'!M$10:M$49),0)</f>
        <v>0</v>
      </c>
      <c r="O91" s="588">
        <f>IF($B$8="Actuals only",SUMIF('WW Spending Actual'!$B$10:$B$49,'Summary TC'!$B91,'WW Spending Actual'!N$10:N$49),0)+IF($B$8="Actuals + Projected",SUMIF('WW Spending Total'!$B$10:$B$49,'Summary TC'!$B91,'WW Spending Total'!N$10:N$49),0)</f>
        <v>0</v>
      </c>
      <c r="P91" s="588">
        <f>IF($B$8="Actuals only",SUMIF('WW Spending Actual'!$B$10:$B$49,'Summary TC'!$B91,'WW Spending Actual'!O$10:O$49),0)+IF($B$8="Actuals + Projected",SUMIF('WW Spending Total'!$B$10:$B$49,'Summary TC'!$B91,'WW Spending Total'!O$10:O$49),0)</f>
        <v>0</v>
      </c>
      <c r="Q91" s="588">
        <f>IF($B$8="Actuals only",SUMIF('WW Spending Actual'!$B$10:$B$49,'Summary TC'!$B91,'WW Spending Actual'!P$10:P$49),0)+IF($B$8="Actuals + Projected",SUMIF('WW Spending Total'!$B$10:$B$49,'Summary TC'!$B91,'WW Spending Total'!P$10:P$49),0)</f>
        <v>0</v>
      </c>
      <c r="R91" s="588">
        <f>IF($B$8="Actuals only",SUMIF('WW Spending Actual'!$B$10:$B$49,'Summary TC'!$B91,'WW Spending Actual'!Q$10:Q$49),0)+IF($B$8="Actuals + Projected",SUMIF('WW Spending Total'!$B$10:$B$49,'Summary TC'!$B91,'WW Spending Total'!Q$10:Q$49),0)</f>
        <v>0</v>
      </c>
      <c r="S91" s="588">
        <f>IF($B$8="Actuals only",SUMIF('WW Spending Actual'!$B$10:$B$49,'Summary TC'!$B91,'WW Spending Actual'!R$10:R$49),0)+IF($B$8="Actuals + Projected",SUMIF('WW Spending Total'!$B$10:$B$49,'Summary TC'!$B91,'WW Spending Total'!R$10:R$49),0)</f>
        <v>0</v>
      </c>
      <c r="T91" s="588">
        <f>IF($B$8="Actuals only",SUMIF('WW Spending Actual'!$B$10:$B$49,'Summary TC'!$B91,'WW Spending Actual'!S$10:S$49),0)+IF($B$8="Actuals + Projected",SUMIF('WW Spending Total'!$B$10:$B$49,'Summary TC'!$B91,'WW Spending Total'!S$10:S$49),0)</f>
        <v>0</v>
      </c>
      <c r="U91" s="588">
        <f>IF($B$8="Actuals only",SUMIF('WW Spending Actual'!$B$10:$B$49,'Summary TC'!$B91,'WW Spending Actual'!T$10:T$49),0)+IF($B$8="Actuals + Projected",SUMIF('WW Spending Total'!$B$10:$B$49,'Summary TC'!$B91,'WW Spending Total'!T$10:T$49),0)</f>
        <v>0</v>
      </c>
      <c r="V91" s="588">
        <f>IF($B$8="Actuals only",SUMIF('WW Spending Actual'!$B$10:$B$49,'Summary TC'!$B91,'WW Spending Actual'!U$10:U$49),0)+IF($B$8="Actuals + Projected",SUMIF('WW Spending Total'!$B$10:$B$49,'Summary TC'!$B91,'WW Spending Total'!U$10:U$49),0)</f>
        <v>0</v>
      </c>
      <c r="W91" s="588">
        <f>IF($B$8="Actuals only",SUMIF('WW Spending Actual'!$B$10:$B$49,'Summary TC'!$B91,'WW Spending Actual'!V$10:V$49),0)+IF($B$8="Actuals + Projected",SUMIF('WW Spending Total'!$B$10:$B$49,'Summary TC'!$B91,'WW Spending Total'!V$10:V$49),0)</f>
        <v>0</v>
      </c>
      <c r="X91" s="588">
        <f>IF($B$8="Actuals only",SUMIF('WW Spending Actual'!$B$10:$B$49,'Summary TC'!$B91,'WW Spending Actual'!W$10:W$49),0)+IF($B$8="Actuals + Projected",SUMIF('WW Spending Total'!$B$10:$B$49,'Summary TC'!$B91,'WW Spending Total'!W$10:W$49),0)</f>
        <v>0</v>
      </c>
      <c r="Y91" s="588">
        <f>IF($B$8="Actuals only",SUMIF('WW Spending Actual'!$B$10:$B$49,'Summary TC'!$B91,'WW Spending Actual'!X$10:X$49),0)+IF($B$8="Actuals + Projected",SUMIF('WW Spending Total'!$B$10:$B$49,'Summary TC'!$B91,'WW Spending Total'!X$10:X$49),0)</f>
        <v>0</v>
      </c>
      <c r="Z91" s="588">
        <f>IF($B$8="Actuals only",SUMIF('WW Spending Actual'!$B$10:$B$49,'Summary TC'!$B91,'WW Spending Actual'!Y$10:Y$49),0)+IF($B$8="Actuals + Projected",SUMIF('WW Spending Total'!$B$10:$B$49,'Summary TC'!$B91,'WW Spending Total'!Y$10:Y$49),0)</f>
        <v>0</v>
      </c>
      <c r="AA91" s="588">
        <f>IF($B$8="Actuals only",SUMIF('WW Spending Actual'!$B$10:$B$49,'Summary TC'!$B91,'WW Spending Actual'!Z$10:Z$49),0)+IF($B$8="Actuals + Projected",SUMIF('WW Spending Total'!$B$10:$B$49,'Summary TC'!$B91,'WW Spending Total'!Z$10:Z$49),0)</f>
        <v>0</v>
      </c>
      <c r="AB91" s="588">
        <f>IF($B$8="Actuals only",SUMIF('WW Spending Actual'!$B$10:$B$49,'Summary TC'!$B91,'WW Spending Actual'!AA$10:AA$49),0)+IF($B$8="Actuals + Projected",SUMIF('WW Spending Total'!$B$10:$B$49,'Summary TC'!$B91,'WW Spending Total'!AA$10:AA$49),0)</f>
        <v>0</v>
      </c>
      <c r="AC91" s="588">
        <f>IF($B$8="Actuals only",SUMIF('WW Spending Actual'!$B$10:$B$49,'Summary TC'!$B91,'WW Spending Actual'!AB$10:AB$49),0)+IF($B$8="Actuals + Projected",SUMIF('WW Spending Total'!$B$10:$B$49,'Summary TC'!$B91,'WW Spending Total'!AB$10:AB$49),0)</f>
        <v>0</v>
      </c>
      <c r="AD91" s="588">
        <f>IF($B$8="Actuals only",SUMIF('WW Spending Actual'!$B$10:$B$49,'Summary TC'!$B91,'WW Spending Actual'!AC$10:AC$49),0)+IF($B$8="Actuals + Projected",SUMIF('WW Spending Total'!$B$10:$B$49,'Summary TC'!$B91,'WW Spending Total'!AC$10:AC$49),0)</f>
        <v>0</v>
      </c>
      <c r="AE91" s="588">
        <f>IF($B$8="Actuals only",SUMIF('WW Spending Actual'!$B$10:$B$49,'Summary TC'!$B91,'WW Spending Actual'!AD$10:AD$49),0)+IF($B$8="Actuals + Projected",SUMIF('WW Spending Total'!$B$10:$B$49,'Summary TC'!$B91,'WW Spending Total'!AD$10:AD$49),0)</f>
        <v>0</v>
      </c>
      <c r="AF91" s="588">
        <f>IF($B$8="Actuals only",SUMIF('WW Spending Actual'!$B$10:$B$49,'Summary TC'!$B91,'WW Spending Actual'!AE$10:AE$49),0)+IF($B$8="Actuals + Projected",SUMIF('WW Spending Total'!$B$10:$B$49,'Summary TC'!$B91,'WW Spending Total'!AE$10:AE$49),0)</f>
        <v>0</v>
      </c>
      <c r="AG91" s="588">
        <f>IF($B$8="Actuals only",SUMIF('WW Spending Actual'!$B$10:$B$49,'Summary TC'!$B91,'WW Spending Actual'!AF$10:AF$49),0)+IF($B$8="Actuals + Projected",SUMIF('WW Spending Total'!$B$10:$B$49,'Summary TC'!$B91,'WW Spending Total'!AF$10:AF$49),0)</f>
        <v>0</v>
      </c>
      <c r="AH91" s="588">
        <f>IF($B$8="Actuals only",SUMIF('WW Spending Actual'!$B$10:$B$49,'Summary TC'!$B91,'WW Spending Actual'!AG$10:AG$49),0)+IF($B$8="Actuals + Projected",SUMIF('WW Spending Total'!$B$10:$B$49,'Summary TC'!$B91,'WW Spending Total'!AG$10:AG$49),0)</f>
        <v>0</v>
      </c>
      <c r="AI91" s="618"/>
    </row>
    <row r="92" spans="2:35" hidden="1" x14ac:dyDescent="0.2">
      <c r="B92" s="539" t="str">
        <f>IFERROR(VLOOKUP(C92,'MEG Def'!$A$7:$B$12,2),"")</f>
        <v/>
      </c>
      <c r="C92" s="585"/>
      <c r="D92" s="619"/>
      <c r="E92" s="587">
        <f>IF($B$8="Actuals only",SUMIF('WW Spending Actual'!$B$10:$B$49,'Summary TC'!$B92,'WW Spending Actual'!D$10:D$49),0)+IF($B$8="Actuals + Projected",SUMIF('WW Spending Total'!$B$10:$B$49,'Summary TC'!$B92,'WW Spending Total'!D$10:D$49),0)</f>
        <v>0</v>
      </c>
      <c r="F92" s="588">
        <f>IF($B$8="Actuals only",SUMIF('WW Spending Actual'!$B$10:$B$49,'Summary TC'!$B92,'WW Spending Actual'!E$10:E$49),0)+IF($B$8="Actuals + Projected",SUMIF('WW Spending Total'!$B$10:$B$49,'Summary TC'!$B92,'WW Spending Total'!E$10:E$49),0)</f>
        <v>0</v>
      </c>
      <c r="G92" s="588">
        <f>IF($B$8="Actuals only",SUMIF('WW Spending Actual'!$B$10:$B$49,'Summary TC'!$B92,'WW Spending Actual'!F$10:F$49),0)+IF($B$8="Actuals + Projected",SUMIF('WW Spending Total'!$B$10:$B$49,'Summary TC'!$B92,'WW Spending Total'!F$10:F$49),0)</f>
        <v>0</v>
      </c>
      <c r="H92" s="588">
        <f>IF($B$8="Actuals only",SUMIF('WW Spending Actual'!$B$10:$B$49,'Summary TC'!$B92,'WW Spending Actual'!G$10:G$49),0)+IF($B$8="Actuals + Projected",SUMIF('WW Spending Total'!$B$10:$B$49,'Summary TC'!$B92,'WW Spending Total'!G$10:G$49),0)</f>
        <v>0</v>
      </c>
      <c r="I92" s="588">
        <f>IF($B$8="Actuals only",SUMIF('WW Spending Actual'!$B$10:$B$49,'Summary TC'!$B92,'WW Spending Actual'!H$10:H$49),0)+IF($B$8="Actuals + Projected",SUMIF('WW Spending Total'!$B$10:$B$49,'Summary TC'!$B92,'WW Spending Total'!H$10:H$49),0)</f>
        <v>0</v>
      </c>
      <c r="J92" s="588">
        <f>IF($B$8="Actuals only",SUMIF('WW Spending Actual'!$B$10:$B$49,'Summary TC'!$B92,'WW Spending Actual'!I$10:I$49),0)+IF($B$8="Actuals + Projected",SUMIF('WW Spending Total'!$B$10:$B$49,'Summary TC'!$B92,'WW Spending Total'!I$10:I$49),0)</f>
        <v>0</v>
      </c>
      <c r="K92" s="588">
        <f>IF($B$8="Actuals only",SUMIF('WW Spending Actual'!$B$10:$B$49,'Summary TC'!$B92,'WW Spending Actual'!J$10:J$49),0)+IF($B$8="Actuals + Projected",SUMIF('WW Spending Total'!$B$10:$B$49,'Summary TC'!$B92,'WW Spending Total'!J$10:J$49),0)</f>
        <v>0</v>
      </c>
      <c r="L92" s="588">
        <f>IF($B$8="Actuals only",SUMIF('WW Spending Actual'!$B$10:$B$49,'Summary TC'!$B92,'WW Spending Actual'!K$10:K$49),0)+IF($B$8="Actuals + Projected",SUMIF('WW Spending Total'!$B$10:$B$49,'Summary TC'!$B92,'WW Spending Total'!K$10:K$49),0)</f>
        <v>0</v>
      </c>
      <c r="M92" s="588">
        <f>IF($B$8="Actuals only",SUMIF('WW Spending Actual'!$B$10:$B$49,'Summary TC'!$B92,'WW Spending Actual'!L$10:L$49),0)+IF($B$8="Actuals + Projected",SUMIF('WW Spending Total'!$B$10:$B$49,'Summary TC'!$B92,'WW Spending Total'!L$10:L$49),0)</f>
        <v>0</v>
      </c>
      <c r="N92" s="588">
        <f>IF($B$8="Actuals only",SUMIF('WW Spending Actual'!$B$10:$B$49,'Summary TC'!$B92,'WW Spending Actual'!M$10:M$49),0)+IF($B$8="Actuals + Projected",SUMIF('WW Spending Total'!$B$10:$B$49,'Summary TC'!$B92,'WW Spending Total'!M$10:M$49),0)</f>
        <v>0</v>
      </c>
      <c r="O92" s="588">
        <f>IF($B$8="Actuals only",SUMIF('WW Spending Actual'!$B$10:$B$49,'Summary TC'!$B92,'WW Spending Actual'!N$10:N$49),0)+IF($B$8="Actuals + Projected",SUMIF('WW Spending Total'!$B$10:$B$49,'Summary TC'!$B92,'WW Spending Total'!N$10:N$49),0)</f>
        <v>0</v>
      </c>
      <c r="P92" s="588">
        <f>IF($B$8="Actuals only",SUMIF('WW Spending Actual'!$B$10:$B$49,'Summary TC'!$B92,'WW Spending Actual'!O$10:O$49),0)+IF($B$8="Actuals + Projected",SUMIF('WW Spending Total'!$B$10:$B$49,'Summary TC'!$B92,'WW Spending Total'!O$10:O$49),0)</f>
        <v>0</v>
      </c>
      <c r="Q92" s="588">
        <f>IF($B$8="Actuals only",SUMIF('WW Spending Actual'!$B$10:$B$49,'Summary TC'!$B92,'WW Spending Actual'!P$10:P$49),0)+IF($B$8="Actuals + Projected",SUMIF('WW Spending Total'!$B$10:$B$49,'Summary TC'!$B92,'WW Spending Total'!P$10:P$49),0)</f>
        <v>0</v>
      </c>
      <c r="R92" s="588">
        <f>IF($B$8="Actuals only",SUMIF('WW Spending Actual'!$B$10:$B$49,'Summary TC'!$B92,'WW Spending Actual'!Q$10:Q$49),0)+IF($B$8="Actuals + Projected",SUMIF('WW Spending Total'!$B$10:$B$49,'Summary TC'!$B92,'WW Spending Total'!Q$10:Q$49),0)</f>
        <v>0</v>
      </c>
      <c r="S92" s="588">
        <f>IF($B$8="Actuals only",SUMIF('WW Spending Actual'!$B$10:$B$49,'Summary TC'!$B92,'WW Spending Actual'!R$10:R$49),0)+IF($B$8="Actuals + Projected",SUMIF('WW Spending Total'!$B$10:$B$49,'Summary TC'!$B92,'WW Spending Total'!R$10:R$49),0)</f>
        <v>0</v>
      </c>
      <c r="T92" s="588">
        <f>IF($B$8="Actuals only",SUMIF('WW Spending Actual'!$B$10:$B$49,'Summary TC'!$B92,'WW Spending Actual'!S$10:S$49),0)+IF($B$8="Actuals + Projected",SUMIF('WW Spending Total'!$B$10:$B$49,'Summary TC'!$B92,'WW Spending Total'!S$10:S$49),0)</f>
        <v>0</v>
      </c>
      <c r="U92" s="588">
        <f>IF($B$8="Actuals only",SUMIF('WW Spending Actual'!$B$10:$B$49,'Summary TC'!$B92,'WW Spending Actual'!T$10:T$49),0)+IF($B$8="Actuals + Projected",SUMIF('WW Spending Total'!$B$10:$B$49,'Summary TC'!$B92,'WW Spending Total'!T$10:T$49),0)</f>
        <v>0</v>
      </c>
      <c r="V92" s="588">
        <f>IF($B$8="Actuals only",SUMIF('WW Spending Actual'!$B$10:$B$49,'Summary TC'!$B92,'WW Spending Actual'!U$10:U$49),0)+IF($B$8="Actuals + Projected",SUMIF('WW Spending Total'!$B$10:$B$49,'Summary TC'!$B92,'WW Spending Total'!U$10:U$49),0)</f>
        <v>0</v>
      </c>
      <c r="W92" s="588">
        <f>IF($B$8="Actuals only",SUMIF('WW Spending Actual'!$B$10:$B$49,'Summary TC'!$B92,'WW Spending Actual'!V$10:V$49),0)+IF($B$8="Actuals + Projected",SUMIF('WW Spending Total'!$B$10:$B$49,'Summary TC'!$B92,'WW Spending Total'!V$10:V$49),0)</f>
        <v>0</v>
      </c>
      <c r="X92" s="588">
        <f>IF($B$8="Actuals only",SUMIF('WW Spending Actual'!$B$10:$B$49,'Summary TC'!$B92,'WW Spending Actual'!W$10:W$49),0)+IF($B$8="Actuals + Projected",SUMIF('WW Spending Total'!$B$10:$B$49,'Summary TC'!$B92,'WW Spending Total'!W$10:W$49),0)</f>
        <v>0</v>
      </c>
      <c r="Y92" s="588">
        <f>IF($B$8="Actuals only",SUMIF('WW Spending Actual'!$B$10:$B$49,'Summary TC'!$B92,'WW Spending Actual'!X$10:X$49),0)+IF($B$8="Actuals + Projected",SUMIF('WW Spending Total'!$B$10:$B$49,'Summary TC'!$B92,'WW Spending Total'!X$10:X$49),0)</f>
        <v>0</v>
      </c>
      <c r="Z92" s="588">
        <f>IF($B$8="Actuals only",SUMIF('WW Spending Actual'!$B$10:$B$49,'Summary TC'!$B92,'WW Spending Actual'!Y$10:Y$49),0)+IF($B$8="Actuals + Projected",SUMIF('WW Spending Total'!$B$10:$B$49,'Summary TC'!$B92,'WW Spending Total'!Y$10:Y$49),0)</f>
        <v>0</v>
      </c>
      <c r="AA92" s="588">
        <f>IF($B$8="Actuals only",SUMIF('WW Spending Actual'!$B$10:$B$49,'Summary TC'!$B92,'WW Spending Actual'!Z$10:Z$49),0)+IF($B$8="Actuals + Projected",SUMIF('WW Spending Total'!$B$10:$B$49,'Summary TC'!$B92,'WW Spending Total'!Z$10:Z$49),0)</f>
        <v>0</v>
      </c>
      <c r="AB92" s="588">
        <f>IF($B$8="Actuals only",SUMIF('WW Spending Actual'!$B$10:$B$49,'Summary TC'!$B92,'WW Spending Actual'!AA$10:AA$49),0)+IF($B$8="Actuals + Projected",SUMIF('WW Spending Total'!$B$10:$B$49,'Summary TC'!$B92,'WW Spending Total'!AA$10:AA$49),0)</f>
        <v>0</v>
      </c>
      <c r="AC92" s="588">
        <f>IF($B$8="Actuals only",SUMIF('WW Spending Actual'!$B$10:$B$49,'Summary TC'!$B92,'WW Spending Actual'!AB$10:AB$49),0)+IF($B$8="Actuals + Projected",SUMIF('WW Spending Total'!$B$10:$B$49,'Summary TC'!$B92,'WW Spending Total'!AB$10:AB$49),0)</f>
        <v>0</v>
      </c>
      <c r="AD92" s="588">
        <f>IF($B$8="Actuals only",SUMIF('WW Spending Actual'!$B$10:$B$49,'Summary TC'!$B92,'WW Spending Actual'!AC$10:AC$49),0)+IF($B$8="Actuals + Projected",SUMIF('WW Spending Total'!$B$10:$B$49,'Summary TC'!$B92,'WW Spending Total'!AC$10:AC$49),0)</f>
        <v>0</v>
      </c>
      <c r="AE92" s="588">
        <f>IF($B$8="Actuals only",SUMIF('WW Spending Actual'!$B$10:$B$49,'Summary TC'!$B92,'WW Spending Actual'!AD$10:AD$49),0)+IF($B$8="Actuals + Projected",SUMIF('WW Spending Total'!$B$10:$B$49,'Summary TC'!$B92,'WW Spending Total'!AD$10:AD$49),0)</f>
        <v>0</v>
      </c>
      <c r="AF92" s="588">
        <f>IF($B$8="Actuals only",SUMIF('WW Spending Actual'!$B$10:$B$49,'Summary TC'!$B92,'WW Spending Actual'!AE$10:AE$49),0)+IF($B$8="Actuals + Projected",SUMIF('WW Spending Total'!$B$10:$B$49,'Summary TC'!$B92,'WW Spending Total'!AE$10:AE$49),0)</f>
        <v>0</v>
      </c>
      <c r="AG92" s="588">
        <f>IF($B$8="Actuals only",SUMIF('WW Spending Actual'!$B$10:$B$49,'Summary TC'!$B92,'WW Spending Actual'!AF$10:AF$49),0)+IF($B$8="Actuals + Projected",SUMIF('WW Spending Total'!$B$10:$B$49,'Summary TC'!$B92,'WW Spending Total'!AF$10:AF$49),0)</f>
        <v>0</v>
      </c>
      <c r="AH92" s="588">
        <f>IF($B$8="Actuals only",SUMIF('WW Spending Actual'!$B$10:$B$49,'Summary TC'!$B92,'WW Spending Actual'!AG$10:AG$49),0)+IF($B$8="Actuals + Projected",SUMIF('WW Spending Total'!$B$10:$B$49,'Summary TC'!$B92,'WW Spending Total'!AG$10:AG$49),0)</f>
        <v>0</v>
      </c>
      <c r="AI92" s="618"/>
    </row>
    <row r="93" spans="2:35" hidden="1" x14ac:dyDescent="0.2">
      <c r="B93" s="539"/>
      <c r="C93" s="585"/>
      <c r="D93" s="619"/>
      <c r="E93" s="451"/>
      <c r="F93" s="451"/>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618"/>
    </row>
    <row r="94" spans="2:35" hidden="1" x14ac:dyDescent="0.2">
      <c r="B94" s="488" t="s">
        <v>86</v>
      </c>
      <c r="C94" s="576"/>
      <c r="D94" s="488"/>
      <c r="E94" s="451">
        <f>IF($B$8="Actuals only",SUMIF('WW Spending Actual'!$B$10:$B$49,'Summary TC'!$B94,'WW Spending Actual'!D$10:D$49),0)+IF($B$8="Actuals + Projected",SUMIF('WW Spending Total'!$B$10:$B$49,'Summary TC'!$B94,'WW Spending Total'!D$10:D$49),0)</f>
        <v>0</v>
      </c>
      <c r="F94" s="451">
        <f>IF($B$8="Actuals only",SUMIF('WW Spending Actual'!$B$10:$B$49,'Summary TC'!$B94,'WW Spending Actual'!E$10:E$49),0)+IF($B$8="Actuals + Projected",SUMIF('WW Spending Total'!$B$10:$B$49,'Summary TC'!$B94,'WW Spending Total'!E$10:E$49),0)</f>
        <v>0</v>
      </c>
      <c r="G94" s="451">
        <f>IF($B$8="Actuals only",SUMIF('WW Spending Actual'!$B$10:$B$49,'Summary TC'!$B94,'WW Spending Actual'!F$10:F$49),0)+IF($B$8="Actuals + Projected",SUMIF('WW Spending Total'!$B$10:$B$49,'Summary TC'!$B94,'WW Spending Total'!F$10:F$49),0)</f>
        <v>0</v>
      </c>
      <c r="H94" s="451">
        <f>IF($B$8="Actuals only",SUMIF('WW Spending Actual'!$B$10:$B$49,'Summary TC'!$B94,'WW Spending Actual'!G$10:G$49),0)+IF($B$8="Actuals + Projected",SUMIF('WW Spending Total'!$B$10:$B$49,'Summary TC'!$B94,'WW Spending Total'!G$10:G$49),0)</f>
        <v>0</v>
      </c>
      <c r="I94" s="451">
        <f>IF($B$8="Actuals only",SUMIF('WW Spending Actual'!$B$10:$B$49,'Summary TC'!$B94,'WW Spending Actual'!H$10:H$49),0)+IF($B$8="Actuals + Projected",SUMIF('WW Spending Total'!$B$10:$B$49,'Summary TC'!$B94,'WW Spending Total'!H$10:H$49),0)</f>
        <v>0</v>
      </c>
      <c r="J94" s="451">
        <f>IF($B$8="Actuals only",SUMIF('WW Spending Actual'!$B$10:$B$49,'Summary TC'!$B94,'WW Spending Actual'!I$10:I$49),0)+IF($B$8="Actuals + Projected",SUMIF('WW Spending Total'!$B$10:$B$49,'Summary TC'!$B94,'WW Spending Total'!I$10:I$49),0)</f>
        <v>0</v>
      </c>
      <c r="K94" s="451">
        <f>IF($B$8="Actuals only",SUMIF('WW Spending Actual'!$B$10:$B$49,'Summary TC'!$B94,'WW Spending Actual'!J$10:J$49),0)+IF($B$8="Actuals + Projected",SUMIF('WW Spending Total'!$B$10:$B$49,'Summary TC'!$B94,'WW Spending Total'!J$10:J$49),0)</f>
        <v>0</v>
      </c>
      <c r="L94" s="451">
        <f>IF($B$8="Actuals only",SUMIF('WW Spending Actual'!$B$10:$B$49,'Summary TC'!$B94,'WW Spending Actual'!K$10:K$49),0)+IF($B$8="Actuals + Projected",SUMIF('WW Spending Total'!$B$10:$B$49,'Summary TC'!$B94,'WW Spending Total'!K$10:K$49),0)</f>
        <v>0</v>
      </c>
      <c r="M94" s="451">
        <f>IF($B$8="Actuals only",SUMIF('WW Spending Actual'!$B$10:$B$49,'Summary TC'!$B94,'WW Spending Actual'!L$10:L$49),0)+IF($B$8="Actuals + Projected",SUMIF('WW Spending Total'!$B$10:$B$49,'Summary TC'!$B94,'WW Spending Total'!L$10:L$49),0)</f>
        <v>0</v>
      </c>
      <c r="N94" s="451">
        <f>IF($B$8="Actuals only",SUMIF('WW Spending Actual'!$B$10:$B$49,'Summary TC'!$B94,'WW Spending Actual'!M$10:M$49),0)+IF($B$8="Actuals + Projected",SUMIF('WW Spending Total'!$B$10:$B$49,'Summary TC'!$B94,'WW Spending Total'!M$10:M$49),0)</f>
        <v>0</v>
      </c>
      <c r="O94" s="451">
        <f>IF($B$8="Actuals only",SUMIF('WW Spending Actual'!$B$10:$B$49,'Summary TC'!$B94,'WW Spending Actual'!N$10:N$49),0)+IF($B$8="Actuals + Projected",SUMIF('WW Spending Total'!$B$10:$B$49,'Summary TC'!$B94,'WW Spending Total'!N$10:N$49),0)</f>
        <v>0</v>
      </c>
      <c r="P94" s="451">
        <f>IF($B$8="Actuals only",SUMIF('WW Spending Actual'!$B$10:$B$49,'Summary TC'!$B94,'WW Spending Actual'!O$10:O$49),0)+IF($B$8="Actuals + Projected",SUMIF('WW Spending Total'!$B$10:$B$49,'Summary TC'!$B94,'WW Spending Total'!O$10:O$49),0)</f>
        <v>0</v>
      </c>
      <c r="Q94" s="451">
        <f>IF($B$8="Actuals only",SUMIF('WW Spending Actual'!$B$10:$B$49,'Summary TC'!$B94,'WW Spending Actual'!P$10:P$49),0)+IF($B$8="Actuals + Projected",SUMIF('WW Spending Total'!$B$10:$B$49,'Summary TC'!$B94,'WW Spending Total'!P$10:P$49),0)</f>
        <v>0</v>
      </c>
      <c r="R94" s="451">
        <f>IF($B$8="Actuals only",SUMIF('WW Spending Actual'!$B$10:$B$49,'Summary TC'!$B94,'WW Spending Actual'!Q$10:Q$49),0)+IF($B$8="Actuals + Projected",SUMIF('WW Spending Total'!$B$10:$B$49,'Summary TC'!$B94,'WW Spending Total'!Q$10:Q$49),0)</f>
        <v>0</v>
      </c>
      <c r="S94" s="451">
        <f>IF($B$8="Actuals only",SUMIF('WW Spending Actual'!$B$10:$B$49,'Summary TC'!$B94,'WW Spending Actual'!R$10:R$49),0)+IF($B$8="Actuals + Projected",SUMIF('WW Spending Total'!$B$10:$B$49,'Summary TC'!$B94,'WW Spending Total'!R$10:R$49),0)</f>
        <v>0</v>
      </c>
      <c r="T94" s="451">
        <f>IF($B$8="Actuals only",SUMIF('WW Spending Actual'!$B$10:$B$49,'Summary TC'!$B94,'WW Spending Actual'!S$10:S$49),0)+IF($B$8="Actuals + Projected",SUMIF('WW Spending Total'!$B$10:$B$49,'Summary TC'!$B94,'WW Spending Total'!S$10:S$49),0)</f>
        <v>0</v>
      </c>
      <c r="U94" s="451">
        <f>IF($B$8="Actuals only",SUMIF('WW Spending Actual'!$B$10:$B$49,'Summary TC'!$B94,'WW Spending Actual'!T$10:T$49),0)+IF($B$8="Actuals + Projected",SUMIF('WW Spending Total'!$B$10:$B$49,'Summary TC'!$B94,'WW Spending Total'!T$10:T$49),0)</f>
        <v>0</v>
      </c>
      <c r="V94" s="451">
        <f>IF($B$8="Actuals only",SUMIF('WW Spending Actual'!$B$10:$B$49,'Summary TC'!$B94,'WW Spending Actual'!U$10:U$49),0)+IF($B$8="Actuals + Projected",SUMIF('WW Spending Total'!$B$10:$B$49,'Summary TC'!$B94,'WW Spending Total'!U$10:U$49),0)</f>
        <v>0</v>
      </c>
      <c r="W94" s="451">
        <f>IF($B$8="Actuals only",SUMIF('WW Spending Actual'!$B$10:$B$49,'Summary TC'!$B94,'WW Spending Actual'!V$10:V$49),0)+IF($B$8="Actuals + Projected",SUMIF('WW Spending Total'!$B$10:$B$49,'Summary TC'!$B94,'WW Spending Total'!V$10:V$49),0)</f>
        <v>0</v>
      </c>
      <c r="X94" s="451">
        <f>IF($B$8="Actuals only",SUMIF('WW Spending Actual'!$B$10:$B$49,'Summary TC'!$B94,'WW Spending Actual'!W$10:W$49),0)+IF($B$8="Actuals + Projected",SUMIF('WW Spending Total'!$B$10:$B$49,'Summary TC'!$B94,'WW Spending Total'!W$10:W$49),0)</f>
        <v>0</v>
      </c>
      <c r="Y94" s="451">
        <f>IF($B$8="Actuals only",SUMIF('WW Spending Actual'!$B$10:$B$49,'Summary TC'!$B94,'WW Spending Actual'!X$10:X$49),0)+IF($B$8="Actuals + Projected",SUMIF('WW Spending Total'!$B$10:$B$49,'Summary TC'!$B94,'WW Spending Total'!X$10:X$49),0)</f>
        <v>0</v>
      </c>
      <c r="Z94" s="451">
        <f>IF($B$8="Actuals only",SUMIF('WW Spending Actual'!$B$10:$B$49,'Summary TC'!$B94,'WW Spending Actual'!Y$10:Y$49),0)+IF($B$8="Actuals + Projected",SUMIF('WW Spending Total'!$B$10:$B$49,'Summary TC'!$B94,'WW Spending Total'!Y$10:Y$49),0)</f>
        <v>0</v>
      </c>
      <c r="AA94" s="451">
        <f>IF($B$8="Actuals only",SUMIF('WW Spending Actual'!$B$10:$B$49,'Summary TC'!$B94,'WW Spending Actual'!Z$10:Z$49),0)+IF($B$8="Actuals + Projected",SUMIF('WW Spending Total'!$B$10:$B$49,'Summary TC'!$B94,'WW Spending Total'!Z$10:Z$49),0)</f>
        <v>0</v>
      </c>
      <c r="AB94" s="451">
        <f>IF($B$8="Actuals only",SUMIF('WW Spending Actual'!$B$10:$B$49,'Summary TC'!$B94,'WW Spending Actual'!AA$10:AA$49),0)+IF($B$8="Actuals + Projected",SUMIF('WW Spending Total'!$B$10:$B$49,'Summary TC'!$B94,'WW Spending Total'!AA$10:AA$49),0)</f>
        <v>0</v>
      </c>
      <c r="AC94" s="451">
        <f>IF($B$8="Actuals only",SUMIF('WW Spending Actual'!$B$10:$B$49,'Summary TC'!$B94,'WW Spending Actual'!AB$10:AB$49),0)+IF($B$8="Actuals + Projected",SUMIF('WW Spending Total'!$B$10:$B$49,'Summary TC'!$B94,'WW Spending Total'!AB$10:AB$49),0)</f>
        <v>0</v>
      </c>
      <c r="AD94" s="451">
        <f>IF($B$8="Actuals only",SUMIF('WW Spending Actual'!$B$10:$B$49,'Summary TC'!$B94,'WW Spending Actual'!AC$10:AC$49),0)+IF($B$8="Actuals + Projected",SUMIF('WW Spending Total'!$B$10:$B$49,'Summary TC'!$B94,'WW Spending Total'!AC$10:AC$49),0)</f>
        <v>0</v>
      </c>
      <c r="AE94" s="451">
        <f>IF($B$8="Actuals only",SUMIF('WW Spending Actual'!$B$10:$B$49,'Summary TC'!$B94,'WW Spending Actual'!AD$10:AD$49),0)+IF($B$8="Actuals + Projected",SUMIF('WW Spending Total'!$B$10:$B$49,'Summary TC'!$B94,'WW Spending Total'!AD$10:AD$49),0)</f>
        <v>0</v>
      </c>
      <c r="AF94" s="451">
        <f>IF($B$8="Actuals only",SUMIF('WW Spending Actual'!$B$10:$B$49,'Summary TC'!$B94,'WW Spending Actual'!AE$10:AE$49),0)+IF($B$8="Actuals + Projected",SUMIF('WW Spending Total'!$B$10:$B$49,'Summary TC'!$B94,'WW Spending Total'!AE$10:AE$49),0)</f>
        <v>0</v>
      </c>
      <c r="AG94" s="451">
        <f>IF($B$8="Actuals only",SUMIF('WW Spending Actual'!$B$10:$B$49,'Summary TC'!$B94,'WW Spending Actual'!AF$10:AF$49),0)+IF($B$8="Actuals + Projected",SUMIF('WW Spending Total'!$B$10:$B$49,'Summary TC'!$B94,'WW Spending Total'!AF$10:AF$49),0)</f>
        <v>0</v>
      </c>
      <c r="AH94" s="451">
        <f>IF($B$8="Actuals only",SUMIF('WW Spending Actual'!$B$10:$B$49,'Summary TC'!$B94,'WW Spending Actual'!AG$10:AG$49),0)+IF($B$8="Actuals + Projected",SUMIF('WW Spending Total'!$B$10:$B$49,'Summary TC'!$B94,'WW Spending Total'!AG$10:AG$49),0)</f>
        <v>0</v>
      </c>
      <c r="AI94" s="618"/>
    </row>
    <row r="95" spans="2:35" hidden="1" x14ac:dyDescent="0.2">
      <c r="B95" s="539" t="str">
        <f>IFERROR(VLOOKUP(C95,'MEG Def'!$A$24:$B$29,2),"")</f>
        <v/>
      </c>
      <c r="C95" s="585"/>
      <c r="D95" s="617"/>
      <c r="E95" s="587">
        <f>IF($B$8="Actuals only",SUMIF('WW Spending Actual'!$B$10:$B$49,'Summary TC'!$B95,'WW Spending Actual'!D$10:D$49),0)+IF($B$8="Actuals + Projected",SUMIF('WW Spending Total'!$B$10:$B$49,'Summary TC'!$B95,'WW Spending Total'!D$10:D$49),0)</f>
        <v>0</v>
      </c>
      <c r="F95" s="588">
        <f>IF($B$8="Actuals only",SUMIF('WW Spending Actual'!$B$10:$B$49,'Summary TC'!$B95,'WW Spending Actual'!E$10:E$49),0)+IF($B$8="Actuals + Projected",SUMIF('WW Spending Total'!$B$10:$B$49,'Summary TC'!$B95,'WW Spending Total'!E$10:E$49),0)</f>
        <v>0</v>
      </c>
      <c r="G95" s="588">
        <f>IF($B$8="Actuals only",SUMIF('WW Spending Actual'!$B$10:$B$49,'Summary TC'!$B95,'WW Spending Actual'!F$10:F$49),0)+IF($B$8="Actuals + Projected",SUMIF('WW Spending Total'!$B$10:$B$49,'Summary TC'!$B95,'WW Spending Total'!F$10:F$49),0)</f>
        <v>0</v>
      </c>
      <c r="H95" s="588">
        <f>IF($B$8="Actuals only",SUMIF('WW Spending Actual'!$B$10:$B$49,'Summary TC'!$B95,'WW Spending Actual'!G$10:G$49),0)+IF($B$8="Actuals + Projected",SUMIF('WW Spending Total'!$B$10:$B$49,'Summary TC'!$B95,'WW Spending Total'!G$10:G$49),0)</f>
        <v>0</v>
      </c>
      <c r="I95" s="588">
        <f>IF($B$8="Actuals only",SUMIF('WW Spending Actual'!$B$10:$B$49,'Summary TC'!$B95,'WW Spending Actual'!H$10:H$49),0)+IF($B$8="Actuals + Projected",SUMIF('WW Spending Total'!$B$10:$B$49,'Summary TC'!$B95,'WW Spending Total'!H$10:H$49),0)</f>
        <v>0</v>
      </c>
      <c r="J95" s="588">
        <f>IF($B$8="Actuals only",SUMIF('WW Spending Actual'!$B$10:$B$49,'Summary TC'!$B95,'WW Spending Actual'!I$10:I$49),0)+IF($B$8="Actuals + Projected",SUMIF('WW Spending Total'!$B$10:$B$49,'Summary TC'!$B95,'WW Spending Total'!I$10:I$49),0)</f>
        <v>0</v>
      </c>
      <c r="K95" s="588">
        <f>IF($B$8="Actuals only",SUMIF('WW Spending Actual'!$B$10:$B$49,'Summary TC'!$B95,'WW Spending Actual'!J$10:J$49),0)+IF($B$8="Actuals + Projected",SUMIF('WW Spending Total'!$B$10:$B$49,'Summary TC'!$B95,'WW Spending Total'!J$10:J$49),0)</f>
        <v>0</v>
      </c>
      <c r="L95" s="588">
        <f>IF($B$8="Actuals only",SUMIF('WW Spending Actual'!$B$10:$B$49,'Summary TC'!$B95,'WW Spending Actual'!K$10:K$49),0)+IF($B$8="Actuals + Projected",SUMIF('WW Spending Total'!$B$10:$B$49,'Summary TC'!$B95,'WW Spending Total'!K$10:K$49),0)</f>
        <v>0</v>
      </c>
      <c r="M95" s="588">
        <f>IF($B$8="Actuals only",SUMIF('WW Spending Actual'!$B$10:$B$49,'Summary TC'!$B95,'WW Spending Actual'!L$10:L$49),0)+IF($B$8="Actuals + Projected",SUMIF('WW Spending Total'!$B$10:$B$49,'Summary TC'!$B95,'WW Spending Total'!L$10:L$49),0)</f>
        <v>0</v>
      </c>
      <c r="N95" s="588">
        <f>IF($B$8="Actuals only",SUMIF('WW Spending Actual'!$B$10:$B$49,'Summary TC'!$B95,'WW Spending Actual'!M$10:M$49),0)+IF($B$8="Actuals + Projected",SUMIF('WW Spending Total'!$B$10:$B$49,'Summary TC'!$B95,'WW Spending Total'!M$10:M$49),0)</f>
        <v>0</v>
      </c>
      <c r="O95" s="588">
        <f>IF($B$8="Actuals only",SUMIF('WW Spending Actual'!$B$10:$B$49,'Summary TC'!$B95,'WW Spending Actual'!N$10:N$49),0)+IF($B$8="Actuals + Projected",SUMIF('WW Spending Total'!$B$10:$B$49,'Summary TC'!$B95,'WW Spending Total'!N$10:N$49),0)</f>
        <v>0</v>
      </c>
      <c r="P95" s="588">
        <f>IF($B$8="Actuals only",SUMIF('WW Spending Actual'!$B$10:$B$49,'Summary TC'!$B95,'WW Spending Actual'!O$10:O$49),0)+IF($B$8="Actuals + Projected",SUMIF('WW Spending Total'!$B$10:$B$49,'Summary TC'!$B95,'WW Spending Total'!O$10:O$49),0)</f>
        <v>0</v>
      </c>
      <c r="Q95" s="588">
        <f>IF($B$8="Actuals only",SUMIF('WW Spending Actual'!$B$10:$B$49,'Summary TC'!$B95,'WW Spending Actual'!P$10:P$49),0)+IF($B$8="Actuals + Projected",SUMIF('WW Spending Total'!$B$10:$B$49,'Summary TC'!$B95,'WW Spending Total'!P$10:P$49),0)</f>
        <v>0</v>
      </c>
      <c r="R95" s="588">
        <f>IF($B$8="Actuals only",SUMIF('WW Spending Actual'!$B$10:$B$49,'Summary TC'!$B95,'WW Spending Actual'!Q$10:Q$49),0)+IF($B$8="Actuals + Projected",SUMIF('WW Spending Total'!$B$10:$B$49,'Summary TC'!$B95,'WW Spending Total'!Q$10:Q$49),0)</f>
        <v>0</v>
      </c>
      <c r="S95" s="588">
        <f>IF($B$8="Actuals only",SUMIF('WW Spending Actual'!$B$10:$B$49,'Summary TC'!$B95,'WW Spending Actual'!R$10:R$49),0)+IF($B$8="Actuals + Projected",SUMIF('WW Spending Total'!$B$10:$B$49,'Summary TC'!$B95,'WW Spending Total'!R$10:R$49),0)</f>
        <v>0</v>
      </c>
      <c r="T95" s="588">
        <f>IF($B$8="Actuals only",SUMIF('WW Spending Actual'!$B$10:$B$49,'Summary TC'!$B95,'WW Spending Actual'!S$10:S$49),0)+IF($B$8="Actuals + Projected",SUMIF('WW Spending Total'!$B$10:$B$49,'Summary TC'!$B95,'WW Spending Total'!S$10:S$49),0)</f>
        <v>0</v>
      </c>
      <c r="U95" s="588">
        <f>IF($B$8="Actuals only",SUMIF('WW Spending Actual'!$B$10:$B$49,'Summary TC'!$B95,'WW Spending Actual'!T$10:T$49),0)+IF($B$8="Actuals + Projected",SUMIF('WW Spending Total'!$B$10:$B$49,'Summary TC'!$B95,'WW Spending Total'!T$10:T$49),0)</f>
        <v>0</v>
      </c>
      <c r="V95" s="588">
        <f>IF($B$8="Actuals only",SUMIF('WW Spending Actual'!$B$10:$B$49,'Summary TC'!$B95,'WW Spending Actual'!U$10:U$49),0)+IF($B$8="Actuals + Projected",SUMIF('WW Spending Total'!$B$10:$B$49,'Summary TC'!$B95,'WW Spending Total'!U$10:U$49),0)</f>
        <v>0</v>
      </c>
      <c r="W95" s="588">
        <f>IF($B$8="Actuals only",SUMIF('WW Spending Actual'!$B$10:$B$49,'Summary TC'!$B95,'WW Spending Actual'!V$10:V$49),0)+IF($B$8="Actuals + Projected",SUMIF('WW Spending Total'!$B$10:$B$49,'Summary TC'!$B95,'WW Spending Total'!V$10:V$49),0)</f>
        <v>0</v>
      </c>
      <c r="X95" s="588">
        <f>IF($B$8="Actuals only",SUMIF('WW Spending Actual'!$B$10:$B$49,'Summary TC'!$B95,'WW Spending Actual'!W$10:W$49),0)+IF($B$8="Actuals + Projected",SUMIF('WW Spending Total'!$B$10:$B$49,'Summary TC'!$B95,'WW Spending Total'!W$10:W$49),0)</f>
        <v>0</v>
      </c>
      <c r="Y95" s="588">
        <f>IF($B$8="Actuals only",SUMIF('WW Spending Actual'!$B$10:$B$49,'Summary TC'!$B95,'WW Spending Actual'!X$10:X$49),0)+IF($B$8="Actuals + Projected",SUMIF('WW Spending Total'!$B$10:$B$49,'Summary TC'!$B95,'WW Spending Total'!X$10:X$49),0)</f>
        <v>0</v>
      </c>
      <c r="Z95" s="588">
        <f>IF($B$8="Actuals only",SUMIF('WW Spending Actual'!$B$10:$B$49,'Summary TC'!$B95,'WW Spending Actual'!Y$10:Y$49),0)+IF($B$8="Actuals + Projected",SUMIF('WW Spending Total'!$B$10:$B$49,'Summary TC'!$B95,'WW Spending Total'!Y$10:Y$49),0)</f>
        <v>0</v>
      </c>
      <c r="AA95" s="588">
        <f>IF($B$8="Actuals only",SUMIF('WW Spending Actual'!$B$10:$B$49,'Summary TC'!$B95,'WW Spending Actual'!Z$10:Z$49),0)+IF($B$8="Actuals + Projected",SUMIF('WW Spending Total'!$B$10:$B$49,'Summary TC'!$B95,'WW Spending Total'!Z$10:Z$49),0)</f>
        <v>0</v>
      </c>
      <c r="AB95" s="588">
        <f>IF($B$8="Actuals only",SUMIF('WW Spending Actual'!$B$10:$B$49,'Summary TC'!$B95,'WW Spending Actual'!AA$10:AA$49),0)+IF($B$8="Actuals + Projected",SUMIF('WW Spending Total'!$B$10:$B$49,'Summary TC'!$B95,'WW Spending Total'!AA$10:AA$49),0)</f>
        <v>0</v>
      </c>
      <c r="AC95" s="588">
        <f>IF($B$8="Actuals only",SUMIF('WW Spending Actual'!$B$10:$B$49,'Summary TC'!$B95,'WW Spending Actual'!AB$10:AB$49),0)+IF($B$8="Actuals + Projected",SUMIF('WW Spending Total'!$B$10:$B$49,'Summary TC'!$B95,'WW Spending Total'!AB$10:AB$49),0)</f>
        <v>0</v>
      </c>
      <c r="AD95" s="588">
        <f>IF($B$8="Actuals only",SUMIF('WW Spending Actual'!$B$10:$B$49,'Summary TC'!$B95,'WW Spending Actual'!AC$10:AC$49),0)+IF($B$8="Actuals + Projected",SUMIF('WW Spending Total'!$B$10:$B$49,'Summary TC'!$B95,'WW Spending Total'!AC$10:AC$49),0)</f>
        <v>0</v>
      </c>
      <c r="AE95" s="588">
        <f>IF($B$8="Actuals only",SUMIF('WW Spending Actual'!$B$10:$B$49,'Summary TC'!$B95,'WW Spending Actual'!AD$10:AD$49),0)+IF($B$8="Actuals + Projected",SUMIF('WW Spending Total'!$B$10:$B$49,'Summary TC'!$B95,'WW Spending Total'!AD$10:AD$49),0)</f>
        <v>0</v>
      </c>
      <c r="AF95" s="588">
        <f>IF($B$8="Actuals only",SUMIF('WW Spending Actual'!$B$10:$B$49,'Summary TC'!$B95,'WW Spending Actual'!AE$10:AE$49),0)+IF($B$8="Actuals + Projected",SUMIF('WW Spending Total'!$B$10:$B$49,'Summary TC'!$B95,'WW Spending Total'!AE$10:AE$49),0)</f>
        <v>0</v>
      </c>
      <c r="AG95" s="588">
        <f>IF($B$8="Actuals only",SUMIF('WW Spending Actual'!$B$10:$B$49,'Summary TC'!$B95,'WW Spending Actual'!AF$10:AF$49),0)+IF($B$8="Actuals + Projected",SUMIF('WW Spending Total'!$B$10:$B$49,'Summary TC'!$B95,'WW Spending Total'!AF$10:AF$49),0)</f>
        <v>0</v>
      </c>
      <c r="AH95" s="588">
        <f>IF($B$8="Actuals only",SUMIF('WW Spending Actual'!$B$10:$B$49,'Summary TC'!$B95,'WW Spending Actual'!AG$10:AG$49),0)+IF($B$8="Actuals + Projected",SUMIF('WW Spending Total'!$B$10:$B$49,'Summary TC'!$B95,'WW Spending Total'!AG$10:AG$49),0)</f>
        <v>0</v>
      </c>
      <c r="AI95" s="618"/>
    </row>
    <row r="96" spans="2:35" hidden="1" x14ac:dyDescent="0.2">
      <c r="B96" s="539" t="str">
        <f>IFERROR(VLOOKUP(C96,'MEG Def'!$A$24:$B$29,2),"")</f>
        <v/>
      </c>
      <c r="C96" s="585"/>
      <c r="D96" s="617"/>
      <c r="E96" s="587">
        <f>IF($B$8="Actuals only",SUMIF('WW Spending Actual'!$B$10:$B$49,'Summary TC'!$B96,'WW Spending Actual'!D$10:D$49),0)+IF($B$8="Actuals + Projected",SUMIF('WW Spending Total'!$B$10:$B$49,'Summary TC'!$B96,'WW Spending Total'!D$10:D$49),0)</f>
        <v>0</v>
      </c>
      <c r="F96" s="588">
        <f>IF($B$8="Actuals only",SUMIF('WW Spending Actual'!$B$10:$B$49,'Summary TC'!$B96,'WW Spending Actual'!E$10:E$49),0)+IF($B$8="Actuals + Projected",SUMIF('WW Spending Total'!$B$10:$B$49,'Summary TC'!$B96,'WW Spending Total'!E$10:E$49),0)</f>
        <v>0</v>
      </c>
      <c r="G96" s="588">
        <f>IF($B$8="Actuals only",SUMIF('WW Spending Actual'!$B$10:$B$49,'Summary TC'!$B96,'WW Spending Actual'!F$10:F$49),0)+IF($B$8="Actuals + Projected",SUMIF('WW Spending Total'!$B$10:$B$49,'Summary TC'!$B96,'WW Spending Total'!F$10:F$49),0)</f>
        <v>0</v>
      </c>
      <c r="H96" s="588">
        <f>IF($B$8="Actuals only",SUMIF('WW Spending Actual'!$B$10:$B$49,'Summary TC'!$B96,'WW Spending Actual'!G$10:G$49),0)+IF($B$8="Actuals + Projected",SUMIF('WW Spending Total'!$B$10:$B$49,'Summary TC'!$B96,'WW Spending Total'!G$10:G$49),0)</f>
        <v>0</v>
      </c>
      <c r="I96" s="588">
        <f>IF($B$8="Actuals only",SUMIF('WW Spending Actual'!$B$10:$B$49,'Summary TC'!$B96,'WW Spending Actual'!H$10:H$49),0)+IF($B$8="Actuals + Projected",SUMIF('WW Spending Total'!$B$10:$B$49,'Summary TC'!$B96,'WW Spending Total'!H$10:H$49),0)</f>
        <v>0</v>
      </c>
      <c r="J96" s="588">
        <f>IF($B$8="Actuals only",SUMIF('WW Spending Actual'!$B$10:$B$49,'Summary TC'!$B96,'WW Spending Actual'!I$10:I$49),0)+IF($B$8="Actuals + Projected",SUMIF('WW Spending Total'!$B$10:$B$49,'Summary TC'!$B96,'WW Spending Total'!I$10:I$49),0)</f>
        <v>0</v>
      </c>
      <c r="K96" s="588">
        <f>IF($B$8="Actuals only",SUMIF('WW Spending Actual'!$B$10:$B$49,'Summary TC'!$B96,'WW Spending Actual'!J$10:J$49),0)+IF($B$8="Actuals + Projected",SUMIF('WW Spending Total'!$B$10:$B$49,'Summary TC'!$B96,'WW Spending Total'!J$10:J$49),0)</f>
        <v>0</v>
      </c>
      <c r="L96" s="588">
        <f>IF($B$8="Actuals only",SUMIF('WW Spending Actual'!$B$10:$B$49,'Summary TC'!$B96,'WW Spending Actual'!K$10:K$49),0)+IF($B$8="Actuals + Projected",SUMIF('WW Spending Total'!$B$10:$B$49,'Summary TC'!$B96,'WW Spending Total'!K$10:K$49),0)</f>
        <v>0</v>
      </c>
      <c r="M96" s="588">
        <f>IF($B$8="Actuals only",SUMIF('WW Spending Actual'!$B$10:$B$49,'Summary TC'!$B96,'WW Spending Actual'!L$10:L$49),0)+IF($B$8="Actuals + Projected",SUMIF('WW Spending Total'!$B$10:$B$49,'Summary TC'!$B96,'WW Spending Total'!L$10:L$49),0)</f>
        <v>0</v>
      </c>
      <c r="N96" s="588">
        <f>IF($B$8="Actuals only",SUMIF('WW Spending Actual'!$B$10:$B$49,'Summary TC'!$B96,'WW Spending Actual'!M$10:M$49),0)+IF($B$8="Actuals + Projected",SUMIF('WW Spending Total'!$B$10:$B$49,'Summary TC'!$B96,'WW Spending Total'!M$10:M$49),0)</f>
        <v>0</v>
      </c>
      <c r="O96" s="588">
        <f>IF($B$8="Actuals only",SUMIF('WW Spending Actual'!$B$10:$B$49,'Summary TC'!$B96,'WW Spending Actual'!N$10:N$49),0)+IF($B$8="Actuals + Projected",SUMIF('WW Spending Total'!$B$10:$B$49,'Summary TC'!$B96,'WW Spending Total'!N$10:N$49),0)</f>
        <v>0</v>
      </c>
      <c r="P96" s="588">
        <f>IF($B$8="Actuals only",SUMIF('WW Spending Actual'!$B$10:$B$49,'Summary TC'!$B96,'WW Spending Actual'!O$10:O$49),0)+IF($B$8="Actuals + Projected",SUMIF('WW Spending Total'!$B$10:$B$49,'Summary TC'!$B96,'WW Spending Total'!O$10:O$49),0)</f>
        <v>0</v>
      </c>
      <c r="Q96" s="588">
        <f>IF($B$8="Actuals only",SUMIF('WW Spending Actual'!$B$10:$B$49,'Summary TC'!$B96,'WW Spending Actual'!P$10:P$49),0)+IF($B$8="Actuals + Projected",SUMIF('WW Spending Total'!$B$10:$B$49,'Summary TC'!$B96,'WW Spending Total'!P$10:P$49),0)</f>
        <v>0</v>
      </c>
      <c r="R96" s="588">
        <f>IF($B$8="Actuals only",SUMIF('WW Spending Actual'!$B$10:$B$49,'Summary TC'!$B96,'WW Spending Actual'!Q$10:Q$49),0)+IF($B$8="Actuals + Projected",SUMIF('WW Spending Total'!$B$10:$B$49,'Summary TC'!$B96,'WW Spending Total'!Q$10:Q$49),0)</f>
        <v>0</v>
      </c>
      <c r="S96" s="588">
        <f>IF($B$8="Actuals only",SUMIF('WW Spending Actual'!$B$10:$B$49,'Summary TC'!$B96,'WW Spending Actual'!R$10:R$49),0)+IF($B$8="Actuals + Projected",SUMIF('WW Spending Total'!$B$10:$B$49,'Summary TC'!$B96,'WW Spending Total'!R$10:R$49),0)</f>
        <v>0</v>
      </c>
      <c r="T96" s="588">
        <f>IF($B$8="Actuals only",SUMIF('WW Spending Actual'!$B$10:$B$49,'Summary TC'!$B96,'WW Spending Actual'!S$10:S$49),0)+IF($B$8="Actuals + Projected",SUMIF('WW Spending Total'!$B$10:$B$49,'Summary TC'!$B96,'WW Spending Total'!S$10:S$49),0)</f>
        <v>0</v>
      </c>
      <c r="U96" s="588">
        <f>IF($B$8="Actuals only",SUMIF('WW Spending Actual'!$B$10:$B$49,'Summary TC'!$B96,'WW Spending Actual'!T$10:T$49),0)+IF($B$8="Actuals + Projected",SUMIF('WW Spending Total'!$B$10:$B$49,'Summary TC'!$B96,'WW Spending Total'!T$10:T$49),0)</f>
        <v>0</v>
      </c>
      <c r="V96" s="588">
        <f>IF($B$8="Actuals only",SUMIF('WW Spending Actual'!$B$10:$B$49,'Summary TC'!$B96,'WW Spending Actual'!U$10:U$49),0)+IF($B$8="Actuals + Projected",SUMIF('WW Spending Total'!$B$10:$B$49,'Summary TC'!$B96,'WW Spending Total'!U$10:U$49),0)</f>
        <v>0</v>
      </c>
      <c r="W96" s="588">
        <f>IF($B$8="Actuals only",SUMIF('WW Spending Actual'!$B$10:$B$49,'Summary TC'!$B96,'WW Spending Actual'!V$10:V$49),0)+IF($B$8="Actuals + Projected",SUMIF('WW Spending Total'!$B$10:$B$49,'Summary TC'!$B96,'WW Spending Total'!V$10:V$49),0)</f>
        <v>0</v>
      </c>
      <c r="X96" s="588">
        <f>IF($B$8="Actuals only",SUMIF('WW Spending Actual'!$B$10:$B$49,'Summary TC'!$B96,'WW Spending Actual'!W$10:W$49),0)+IF($B$8="Actuals + Projected",SUMIF('WW Spending Total'!$B$10:$B$49,'Summary TC'!$B96,'WW Spending Total'!W$10:W$49),0)</f>
        <v>0</v>
      </c>
      <c r="Y96" s="588">
        <f>IF($B$8="Actuals only",SUMIF('WW Spending Actual'!$B$10:$B$49,'Summary TC'!$B96,'WW Spending Actual'!X$10:X$49),0)+IF($B$8="Actuals + Projected",SUMIF('WW Spending Total'!$B$10:$B$49,'Summary TC'!$B96,'WW Spending Total'!X$10:X$49),0)</f>
        <v>0</v>
      </c>
      <c r="Z96" s="588">
        <f>IF($B$8="Actuals only",SUMIF('WW Spending Actual'!$B$10:$B$49,'Summary TC'!$B96,'WW Spending Actual'!Y$10:Y$49),0)+IF($B$8="Actuals + Projected",SUMIF('WW Spending Total'!$B$10:$B$49,'Summary TC'!$B96,'WW Spending Total'!Y$10:Y$49),0)</f>
        <v>0</v>
      </c>
      <c r="AA96" s="588">
        <f>IF($B$8="Actuals only",SUMIF('WW Spending Actual'!$B$10:$B$49,'Summary TC'!$B96,'WW Spending Actual'!Z$10:Z$49),0)+IF($B$8="Actuals + Projected",SUMIF('WW Spending Total'!$B$10:$B$49,'Summary TC'!$B96,'WW Spending Total'!Z$10:Z$49),0)</f>
        <v>0</v>
      </c>
      <c r="AB96" s="588">
        <f>IF($B$8="Actuals only",SUMIF('WW Spending Actual'!$B$10:$B$49,'Summary TC'!$B96,'WW Spending Actual'!AA$10:AA$49),0)+IF($B$8="Actuals + Projected",SUMIF('WW Spending Total'!$B$10:$B$49,'Summary TC'!$B96,'WW Spending Total'!AA$10:AA$49),0)</f>
        <v>0</v>
      </c>
      <c r="AC96" s="588">
        <f>IF($B$8="Actuals only",SUMIF('WW Spending Actual'!$B$10:$B$49,'Summary TC'!$B96,'WW Spending Actual'!AB$10:AB$49),0)+IF($B$8="Actuals + Projected",SUMIF('WW Spending Total'!$B$10:$B$49,'Summary TC'!$B96,'WW Spending Total'!AB$10:AB$49),0)</f>
        <v>0</v>
      </c>
      <c r="AD96" s="588">
        <f>IF($B$8="Actuals only",SUMIF('WW Spending Actual'!$B$10:$B$49,'Summary TC'!$B96,'WW Spending Actual'!AC$10:AC$49),0)+IF($B$8="Actuals + Projected",SUMIF('WW Spending Total'!$B$10:$B$49,'Summary TC'!$B96,'WW Spending Total'!AC$10:AC$49),0)</f>
        <v>0</v>
      </c>
      <c r="AE96" s="588">
        <f>IF($B$8="Actuals only",SUMIF('WW Spending Actual'!$B$10:$B$49,'Summary TC'!$B96,'WW Spending Actual'!AD$10:AD$49),0)+IF($B$8="Actuals + Projected",SUMIF('WW Spending Total'!$B$10:$B$49,'Summary TC'!$B96,'WW Spending Total'!AD$10:AD$49),0)</f>
        <v>0</v>
      </c>
      <c r="AF96" s="588">
        <f>IF($B$8="Actuals only",SUMIF('WW Spending Actual'!$B$10:$B$49,'Summary TC'!$B96,'WW Spending Actual'!AE$10:AE$49),0)+IF($B$8="Actuals + Projected",SUMIF('WW Spending Total'!$B$10:$B$49,'Summary TC'!$B96,'WW Spending Total'!AE$10:AE$49),0)</f>
        <v>0</v>
      </c>
      <c r="AG96" s="588">
        <f>IF($B$8="Actuals only",SUMIF('WW Spending Actual'!$B$10:$B$49,'Summary TC'!$B96,'WW Spending Actual'!AF$10:AF$49),0)+IF($B$8="Actuals + Projected",SUMIF('WW Spending Total'!$B$10:$B$49,'Summary TC'!$B96,'WW Spending Total'!AF$10:AF$49),0)</f>
        <v>0</v>
      </c>
      <c r="AH96" s="588">
        <f>IF($B$8="Actuals only",SUMIF('WW Spending Actual'!$B$10:$B$49,'Summary TC'!$B96,'WW Spending Actual'!AG$10:AG$49),0)+IF($B$8="Actuals + Projected",SUMIF('WW Spending Total'!$B$10:$B$49,'Summary TC'!$B96,'WW Spending Total'!AG$10:AG$49),0)</f>
        <v>0</v>
      </c>
      <c r="AI96" s="618"/>
    </row>
    <row r="97" spans="2:35" hidden="1" x14ac:dyDescent="0.2">
      <c r="B97" s="539" t="str">
        <f>IFERROR(VLOOKUP(C97,'MEG Def'!$A$24:$B$29,2),"")</f>
        <v/>
      </c>
      <c r="C97" s="585"/>
      <c r="D97" s="617"/>
      <c r="E97" s="587">
        <f>IF($B$8="Actuals only",SUMIF('WW Spending Actual'!$B$10:$B$49,'Summary TC'!$B97,'WW Spending Actual'!D$10:D$49),0)+IF($B$8="Actuals + Projected",SUMIF('WW Spending Total'!$B$10:$B$49,'Summary TC'!$B97,'WW Spending Total'!D$10:D$49),0)</f>
        <v>0</v>
      </c>
      <c r="F97" s="588">
        <f>IF($B$8="Actuals only",SUMIF('WW Spending Actual'!$B$10:$B$49,'Summary TC'!$B97,'WW Spending Actual'!E$10:E$49),0)+IF($B$8="Actuals + Projected",SUMIF('WW Spending Total'!$B$10:$B$49,'Summary TC'!$B97,'WW Spending Total'!E$10:E$49),0)</f>
        <v>0</v>
      </c>
      <c r="G97" s="588">
        <f>IF($B$8="Actuals only",SUMIF('WW Spending Actual'!$B$10:$B$49,'Summary TC'!$B97,'WW Spending Actual'!F$10:F$49),0)+IF($B$8="Actuals + Projected",SUMIF('WW Spending Total'!$B$10:$B$49,'Summary TC'!$B97,'WW Spending Total'!F$10:F$49),0)</f>
        <v>0</v>
      </c>
      <c r="H97" s="588">
        <f>IF($B$8="Actuals only",SUMIF('WW Spending Actual'!$B$10:$B$49,'Summary TC'!$B97,'WW Spending Actual'!G$10:G$49),0)+IF($B$8="Actuals + Projected",SUMIF('WW Spending Total'!$B$10:$B$49,'Summary TC'!$B97,'WW Spending Total'!G$10:G$49),0)</f>
        <v>0</v>
      </c>
      <c r="I97" s="588">
        <f>IF($B$8="Actuals only",SUMIF('WW Spending Actual'!$B$10:$B$49,'Summary TC'!$B97,'WW Spending Actual'!H$10:H$49),0)+IF($B$8="Actuals + Projected",SUMIF('WW Spending Total'!$B$10:$B$49,'Summary TC'!$B97,'WW Spending Total'!H$10:H$49),0)</f>
        <v>0</v>
      </c>
      <c r="J97" s="588">
        <f>IF($B$8="Actuals only",SUMIF('WW Spending Actual'!$B$10:$B$49,'Summary TC'!$B97,'WW Spending Actual'!I$10:I$49),0)+IF($B$8="Actuals + Projected",SUMIF('WW Spending Total'!$B$10:$B$49,'Summary TC'!$B97,'WW Spending Total'!I$10:I$49),0)</f>
        <v>0</v>
      </c>
      <c r="K97" s="588">
        <f>IF($B$8="Actuals only",SUMIF('WW Spending Actual'!$B$10:$B$49,'Summary TC'!$B97,'WW Spending Actual'!J$10:J$49),0)+IF($B$8="Actuals + Projected",SUMIF('WW Spending Total'!$B$10:$B$49,'Summary TC'!$B97,'WW Spending Total'!J$10:J$49),0)</f>
        <v>0</v>
      </c>
      <c r="L97" s="588">
        <f>IF($B$8="Actuals only",SUMIF('WW Spending Actual'!$B$10:$B$49,'Summary TC'!$B97,'WW Spending Actual'!K$10:K$49),0)+IF($B$8="Actuals + Projected",SUMIF('WW Spending Total'!$B$10:$B$49,'Summary TC'!$B97,'WW Spending Total'!K$10:K$49),0)</f>
        <v>0</v>
      </c>
      <c r="M97" s="588">
        <f>IF($B$8="Actuals only",SUMIF('WW Spending Actual'!$B$10:$B$49,'Summary TC'!$B97,'WW Spending Actual'!L$10:L$49),0)+IF($B$8="Actuals + Projected",SUMIF('WW Spending Total'!$B$10:$B$49,'Summary TC'!$B97,'WW Spending Total'!L$10:L$49),0)</f>
        <v>0</v>
      </c>
      <c r="N97" s="588">
        <f>IF($B$8="Actuals only",SUMIF('WW Spending Actual'!$B$10:$B$49,'Summary TC'!$B97,'WW Spending Actual'!M$10:M$49),0)+IF($B$8="Actuals + Projected",SUMIF('WW Spending Total'!$B$10:$B$49,'Summary TC'!$B97,'WW Spending Total'!M$10:M$49),0)</f>
        <v>0</v>
      </c>
      <c r="O97" s="588">
        <f>IF($B$8="Actuals only",SUMIF('WW Spending Actual'!$B$10:$B$49,'Summary TC'!$B97,'WW Spending Actual'!N$10:N$49),0)+IF($B$8="Actuals + Projected",SUMIF('WW Spending Total'!$B$10:$B$49,'Summary TC'!$B97,'WW Spending Total'!N$10:N$49),0)</f>
        <v>0</v>
      </c>
      <c r="P97" s="588">
        <f>IF($B$8="Actuals only",SUMIF('WW Spending Actual'!$B$10:$B$49,'Summary TC'!$B97,'WW Spending Actual'!O$10:O$49),0)+IF($B$8="Actuals + Projected",SUMIF('WW Spending Total'!$B$10:$B$49,'Summary TC'!$B97,'WW Spending Total'!O$10:O$49),0)</f>
        <v>0</v>
      </c>
      <c r="Q97" s="588">
        <f>IF($B$8="Actuals only",SUMIF('WW Spending Actual'!$B$10:$B$49,'Summary TC'!$B97,'WW Spending Actual'!P$10:P$49),0)+IF($B$8="Actuals + Projected",SUMIF('WW Spending Total'!$B$10:$B$49,'Summary TC'!$B97,'WW Spending Total'!P$10:P$49),0)</f>
        <v>0</v>
      </c>
      <c r="R97" s="588">
        <f>IF($B$8="Actuals only",SUMIF('WW Spending Actual'!$B$10:$B$49,'Summary TC'!$B97,'WW Spending Actual'!Q$10:Q$49),0)+IF($B$8="Actuals + Projected",SUMIF('WW Spending Total'!$B$10:$B$49,'Summary TC'!$B97,'WW Spending Total'!Q$10:Q$49),0)</f>
        <v>0</v>
      </c>
      <c r="S97" s="588">
        <f>IF($B$8="Actuals only",SUMIF('WW Spending Actual'!$B$10:$B$49,'Summary TC'!$B97,'WW Spending Actual'!R$10:R$49),0)+IF($B$8="Actuals + Projected",SUMIF('WW Spending Total'!$B$10:$B$49,'Summary TC'!$B97,'WW Spending Total'!R$10:R$49),0)</f>
        <v>0</v>
      </c>
      <c r="T97" s="588">
        <f>IF($B$8="Actuals only",SUMIF('WW Spending Actual'!$B$10:$B$49,'Summary TC'!$B97,'WW Spending Actual'!S$10:S$49),0)+IF($B$8="Actuals + Projected",SUMIF('WW Spending Total'!$B$10:$B$49,'Summary TC'!$B97,'WW Spending Total'!S$10:S$49),0)</f>
        <v>0</v>
      </c>
      <c r="U97" s="588">
        <f>IF($B$8="Actuals only",SUMIF('WW Spending Actual'!$B$10:$B$49,'Summary TC'!$B97,'WW Spending Actual'!T$10:T$49),0)+IF($B$8="Actuals + Projected",SUMIF('WW Spending Total'!$B$10:$B$49,'Summary TC'!$B97,'WW Spending Total'!T$10:T$49),0)</f>
        <v>0</v>
      </c>
      <c r="V97" s="588">
        <f>IF($B$8="Actuals only",SUMIF('WW Spending Actual'!$B$10:$B$49,'Summary TC'!$B97,'WW Spending Actual'!U$10:U$49),0)+IF($B$8="Actuals + Projected",SUMIF('WW Spending Total'!$B$10:$B$49,'Summary TC'!$B97,'WW Spending Total'!U$10:U$49),0)</f>
        <v>0</v>
      </c>
      <c r="W97" s="588">
        <f>IF($B$8="Actuals only",SUMIF('WW Spending Actual'!$B$10:$B$49,'Summary TC'!$B97,'WW Spending Actual'!V$10:V$49),0)+IF($B$8="Actuals + Projected",SUMIF('WW Spending Total'!$B$10:$B$49,'Summary TC'!$B97,'WW Spending Total'!V$10:V$49),0)</f>
        <v>0</v>
      </c>
      <c r="X97" s="588">
        <f>IF($B$8="Actuals only",SUMIF('WW Spending Actual'!$B$10:$B$49,'Summary TC'!$B97,'WW Spending Actual'!W$10:W$49),0)+IF($B$8="Actuals + Projected",SUMIF('WW Spending Total'!$B$10:$B$49,'Summary TC'!$B97,'WW Spending Total'!W$10:W$49),0)</f>
        <v>0</v>
      </c>
      <c r="Y97" s="588">
        <f>IF($B$8="Actuals only",SUMIF('WW Spending Actual'!$B$10:$B$49,'Summary TC'!$B97,'WW Spending Actual'!X$10:X$49),0)+IF($B$8="Actuals + Projected",SUMIF('WW Spending Total'!$B$10:$B$49,'Summary TC'!$B97,'WW Spending Total'!X$10:X$49),0)</f>
        <v>0</v>
      </c>
      <c r="Z97" s="588">
        <f>IF($B$8="Actuals only",SUMIF('WW Spending Actual'!$B$10:$B$49,'Summary TC'!$B97,'WW Spending Actual'!Y$10:Y$49),0)+IF($B$8="Actuals + Projected",SUMIF('WW Spending Total'!$B$10:$B$49,'Summary TC'!$B97,'WW Spending Total'!Y$10:Y$49),0)</f>
        <v>0</v>
      </c>
      <c r="AA97" s="588">
        <f>IF($B$8="Actuals only",SUMIF('WW Spending Actual'!$B$10:$B$49,'Summary TC'!$B97,'WW Spending Actual'!Z$10:Z$49),0)+IF($B$8="Actuals + Projected",SUMIF('WW Spending Total'!$B$10:$B$49,'Summary TC'!$B97,'WW Spending Total'!Z$10:Z$49),0)</f>
        <v>0</v>
      </c>
      <c r="AB97" s="588">
        <f>IF($B$8="Actuals only",SUMIF('WW Spending Actual'!$B$10:$B$49,'Summary TC'!$B97,'WW Spending Actual'!AA$10:AA$49),0)+IF($B$8="Actuals + Projected",SUMIF('WW Spending Total'!$B$10:$B$49,'Summary TC'!$B97,'WW Spending Total'!AA$10:AA$49),0)</f>
        <v>0</v>
      </c>
      <c r="AC97" s="588">
        <f>IF($B$8="Actuals only",SUMIF('WW Spending Actual'!$B$10:$B$49,'Summary TC'!$B97,'WW Spending Actual'!AB$10:AB$49),0)+IF($B$8="Actuals + Projected",SUMIF('WW Spending Total'!$B$10:$B$49,'Summary TC'!$B97,'WW Spending Total'!AB$10:AB$49),0)</f>
        <v>0</v>
      </c>
      <c r="AD97" s="588">
        <f>IF($B$8="Actuals only",SUMIF('WW Spending Actual'!$B$10:$B$49,'Summary TC'!$B97,'WW Spending Actual'!AC$10:AC$49),0)+IF($B$8="Actuals + Projected",SUMIF('WW Spending Total'!$B$10:$B$49,'Summary TC'!$B97,'WW Spending Total'!AC$10:AC$49),0)</f>
        <v>0</v>
      </c>
      <c r="AE97" s="588">
        <f>IF($B$8="Actuals only",SUMIF('WW Spending Actual'!$B$10:$B$49,'Summary TC'!$B97,'WW Spending Actual'!AD$10:AD$49),0)+IF($B$8="Actuals + Projected",SUMIF('WW Spending Total'!$B$10:$B$49,'Summary TC'!$B97,'WW Spending Total'!AD$10:AD$49),0)</f>
        <v>0</v>
      </c>
      <c r="AF97" s="588">
        <f>IF($B$8="Actuals only",SUMIF('WW Spending Actual'!$B$10:$B$49,'Summary TC'!$B97,'WW Spending Actual'!AE$10:AE$49),0)+IF($B$8="Actuals + Projected",SUMIF('WW Spending Total'!$B$10:$B$49,'Summary TC'!$B97,'WW Spending Total'!AE$10:AE$49),0)</f>
        <v>0</v>
      </c>
      <c r="AG97" s="588">
        <f>IF($B$8="Actuals only",SUMIF('WW Spending Actual'!$B$10:$B$49,'Summary TC'!$B97,'WW Spending Actual'!AF$10:AF$49),0)+IF($B$8="Actuals + Projected",SUMIF('WW Spending Total'!$B$10:$B$49,'Summary TC'!$B97,'WW Spending Total'!AF$10:AF$49),0)</f>
        <v>0</v>
      </c>
      <c r="AH97" s="588">
        <f>IF($B$8="Actuals only",SUMIF('WW Spending Actual'!$B$10:$B$49,'Summary TC'!$B97,'WW Spending Actual'!AG$10:AG$49),0)+IF($B$8="Actuals + Projected",SUMIF('WW Spending Total'!$B$10:$B$49,'Summary TC'!$B97,'WW Spending Total'!AG$10:AG$49),0)</f>
        <v>0</v>
      </c>
      <c r="AI97" s="618"/>
    </row>
    <row r="98" spans="2:35" hidden="1" x14ac:dyDescent="0.2">
      <c r="B98" s="539" t="str">
        <f>IFERROR(VLOOKUP(C98,'MEG Def'!$A$24:$B$29,2),"")</f>
        <v/>
      </c>
      <c r="C98" s="585"/>
      <c r="D98" s="617"/>
      <c r="E98" s="587">
        <f>IF($B$8="Actuals only",SUMIF('WW Spending Actual'!$B$10:$B$49,'Summary TC'!$B98,'WW Spending Actual'!D$10:D$49),0)+IF($B$8="Actuals + Projected",SUMIF('WW Spending Total'!$B$10:$B$49,'Summary TC'!$B98,'WW Spending Total'!D$10:D$49),0)</f>
        <v>0</v>
      </c>
      <c r="F98" s="588">
        <f>IF($B$8="Actuals only",SUMIF('WW Spending Actual'!$B$10:$B$49,'Summary TC'!$B98,'WW Spending Actual'!E$10:E$49),0)+IF($B$8="Actuals + Projected",SUMIF('WW Spending Total'!$B$10:$B$49,'Summary TC'!$B98,'WW Spending Total'!E$10:E$49),0)</f>
        <v>0</v>
      </c>
      <c r="G98" s="588">
        <f>IF($B$8="Actuals only",SUMIF('WW Spending Actual'!$B$10:$B$49,'Summary TC'!$B98,'WW Spending Actual'!F$10:F$49),0)+IF($B$8="Actuals + Projected",SUMIF('WW Spending Total'!$B$10:$B$49,'Summary TC'!$B98,'WW Spending Total'!F$10:F$49),0)</f>
        <v>0</v>
      </c>
      <c r="H98" s="588">
        <f>IF($B$8="Actuals only",SUMIF('WW Spending Actual'!$B$10:$B$49,'Summary TC'!$B98,'WW Spending Actual'!G$10:G$49),0)+IF($B$8="Actuals + Projected",SUMIF('WW Spending Total'!$B$10:$B$49,'Summary TC'!$B98,'WW Spending Total'!G$10:G$49),0)</f>
        <v>0</v>
      </c>
      <c r="I98" s="588">
        <f>IF($B$8="Actuals only",SUMIF('WW Spending Actual'!$B$10:$B$49,'Summary TC'!$B98,'WW Spending Actual'!H$10:H$49),0)+IF($B$8="Actuals + Projected",SUMIF('WW Spending Total'!$B$10:$B$49,'Summary TC'!$B98,'WW Spending Total'!H$10:H$49),0)</f>
        <v>0</v>
      </c>
      <c r="J98" s="588">
        <f>IF($B$8="Actuals only",SUMIF('WW Spending Actual'!$B$10:$B$49,'Summary TC'!$B98,'WW Spending Actual'!I$10:I$49),0)+IF($B$8="Actuals + Projected",SUMIF('WW Spending Total'!$B$10:$B$49,'Summary TC'!$B98,'WW Spending Total'!I$10:I$49),0)</f>
        <v>0</v>
      </c>
      <c r="K98" s="588">
        <f>IF($B$8="Actuals only",SUMIF('WW Spending Actual'!$B$10:$B$49,'Summary TC'!$B98,'WW Spending Actual'!J$10:J$49),0)+IF($B$8="Actuals + Projected",SUMIF('WW Spending Total'!$B$10:$B$49,'Summary TC'!$B98,'WW Spending Total'!J$10:J$49),0)</f>
        <v>0</v>
      </c>
      <c r="L98" s="588">
        <f>IF($B$8="Actuals only",SUMIF('WW Spending Actual'!$B$10:$B$49,'Summary TC'!$B98,'WW Spending Actual'!K$10:K$49),0)+IF($B$8="Actuals + Projected",SUMIF('WW Spending Total'!$B$10:$B$49,'Summary TC'!$B98,'WW Spending Total'!K$10:K$49),0)</f>
        <v>0</v>
      </c>
      <c r="M98" s="588">
        <f>IF($B$8="Actuals only",SUMIF('WW Spending Actual'!$B$10:$B$49,'Summary TC'!$B98,'WW Spending Actual'!L$10:L$49),0)+IF($B$8="Actuals + Projected",SUMIF('WW Spending Total'!$B$10:$B$49,'Summary TC'!$B98,'WW Spending Total'!L$10:L$49),0)</f>
        <v>0</v>
      </c>
      <c r="N98" s="588">
        <f>IF($B$8="Actuals only",SUMIF('WW Spending Actual'!$B$10:$B$49,'Summary TC'!$B98,'WW Spending Actual'!M$10:M$49),0)+IF($B$8="Actuals + Projected",SUMIF('WW Spending Total'!$B$10:$B$49,'Summary TC'!$B98,'WW Spending Total'!M$10:M$49),0)</f>
        <v>0</v>
      </c>
      <c r="O98" s="588">
        <f>IF($B$8="Actuals only",SUMIF('WW Spending Actual'!$B$10:$B$49,'Summary TC'!$B98,'WW Spending Actual'!N$10:N$49),0)+IF($B$8="Actuals + Projected",SUMIF('WW Spending Total'!$B$10:$B$49,'Summary TC'!$B98,'WW Spending Total'!N$10:N$49),0)</f>
        <v>0</v>
      </c>
      <c r="P98" s="588">
        <f>IF($B$8="Actuals only",SUMIF('WW Spending Actual'!$B$10:$B$49,'Summary TC'!$B98,'WW Spending Actual'!O$10:O$49),0)+IF($B$8="Actuals + Projected",SUMIF('WW Spending Total'!$B$10:$B$49,'Summary TC'!$B98,'WW Spending Total'!O$10:O$49),0)</f>
        <v>0</v>
      </c>
      <c r="Q98" s="588">
        <f>IF($B$8="Actuals only",SUMIF('WW Spending Actual'!$B$10:$B$49,'Summary TC'!$B98,'WW Spending Actual'!P$10:P$49),0)+IF($B$8="Actuals + Projected",SUMIF('WW Spending Total'!$B$10:$B$49,'Summary TC'!$B98,'WW Spending Total'!P$10:P$49),0)</f>
        <v>0</v>
      </c>
      <c r="R98" s="588">
        <f>IF($B$8="Actuals only",SUMIF('WW Spending Actual'!$B$10:$B$49,'Summary TC'!$B98,'WW Spending Actual'!Q$10:Q$49),0)+IF($B$8="Actuals + Projected",SUMIF('WW Spending Total'!$B$10:$B$49,'Summary TC'!$B98,'WW Spending Total'!Q$10:Q$49),0)</f>
        <v>0</v>
      </c>
      <c r="S98" s="588">
        <f>IF($B$8="Actuals only",SUMIF('WW Spending Actual'!$B$10:$B$49,'Summary TC'!$B98,'WW Spending Actual'!R$10:R$49),0)+IF($B$8="Actuals + Projected",SUMIF('WW Spending Total'!$B$10:$B$49,'Summary TC'!$B98,'WW Spending Total'!R$10:R$49),0)</f>
        <v>0</v>
      </c>
      <c r="T98" s="588">
        <f>IF($B$8="Actuals only",SUMIF('WW Spending Actual'!$B$10:$B$49,'Summary TC'!$B98,'WW Spending Actual'!S$10:S$49),0)+IF($B$8="Actuals + Projected",SUMIF('WW Spending Total'!$B$10:$B$49,'Summary TC'!$B98,'WW Spending Total'!S$10:S$49),0)</f>
        <v>0</v>
      </c>
      <c r="U98" s="588">
        <f>IF($B$8="Actuals only",SUMIF('WW Spending Actual'!$B$10:$B$49,'Summary TC'!$B98,'WW Spending Actual'!T$10:T$49),0)+IF($B$8="Actuals + Projected",SUMIF('WW Spending Total'!$B$10:$B$49,'Summary TC'!$B98,'WW Spending Total'!T$10:T$49),0)</f>
        <v>0</v>
      </c>
      <c r="V98" s="588">
        <f>IF($B$8="Actuals only",SUMIF('WW Spending Actual'!$B$10:$B$49,'Summary TC'!$B98,'WW Spending Actual'!U$10:U$49),0)+IF($B$8="Actuals + Projected",SUMIF('WW Spending Total'!$B$10:$B$49,'Summary TC'!$B98,'WW Spending Total'!U$10:U$49),0)</f>
        <v>0</v>
      </c>
      <c r="W98" s="588">
        <f>IF($B$8="Actuals only",SUMIF('WW Spending Actual'!$B$10:$B$49,'Summary TC'!$B98,'WW Spending Actual'!V$10:V$49),0)+IF($B$8="Actuals + Projected",SUMIF('WW Spending Total'!$B$10:$B$49,'Summary TC'!$B98,'WW Spending Total'!V$10:V$49),0)</f>
        <v>0</v>
      </c>
      <c r="X98" s="588">
        <f>IF($B$8="Actuals only",SUMIF('WW Spending Actual'!$B$10:$B$49,'Summary TC'!$B98,'WW Spending Actual'!W$10:W$49),0)+IF($B$8="Actuals + Projected",SUMIF('WW Spending Total'!$B$10:$B$49,'Summary TC'!$B98,'WW Spending Total'!W$10:W$49),0)</f>
        <v>0</v>
      </c>
      <c r="Y98" s="588">
        <f>IF($B$8="Actuals only",SUMIF('WW Spending Actual'!$B$10:$B$49,'Summary TC'!$B98,'WW Spending Actual'!X$10:X$49),0)+IF($B$8="Actuals + Projected",SUMIF('WW Spending Total'!$B$10:$B$49,'Summary TC'!$B98,'WW Spending Total'!X$10:X$49),0)</f>
        <v>0</v>
      </c>
      <c r="Z98" s="588">
        <f>IF($B$8="Actuals only",SUMIF('WW Spending Actual'!$B$10:$B$49,'Summary TC'!$B98,'WW Spending Actual'!Y$10:Y$49),0)+IF($B$8="Actuals + Projected",SUMIF('WW Spending Total'!$B$10:$B$49,'Summary TC'!$B98,'WW Spending Total'!Y$10:Y$49),0)</f>
        <v>0</v>
      </c>
      <c r="AA98" s="588">
        <f>IF($B$8="Actuals only",SUMIF('WW Spending Actual'!$B$10:$B$49,'Summary TC'!$B98,'WW Spending Actual'!Z$10:Z$49),0)+IF($B$8="Actuals + Projected",SUMIF('WW Spending Total'!$B$10:$B$49,'Summary TC'!$B98,'WW Spending Total'!Z$10:Z$49),0)</f>
        <v>0</v>
      </c>
      <c r="AB98" s="588">
        <f>IF($B$8="Actuals only",SUMIF('WW Spending Actual'!$B$10:$B$49,'Summary TC'!$B98,'WW Spending Actual'!AA$10:AA$49),0)+IF($B$8="Actuals + Projected",SUMIF('WW Spending Total'!$B$10:$B$49,'Summary TC'!$B98,'WW Spending Total'!AA$10:AA$49),0)</f>
        <v>0</v>
      </c>
      <c r="AC98" s="588">
        <f>IF($B$8="Actuals only",SUMIF('WW Spending Actual'!$B$10:$B$49,'Summary TC'!$B98,'WW Spending Actual'!AB$10:AB$49),0)+IF($B$8="Actuals + Projected",SUMIF('WW Spending Total'!$B$10:$B$49,'Summary TC'!$B98,'WW Spending Total'!AB$10:AB$49),0)</f>
        <v>0</v>
      </c>
      <c r="AD98" s="588">
        <f>IF($B$8="Actuals only",SUMIF('WW Spending Actual'!$B$10:$B$49,'Summary TC'!$B98,'WW Spending Actual'!AC$10:AC$49),0)+IF($B$8="Actuals + Projected",SUMIF('WW Spending Total'!$B$10:$B$49,'Summary TC'!$B98,'WW Spending Total'!AC$10:AC$49),0)</f>
        <v>0</v>
      </c>
      <c r="AE98" s="588">
        <f>IF($B$8="Actuals only",SUMIF('WW Spending Actual'!$B$10:$B$49,'Summary TC'!$B98,'WW Spending Actual'!AD$10:AD$49),0)+IF($B$8="Actuals + Projected",SUMIF('WW Spending Total'!$B$10:$B$49,'Summary TC'!$B98,'WW Spending Total'!AD$10:AD$49),0)</f>
        <v>0</v>
      </c>
      <c r="AF98" s="588">
        <f>IF($B$8="Actuals only",SUMIF('WW Spending Actual'!$B$10:$B$49,'Summary TC'!$B98,'WW Spending Actual'!AE$10:AE$49),0)+IF($B$8="Actuals + Projected",SUMIF('WW Spending Total'!$B$10:$B$49,'Summary TC'!$B98,'WW Spending Total'!AE$10:AE$49),0)</f>
        <v>0</v>
      </c>
      <c r="AG98" s="588">
        <f>IF($B$8="Actuals only",SUMIF('WW Spending Actual'!$B$10:$B$49,'Summary TC'!$B98,'WW Spending Actual'!AF$10:AF$49),0)+IF($B$8="Actuals + Projected",SUMIF('WW Spending Total'!$B$10:$B$49,'Summary TC'!$B98,'WW Spending Total'!AF$10:AF$49),0)</f>
        <v>0</v>
      </c>
      <c r="AH98" s="588">
        <f>IF($B$8="Actuals only",SUMIF('WW Spending Actual'!$B$10:$B$49,'Summary TC'!$B98,'WW Spending Actual'!AG$10:AG$49),0)+IF($B$8="Actuals + Projected",SUMIF('WW Spending Total'!$B$10:$B$49,'Summary TC'!$B98,'WW Spending Total'!AG$10:AG$49),0)</f>
        <v>0</v>
      </c>
      <c r="AI98" s="618"/>
    </row>
    <row r="99" spans="2:35" hidden="1" x14ac:dyDescent="0.2">
      <c r="B99" s="539" t="str">
        <f>IFERROR(VLOOKUP(C99,'MEG Def'!$A$24:$B$29,2),"")</f>
        <v/>
      </c>
      <c r="C99" s="585"/>
      <c r="D99" s="617"/>
      <c r="E99" s="587">
        <f>IF($B$8="Actuals only",SUMIF('WW Spending Actual'!$B$10:$B$49,'Summary TC'!$B99,'WW Spending Actual'!D$10:D$49),0)+IF($B$8="Actuals + Projected",SUMIF('WW Spending Total'!$B$10:$B$49,'Summary TC'!$B99,'WW Spending Total'!D$10:D$49),0)</f>
        <v>0</v>
      </c>
      <c r="F99" s="588">
        <f>IF($B$8="Actuals only",SUMIF('WW Spending Actual'!$B$10:$B$49,'Summary TC'!$B99,'WW Spending Actual'!E$10:E$49),0)+IF($B$8="Actuals + Projected",SUMIF('WW Spending Total'!$B$10:$B$49,'Summary TC'!$B99,'WW Spending Total'!E$10:E$49),0)</f>
        <v>0</v>
      </c>
      <c r="G99" s="588">
        <f>IF($B$8="Actuals only",SUMIF('WW Spending Actual'!$B$10:$B$49,'Summary TC'!$B99,'WW Spending Actual'!F$10:F$49),0)+IF($B$8="Actuals + Projected",SUMIF('WW Spending Total'!$B$10:$B$49,'Summary TC'!$B99,'WW Spending Total'!F$10:F$49),0)</f>
        <v>0</v>
      </c>
      <c r="H99" s="588">
        <f>IF($B$8="Actuals only",SUMIF('WW Spending Actual'!$B$10:$B$49,'Summary TC'!$B99,'WW Spending Actual'!G$10:G$49),0)+IF($B$8="Actuals + Projected",SUMIF('WW Spending Total'!$B$10:$B$49,'Summary TC'!$B99,'WW Spending Total'!G$10:G$49),0)</f>
        <v>0</v>
      </c>
      <c r="I99" s="588">
        <f>IF($B$8="Actuals only",SUMIF('WW Spending Actual'!$B$10:$B$49,'Summary TC'!$B99,'WW Spending Actual'!H$10:H$49),0)+IF($B$8="Actuals + Projected",SUMIF('WW Spending Total'!$B$10:$B$49,'Summary TC'!$B99,'WW Spending Total'!H$10:H$49),0)</f>
        <v>0</v>
      </c>
      <c r="J99" s="588">
        <f>IF($B$8="Actuals only",SUMIF('WW Spending Actual'!$B$10:$B$49,'Summary TC'!$B99,'WW Spending Actual'!I$10:I$49),0)+IF($B$8="Actuals + Projected",SUMIF('WW Spending Total'!$B$10:$B$49,'Summary TC'!$B99,'WW Spending Total'!I$10:I$49),0)</f>
        <v>0</v>
      </c>
      <c r="K99" s="588">
        <f>IF($B$8="Actuals only",SUMIF('WW Spending Actual'!$B$10:$B$49,'Summary TC'!$B99,'WW Spending Actual'!J$10:J$49),0)+IF($B$8="Actuals + Projected",SUMIF('WW Spending Total'!$B$10:$B$49,'Summary TC'!$B99,'WW Spending Total'!J$10:J$49),0)</f>
        <v>0</v>
      </c>
      <c r="L99" s="588">
        <f>IF($B$8="Actuals only",SUMIF('WW Spending Actual'!$B$10:$B$49,'Summary TC'!$B99,'WW Spending Actual'!K$10:K$49),0)+IF($B$8="Actuals + Projected",SUMIF('WW Spending Total'!$B$10:$B$49,'Summary TC'!$B99,'WW Spending Total'!K$10:K$49),0)</f>
        <v>0</v>
      </c>
      <c r="M99" s="588">
        <f>IF($B$8="Actuals only",SUMIF('WW Spending Actual'!$B$10:$B$49,'Summary TC'!$B99,'WW Spending Actual'!L$10:L$49),0)+IF($B$8="Actuals + Projected",SUMIF('WW Spending Total'!$B$10:$B$49,'Summary TC'!$B99,'WW Spending Total'!L$10:L$49),0)</f>
        <v>0</v>
      </c>
      <c r="N99" s="588">
        <f>IF($B$8="Actuals only",SUMIF('WW Spending Actual'!$B$10:$B$49,'Summary TC'!$B99,'WW Spending Actual'!M$10:M$49),0)+IF($B$8="Actuals + Projected",SUMIF('WW Spending Total'!$B$10:$B$49,'Summary TC'!$B99,'WW Spending Total'!M$10:M$49),0)</f>
        <v>0</v>
      </c>
      <c r="O99" s="588">
        <f>IF($B$8="Actuals only",SUMIF('WW Spending Actual'!$B$10:$B$49,'Summary TC'!$B99,'WW Spending Actual'!N$10:N$49),0)+IF($B$8="Actuals + Projected",SUMIF('WW Spending Total'!$B$10:$B$49,'Summary TC'!$B99,'WW Spending Total'!N$10:N$49),0)</f>
        <v>0</v>
      </c>
      <c r="P99" s="588">
        <f>IF($B$8="Actuals only",SUMIF('WW Spending Actual'!$B$10:$B$49,'Summary TC'!$B99,'WW Spending Actual'!O$10:O$49),0)+IF($B$8="Actuals + Projected",SUMIF('WW Spending Total'!$B$10:$B$49,'Summary TC'!$B99,'WW Spending Total'!O$10:O$49),0)</f>
        <v>0</v>
      </c>
      <c r="Q99" s="588">
        <f>IF($B$8="Actuals only",SUMIF('WW Spending Actual'!$B$10:$B$49,'Summary TC'!$B99,'WW Spending Actual'!P$10:P$49),0)+IF($B$8="Actuals + Projected",SUMIF('WW Spending Total'!$B$10:$B$49,'Summary TC'!$B99,'WW Spending Total'!P$10:P$49),0)</f>
        <v>0</v>
      </c>
      <c r="R99" s="588">
        <f>IF($B$8="Actuals only",SUMIF('WW Spending Actual'!$B$10:$B$49,'Summary TC'!$B99,'WW Spending Actual'!Q$10:Q$49),0)+IF($B$8="Actuals + Projected",SUMIF('WW Spending Total'!$B$10:$B$49,'Summary TC'!$B99,'WW Spending Total'!Q$10:Q$49),0)</f>
        <v>0</v>
      </c>
      <c r="S99" s="588">
        <f>IF($B$8="Actuals only",SUMIF('WW Spending Actual'!$B$10:$B$49,'Summary TC'!$B99,'WW Spending Actual'!R$10:R$49),0)+IF($B$8="Actuals + Projected",SUMIF('WW Spending Total'!$B$10:$B$49,'Summary TC'!$B99,'WW Spending Total'!R$10:R$49),0)</f>
        <v>0</v>
      </c>
      <c r="T99" s="588">
        <f>IF($B$8="Actuals only",SUMIF('WW Spending Actual'!$B$10:$B$49,'Summary TC'!$B99,'WW Spending Actual'!S$10:S$49),0)+IF($B$8="Actuals + Projected",SUMIF('WW Spending Total'!$B$10:$B$49,'Summary TC'!$B99,'WW Spending Total'!S$10:S$49),0)</f>
        <v>0</v>
      </c>
      <c r="U99" s="588">
        <f>IF($B$8="Actuals only",SUMIF('WW Spending Actual'!$B$10:$B$49,'Summary TC'!$B99,'WW Spending Actual'!T$10:T$49),0)+IF($B$8="Actuals + Projected",SUMIF('WW Spending Total'!$B$10:$B$49,'Summary TC'!$B99,'WW Spending Total'!T$10:T$49),0)</f>
        <v>0</v>
      </c>
      <c r="V99" s="588">
        <f>IF($B$8="Actuals only",SUMIF('WW Spending Actual'!$B$10:$B$49,'Summary TC'!$B99,'WW Spending Actual'!U$10:U$49),0)+IF($B$8="Actuals + Projected",SUMIF('WW Spending Total'!$B$10:$B$49,'Summary TC'!$B99,'WW Spending Total'!U$10:U$49),0)</f>
        <v>0</v>
      </c>
      <c r="W99" s="588">
        <f>IF($B$8="Actuals only",SUMIF('WW Spending Actual'!$B$10:$B$49,'Summary TC'!$B99,'WW Spending Actual'!V$10:V$49),0)+IF($B$8="Actuals + Projected",SUMIF('WW Spending Total'!$B$10:$B$49,'Summary TC'!$B99,'WW Spending Total'!V$10:V$49),0)</f>
        <v>0</v>
      </c>
      <c r="X99" s="588">
        <f>IF($B$8="Actuals only",SUMIF('WW Spending Actual'!$B$10:$B$49,'Summary TC'!$B99,'WW Spending Actual'!W$10:W$49),0)+IF($B$8="Actuals + Projected",SUMIF('WW Spending Total'!$B$10:$B$49,'Summary TC'!$B99,'WW Spending Total'!W$10:W$49),0)</f>
        <v>0</v>
      </c>
      <c r="Y99" s="588">
        <f>IF($B$8="Actuals only",SUMIF('WW Spending Actual'!$B$10:$B$49,'Summary TC'!$B99,'WW Spending Actual'!X$10:X$49),0)+IF($B$8="Actuals + Projected",SUMIF('WW Spending Total'!$B$10:$B$49,'Summary TC'!$B99,'WW Spending Total'!X$10:X$49),0)</f>
        <v>0</v>
      </c>
      <c r="Z99" s="588">
        <f>IF($B$8="Actuals only",SUMIF('WW Spending Actual'!$B$10:$B$49,'Summary TC'!$B99,'WW Spending Actual'!Y$10:Y$49),0)+IF($B$8="Actuals + Projected",SUMIF('WW Spending Total'!$B$10:$B$49,'Summary TC'!$B99,'WW Spending Total'!Y$10:Y$49),0)</f>
        <v>0</v>
      </c>
      <c r="AA99" s="588">
        <f>IF($B$8="Actuals only",SUMIF('WW Spending Actual'!$B$10:$B$49,'Summary TC'!$B99,'WW Spending Actual'!Z$10:Z$49),0)+IF($B$8="Actuals + Projected",SUMIF('WW Spending Total'!$B$10:$B$49,'Summary TC'!$B99,'WW Spending Total'!Z$10:Z$49),0)</f>
        <v>0</v>
      </c>
      <c r="AB99" s="588">
        <f>IF($B$8="Actuals only",SUMIF('WW Spending Actual'!$B$10:$B$49,'Summary TC'!$B99,'WW Spending Actual'!AA$10:AA$49),0)+IF($B$8="Actuals + Projected",SUMIF('WW Spending Total'!$B$10:$B$49,'Summary TC'!$B99,'WW Spending Total'!AA$10:AA$49),0)</f>
        <v>0</v>
      </c>
      <c r="AC99" s="588">
        <f>IF($B$8="Actuals only",SUMIF('WW Spending Actual'!$B$10:$B$49,'Summary TC'!$B99,'WW Spending Actual'!AB$10:AB$49),0)+IF($B$8="Actuals + Projected",SUMIF('WW Spending Total'!$B$10:$B$49,'Summary TC'!$B99,'WW Spending Total'!AB$10:AB$49),0)</f>
        <v>0</v>
      </c>
      <c r="AD99" s="588">
        <f>IF($B$8="Actuals only",SUMIF('WW Spending Actual'!$B$10:$B$49,'Summary TC'!$B99,'WW Spending Actual'!AC$10:AC$49),0)+IF($B$8="Actuals + Projected",SUMIF('WW Spending Total'!$B$10:$B$49,'Summary TC'!$B99,'WW Spending Total'!AC$10:AC$49),0)</f>
        <v>0</v>
      </c>
      <c r="AE99" s="588">
        <f>IF($B$8="Actuals only",SUMIF('WW Spending Actual'!$B$10:$B$49,'Summary TC'!$B99,'WW Spending Actual'!AD$10:AD$49),0)+IF($B$8="Actuals + Projected",SUMIF('WW Spending Total'!$B$10:$B$49,'Summary TC'!$B99,'WW Spending Total'!AD$10:AD$49),0)</f>
        <v>0</v>
      </c>
      <c r="AF99" s="588">
        <f>IF($B$8="Actuals only",SUMIF('WW Spending Actual'!$B$10:$B$49,'Summary TC'!$B99,'WW Spending Actual'!AE$10:AE$49),0)+IF($B$8="Actuals + Projected",SUMIF('WW Spending Total'!$B$10:$B$49,'Summary TC'!$B99,'WW Spending Total'!AE$10:AE$49),0)</f>
        <v>0</v>
      </c>
      <c r="AG99" s="588">
        <f>IF($B$8="Actuals only",SUMIF('WW Spending Actual'!$B$10:$B$49,'Summary TC'!$B99,'WW Spending Actual'!AF$10:AF$49),0)+IF($B$8="Actuals + Projected",SUMIF('WW Spending Total'!$B$10:$B$49,'Summary TC'!$B99,'WW Spending Total'!AF$10:AF$49),0)</f>
        <v>0</v>
      </c>
      <c r="AH99" s="588">
        <f>IF($B$8="Actuals only",SUMIF('WW Spending Actual'!$B$10:$B$49,'Summary TC'!$B99,'WW Spending Actual'!AG$10:AG$49),0)+IF($B$8="Actuals + Projected",SUMIF('WW Spending Total'!$B$10:$B$49,'Summary TC'!$B99,'WW Spending Total'!AG$10:AG$49),0)</f>
        <v>0</v>
      </c>
      <c r="AI99" s="618"/>
    </row>
    <row r="100" spans="2:35" x14ac:dyDescent="0.2">
      <c r="B100" s="539"/>
      <c r="C100" s="576"/>
      <c r="D100" s="617"/>
      <c r="E100" s="451">
        <f>IF($B$8="Actuals only",SUMIF('WW Spending Actual'!$B$10:$B$49,'Summary TC'!$B100,'WW Spending Actual'!D$10:D$49),0)+IF($B$8="Actuals + Projected",SUMIF('WW Spending Total'!$B$10:$B$49,'Summary TC'!$B100,'WW Spending Total'!D$10:D$49),0)</f>
        <v>0</v>
      </c>
      <c r="F100" s="451">
        <f>IF($B$8="Actuals only",SUMIF('WW Spending Actual'!$B$10:$B$49,'Summary TC'!$B100,'WW Spending Actual'!E$10:E$49),0)+IF($B$8="Actuals + Projected",SUMIF('WW Spending Total'!$B$10:$B$49,'Summary TC'!$B100,'WW Spending Total'!E$10:E$49),0)</f>
        <v>0</v>
      </c>
      <c r="G100" s="451">
        <f>IF($B$8="Actuals only",SUMIF('WW Spending Actual'!$B$10:$B$49,'Summary TC'!$B100,'WW Spending Actual'!F$10:F$49),0)+IF($B$8="Actuals + Projected",SUMIF('WW Spending Total'!$B$10:$B$49,'Summary TC'!$B100,'WW Spending Total'!F$10:F$49),0)</f>
        <v>0</v>
      </c>
      <c r="H100" s="451">
        <f>IF($B$8="Actuals only",SUMIF('WW Spending Actual'!$B$10:$B$49,'Summary TC'!$B100,'WW Spending Actual'!G$10:G$49),0)+IF($B$8="Actuals + Projected",SUMIF('WW Spending Total'!$B$10:$B$49,'Summary TC'!$B100,'WW Spending Total'!G$10:G$49),0)</f>
        <v>0</v>
      </c>
      <c r="I100" s="451">
        <f>IF($B$8="Actuals only",SUMIF('WW Spending Actual'!$B$10:$B$49,'Summary TC'!$B100,'WW Spending Actual'!H$10:H$49),0)+IF($B$8="Actuals + Projected",SUMIF('WW Spending Total'!$B$10:$B$49,'Summary TC'!$B100,'WW Spending Total'!H$10:H$49),0)</f>
        <v>0</v>
      </c>
      <c r="J100" s="451">
        <f>IF($B$8="Actuals only",SUMIF('WW Spending Actual'!$B$10:$B$49,'Summary TC'!$B100,'WW Spending Actual'!I$10:I$49),0)+IF($B$8="Actuals + Projected",SUMIF('WW Spending Total'!$B$10:$B$49,'Summary TC'!$B100,'WW Spending Total'!I$10:I$49),0)</f>
        <v>0</v>
      </c>
      <c r="K100" s="451">
        <f>IF($B$8="Actuals only",SUMIF('WW Spending Actual'!$B$10:$B$49,'Summary TC'!$B100,'WW Spending Actual'!J$10:J$49),0)+IF($B$8="Actuals + Projected",SUMIF('WW Spending Total'!$B$10:$B$49,'Summary TC'!$B100,'WW Spending Total'!J$10:J$49),0)</f>
        <v>0</v>
      </c>
      <c r="L100" s="451">
        <f>IF($B$8="Actuals only",SUMIF('WW Spending Actual'!$B$10:$B$49,'Summary TC'!$B100,'WW Spending Actual'!K$10:K$49),0)+IF($B$8="Actuals + Projected",SUMIF('WW Spending Total'!$B$10:$B$49,'Summary TC'!$B100,'WW Spending Total'!K$10:K$49),0)</f>
        <v>0</v>
      </c>
      <c r="M100" s="451">
        <f>IF($B$8="Actuals only",SUMIF('WW Spending Actual'!$B$10:$B$49,'Summary TC'!$B100,'WW Spending Actual'!L$10:L$49),0)+IF($B$8="Actuals + Projected",SUMIF('WW Spending Total'!$B$10:$B$49,'Summary TC'!$B100,'WW Spending Total'!L$10:L$49),0)</f>
        <v>0</v>
      </c>
      <c r="N100" s="451">
        <f>IF($B$8="Actuals only",SUMIF('WW Spending Actual'!$B$10:$B$49,'Summary TC'!$B100,'WW Spending Actual'!M$10:M$49),0)+IF($B$8="Actuals + Projected",SUMIF('WW Spending Total'!$B$10:$B$49,'Summary TC'!$B100,'WW Spending Total'!M$10:M$49),0)</f>
        <v>0</v>
      </c>
      <c r="O100" s="451">
        <f>IF($B$8="Actuals only",SUMIF('WW Spending Actual'!$B$10:$B$49,'Summary TC'!$B100,'WW Spending Actual'!N$10:N$49),0)+IF($B$8="Actuals + Projected",SUMIF('WW Spending Total'!$B$10:$B$49,'Summary TC'!$B100,'WW Spending Total'!N$10:N$49),0)</f>
        <v>0</v>
      </c>
      <c r="P100" s="451">
        <f>IF($B$8="Actuals only",SUMIF('WW Spending Actual'!$B$10:$B$49,'Summary TC'!$B100,'WW Spending Actual'!O$10:O$49),0)+IF($B$8="Actuals + Projected",SUMIF('WW Spending Total'!$B$10:$B$49,'Summary TC'!$B100,'WW Spending Total'!O$10:O$49),0)</f>
        <v>0</v>
      </c>
      <c r="Q100" s="451">
        <f>IF($B$8="Actuals only",SUMIF('WW Spending Actual'!$B$10:$B$49,'Summary TC'!$B100,'WW Spending Actual'!P$10:P$49),0)+IF($B$8="Actuals + Projected",SUMIF('WW Spending Total'!$B$10:$B$49,'Summary TC'!$B100,'WW Spending Total'!P$10:P$49),0)</f>
        <v>0</v>
      </c>
      <c r="R100" s="451">
        <f>IF($B$8="Actuals only",SUMIF('WW Spending Actual'!$B$10:$B$49,'Summary TC'!$B100,'WW Spending Actual'!Q$10:Q$49),0)+IF($B$8="Actuals + Projected",SUMIF('WW Spending Total'!$B$10:$B$49,'Summary TC'!$B100,'WW Spending Total'!Q$10:Q$49),0)</f>
        <v>0</v>
      </c>
      <c r="S100" s="451">
        <f>IF($B$8="Actuals only",SUMIF('WW Spending Actual'!$B$10:$B$49,'Summary TC'!$B100,'WW Spending Actual'!R$10:R$49),0)+IF($B$8="Actuals + Projected",SUMIF('WW Spending Total'!$B$10:$B$49,'Summary TC'!$B100,'WW Spending Total'!R$10:R$49),0)</f>
        <v>0</v>
      </c>
      <c r="T100" s="451">
        <f>IF($B$8="Actuals only",SUMIF('WW Spending Actual'!$B$10:$B$49,'Summary TC'!$B100,'WW Spending Actual'!S$10:S$49),0)+IF($B$8="Actuals + Projected",SUMIF('WW Spending Total'!$B$10:$B$49,'Summary TC'!$B100,'WW Spending Total'!S$10:S$49),0)</f>
        <v>0</v>
      </c>
      <c r="U100" s="451">
        <f>IF($B$8="Actuals only",SUMIF('WW Spending Actual'!$B$10:$B$49,'Summary TC'!$B100,'WW Spending Actual'!T$10:T$49),0)+IF($B$8="Actuals + Projected",SUMIF('WW Spending Total'!$B$10:$B$49,'Summary TC'!$B100,'WW Spending Total'!T$10:T$49),0)</f>
        <v>0</v>
      </c>
      <c r="V100" s="451">
        <f>IF($B$8="Actuals only",SUMIF('WW Spending Actual'!$B$10:$B$49,'Summary TC'!$B100,'WW Spending Actual'!U$10:U$49),0)+IF($B$8="Actuals + Projected",SUMIF('WW Spending Total'!$B$10:$B$49,'Summary TC'!$B100,'WW Spending Total'!U$10:U$49),0)</f>
        <v>0</v>
      </c>
      <c r="W100" s="451">
        <f>IF($B$8="Actuals only",SUMIF('WW Spending Actual'!$B$10:$B$49,'Summary TC'!$B100,'WW Spending Actual'!V$10:V$49),0)+IF($B$8="Actuals + Projected",SUMIF('WW Spending Total'!$B$10:$B$49,'Summary TC'!$B100,'WW Spending Total'!V$10:V$49),0)</f>
        <v>0</v>
      </c>
      <c r="X100" s="451">
        <f>IF($B$8="Actuals only",SUMIF('WW Spending Actual'!$B$10:$B$49,'Summary TC'!$B100,'WW Spending Actual'!W$10:W$49),0)+IF($B$8="Actuals + Projected",SUMIF('WW Spending Total'!$B$10:$B$49,'Summary TC'!$B100,'WW Spending Total'!W$10:W$49),0)</f>
        <v>0</v>
      </c>
      <c r="Y100" s="451">
        <f>IF($B$8="Actuals only",SUMIF('WW Spending Actual'!$B$10:$B$49,'Summary TC'!$B100,'WW Spending Actual'!X$10:X$49),0)+IF($B$8="Actuals + Projected",SUMIF('WW Spending Total'!$B$10:$B$49,'Summary TC'!$B100,'WW Spending Total'!X$10:X$49),0)</f>
        <v>0</v>
      </c>
      <c r="Z100" s="451">
        <f>IF($B$8="Actuals only",SUMIF('WW Spending Actual'!$B$10:$B$49,'Summary TC'!$B100,'WW Spending Actual'!Y$10:Y$49),0)+IF($B$8="Actuals + Projected",SUMIF('WW Spending Total'!$B$10:$B$49,'Summary TC'!$B100,'WW Spending Total'!Y$10:Y$49),0)</f>
        <v>0</v>
      </c>
      <c r="AA100" s="451">
        <f>IF($B$8="Actuals only",SUMIF('WW Spending Actual'!$B$10:$B$49,'Summary TC'!$B100,'WW Spending Actual'!Z$10:Z$49),0)+IF($B$8="Actuals + Projected",SUMIF('WW Spending Total'!$B$10:$B$49,'Summary TC'!$B100,'WW Spending Total'!Z$10:Z$49),0)</f>
        <v>0</v>
      </c>
      <c r="AB100" s="451">
        <f>IF($B$8="Actuals only",SUMIF('WW Spending Actual'!$B$10:$B$49,'Summary TC'!$B100,'WW Spending Actual'!AA$10:AA$49),0)+IF($B$8="Actuals + Projected",SUMIF('WW Spending Total'!$B$10:$B$49,'Summary TC'!$B100,'WW Spending Total'!AA$10:AA$49),0)</f>
        <v>0</v>
      </c>
      <c r="AC100" s="451">
        <f>IF($B$8="Actuals only",SUMIF('WW Spending Actual'!$B$10:$B$49,'Summary TC'!$B100,'WW Spending Actual'!AB$10:AB$49),0)+IF($B$8="Actuals + Projected",SUMIF('WW Spending Total'!$B$10:$B$49,'Summary TC'!$B100,'WW Spending Total'!AB$10:AB$49),0)</f>
        <v>0</v>
      </c>
      <c r="AD100" s="451">
        <f>IF($B$8="Actuals only",SUMIF('WW Spending Actual'!$B$10:$B$49,'Summary TC'!$B100,'WW Spending Actual'!AC$10:AC$49),0)+IF($B$8="Actuals + Projected",SUMIF('WW Spending Total'!$B$10:$B$49,'Summary TC'!$B100,'WW Spending Total'!AC$10:AC$49),0)</f>
        <v>0</v>
      </c>
      <c r="AE100" s="451">
        <f>IF($B$8="Actuals only",SUMIF('WW Spending Actual'!$B$10:$B$49,'Summary TC'!$B100,'WW Spending Actual'!AD$10:AD$49),0)+IF($B$8="Actuals + Projected",SUMIF('WW Spending Total'!$B$10:$B$49,'Summary TC'!$B100,'WW Spending Total'!AD$10:AD$49),0)</f>
        <v>0</v>
      </c>
      <c r="AF100" s="451">
        <f>IF($B$8="Actuals only",SUMIF('WW Spending Actual'!$B$10:$B$49,'Summary TC'!$B100,'WW Spending Actual'!AE$10:AE$49),0)+IF($B$8="Actuals + Projected",SUMIF('WW Spending Total'!$B$10:$B$49,'Summary TC'!$B100,'WW Spending Total'!AE$10:AE$49),0)</f>
        <v>0</v>
      </c>
      <c r="AG100" s="451">
        <f>IF($B$8="Actuals only",SUMIF('WW Spending Actual'!$B$10:$B$49,'Summary TC'!$B100,'WW Spending Actual'!AF$10:AF$49),0)+IF($B$8="Actuals + Projected",SUMIF('WW Spending Total'!$B$10:$B$49,'Summary TC'!$B100,'WW Spending Total'!AF$10:AF$49),0)</f>
        <v>0</v>
      </c>
      <c r="AH100" s="451">
        <f>IF($B$8="Actuals only",SUMIF('WW Spending Actual'!$B$10:$B$49,'Summary TC'!$B100,'WW Spending Actual'!AG$10:AG$49),0)+IF($B$8="Actuals + Projected",SUMIF('WW Spending Total'!$B$10:$B$49,'Summary TC'!$B100,'WW Spending Total'!AG$10:AG$49),0)</f>
        <v>0</v>
      </c>
      <c r="AI100" s="618"/>
    </row>
    <row r="101" spans="2:35" x14ac:dyDescent="0.2">
      <c r="B101" s="488" t="s">
        <v>44</v>
      </c>
      <c r="C101" s="576"/>
      <c r="D101" s="617"/>
      <c r="E101" s="451">
        <f>IF($B$8="Actuals only",SUMIF('WW Spending Actual'!$B$10:$B$49,'Summary TC'!$B101,'WW Spending Actual'!D$10:D$49),0)+IF($B$8="Actuals + Projected",SUMIF('WW Spending Total'!$B$10:$B$49,'Summary TC'!$B101,'WW Spending Total'!D$10:D$49),0)</f>
        <v>0</v>
      </c>
      <c r="F101" s="451">
        <f>IF($B$8="Actuals only",SUMIF('WW Spending Actual'!$B$10:$B$49,'Summary TC'!$B101,'WW Spending Actual'!E$10:E$49),0)+IF($B$8="Actuals + Projected",SUMIF('WW Spending Total'!$B$10:$B$49,'Summary TC'!$B101,'WW Spending Total'!E$10:E$49),0)</f>
        <v>0</v>
      </c>
      <c r="G101" s="451">
        <f>IF($B$8="Actuals only",SUMIF('WW Spending Actual'!$B$10:$B$49,'Summary TC'!$B101,'WW Spending Actual'!F$10:F$49),0)+IF($B$8="Actuals + Projected",SUMIF('WW Spending Total'!$B$10:$B$49,'Summary TC'!$B101,'WW Spending Total'!F$10:F$49),0)</f>
        <v>0</v>
      </c>
      <c r="H101" s="451">
        <f>IF($B$8="Actuals only",SUMIF('WW Spending Actual'!$B$10:$B$49,'Summary TC'!$B101,'WW Spending Actual'!G$10:G$49),0)+IF($B$8="Actuals + Projected",SUMIF('WW Spending Total'!$B$10:$B$49,'Summary TC'!$B101,'WW Spending Total'!G$10:G$49),0)</f>
        <v>0</v>
      </c>
      <c r="I101" s="451">
        <f>IF($B$8="Actuals only",SUMIF('WW Spending Actual'!$B$10:$B$49,'Summary TC'!$B101,'WW Spending Actual'!H$10:H$49),0)+IF($B$8="Actuals + Projected",SUMIF('WW Spending Total'!$B$10:$B$49,'Summary TC'!$B101,'WW Spending Total'!H$10:H$49),0)</f>
        <v>0</v>
      </c>
      <c r="J101" s="451">
        <f>IF($B$8="Actuals only",SUMIF('WW Spending Actual'!$B$10:$B$49,'Summary TC'!$B101,'WW Spending Actual'!I$10:I$49),0)+IF($B$8="Actuals + Projected",SUMIF('WW Spending Total'!$B$10:$B$49,'Summary TC'!$B101,'WW Spending Total'!I$10:I$49),0)</f>
        <v>0</v>
      </c>
      <c r="K101" s="451">
        <f>IF($B$8="Actuals only",SUMIF('WW Spending Actual'!$B$10:$B$49,'Summary TC'!$B101,'WW Spending Actual'!J$10:J$49),0)+IF($B$8="Actuals + Projected",SUMIF('WW Spending Total'!$B$10:$B$49,'Summary TC'!$B101,'WW Spending Total'!J$10:J$49),0)</f>
        <v>0</v>
      </c>
      <c r="L101" s="451">
        <f>IF($B$8="Actuals only",SUMIF('WW Spending Actual'!$B$10:$B$49,'Summary TC'!$B101,'WW Spending Actual'!K$10:K$49),0)+IF($B$8="Actuals + Projected",SUMIF('WW Spending Total'!$B$10:$B$49,'Summary TC'!$B101,'WW Spending Total'!K$10:K$49),0)</f>
        <v>0</v>
      </c>
      <c r="M101" s="451">
        <f>IF($B$8="Actuals only",SUMIF('WW Spending Actual'!$B$10:$B$49,'Summary TC'!$B101,'WW Spending Actual'!L$10:L$49),0)+IF($B$8="Actuals + Projected",SUMIF('WW Spending Total'!$B$10:$B$49,'Summary TC'!$B101,'WW Spending Total'!L$10:L$49),0)</f>
        <v>0</v>
      </c>
      <c r="N101" s="451">
        <f>IF($B$8="Actuals only",SUMIF('WW Spending Actual'!$B$10:$B$49,'Summary TC'!$B101,'WW Spending Actual'!M$10:M$49),0)+IF($B$8="Actuals + Projected",SUMIF('WW Spending Total'!$B$10:$B$49,'Summary TC'!$B101,'WW Spending Total'!M$10:M$49),0)</f>
        <v>0</v>
      </c>
      <c r="O101" s="451">
        <f>IF($B$8="Actuals only",SUMIF('WW Spending Actual'!$B$10:$B$49,'Summary TC'!$B101,'WW Spending Actual'!N$10:N$49),0)+IF($B$8="Actuals + Projected",SUMIF('WW Spending Total'!$B$10:$B$49,'Summary TC'!$B101,'WW Spending Total'!N$10:N$49),0)</f>
        <v>0</v>
      </c>
      <c r="P101" s="451">
        <f>IF($B$8="Actuals only",SUMIF('WW Spending Actual'!$B$10:$B$49,'Summary TC'!$B101,'WW Spending Actual'!O$10:O$49),0)+IF($B$8="Actuals + Projected",SUMIF('WW Spending Total'!$B$10:$B$49,'Summary TC'!$B101,'WW Spending Total'!O$10:O$49),0)</f>
        <v>0</v>
      </c>
      <c r="Q101" s="451">
        <f>IF($B$8="Actuals only",SUMIF('WW Spending Actual'!$B$10:$B$49,'Summary TC'!$B101,'WW Spending Actual'!P$10:P$49),0)+IF($B$8="Actuals + Projected",SUMIF('WW Spending Total'!$B$10:$B$49,'Summary TC'!$B101,'WW Spending Total'!P$10:P$49),0)</f>
        <v>0</v>
      </c>
      <c r="R101" s="451">
        <f>IF($B$8="Actuals only",SUMIF('WW Spending Actual'!$B$10:$B$49,'Summary TC'!$B101,'WW Spending Actual'!Q$10:Q$49),0)+IF($B$8="Actuals + Projected",SUMIF('WW Spending Total'!$B$10:$B$49,'Summary TC'!$B101,'WW Spending Total'!Q$10:Q$49),0)</f>
        <v>0</v>
      </c>
      <c r="S101" s="451">
        <f>IF($B$8="Actuals only",SUMIF('WW Spending Actual'!$B$10:$B$49,'Summary TC'!$B101,'WW Spending Actual'!R$10:R$49),0)+IF($B$8="Actuals + Projected",SUMIF('WW Spending Total'!$B$10:$B$49,'Summary TC'!$B101,'WW Spending Total'!R$10:R$49),0)</f>
        <v>0</v>
      </c>
      <c r="T101" s="451">
        <f>IF($B$8="Actuals only",SUMIF('WW Spending Actual'!$B$10:$B$49,'Summary TC'!$B101,'WW Spending Actual'!S$10:S$49),0)+IF($B$8="Actuals + Projected",SUMIF('WW Spending Total'!$B$10:$B$49,'Summary TC'!$B101,'WW Spending Total'!S$10:S$49),0)</f>
        <v>0</v>
      </c>
      <c r="U101" s="451">
        <f>IF($B$8="Actuals only",SUMIF('WW Spending Actual'!$B$10:$B$49,'Summary TC'!$B101,'WW Spending Actual'!T$10:T$49),0)+IF($B$8="Actuals + Projected",SUMIF('WW Spending Total'!$B$10:$B$49,'Summary TC'!$B101,'WW Spending Total'!T$10:T$49),0)</f>
        <v>0</v>
      </c>
      <c r="V101" s="451">
        <f>IF($B$8="Actuals only",SUMIF('WW Spending Actual'!$B$10:$B$49,'Summary TC'!$B101,'WW Spending Actual'!U$10:U$49),0)+IF($B$8="Actuals + Projected",SUMIF('WW Spending Total'!$B$10:$B$49,'Summary TC'!$B101,'WW Spending Total'!U$10:U$49),0)</f>
        <v>0</v>
      </c>
      <c r="W101" s="451">
        <f>IF($B$8="Actuals only",SUMIF('WW Spending Actual'!$B$10:$B$49,'Summary TC'!$B101,'WW Spending Actual'!V$10:V$49),0)+IF($B$8="Actuals + Projected",SUMIF('WW Spending Total'!$B$10:$B$49,'Summary TC'!$B101,'WW Spending Total'!V$10:V$49),0)</f>
        <v>0</v>
      </c>
      <c r="X101" s="451">
        <f>IF($B$8="Actuals only",SUMIF('WW Spending Actual'!$B$10:$B$49,'Summary TC'!$B101,'WW Spending Actual'!W$10:W$49),0)+IF($B$8="Actuals + Projected",SUMIF('WW Spending Total'!$B$10:$B$49,'Summary TC'!$B101,'WW Spending Total'!W$10:W$49),0)</f>
        <v>0</v>
      </c>
      <c r="Y101" s="451">
        <f>IF($B$8="Actuals only",SUMIF('WW Spending Actual'!$B$10:$B$49,'Summary TC'!$B101,'WW Spending Actual'!X$10:X$49),0)+IF($B$8="Actuals + Projected",SUMIF('WW Spending Total'!$B$10:$B$49,'Summary TC'!$B101,'WW Spending Total'!X$10:X$49),0)</f>
        <v>0</v>
      </c>
      <c r="Z101" s="451">
        <f>IF($B$8="Actuals only",SUMIF('WW Spending Actual'!$B$10:$B$49,'Summary TC'!$B101,'WW Spending Actual'!Y$10:Y$49),0)+IF($B$8="Actuals + Projected",SUMIF('WW Spending Total'!$B$10:$B$49,'Summary TC'!$B101,'WW Spending Total'!Y$10:Y$49),0)</f>
        <v>0</v>
      </c>
      <c r="AA101" s="451">
        <f>IF($B$8="Actuals only",SUMIF('WW Spending Actual'!$B$10:$B$49,'Summary TC'!$B101,'WW Spending Actual'!Z$10:Z$49),0)+IF($B$8="Actuals + Projected",SUMIF('WW Spending Total'!$B$10:$B$49,'Summary TC'!$B101,'WW Spending Total'!Z$10:Z$49),0)</f>
        <v>0</v>
      </c>
      <c r="AB101" s="451">
        <f>IF($B$8="Actuals only",SUMIF('WW Spending Actual'!$B$10:$B$49,'Summary TC'!$B101,'WW Spending Actual'!AA$10:AA$49),0)+IF($B$8="Actuals + Projected",SUMIF('WW Spending Total'!$B$10:$B$49,'Summary TC'!$B101,'WW Spending Total'!AA$10:AA$49),0)</f>
        <v>0</v>
      </c>
      <c r="AC101" s="451">
        <f>IF($B$8="Actuals only",SUMIF('WW Spending Actual'!$B$10:$B$49,'Summary TC'!$B101,'WW Spending Actual'!AB$10:AB$49),0)+IF($B$8="Actuals + Projected",SUMIF('WW Spending Total'!$B$10:$B$49,'Summary TC'!$B101,'WW Spending Total'!AB$10:AB$49),0)</f>
        <v>0</v>
      </c>
      <c r="AD101" s="451">
        <f>IF($B$8="Actuals only",SUMIF('WW Spending Actual'!$B$10:$B$49,'Summary TC'!$B101,'WW Spending Actual'!AC$10:AC$49),0)+IF($B$8="Actuals + Projected",SUMIF('WW Spending Total'!$B$10:$B$49,'Summary TC'!$B101,'WW Spending Total'!AC$10:AC$49),0)</f>
        <v>0</v>
      </c>
      <c r="AE101" s="451">
        <f>IF($B$8="Actuals only",SUMIF('WW Spending Actual'!$B$10:$B$49,'Summary TC'!$B101,'WW Spending Actual'!AD$10:AD$49),0)+IF($B$8="Actuals + Projected",SUMIF('WW Spending Total'!$B$10:$B$49,'Summary TC'!$B101,'WW Spending Total'!AD$10:AD$49),0)</f>
        <v>0</v>
      </c>
      <c r="AF101" s="451">
        <f>IF($B$8="Actuals only",SUMIF('WW Spending Actual'!$B$10:$B$49,'Summary TC'!$B101,'WW Spending Actual'!AE$10:AE$49),0)+IF($B$8="Actuals + Projected",SUMIF('WW Spending Total'!$B$10:$B$49,'Summary TC'!$B101,'WW Spending Total'!AE$10:AE$49),0)</f>
        <v>0</v>
      </c>
      <c r="AG101" s="451">
        <f>IF($B$8="Actuals only",SUMIF('WW Spending Actual'!$B$10:$B$49,'Summary TC'!$B101,'WW Spending Actual'!AF$10:AF$49),0)+IF($B$8="Actuals + Projected",SUMIF('WW Spending Total'!$B$10:$B$49,'Summary TC'!$B101,'WW Spending Total'!AF$10:AF$49),0)</f>
        <v>0</v>
      </c>
      <c r="AH101" s="451">
        <f>IF($B$8="Actuals only",SUMIF('WW Spending Actual'!$B$10:$B$49,'Summary TC'!$B101,'WW Spending Actual'!AG$10:AG$49),0)+IF($B$8="Actuals + Projected",SUMIF('WW Spending Total'!$B$10:$B$49,'Summary TC'!$B101,'WW Spending Total'!AG$10:AG$49),0)</f>
        <v>0</v>
      </c>
      <c r="AI101" s="618"/>
    </row>
    <row r="102" spans="2:35" x14ac:dyDescent="0.2">
      <c r="B102" s="539" t="str">
        <f>IFERROR(VLOOKUP(C102,'MEG Def'!$A$38:$B$43,2),"")</f>
        <v>CCO Expenditures</v>
      </c>
      <c r="C102" s="585">
        <v>1</v>
      </c>
      <c r="D102" s="617"/>
      <c r="E102" s="587">
        <f>IF($B$8="Actuals only",SUMIF('WW Spending Actual'!$B$10:$B$49,'Summary TC'!$B102,'WW Spending Actual'!D$10:D$49),0)+IF($B$8="Actuals + Projected",SUMIF('WW Spending Total'!$B$10:$B$49,'Summary TC'!$B102,'WW Spending Total'!D$10:D$49),0)</f>
        <v>-8138</v>
      </c>
      <c r="F102" s="588">
        <f>IF($B$8="Actuals only",SUMIF('WW Spending Actual'!$B$10:$B$49,'Summary TC'!$B102,'WW Spending Actual'!E$10:E$49),0)+IF($B$8="Actuals + Projected",SUMIF('WW Spending Total'!$B$10:$B$49,'Summary TC'!$B102,'WW Spending Total'!E$10:E$49),0)</f>
        <v>-35818</v>
      </c>
      <c r="G102" s="588">
        <f>IF($B$8="Actuals only",SUMIF('WW Spending Actual'!$B$10:$B$49,'Summary TC'!$B102,'WW Spending Actual'!F$10:F$49),0)+IF($B$8="Actuals + Projected",SUMIF('WW Spending Total'!$B$10:$B$49,'Summary TC'!$B102,'WW Spending Total'!F$10:F$49),0)</f>
        <v>-170010</v>
      </c>
      <c r="H102" s="588">
        <f>IF($B$8="Actuals only",SUMIF('WW Spending Actual'!$B$10:$B$49,'Summary TC'!$B102,'WW Spending Actual'!G$10:G$49),0)+IF($B$8="Actuals + Projected",SUMIF('WW Spending Total'!$B$10:$B$49,'Summary TC'!$B102,'WW Spending Total'!G$10:G$49),0)</f>
        <v>-40042</v>
      </c>
      <c r="I102" s="588">
        <f>IF($B$8="Actuals only",SUMIF('WW Spending Actual'!$B$10:$B$49,'Summary TC'!$B102,'WW Spending Actual'!H$10:H$49),0)+IF($B$8="Actuals + Projected",SUMIF('WW Spending Total'!$B$10:$B$49,'Summary TC'!$B102,'WW Spending Total'!H$10:H$49),0)</f>
        <v>9579</v>
      </c>
      <c r="J102" s="588">
        <f>IF($B$8="Actuals only",SUMIF('WW Spending Actual'!$B$10:$B$49,'Summary TC'!$B102,'WW Spending Actual'!I$10:I$49),0)+IF($B$8="Actuals + Projected",SUMIF('WW Spending Total'!$B$10:$B$49,'Summary TC'!$B102,'WW Spending Total'!I$10:I$49),0)</f>
        <v>1212</v>
      </c>
      <c r="K102" s="588">
        <f>IF($B$8="Actuals only",SUMIF('WW Spending Actual'!$B$10:$B$49,'Summary TC'!$B102,'WW Spending Actual'!J$10:J$49),0)+IF($B$8="Actuals + Projected",SUMIF('WW Spending Total'!$B$10:$B$49,'Summary TC'!$B102,'WW Spending Total'!J$10:J$49),0)</f>
        <v>-371429</v>
      </c>
      <c r="L102" s="588">
        <f>IF($B$8="Actuals only",SUMIF('WW Spending Actual'!$B$10:$B$49,'Summary TC'!$B102,'WW Spending Actual'!K$10:K$49),0)+IF($B$8="Actuals + Projected",SUMIF('WW Spending Total'!$B$10:$B$49,'Summary TC'!$B102,'WW Spending Total'!K$10:K$49),0)</f>
        <v>1198390</v>
      </c>
      <c r="M102" s="588">
        <f>IF($B$8="Actuals only",SUMIF('WW Spending Actual'!$B$10:$B$49,'Summary TC'!$B102,'WW Spending Actual'!L$10:L$49),0)+IF($B$8="Actuals + Projected",SUMIF('WW Spending Total'!$B$10:$B$49,'Summary TC'!$B102,'WW Spending Total'!L$10:L$49),0)</f>
        <v>12666022</v>
      </c>
      <c r="N102" s="588">
        <f>IF($B$8="Actuals only",SUMIF('WW Spending Actual'!$B$10:$B$49,'Summary TC'!$B102,'WW Spending Actual'!M$10:M$49),0)+IF($B$8="Actuals + Projected",SUMIF('WW Spending Total'!$B$10:$B$49,'Summary TC'!$B102,'WW Spending Total'!M$10:M$49),0)</f>
        <v>350560393</v>
      </c>
      <c r="O102" s="588">
        <f>IF($B$8="Actuals only",SUMIF('WW Spending Actual'!$B$10:$B$49,'Summary TC'!$B102,'WW Spending Actual'!N$10:N$49),0)+IF($B$8="Actuals + Projected",SUMIF('WW Spending Total'!$B$10:$B$49,'Summary TC'!$B102,'WW Spending Total'!N$10:N$49),0)</f>
        <v>2521594574</v>
      </c>
      <c r="P102" s="588">
        <f>IF($B$8="Actuals only",SUMIF('WW Spending Actual'!$B$10:$B$49,'Summary TC'!$B102,'WW Spending Actual'!O$10:O$49),0)+IF($B$8="Actuals + Projected",SUMIF('WW Spending Total'!$B$10:$B$49,'Summary TC'!$B102,'WW Spending Total'!O$10:O$49),0)</f>
        <v>5131705636</v>
      </c>
      <c r="Q102" s="588">
        <f>IF($B$8="Actuals only",SUMIF('WW Spending Actual'!$B$10:$B$49,'Summary TC'!$B102,'WW Spending Actual'!P$10:P$49),0)+IF($B$8="Actuals + Projected",SUMIF('WW Spending Total'!$B$10:$B$49,'Summary TC'!$B102,'WW Spending Total'!P$10:P$49),0)</f>
        <v>7693612184</v>
      </c>
      <c r="R102" s="588">
        <f>IF($B$8="Actuals only",SUMIF('WW Spending Actual'!$B$10:$B$49,'Summary TC'!$B102,'WW Spending Actual'!Q$10:Q$49),0)+IF($B$8="Actuals + Projected",SUMIF('WW Spending Total'!$B$10:$B$49,'Summary TC'!$B102,'WW Spending Total'!Q$10:Q$49),0)</f>
        <v>10889712528</v>
      </c>
      <c r="S102" s="588">
        <f>IF($B$8="Actuals only",SUMIF('WW Spending Actual'!$B$10:$B$49,'Summary TC'!$B102,'WW Spending Actual'!R$10:R$49),0)+IF($B$8="Actuals + Projected",SUMIF('WW Spending Total'!$B$10:$B$49,'Summary TC'!$B102,'WW Spending Total'!R$10:R$49),0)</f>
        <v>10175808437</v>
      </c>
      <c r="T102" s="588">
        <f>IF($B$8="Actuals only",SUMIF('WW Spending Actual'!$B$10:$B$49,'Summary TC'!$B102,'WW Spending Actual'!S$10:S$49),0)+IF($B$8="Actuals + Projected",SUMIF('WW Spending Total'!$B$10:$B$49,'Summary TC'!$B102,'WW Spending Total'!S$10:S$49),0)</f>
        <v>8700414031</v>
      </c>
      <c r="U102" s="588">
        <f>IF($B$8="Actuals only",SUMIF('WW Spending Actual'!$B$10:$B$49,'Summary TC'!$B102,'WW Spending Actual'!T$10:T$49),0)+IF($B$8="Actuals + Projected",SUMIF('WW Spending Total'!$B$10:$B$49,'Summary TC'!$B102,'WW Spending Total'!T$10:T$49),0)</f>
        <v>9777184124</v>
      </c>
      <c r="V102" s="588">
        <f>IF($B$8="Actuals only",SUMIF('WW Spending Actual'!$B$10:$B$49,'Summary TC'!$B102,'WW Spending Actual'!U$10:U$49),0)+IF($B$8="Actuals + Projected",SUMIF('WW Spending Total'!$B$10:$B$49,'Summary TC'!$B102,'WW Spending Total'!U$10:U$49),0)</f>
        <v>11649922538</v>
      </c>
      <c r="W102" s="588">
        <f>IF($B$8="Actuals only",SUMIF('WW Spending Actual'!$B$10:$B$49,'Summary TC'!$B102,'WW Spending Actual'!V$10:V$49),0)+IF($B$8="Actuals + Projected",SUMIF('WW Spending Total'!$B$10:$B$49,'Summary TC'!$B102,'WW Spending Total'!V$10:V$49),0)</f>
        <v>10810661390</v>
      </c>
      <c r="X102" s="588">
        <f>IF($B$8="Actuals only",SUMIF('WW Spending Actual'!$B$10:$B$49,'Summary TC'!$B102,'WW Spending Actual'!W$10:W$49),0)+IF($B$8="Actuals + Projected",SUMIF('WW Spending Total'!$B$10:$B$49,'Summary TC'!$B102,'WW Spending Total'!W$10:W$49),0)</f>
        <v>8983136861</v>
      </c>
      <c r="Y102" s="588">
        <f>IF($B$8="Actuals only",SUMIF('WW Spending Actual'!$B$10:$B$49,'Summary TC'!$B102,'WW Spending Actual'!X$10:X$49),0)+IF($B$8="Actuals + Projected",SUMIF('WW Spending Total'!$B$10:$B$49,'Summary TC'!$B102,'WW Spending Total'!X$10:X$49),0)</f>
        <v>0</v>
      </c>
      <c r="Z102" s="588">
        <f>IF($B$8="Actuals only",SUMIF('WW Spending Actual'!$B$10:$B$49,'Summary TC'!$B102,'WW Spending Actual'!Y$10:Y$49),0)+IF($B$8="Actuals + Projected",SUMIF('WW Spending Total'!$B$10:$B$49,'Summary TC'!$B102,'WW Spending Total'!Y$10:Y$49),0)</f>
        <v>0</v>
      </c>
      <c r="AA102" s="588">
        <f>IF($B$8="Actuals only",SUMIF('WW Spending Actual'!$B$10:$B$49,'Summary TC'!$B102,'WW Spending Actual'!Z$10:Z$49),0)+IF($B$8="Actuals + Projected",SUMIF('WW Spending Total'!$B$10:$B$49,'Summary TC'!$B102,'WW Spending Total'!Z$10:Z$49),0)</f>
        <v>0</v>
      </c>
      <c r="AB102" s="588">
        <f>IF($B$8="Actuals only",SUMIF('WW Spending Actual'!$B$10:$B$49,'Summary TC'!$B102,'WW Spending Actual'!AA$10:AA$49),0)+IF($B$8="Actuals + Projected",SUMIF('WW Spending Total'!$B$10:$B$49,'Summary TC'!$B102,'WW Spending Total'!AA$10:AA$49),0)</f>
        <v>0</v>
      </c>
      <c r="AC102" s="588">
        <f>IF($B$8="Actuals only",SUMIF('WW Spending Actual'!$B$10:$B$49,'Summary TC'!$B102,'WW Spending Actual'!AB$10:AB$49),0)+IF($B$8="Actuals + Projected",SUMIF('WW Spending Total'!$B$10:$B$49,'Summary TC'!$B102,'WW Spending Total'!AB$10:AB$49),0)</f>
        <v>0</v>
      </c>
      <c r="AD102" s="588">
        <f>IF($B$8="Actuals only",SUMIF('WW Spending Actual'!$B$10:$B$49,'Summary TC'!$B102,'WW Spending Actual'!AC$10:AC$49),0)+IF($B$8="Actuals + Projected",SUMIF('WW Spending Total'!$B$10:$B$49,'Summary TC'!$B102,'WW Spending Total'!AC$10:AC$49),0)</f>
        <v>0</v>
      </c>
      <c r="AE102" s="588">
        <f>IF($B$8="Actuals only",SUMIF('WW Spending Actual'!$B$10:$B$49,'Summary TC'!$B102,'WW Spending Actual'!AD$10:AD$49),0)+IF($B$8="Actuals + Projected",SUMIF('WW Spending Total'!$B$10:$B$49,'Summary TC'!$B102,'WW Spending Total'!AD$10:AD$49),0)</f>
        <v>0</v>
      </c>
      <c r="AF102" s="588">
        <f>IF($B$8="Actuals only",SUMIF('WW Spending Actual'!$B$10:$B$49,'Summary TC'!$B102,'WW Spending Actual'!AE$10:AE$49),0)+IF($B$8="Actuals + Projected",SUMIF('WW Spending Total'!$B$10:$B$49,'Summary TC'!$B102,'WW Spending Total'!AE$10:AE$49),0)</f>
        <v>0</v>
      </c>
      <c r="AG102" s="588">
        <f>IF($B$8="Actuals only",SUMIF('WW Spending Actual'!$B$10:$B$49,'Summary TC'!$B102,'WW Spending Actual'!AF$10:AF$49),0)+IF($B$8="Actuals + Projected",SUMIF('WW Spending Total'!$B$10:$B$49,'Summary TC'!$B102,'WW Spending Total'!AF$10:AF$49),0)</f>
        <v>0</v>
      </c>
      <c r="AH102" s="588">
        <f>IF($B$8="Actuals only",SUMIF('WW Spending Actual'!$B$10:$B$49,'Summary TC'!$B102,'WW Spending Actual'!AG$10:AG$49),0)+IF($B$8="Actuals + Projected",SUMIF('WW Spending Total'!$B$10:$B$49,'Summary TC'!$B102,'WW Spending Total'!AG$10:AG$49),0)</f>
        <v>0</v>
      </c>
      <c r="AI102" s="618"/>
    </row>
    <row r="103" spans="2:35" x14ac:dyDescent="0.2">
      <c r="B103" s="539" t="str">
        <f>IFERROR(VLOOKUP(C103,'MEG Def'!$A$38:$B$43,2),"")</f>
        <v>DSHP Expenditures</v>
      </c>
      <c r="C103" s="585">
        <v>2</v>
      </c>
      <c r="D103" s="617"/>
      <c r="E103" s="587">
        <f>IF($B$8="Actuals only",SUMIF('WW Spending Actual'!$B$10:$B$49,'Summary TC'!$B103,'WW Spending Actual'!D$10:D$49),0)+IF($B$8="Actuals + Projected",SUMIF('WW Spending Total'!$B$10:$B$49,'Summary TC'!$B103,'WW Spending Total'!D$10:D$49),0)</f>
        <v>0</v>
      </c>
      <c r="F103" s="588">
        <f>IF($B$8="Actuals only",SUMIF('WW Spending Actual'!$B$10:$B$49,'Summary TC'!$B103,'WW Spending Actual'!E$10:E$49),0)+IF($B$8="Actuals + Projected",SUMIF('WW Spending Total'!$B$10:$B$49,'Summary TC'!$B103,'WW Spending Total'!E$10:E$49),0)</f>
        <v>0</v>
      </c>
      <c r="G103" s="588">
        <f>IF($B$8="Actuals only",SUMIF('WW Spending Actual'!$B$10:$B$49,'Summary TC'!$B103,'WW Spending Actual'!F$10:F$49),0)+IF($B$8="Actuals + Projected",SUMIF('WW Spending Total'!$B$10:$B$49,'Summary TC'!$B103,'WW Spending Total'!F$10:F$49),0)</f>
        <v>0</v>
      </c>
      <c r="H103" s="588">
        <f>IF($B$8="Actuals only",SUMIF('WW Spending Actual'!$B$10:$B$49,'Summary TC'!$B103,'WW Spending Actual'!G$10:G$49),0)+IF($B$8="Actuals + Projected",SUMIF('WW Spending Total'!$B$10:$B$49,'Summary TC'!$B103,'WW Spending Total'!G$10:G$49),0)</f>
        <v>0</v>
      </c>
      <c r="I103" s="588">
        <f>IF($B$8="Actuals only",SUMIF('WW Spending Actual'!$B$10:$B$49,'Summary TC'!$B103,'WW Spending Actual'!H$10:H$49),0)+IF($B$8="Actuals + Projected",SUMIF('WW Spending Total'!$B$10:$B$49,'Summary TC'!$B103,'WW Spending Total'!H$10:H$49),0)</f>
        <v>0</v>
      </c>
      <c r="J103" s="588">
        <f>IF($B$8="Actuals only",SUMIF('WW Spending Actual'!$B$10:$B$49,'Summary TC'!$B103,'WW Spending Actual'!I$10:I$49),0)+IF($B$8="Actuals + Projected",SUMIF('WW Spending Total'!$B$10:$B$49,'Summary TC'!$B103,'WW Spending Total'!I$10:I$49),0)</f>
        <v>0</v>
      </c>
      <c r="K103" s="588">
        <f>IF($B$8="Actuals only",SUMIF('WW Spending Actual'!$B$10:$B$49,'Summary TC'!$B103,'WW Spending Actual'!J$10:J$49),0)+IF($B$8="Actuals + Projected",SUMIF('WW Spending Total'!$B$10:$B$49,'Summary TC'!$B103,'WW Spending Total'!J$10:J$49),0)</f>
        <v>0</v>
      </c>
      <c r="L103" s="588">
        <f>IF($B$8="Actuals only",SUMIF('WW Spending Actual'!$B$10:$B$49,'Summary TC'!$B103,'WW Spending Actual'!K$10:K$49),0)+IF($B$8="Actuals + Projected",SUMIF('WW Spending Total'!$B$10:$B$49,'Summary TC'!$B103,'WW Spending Total'!K$10:K$49),0)</f>
        <v>0</v>
      </c>
      <c r="M103" s="588">
        <f>IF($B$8="Actuals only",SUMIF('WW Spending Actual'!$B$10:$B$49,'Summary TC'!$B103,'WW Spending Actual'!L$10:L$49),0)+IF($B$8="Actuals + Projected",SUMIF('WW Spending Total'!$B$10:$B$49,'Summary TC'!$B103,'WW Spending Total'!L$10:L$49),0)</f>
        <v>0</v>
      </c>
      <c r="N103" s="588">
        <f>IF($B$8="Actuals only",SUMIF('WW Spending Actual'!$B$10:$B$49,'Summary TC'!$B103,'WW Spending Actual'!M$10:M$49),0)+IF($B$8="Actuals + Projected",SUMIF('WW Spending Total'!$B$10:$B$49,'Summary TC'!$B103,'WW Spending Total'!M$10:M$49),0)</f>
        <v>0</v>
      </c>
      <c r="O103" s="588">
        <f>IF($B$8="Actuals only",SUMIF('WW Spending Actual'!$B$10:$B$49,'Summary TC'!$B103,'WW Spending Actual'!N$10:N$49),0)+IF($B$8="Actuals + Projected",SUMIF('WW Spending Total'!$B$10:$B$49,'Summary TC'!$B103,'WW Spending Total'!N$10:N$49),0)</f>
        <v>386392143</v>
      </c>
      <c r="P103" s="588">
        <f>IF($B$8="Actuals only",SUMIF('WW Spending Actual'!$B$10:$B$49,'Summary TC'!$B103,'WW Spending Actual'!O$10:O$49),0)+IF($B$8="Actuals + Projected",SUMIF('WW Spending Total'!$B$10:$B$49,'Summary TC'!$B103,'WW Spending Total'!O$10:O$49),0)</f>
        <v>394559058</v>
      </c>
      <c r="Q103" s="588">
        <f>IF($B$8="Actuals only",SUMIF('WW Spending Actual'!$B$10:$B$49,'Summary TC'!$B103,'WW Spending Actual'!P$10:P$49),0)+IF($B$8="Actuals + Projected",SUMIF('WW Spending Total'!$B$10:$B$49,'Summary TC'!$B103,'WW Spending Total'!P$10:P$49),0)</f>
        <v>194526006</v>
      </c>
      <c r="R103" s="588">
        <f>IF($B$8="Actuals only",SUMIF('WW Spending Actual'!$B$10:$B$49,'Summary TC'!$B103,'WW Spending Actual'!Q$10:Q$49),0)+IF($B$8="Actuals + Projected",SUMIF('WW Spending Total'!$B$10:$B$49,'Summary TC'!$B103,'WW Spending Total'!Q$10:Q$49),0)</f>
        <v>172642081</v>
      </c>
      <c r="S103" s="588">
        <f>IF($B$8="Actuals only",SUMIF('WW Spending Actual'!$B$10:$B$49,'Summary TC'!$B103,'WW Spending Actual'!R$10:R$49),0)+IF($B$8="Actuals + Projected",SUMIF('WW Spending Total'!$B$10:$B$49,'Summary TC'!$B103,'WW Spending Total'!R$10:R$49),0)</f>
        <v>173534082</v>
      </c>
      <c r="T103" s="588">
        <f>IF($B$8="Actuals only",SUMIF('WW Spending Actual'!$B$10:$B$49,'Summary TC'!$B103,'WW Spending Actual'!S$10:S$49),0)+IF($B$8="Actuals + Projected",SUMIF('WW Spending Total'!$B$10:$B$49,'Summary TC'!$B103,'WW Spending Total'!S$10:S$49),0)</f>
        <v>1</v>
      </c>
      <c r="U103" s="588">
        <f>IF($B$8="Actuals only",SUMIF('WW Spending Actual'!$B$10:$B$49,'Summary TC'!$B103,'WW Spending Actual'!T$10:T$49),0)+IF($B$8="Actuals + Projected",SUMIF('WW Spending Total'!$B$10:$B$49,'Summary TC'!$B103,'WW Spending Total'!T$10:T$49),0)</f>
        <v>0</v>
      </c>
      <c r="V103" s="588">
        <f>IF($B$8="Actuals only",SUMIF('WW Spending Actual'!$B$10:$B$49,'Summary TC'!$B103,'WW Spending Actual'!U$10:U$49),0)+IF($B$8="Actuals + Projected",SUMIF('WW Spending Total'!$B$10:$B$49,'Summary TC'!$B103,'WW Spending Total'!U$10:U$49),0)</f>
        <v>0</v>
      </c>
      <c r="W103" s="588">
        <f>IF($B$8="Actuals only",SUMIF('WW Spending Actual'!$B$10:$B$49,'Summary TC'!$B103,'WW Spending Actual'!V$10:V$49),0)+IF($B$8="Actuals + Projected",SUMIF('WW Spending Total'!$B$10:$B$49,'Summary TC'!$B103,'WW Spending Total'!V$10:V$49),0)</f>
        <v>0</v>
      </c>
      <c r="X103" s="588">
        <f>IF($B$8="Actuals only",SUMIF('WW Spending Actual'!$B$10:$B$49,'Summary TC'!$B103,'WW Spending Actual'!W$10:W$49),0)+IF($B$8="Actuals + Projected",SUMIF('WW Spending Total'!$B$10:$B$49,'Summary TC'!$B103,'WW Spending Total'!W$10:W$49),0)</f>
        <v>0</v>
      </c>
      <c r="Y103" s="588">
        <f>IF($B$8="Actuals only",SUMIF('WW Spending Actual'!$B$10:$B$49,'Summary TC'!$B103,'WW Spending Actual'!X$10:X$49),0)+IF($B$8="Actuals + Projected",SUMIF('WW Spending Total'!$B$10:$B$49,'Summary TC'!$B103,'WW Spending Total'!X$10:X$49),0)</f>
        <v>0</v>
      </c>
      <c r="Z103" s="588">
        <f>IF($B$8="Actuals only",SUMIF('WW Spending Actual'!$B$10:$B$49,'Summary TC'!$B103,'WW Spending Actual'!Y$10:Y$49),0)+IF($B$8="Actuals + Projected",SUMIF('WW Spending Total'!$B$10:$B$49,'Summary TC'!$B103,'WW Spending Total'!Y$10:Y$49),0)</f>
        <v>0</v>
      </c>
      <c r="AA103" s="588">
        <f>IF($B$8="Actuals only",SUMIF('WW Spending Actual'!$B$10:$B$49,'Summary TC'!$B103,'WW Spending Actual'!Z$10:Z$49),0)+IF($B$8="Actuals + Projected",SUMIF('WW Spending Total'!$B$10:$B$49,'Summary TC'!$B103,'WW Spending Total'!Z$10:Z$49),0)</f>
        <v>0</v>
      </c>
      <c r="AB103" s="588">
        <f>IF($B$8="Actuals only",SUMIF('WW Spending Actual'!$B$10:$B$49,'Summary TC'!$B103,'WW Spending Actual'!AA$10:AA$49),0)+IF($B$8="Actuals + Projected",SUMIF('WW Spending Total'!$B$10:$B$49,'Summary TC'!$B103,'WW Spending Total'!AA$10:AA$49),0)</f>
        <v>0</v>
      </c>
      <c r="AC103" s="588">
        <f>IF($B$8="Actuals only",SUMIF('WW Spending Actual'!$B$10:$B$49,'Summary TC'!$B103,'WW Spending Actual'!AB$10:AB$49),0)+IF($B$8="Actuals + Projected",SUMIF('WW Spending Total'!$B$10:$B$49,'Summary TC'!$B103,'WW Spending Total'!AB$10:AB$49),0)</f>
        <v>0</v>
      </c>
      <c r="AD103" s="588">
        <f>IF($B$8="Actuals only",SUMIF('WW Spending Actual'!$B$10:$B$49,'Summary TC'!$B103,'WW Spending Actual'!AC$10:AC$49),0)+IF($B$8="Actuals + Projected",SUMIF('WW Spending Total'!$B$10:$B$49,'Summary TC'!$B103,'WW Spending Total'!AC$10:AC$49),0)</f>
        <v>0</v>
      </c>
      <c r="AE103" s="588">
        <f>IF($B$8="Actuals only",SUMIF('WW Spending Actual'!$B$10:$B$49,'Summary TC'!$B103,'WW Spending Actual'!AD$10:AD$49),0)+IF($B$8="Actuals + Projected",SUMIF('WW Spending Total'!$B$10:$B$49,'Summary TC'!$B103,'WW Spending Total'!AD$10:AD$49),0)</f>
        <v>0</v>
      </c>
      <c r="AF103" s="588">
        <f>IF($B$8="Actuals only",SUMIF('WW Spending Actual'!$B$10:$B$49,'Summary TC'!$B103,'WW Spending Actual'!AE$10:AE$49),0)+IF($B$8="Actuals + Projected",SUMIF('WW Spending Total'!$B$10:$B$49,'Summary TC'!$B103,'WW Spending Total'!AE$10:AE$49),0)</f>
        <v>0</v>
      </c>
      <c r="AG103" s="588">
        <f>IF($B$8="Actuals only",SUMIF('WW Spending Actual'!$B$10:$B$49,'Summary TC'!$B103,'WW Spending Actual'!AF$10:AF$49),0)+IF($B$8="Actuals + Projected",SUMIF('WW Spending Total'!$B$10:$B$49,'Summary TC'!$B103,'WW Spending Total'!AF$10:AF$49),0)</f>
        <v>0</v>
      </c>
      <c r="AH103" s="588">
        <f>IF($B$8="Actuals only",SUMIF('WW Spending Actual'!$B$10:$B$49,'Summary TC'!$B103,'WW Spending Actual'!AG$10:AG$49),0)+IF($B$8="Actuals + Projected",SUMIF('WW Spending Total'!$B$10:$B$49,'Summary TC'!$B103,'WW Spending Total'!AG$10:AG$49),0)</f>
        <v>0</v>
      </c>
      <c r="AI103" s="618"/>
    </row>
    <row r="104" spans="2:35" x14ac:dyDescent="0.2">
      <c r="B104" s="539" t="str">
        <f>IFERROR(VLOOKUP(C104,'MEG Def'!$A$38:$B$43,2),"")</f>
        <v>Indian Health Service or tribal health facility expenditures</v>
      </c>
      <c r="C104" s="585">
        <v>3</v>
      </c>
      <c r="D104" s="617"/>
      <c r="E104" s="587">
        <f>IF($B$8="Actuals only",SUMIF('WW Spending Actual'!$B$10:$B$49,'Summary TC'!$B104,'WW Spending Actual'!D$10:D$49),0)+IF($B$8="Actuals + Projected",SUMIF('WW Spending Total'!$B$10:$B$49,'Summary TC'!$B104,'WW Spending Total'!D$10:D$49),0)</f>
        <v>0</v>
      </c>
      <c r="F104" s="588">
        <f>IF($B$8="Actuals only",SUMIF('WW Spending Actual'!$B$10:$B$49,'Summary TC'!$B104,'WW Spending Actual'!E$10:E$49),0)+IF($B$8="Actuals + Projected",SUMIF('WW Spending Total'!$B$10:$B$49,'Summary TC'!$B104,'WW Spending Total'!E$10:E$49),0)</f>
        <v>0</v>
      </c>
      <c r="G104" s="588">
        <f>IF($B$8="Actuals only",SUMIF('WW Spending Actual'!$B$10:$B$49,'Summary TC'!$B104,'WW Spending Actual'!F$10:F$49),0)+IF($B$8="Actuals + Projected",SUMIF('WW Spending Total'!$B$10:$B$49,'Summary TC'!$B104,'WW Spending Total'!F$10:F$49),0)</f>
        <v>0</v>
      </c>
      <c r="H104" s="588">
        <f>IF($B$8="Actuals only",SUMIF('WW Spending Actual'!$B$10:$B$49,'Summary TC'!$B104,'WW Spending Actual'!G$10:G$49),0)+IF($B$8="Actuals + Projected",SUMIF('WW Spending Total'!$B$10:$B$49,'Summary TC'!$B104,'WW Spending Total'!G$10:G$49),0)</f>
        <v>0</v>
      </c>
      <c r="I104" s="588">
        <f>IF($B$8="Actuals only",SUMIF('WW Spending Actual'!$B$10:$B$49,'Summary TC'!$B104,'WW Spending Actual'!H$10:H$49),0)+IF($B$8="Actuals + Projected",SUMIF('WW Spending Total'!$B$10:$B$49,'Summary TC'!$B104,'WW Spending Total'!H$10:H$49),0)</f>
        <v>0</v>
      </c>
      <c r="J104" s="588">
        <f>IF($B$8="Actuals only",SUMIF('WW Spending Actual'!$B$10:$B$49,'Summary TC'!$B104,'WW Spending Actual'!I$10:I$49),0)+IF($B$8="Actuals + Projected",SUMIF('WW Spending Total'!$B$10:$B$49,'Summary TC'!$B104,'WW Spending Total'!I$10:I$49),0)</f>
        <v>0</v>
      </c>
      <c r="K104" s="588">
        <f>IF($B$8="Actuals only",SUMIF('WW Spending Actual'!$B$10:$B$49,'Summary TC'!$B104,'WW Spending Actual'!J$10:J$49),0)+IF($B$8="Actuals + Projected",SUMIF('WW Spending Total'!$B$10:$B$49,'Summary TC'!$B104,'WW Spending Total'!J$10:J$49),0)</f>
        <v>0</v>
      </c>
      <c r="L104" s="588">
        <f>IF($B$8="Actuals only",SUMIF('WW Spending Actual'!$B$10:$B$49,'Summary TC'!$B104,'WW Spending Actual'!K$10:K$49),0)+IF($B$8="Actuals + Projected",SUMIF('WW Spending Total'!$B$10:$B$49,'Summary TC'!$B104,'WW Spending Total'!K$10:K$49),0)</f>
        <v>0</v>
      </c>
      <c r="M104" s="588">
        <f>IF($B$8="Actuals only",SUMIF('WW Spending Actual'!$B$10:$B$49,'Summary TC'!$B104,'WW Spending Actual'!L$10:L$49),0)+IF($B$8="Actuals + Projected",SUMIF('WW Spending Total'!$B$10:$B$49,'Summary TC'!$B104,'WW Spending Total'!L$10:L$49),0)</f>
        <v>0</v>
      </c>
      <c r="N104" s="588">
        <f>IF($B$8="Actuals only",SUMIF('WW Spending Actual'!$B$10:$B$49,'Summary TC'!$B104,'WW Spending Actual'!M$10:M$49),0)+IF($B$8="Actuals + Projected",SUMIF('WW Spending Total'!$B$10:$B$49,'Summary TC'!$B104,'WW Spending Total'!M$10:M$49),0)</f>
        <v>0</v>
      </c>
      <c r="O104" s="588">
        <f>IF($B$8="Actuals only",SUMIF('WW Spending Actual'!$B$10:$B$49,'Summary TC'!$B104,'WW Spending Actual'!N$10:N$49),0)+IF($B$8="Actuals + Projected",SUMIF('WW Spending Total'!$B$10:$B$49,'Summary TC'!$B104,'WW Spending Total'!N$10:N$49),0)</f>
        <v>0</v>
      </c>
      <c r="P104" s="588">
        <f>IF($B$8="Actuals only",SUMIF('WW Spending Actual'!$B$10:$B$49,'Summary TC'!$B104,'WW Spending Actual'!O$10:O$49),0)+IF($B$8="Actuals + Projected",SUMIF('WW Spending Total'!$B$10:$B$49,'Summary TC'!$B104,'WW Spending Total'!O$10:O$49),0)</f>
        <v>0</v>
      </c>
      <c r="Q104" s="588">
        <f>IF($B$8="Actuals only",SUMIF('WW Spending Actual'!$B$10:$B$49,'Summary TC'!$B104,'WW Spending Actual'!P$10:P$49),0)+IF($B$8="Actuals + Projected",SUMIF('WW Spending Total'!$B$10:$B$49,'Summary TC'!$B104,'WW Spending Total'!P$10:P$49),0)</f>
        <v>0</v>
      </c>
      <c r="R104" s="588">
        <f>IF($B$8="Actuals only",SUMIF('WW Spending Actual'!$B$10:$B$49,'Summary TC'!$B104,'WW Spending Actual'!Q$10:Q$49),0)+IF($B$8="Actuals + Projected",SUMIF('WW Spending Total'!$B$10:$B$49,'Summary TC'!$B104,'WW Spending Total'!Q$10:Q$49),0)</f>
        <v>0</v>
      </c>
      <c r="S104" s="588">
        <f>IF($B$8="Actuals only",SUMIF('WW Spending Actual'!$B$10:$B$49,'Summary TC'!$B104,'WW Spending Actual'!R$10:R$49),0)+IF($B$8="Actuals + Projected",SUMIF('WW Spending Total'!$B$10:$B$49,'Summary TC'!$B104,'WW Spending Total'!R$10:R$49),0)</f>
        <v>0</v>
      </c>
      <c r="T104" s="588">
        <f>IF($B$8="Actuals only",SUMIF('WW Spending Actual'!$B$10:$B$49,'Summary TC'!$B104,'WW Spending Actual'!S$10:S$49),0)+IF($B$8="Actuals + Projected",SUMIF('WW Spending Total'!$B$10:$B$49,'Summary TC'!$B104,'WW Spending Total'!S$10:S$49),0)</f>
        <v>0</v>
      </c>
      <c r="U104" s="588">
        <f>IF($B$8="Actuals only",SUMIF('WW Spending Actual'!$B$10:$B$49,'Summary TC'!$B104,'WW Spending Actual'!T$10:T$49),0)+IF($B$8="Actuals + Projected",SUMIF('WW Spending Total'!$B$10:$B$49,'Summary TC'!$B104,'WW Spending Total'!T$10:T$49),0)</f>
        <v>0</v>
      </c>
      <c r="V104" s="588">
        <f>IF($B$8="Actuals only",SUMIF('WW Spending Actual'!$B$10:$B$49,'Summary TC'!$B104,'WW Spending Actual'!U$10:U$49),0)+IF($B$8="Actuals + Projected",SUMIF('WW Spending Total'!$B$10:$B$49,'Summary TC'!$B104,'WW Spending Total'!U$10:U$49),0)</f>
        <v>0</v>
      </c>
      <c r="W104" s="588">
        <f>IF($B$8="Actuals only",SUMIF('WW Spending Actual'!$B$10:$B$49,'Summary TC'!$B104,'WW Spending Actual'!V$10:V$49),0)+IF($B$8="Actuals + Projected",SUMIF('WW Spending Total'!$B$10:$B$49,'Summary TC'!$B104,'WW Spending Total'!V$10:V$49),0)</f>
        <v>0</v>
      </c>
      <c r="X104" s="588">
        <f>IF($B$8="Actuals only",SUMIF('WW Spending Actual'!$B$10:$B$49,'Summary TC'!$B104,'WW Spending Actual'!W$10:W$49),0)+IF($B$8="Actuals + Projected",SUMIF('WW Spending Total'!$B$10:$B$49,'Summary TC'!$B104,'WW Spending Total'!W$10:W$49),0)</f>
        <v>0</v>
      </c>
      <c r="Y104" s="588">
        <f>IF($B$8="Actuals only",SUMIF('WW Spending Actual'!$B$10:$B$49,'Summary TC'!$B104,'WW Spending Actual'!X$10:X$49),0)+IF($B$8="Actuals + Projected",SUMIF('WW Spending Total'!$B$10:$B$49,'Summary TC'!$B104,'WW Spending Total'!X$10:X$49),0)</f>
        <v>0</v>
      </c>
      <c r="Z104" s="588">
        <f>IF($B$8="Actuals only",SUMIF('WW Spending Actual'!$B$10:$B$49,'Summary TC'!$B104,'WW Spending Actual'!Y$10:Y$49),0)+IF($B$8="Actuals + Projected",SUMIF('WW Spending Total'!$B$10:$B$49,'Summary TC'!$B104,'WW Spending Total'!Y$10:Y$49),0)</f>
        <v>0</v>
      </c>
      <c r="AA104" s="588">
        <f>IF($B$8="Actuals only",SUMIF('WW Spending Actual'!$B$10:$B$49,'Summary TC'!$B104,'WW Spending Actual'!Z$10:Z$49),0)+IF($B$8="Actuals + Projected",SUMIF('WW Spending Total'!$B$10:$B$49,'Summary TC'!$B104,'WW Spending Total'!Z$10:Z$49),0)</f>
        <v>0</v>
      </c>
      <c r="AB104" s="588">
        <f>IF($B$8="Actuals only",SUMIF('WW Spending Actual'!$B$10:$B$49,'Summary TC'!$B104,'WW Spending Actual'!AA$10:AA$49),0)+IF($B$8="Actuals + Projected",SUMIF('WW Spending Total'!$B$10:$B$49,'Summary TC'!$B104,'WW Spending Total'!AA$10:AA$49),0)</f>
        <v>0</v>
      </c>
      <c r="AC104" s="588">
        <f>IF($B$8="Actuals only",SUMIF('WW Spending Actual'!$B$10:$B$49,'Summary TC'!$B104,'WW Spending Actual'!AB$10:AB$49),0)+IF($B$8="Actuals + Projected",SUMIF('WW Spending Total'!$B$10:$B$49,'Summary TC'!$B104,'WW Spending Total'!AB$10:AB$49),0)</f>
        <v>0</v>
      </c>
      <c r="AD104" s="588">
        <f>IF($B$8="Actuals only",SUMIF('WW Spending Actual'!$B$10:$B$49,'Summary TC'!$B104,'WW Spending Actual'!AC$10:AC$49),0)+IF($B$8="Actuals + Projected",SUMIF('WW Spending Total'!$B$10:$B$49,'Summary TC'!$B104,'WW Spending Total'!AC$10:AC$49),0)</f>
        <v>0</v>
      </c>
      <c r="AE104" s="588">
        <f>IF($B$8="Actuals only",SUMIF('WW Spending Actual'!$B$10:$B$49,'Summary TC'!$B104,'WW Spending Actual'!AD$10:AD$49),0)+IF($B$8="Actuals + Projected",SUMIF('WW Spending Total'!$B$10:$B$49,'Summary TC'!$B104,'WW Spending Total'!AD$10:AD$49),0)</f>
        <v>0</v>
      </c>
      <c r="AF104" s="588">
        <f>IF($B$8="Actuals only",SUMIF('WW Spending Actual'!$B$10:$B$49,'Summary TC'!$B104,'WW Spending Actual'!AE$10:AE$49),0)+IF($B$8="Actuals + Projected",SUMIF('WW Spending Total'!$B$10:$B$49,'Summary TC'!$B104,'WW Spending Total'!AE$10:AE$49),0)</f>
        <v>0</v>
      </c>
      <c r="AG104" s="588">
        <f>IF($B$8="Actuals only",SUMIF('WW Spending Actual'!$B$10:$B$49,'Summary TC'!$B104,'WW Spending Actual'!AF$10:AF$49),0)+IF($B$8="Actuals + Projected",SUMIF('WW Spending Total'!$B$10:$B$49,'Summary TC'!$B104,'WW Spending Total'!AF$10:AF$49),0)</f>
        <v>0</v>
      </c>
      <c r="AH104" s="588">
        <f>IF($B$8="Actuals only",SUMIF('WW Spending Actual'!$B$10:$B$49,'Summary TC'!$B104,'WW Spending Actual'!AG$10:AG$49),0)+IF($B$8="Actuals + Projected",SUMIF('WW Spending Total'!$B$10:$B$49,'Summary TC'!$B104,'WW Spending Total'!AG$10:AG$49),0)</f>
        <v>0</v>
      </c>
      <c r="AI104" s="618"/>
    </row>
    <row r="105" spans="2:35" x14ac:dyDescent="0.2">
      <c r="B105" s="539" t="str">
        <f>IFERROR(VLOOKUP(C105,'MEG Def'!$A$38:$B$43,2),"")</f>
        <v>Hospital Transformation Performance Program</v>
      </c>
      <c r="C105" s="585">
        <v>4</v>
      </c>
      <c r="D105" s="617"/>
      <c r="E105" s="587">
        <f>IF($B$8="Actuals only",SUMIF('WW Spending Actual'!$B$10:$B$49,'Summary TC'!$B105,'WW Spending Actual'!D$10:D$49),0)+IF($B$8="Actuals + Projected",SUMIF('WW Spending Total'!$B$10:$B$49,'Summary TC'!$B105,'WW Spending Total'!D$10:D$49),0)</f>
        <v>0</v>
      </c>
      <c r="F105" s="588">
        <f>IF($B$8="Actuals only",SUMIF('WW Spending Actual'!$B$10:$B$49,'Summary TC'!$B105,'WW Spending Actual'!E$10:E$49),0)+IF($B$8="Actuals + Projected",SUMIF('WW Spending Total'!$B$10:$B$49,'Summary TC'!$B105,'WW Spending Total'!E$10:E$49),0)</f>
        <v>0</v>
      </c>
      <c r="G105" s="588">
        <f>IF($B$8="Actuals only",SUMIF('WW Spending Actual'!$B$10:$B$49,'Summary TC'!$B105,'WW Spending Actual'!F$10:F$49),0)+IF($B$8="Actuals + Projected",SUMIF('WW Spending Total'!$B$10:$B$49,'Summary TC'!$B105,'WW Spending Total'!F$10:F$49),0)</f>
        <v>0</v>
      </c>
      <c r="H105" s="588">
        <f>IF($B$8="Actuals only",SUMIF('WW Spending Actual'!$B$10:$B$49,'Summary TC'!$B105,'WW Spending Actual'!G$10:G$49),0)+IF($B$8="Actuals + Projected",SUMIF('WW Spending Total'!$B$10:$B$49,'Summary TC'!$B105,'WW Spending Total'!G$10:G$49),0)</f>
        <v>0</v>
      </c>
      <c r="I105" s="588">
        <f>IF($B$8="Actuals only",SUMIF('WW Spending Actual'!$B$10:$B$49,'Summary TC'!$B105,'WW Spending Actual'!H$10:H$49),0)+IF($B$8="Actuals + Projected",SUMIF('WW Spending Total'!$B$10:$B$49,'Summary TC'!$B105,'WW Spending Total'!H$10:H$49),0)</f>
        <v>0</v>
      </c>
      <c r="J105" s="588">
        <f>IF($B$8="Actuals only",SUMIF('WW Spending Actual'!$B$10:$B$49,'Summary TC'!$B105,'WW Spending Actual'!I$10:I$49),0)+IF($B$8="Actuals + Projected",SUMIF('WW Spending Total'!$B$10:$B$49,'Summary TC'!$B105,'WW Spending Total'!I$10:I$49),0)</f>
        <v>0</v>
      </c>
      <c r="K105" s="588">
        <f>IF($B$8="Actuals only",SUMIF('WW Spending Actual'!$B$10:$B$49,'Summary TC'!$B105,'WW Spending Actual'!J$10:J$49),0)+IF($B$8="Actuals + Projected",SUMIF('WW Spending Total'!$B$10:$B$49,'Summary TC'!$B105,'WW Spending Total'!J$10:J$49),0)</f>
        <v>0</v>
      </c>
      <c r="L105" s="588">
        <f>IF($B$8="Actuals only",SUMIF('WW Spending Actual'!$B$10:$B$49,'Summary TC'!$B105,'WW Spending Actual'!K$10:K$49),0)+IF($B$8="Actuals + Projected",SUMIF('WW Spending Total'!$B$10:$B$49,'Summary TC'!$B105,'WW Spending Total'!K$10:K$49),0)</f>
        <v>0</v>
      </c>
      <c r="M105" s="588">
        <f>IF($B$8="Actuals only",SUMIF('WW Spending Actual'!$B$10:$B$49,'Summary TC'!$B105,'WW Spending Actual'!L$10:L$49),0)+IF($B$8="Actuals + Projected",SUMIF('WW Spending Total'!$B$10:$B$49,'Summary TC'!$B105,'WW Spending Total'!L$10:L$49),0)</f>
        <v>0</v>
      </c>
      <c r="N105" s="588">
        <f>IF($B$8="Actuals only",SUMIF('WW Spending Actual'!$B$10:$B$49,'Summary TC'!$B105,'WW Spending Actual'!M$10:M$49),0)+IF($B$8="Actuals + Projected",SUMIF('WW Spending Total'!$B$10:$B$49,'Summary TC'!$B105,'WW Spending Total'!M$10:M$49),0)</f>
        <v>0</v>
      </c>
      <c r="O105" s="588">
        <f>IF($B$8="Actuals only",SUMIF('WW Spending Actual'!$B$10:$B$49,'Summary TC'!$B105,'WW Spending Actual'!N$10:N$49),0)+IF($B$8="Actuals + Projected",SUMIF('WW Spending Total'!$B$10:$B$49,'Summary TC'!$B105,'WW Spending Total'!N$10:N$49),0)</f>
        <v>0</v>
      </c>
      <c r="P105" s="588">
        <f>IF($B$8="Actuals only",SUMIF('WW Spending Actual'!$B$10:$B$49,'Summary TC'!$B105,'WW Spending Actual'!O$10:O$49),0)+IF($B$8="Actuals + Projected",SUMIF('WW Spending Total'!$B$10:$B$49,'Summary TC'!$B105,'WW Spending Total'!O$10:O$49),0)</f>
        <v>0</v>
      </c>
      <c r="Q105" s="588">
        <f>IF($B$8="Actuals only",SUMIF('WW Spending Actual'!$B$10:$B$49,'Summary TC'!$B105,'WW Spending Actual'!P$10:P$49),0)+IF($B$8="Actuals + Projected",SUMIF('WW Spending Total'!$B$10:$B$49,'Summary TC'!$B105,'WW Spending Total'!P$10:P$49),0)</f>
        <v>0</v>
      </c>
      <c r="R105" s="588">
        <f>IF($B$8="Actuals only",SUMIF('WW Spending Actual'!$B$10:$B$49,'Summary TC'!$B105,'WW Spending Actual'!Q$10:Q$49),0)+IF($B$8="Actuals + Projected",SUMIF('WW Spending Total'!$B$10:$B$49,'Summary TC'!$B105,'WW Spending Total'!Q$10:Q$49),0)</f>
        <v>0</v>
      </c>
      <c r="S105" s="588">
        <f>IF($B$8="Actuals only",SUMIF('WW Spending Actual'!$B$10:$B$49,'Summary TC'!$B105,'WW Spending Actual'!R$10:R$49),0)+IF($B$8="Actuals + Projected",SUMIF('WW Spending Total'!$B$10:$B$49,'Summary TC'!$B105,'WW Spending Total'!R$10:R$49),0)</f>
        <v>143882246</v>
      </c>
      <c r="T105" s="588">
        <f>IF($B$8="Actuals only",SUMIF('WW Spending Actual'!$B$10:$B$49,'Summary TC'!$B105,'WW Spending Actual'!S$10:S$49),0)+IF($B$8="Actuals + Projected",SUMIF('WW Spending Total'!$B$10:$B$49,'Summary TC'!$B105,'WW Spending Total'!S$10:S$49),0)</f>
        <v>146863661</v>
      </c>
      <c r="U105" s="588">
        <f>IF($B$8="Actuals only",SUMIF('WW Spending Actual'!$B$10:$B$49,'Summary TC'!$B105,'WW Spending Actual'!T$10:T$49),0)+IF($B$8="Actuals + Projected",SUMIF('WW Spending Total'!$B$10:$B$49,'Summary TC'!$B105,'WW Spending Total'!T$10:T$49),0)</f>
        <v>0</v>
      </c>
      <c r="V105" s="588">
        <f>IF($B$8="Actuals only",SUMIF('WW Spending Actual'!$B$10:$B$49,'Summary TC'!$B105,'WW Spending Actual'!U$10:U$49),0)+IF($B$8="Actuals + Projected",SUMIF('WW Spending Total'!$B$10:$B$49,'Summary TC'!$B105,'WW Spending Total'!U$10:U$49),0)</f>
        <v>0</v>
      </c>
      <c r="W105" s="588">
        <f>IF($B$8="Actuals only",SUMIF('WW Spending Actual'!$B$10:$B$49,'Summary TC'!$B105,'WW Spending Actual'!V$10:V$49),0)+IF($B$8="Actuals + Projected",SUMIF('WW Spending Total'!$B$10:$B$49,'Summary TC'!$B105,'WW Spending Total'!V$10:V$49),0)</f>
        <v>0</v>
      </c>
      <c r="X105" s="588">
        <f>IF($B$8="Actuals only",SUMIF('WW Spending Actual'!$B$10:$B$49,'Summary TC'!$B105,'WW Spending Actual'!W$10:W$49),0)+IF($B$8="Actuals + Projected",SUMIF('WW Spending Total'!$B$10:$B$49,'Summary TC'!$B105,'WW Spending Total'!W$10:W$49),0)</f>
        <v>0</v>
      </c>
      <c r="Y105" s="588">
        <f>IF($B$8="Actuals only",SUMIF('WW Spending Actual'!$B$10:$B$49,'Summary TC'!$B105,'WW Spending Actual'!X$10:X$49),0)+IF($B$8="Actuals + Projected",SUMIF('WW Spending Total'!$B$10:$B$49,'Summary TC'!$B105,'WW Spending Total'!X$10:X$49),0)</f>
        <v>0</v>
      </c>
      <c r="Z105" s="588">
        <f>IF($B$8="Actuals only",SUMIF('WW Spending Actual'!$B$10:$B$49,'Summary TC'!$B105,'WW Spending Actual'!Y$10:Y$49),0)+IF($B$8="Actuals + Projected",SUMIF('WW Spending Total'!$B$10:$B$49,'Summary TC'!$B105,'WW Spending Total'!Y$10:Y$49),0)</f>
        <v>0</v>
      </c>
      <c r="AA105" s="588">
        <f>IF($B$8="Actuals only",SUMIF('WW Spending Actual'!$B$10:$B$49,'Summary TC'!$B105,'WW Spending Actual'!Z$10:Z$49),0)+IF($B$8="Actuals + Projected",SUMIF('WW Spending Total'!$B$10:$B$49,'Summary TC'!$B105,'WW Spending Total'!Z$10:Z$49),0)</f>
        <v>0</v>
      </c>
      <c r="AB105" s="588">
        <f>IF($B$8="Actuals only",SUMIF('WW Spending Actual'!$B$10:$B$49,'Summary TC'!$B105,'WW Spending Actual'!AA$10:AA$49),0)+IF($B$8="Actuals + Projected",SUMIF('WW Spending Total'!$B$10:$B$49,'Summary TC'!$B105,'WW Spending Total'!AA$10:AA$49),0)</f>
        <v>0</v>
      </c>
      <c r="AC105" s="588">
        <f>IF($B$8="Actuals only",SUMIF('WW Spending Actual'!$B$10:$B$49,'Summary TC'!$B105,'WW Spending Actual'!AB$10:AB$49),0)+IF($B$8="Actuals + Projected",SUMIF('WW Spending Total'!$B$10:$B$49,'Summary TC'!$B105,'WW Spending Total'!AB$10:AB$49),0)</f>
        <v>0</v>
      </c>
      <c r="AD105" s="588">
        <f>IF($B$8="Actuals only",SUMIF('WW Spending Actual'!$B$10:$B$49,'Summary TC'!$B105,'WW Spending Actual'!AC$10:AC$49),0)+IF($B$8="Actuals + Projected",SUMIF('WW Spending Total'!$B$10:$B$49,'Summary TC'!$B105,'WW Spending Total'!AC$10:AC$49),0)</f>
        <v>0</v>
      </c>
      <c r="AE105" s="588">
        <f>IF($B$8="Actuals only",SUMIF('WW Spending Actual'!$B$10:$B$49,'Summary TC'!$B105,'WW Spending Actual'!AD$10:AD$49),0)+IF($B$8="Actuals + Projected",SUMIF('WW Spending Total'!$B$10:$B$49,'Summary TC'!$B105,'WW Spending Total'!AD$10:AD$49),0)</f>
        <v>0</v>
      </c>
      <c r="AF105" s="588">
        <f>IF($B$8="Actuals only",SUMIF('WW Spending Actual'!$B$10:$B$49,'Summary TC'!$B105,'WW Spending Actual'!AE$10:AE$49),0)+IF($B$8="Actuals + Projected",SUMIF('WW Spending Total'!$B$10:$B$49,'Summary TC'!$B105,'WW Spending Total'!AE$10:AE$49),0)</f>
        <v>0</v>
      </c>
      <c r="AG105" s="588">
        <f>IF($B$8="Actuals only",SUMIF('WW Spending Actual'!$B$10:$B$49,'Summary TC'!$B105,'WW Spending Actual'!AF$10:AF$49),0)+IF($B$8="Actuals + Projected",SUMIF('WW Spending Total'!$B$10:$B$49,'Summary TC'!$B105,'WW Spending Total'!AF$10:AF$49),0)</f>
        <v>0</v>
      </c>
      <c r="AH105" s="588">
        <f>IF($B$8="Actuals only",SUMIF('WW Spending Actual'!$B$10:$B$49,'Summary TC'!$B105,'WW Spending Actual'!AG$10:AG$49),0)+IF($B$8="Actuals + Projected",SUMIF('WW Spending Total'!$B$10:$B$49,'Summary TC'!$B105,'WW Spending Total'!AG$10:AG$49),0)</f>
        <v>0</v>
      </c>
      <c r="AI105" s="618"/>
    </row>
    <row r="106" spans="2:35" hidden="1" x14ac:dyDescent="0.2">
      <c r="B106" s="539" t="str">
        <f>IFERROR(VLOOKUP(C106,'MEG Def'!$A$38:$B$42,2),"")</f>
        <v/>
      </c>
      <c r="C106" s="585"/>
      <c r="D106" s="617"/>
      <c r="E106" s="587">
        <f>IF($B$8="Actuals only",SUMIF('WW Spending Actual'!$B$10:$B$49,'Summary TC'!$B106,'WW Spending Actual'!D$10:D$49),0)+IF($B$8="Actuals + Projected",SUMIF('WW Spending Total'!$B$10:$B$49,'Summary TC'!$B106,'WW Spending Total'!D$10:D$49),0)</f>
        <v>0</v>
      </c>
      <c r="F106" s="588">
        <f>IF($B$8="Actuals only",SUMIF('WW Spending Actual'!$B$10:$B$49,'Summary TC'!$B106,'WW Spending Actual'!E$10:E$49),0)+IF($B$8="Actuals + Projected",SUMIF('WW Spending Total'!$B$10:$B$49,'Summary TC'!$B106,'WW Spending Total'!E$10:E$49),0)</f>
        <v>0</v>
      </c>
      <c r="G106" s="588">
        <f>IF($B$8="Actuals only",SUMIF('WW Spending Actual'!$B$10:$B$49,'Summary TC'!$B106,'WW Spending Actual'!F$10:F$49),0)+IF($B$8="Actuals + Projected",SUMIF('WW Spending Total'!$B$10:$B$49,'Summary TC'!$B106,'WW Spending Total'!F$10:F$49),0)</f>
        <v>0</v>
      </c>
      <c r="H106" s="588">
        <f>IF($B$8="Actuals only",SUMIF('WW Spending Actual'!$B$10:$B$49,'Summary TC'!$B106,'WW Spending Actual'!G$10:G$49),0)+IF($B$8="Actuals + Projected",SUMIF('WW Spending Total'!$B$10:$B$49,'Summary TC'!$B106,'WW Spending Total'!G$10:G$49),0)</f>
        <v>0</v>
      </c>
      <c r="I106" s="588">
        <f>IF($B$8="Actuals only",SUMIF('WW Spending Actual'!$B$10:$B$49,'Summary TC'!$B106,'WW Spending Actual'!H$10:H$49),0)+IF($B$8="Actuals + Projected",SUMIF('WW Spending Total'!$B$10:$B$49,'Summary TC'!$B106,'WW Spending Total'!H$10:H$49),0)</f>
        <v>0</v>
      </c>
      <c r="J106" s="588">
        <f>IF($B$8="Actuals only",SUMIF('WW Spending Actual'!$B$10:$B$49,'Summary TC'!$B106,'WW Spending Actual'!I$10:I$49),0)+IF($B$8="Actuals + Projected",SUMIF('WW Spending Total'!$B$10:$B$49,'Summary TC'!$B106,'WW Spending Total'!I$10:I$49),0)</f>
        <v>0</v>
      </c>
      <c r="K106" s="588">
        <f>IF($B$8="Actuals only",SUMIF('WW Spending Actual'!$B$10:$B$49,'Summary TC'!$B106,'WW Spending Actual'!J$10:J$49),0)+IF($B$8="Actuals + Projected",SUMIF('WW Spending Total'!$B$10:$B$49,'Summary TC'!$B106,'WW Spending Total'!J$10:J$49),0)</f>
        <v>0</v>
      </c>
      <c r="L106" s="588">
        <f>IF($B$8="Actuals only",SUMIF('WW Spending Actual'!$B$10:$B$49,'Summary TC'!$B106,'WW Spending Actual'!K$10:K$49),0)+IF($B$8="Actuals + Projected",SUMIF('WW Spending Total'!$B$10:$B$49,'Summary TC'!$B106,'WW Spending Total'!K$10:K$49),0)</f>
        <v>0</v>
      </c>
      <c r="M106" s="588">
        <f>IF($B$8="Actuals only",SUMIF('WW Spending Actual'!$B$10:$B$49,'Summary TC'!$B106,'WW Spending Actual'!L$10:L$49),0)+IF($B$8="Actuals + Projected",SUMIF('WW Spending Total'!$B$10:$B$49,'Summary TC'!$B106,'WW Spending Total'!L$10:L$49),0)</f>
        <v>0</v>
      </c>
      <c r="N106" s="588">
        <f>IF($B$8="Actuals only",SUMIF('WW Spending Actual'!$B$10:$B$49,'Summary TC'!$B106,'WW Spending Actual'!M$10:M$49),0)+IF($B$8="Actuals + Projected",SUMIF('WW Spending Total'!$B$10:$B$49,'Summary TC'!$B106,'WW Spending Total'!M$10:M$49),0)</f>
        <v>0</v>
      </c>
      <c r="O106" s="588">
        <f>IF($B$8="Actuals only",SUMIF('WW Spending Actual'!$B$10:$B$49,'Summary TC'!$B106,'WW Spending Actual'!N$10:N$49),0)+IF($B$8="Actuals + Projected",SUMIF('WW Spending Total'!$B$10:$B$49,'Summary TC'!$B106,'WW Spending Total'!N$10:N$49),0)</f>
        <v>0</v>
      </c>
      <c r="P106" s="588">
        <f>IF($B$8="Actuals only",SUMIF('WW Spending Actual'!$B$10:$B$49,'Summary TC'!$B106,'WW Spending Actual'!O$10:O$49),0)+IF($B$8="Actuals + Projected",SUMIF('WW Spending Total'!$B$10:$B$49,'Summary TC'!$B106,'WW Spending Total'!O$10:O$49),0)</f>
        <v>0</v>
      </c>
      <c r="Q106" s="588">
        <f>IF($B$8="Actuals only",SUMIF('WW Spending Actual'!$B$10:$B$49,'Summary TC'!$B106,'WW Spending Actual'!P$10:P$49),0)+IF($B$8="Actuals + Projected",SUMIF('WW Spending Total'!$B$10:$B$49,'Summary TC'!$B106,'WW Spending Total'!P$10:P$49),0)</f>
        <v>0</v>
      </c>
      <c r="R106" s="588">
        <f>IF($B$8="Actuals only",SUMIF('WW Spending Actual'!$B$10:$B$49,'Summary TC'!$B106,'WW Spending Actual'!Q$10:Q$49),0)+IF($B$8="Actuals + Projected",SUMIF('WW Spending Total'!$B$10:$B$49,'Summary TC'!$B106,'WW Spending Total'!Q$10:Q$49),0)</f>
        <v>0</v>
      </c>
      <c r="S106" s="588">
        <f>IF($B$8="Actuals only",SUMIF('WW Spending Actual'!$B$10:$B$49,'Summary TC'!$B106,'WW Spending Actual'!R$10:R$49),0)+IF($B$8="Actuals + Projected",SUMIF('WW Spending Total'!$B$10:$B$49,'Summary TC'!$B106,'WW Spending Total'!R$10:R$49),0)</f>
        <v>0</v>
      </c>
      <c r="T106" s="588">
        <f>IF($B$8="Actuals only",SUMIF('WW Spending Actual'!$B$10:$B$49,'Summary TC'!$B106,'WW Spending Actual'!S$10:S$49),0)+IF($B$8="Actuals + Projected",SUMIF('WW Spending Total'!$B$10:$B$49,'Summary TC'!$B106,'WW Spending Total'!S$10:S$49),0)</f>
        <v>0</v>
      </c>
      <c r="U106" s="588">
        <f>IF($B$8="Actuals only",SUMIF('WW Spending Actual'!$B$10:$B$49,'Summary TC'!$B106,'WW Spending Actual'!T$10:T$49),0)+IF($B$8="Actuals + Projected",SUMIF('WW Spending Total'!$B$10:$B$49,'Summary TC'!$B106,'WW Spending Total'!T$10:T$49),0)</f>
        <v>0</v>
      </c>
      <c r="V106" s="588">
        <f>IF($B$8="Actuals only",SUMIF('WW Spending Actual'!$B$10:$B$49,'Summary TC'!$B106,'WW Spending Actual'!U$10:U$49),0)+IF($B$8="Actuals + Projected",SUMIF('WW Spending Total'!$B$10:$B$49,'Summary TC'!$B106,'WW Spending Total'!U$10:U$49),0)</f>
        <v>0</v>
      </c>
      <c r="W106" s="588">
        <f>IF($B$8="Actuals only",SUMIF('WW Spending Actual'!$B$10:$B$49,'Summary TC'!$B106,'WW Spending Actual'!V$10:V$49),0)+IF($B$8="Actuals + Projected",SUMIF('WW Spending Total'!$B$10:$B$49,'Summary TC'!$B106,'WW Spending Total'!V$10:V$49),0)</f>
        <v>0</v>
      </c>
      <c r="X106" s="588">
        <f>IF($B$8="Actuals only",SUMIF('WW Spending Actual'!$B$10:$B$49,'Summary TC'!$B106,'WW Spending Actual'!W$10:W$49),0)+IF($B$8="Actuals + Projected",SUMIF('WW Spending Total'!$B$10:$B$49,'Summary TC'!$B106,'WW Spending Total'!W$10:W$49),0)</f>
        <v>0</v>
      </c>
      <c r="Y106" s="588">
        <f>IF($B$8="Actuals only",SUMIF('WW Spending Actual'!$B$10:$B$49,'Summary TC'!$B106,'WW Spending Actual'!X$10:X$49),0)+IF($B$8="Actuals + Projected",SUMIF('WW Spending Total'!$B$10:$B$49,'Summary TC'!$B106,'WW Spending Total'!X$10:X$49),0)</f>
        <v>0</v>
      </c>
      <c r="Z106" s="588">
        <f>IF($B$8="Actuals only",SUMIF('WW Spending Actual'!$B$10:$B$49,'Summary TC'!$B106,'WW Spending Actual'!Y$10:Y$49),0)+IF($B$8="Actuals + Projected",SUMIF('WW Spending Total'!$B$10:$B$49,'Summary TC'!$B106,'WW Spending Total'!Y$10:Y$49),0)</f>
        <v>0</v>
      </c>
      <c r="AA106" s="588">
        <f>IF($B$8="Actuals only",SUMIF('WW Spending Actual'!$B$10:$B$49,'Summary TC'!$B106,'WW Spending Actual'!Z$10:Z$49),0)+IF($B$8="Actuals + Projected",SUMIF('WW Spending Total'!$B$10:$B$49,'Summary TC'!$B106,'WW Spending Total'!Z$10:Z$49),0)</f>
        <v>0</v>
      </c>
      <c r="AB106" s="588">
        <f>IF($B$8="Actuals only",SUMIF('WW Spending Actual'!$B$10:$B$49,'Summary TC'!$B106,'WW Spending Actual'!AA$10:AA$49),0)+IF($B$8="Actuals + Projected",SUMIF('WW Spending Total'!$B$10:$B$49,'Summary TC'!$B106,'WW Spending Total'!AA$10:AA$49),0)</f>
        <v>0</v>
      </c>
      <c r="AC106" s="588">
        <f>IF($B$8="Actuals only",SUMIF('WW Spending Actual'!$B$10:$B$49,'Summary TC'!$B106,'WW Spending Actual'!AB$10:AB$49),0)+IF($B$8="Actuals + Projected",SUMIF('WW Spending Total'!$B$10:$B$49,'Summary TC'!$B106,'WW Spending Total'!AB$10:AB$49),0)</f>
        <v>0</v>
      </c>
      <c r="AD106" s="588">
        <f>IF($B$8="Actuals only",SUMIF('WW Spending Actual'!$B$10:$B$49,'Summary TC'!$B106,'WW Spending Actual'!AC$10:AC$49),0)+IF($B$8="Actuals + Projected",SUMIF('WW Spending Total'!$B$10:$B$49,'Summary TC'!$B106,'WW Spending Total'!AC$10:AC$49),0)</f>
        <v>0</v>
      </c>
      <c r="AE106" s="588">
        <f>IF($B$8="Actuals only",SUMIF('WW Spending Actual'!$B$10:$B$49,'Summary TC'!$B106,'WW Spending Actual'!AD$10:AD$49),0)+IF($B$8="Actuals + Projected",SUMIF('WW Spending Total'!$B$10:$B$49,'Summary TC'!$B106,'WW Spending Total'!AD$10:AD$49),0)</f>
        <v>0</v>
      </c>
      <c r="AF106" s="588">
        <f>IF($B$8="Actuals only",SUMIF('WW Spending Actual'!$B$10:$B$49,'Summary TC'!$B106,'WW Spending Actual'!AE$10:AE$49),0)+IF($B$8="Actuals + Projected",SUMIF('WW Spending Total'!$B$10:$B$49,'Summary TC'!$B106,'WW Spending Total'!AE$10:AE$49),0)</f>
        <v>0</v>
      </c>
      <c r="AG106" s="588">
        <f>IF($B$8="Actuals only",SUMIF('WW Spending Actual'!$B$10:$B$49,'Summary TC'!$B106,'WW Spending Actual'!AF$10:AF$49),0)+IF($B$8="Actuals + Projected",SUMIF('WW Spending Total'!$B$10:$B$49,'Summary TC'!$B106,'WW Spending Total'!AF$10:AF$49),0)</f>
        <v>0</v>
      </c>
      <c r="AH106" s="588">
        <f>IF($B$8="Actuals only",SUMIF('WW Spending Actual'!$B$10:$B$49,'Summary TC'!$B106,'WW Spending Actual'!AG$10:AG$49),0)+IF($B$8="Actuals + Projected",SUMIF('WW Spending Total'!$B$10:$B$49,'Summary TC'!$B106,'WW Spending Total'!AG$10:AG$49),0)</f>
        <v>0</v>
      </c>
      <c r="AI106" s="618"/>
    </row>
    <row r="107" spans="2:35" ht="13.5" thickBot="1" x14ac:dyDescent="0.25">
      <c r="B107" s="539"/>
      <c r="C107" s="585"/>
      <c r="D107" s="617"/>
      <c r="E107" s="451">
        <f>IF($B$8="Actuals only",SUMIF('WW Spending Actual'!$B$10:$B$49,'Summary TC'!$B107,'WW Spending Actual'!D$10:D$49),0)+IF($B$8="Actuals + Projected",SUMIF('WW Spending Total'!$B$10:$B$49,'Summary TC'!$B107,'WW Spending Total'!D$10:D$49),0)</f>
        <v>0</v>
      </c>
      <c r="F107" s="451">
        <f>IF($B$8="Actuals only",SUMIF('WW Spending Actual'!$B$10:$B$49,'Summary TC'!$B107,'WW Spending Actual'!E$10:E$49),0)+IF($B$8="Actuals + Projected",SUMIF('WW Spending Total'!$B$10:$B$49,'Summary TC'!$B107,'WW Spending Total'!E$10:E$49),0)</f>
        <v>0</v>
      </c>
      <c r="G107" s="451">
        <f>IF($B$8="Actuals only",SUMIF('WW Spending Actual'!$B$10:$B$49,'Summary TC'!$B107,'WW Spending Actual'!F$10:F$49),0)+IF($B$8="Actuals + Projected",SUMIF('WW Spending Total'!$B$10:$B$49,'Summary TC'!$B107,'WW Spending Total'!F$10:F$49),0)</f>
        <v>0</v>
      </c>
      <c r="H107" s="451">
        <f>IF($B$8="Actuals only",SUMIF('WW Spending Actual'!$B$10:$B$49,'Summary TC'!$B107,'WW Spending Actual'!G$10:G$49),0)+IF($B$8="Actuals + Projected",SUMIF('WW Spending Total'!$B$10:$B$49,'Summary TC'!$B107,'WW Spending Total'!G$10:G$49),0)</f>
        <v>0</v>
      </c>
      <c r="I107" s="451">
        <f>IF($B$8="Actuals only",SUMIF('WW Spending Actual'!$B$10:$B$49,'Summary TC'!$B107,'WW Spending Actual'!H$10:H$49),0)+IF($B$8="Actuals + Projected",SUMIF('WW Spending Total'!$B$10:$B$49,'Summary TC'!$B107,'WW Spending Total'!H$10:H$49),0)</f>
        <v>0</v>
      </c>
      <c r="J107" s="451">
        <f>IF($B$8="Actuals only",SUMIF('WW Spending Actual'!$B$10:$B$49,'Summary TC'!$B107,'WW Spending Actual'!I$10:I$49),0)+IF($B$8="Actuals + Projected",SUMIF('WW Spending Total'!$B$10:$B$49,'Summary TC'!$B107,'WW Spending Total'!I$10:I$49),0)</f>
        <v>0</v>
      </c>
      <c r="K107" s="451">
        <f>IF($B$8="Actuals only",SUMIF('WW Spending Actual'!$B$10:$B$49,'Summary TC'!$B107,'WW Spending Actual'!J$10:J$49),0)+IF($B$8="Actuals + Projected",SUMIF('WW Spending Total'!$B$10:$B$49,'Summary TC'!$B107,'WW Spending Total'!J$10:J$49),0)</f>
        <v>0</v>
      </c>
      <c r="L107" s="451">
        <f>IF($B$8="Actuals only",SUMIF('WW Spending Actual'!$B$10:$B$49,'Summary TC'!$B107,'WW Spending Actual'!K$10:K$49),0)+IF($B$8="Actuals + Projected",SUMIF('WW Spending Total'!$B$10:$B$49,'Summary TC'!$B107,'WW Spending Total'!K$10:K$49),0)</f>
        <v>0</v>
      </c>
      <c r="M107" s="451">
        <f>IF($B$8="Actuals only",SUMIF('WW Spending Actual'!$B$10:$B$49,'Summary TC'!$B107,'WW Spending Actual'!L$10:L$49),0)+IF($B$8="Actuals + Projected",SUMIF('WW Spending Total'!$B$10:$B$49,'Summary TC'!$B107,'WW Spending Total'!L$10:L$49),0)</f>
        <v>0</v>
      </c>
      <c r="N107" s="451">
        <f>IF($B$8="Actuals only",SUMIF('WW Spending Actual'!$B$10:$B$49,'Summary TC'!$B107,'WW Spending Actual'!M$10:M$49),0)+IF($B$8="Actuals + Projected",SUMIF('WW Spending Total'!$B$10:$B$49,'Summary TC'!$B107,'WW Spending Total'!M$10:M$49),0)</f>
        <v>0</v>
      </c>
      <c r="O107" s="451">
        <f>IF($B$8="Actuals only",SUMIF('WW Spending Actual'!$B$10:$B$49,'Summary TC'!$B107,'WW Spending Actual'!N$10:N$49),0)+IF($B$8="Actuals + Projected",SUMIF('WW Spending Total'!$B$10:$B$49,'Summary TC'!$B107,'WW Spending Total'!N$10:N$49),0)</f>
        <v>0</v>
      </c>
      <c r="P107" s="451">
        <f>IF($B$8="Actuals only",SUMIF('WW Spending Actual'!$B$10:$B$49,'Summary TC'!$B107,'WW Spending Actual'!O$10:O$49),0)+IF($B$8="Actuals + Projected",SUMIF('WW Spending Total'!$B$10:$B$49,'Summary TC'!$B107,'WW Spending Total'!O$10:O$49),0)</f>
        <v>0</v>
      </c>
      <c r="Q107" s="451">
        <f>IF($B$8="Actuals only",SUMIF('WW Spending Actual'!$B$10:$B$49,'Summary TC'!$B107,'WW Spending Actual'!P$10:P$49),0)+IF($B$8="Actuals + Projected",SUMIF('WW Spending Total'!$B$10:$B$49,'Summary TC'!$B107,'WW Spending Total'!P$10:P$49),0)</f>
        <v>0</v>
      </c>
      <c r="R107" s="451">
        <f>IF($B$8="Actuals only",SUMIF('WW Spending Actual'!$B$10:$B$49,'Summary TC'!$B107,'WW Spending Actual'!Q$10:Q$49),0)+IF($B$8="Actuals + Projected",SUMIF('WW Spending Total'!$B$10:$B$49,'Summary TC'!$B107,'WW Spending Total'!Q$10:Q$49),0)</f>
        <v>0</v>
      </c>
      <c r="S107" s="451">
        <f>IF($B$8="Actuals only",SUMIF('WW Spending Actual'!$B$10:$B$49,'Summary TC'!$B107,'WW Spending Actual'!R$10:R$49),0)+IF($B$8="Actuals + Projected",SUMIF('WW Spending Total'!$B$10:$B$49,'Summary TC'!$B107,'WW Spending Total'!R$10:R$49),0)</f>
        <v>0</v>
      </c>
      <c r="T107" s="451">
        <f>IF($B$8="Actuals only",SUMIF('WW Spending Actual'!$B$10:$B$49,'Summary TC'!$B107,'WW Spending Actual'!S$10:S$49),0)+IF($B$8="Actuals + Projected",SUMIF('WW Spending Total'!$B$10:$B$49,'Summary TC'!$B107,'WW Spending Total'!S$10:S$49),0)</f>
        <v>0</v>
      </c>
      <c r="U107" s="451">
        <f>IF($B$8="Actuals only",SUMIF('WW Spending Actual'!$B$10:$B$49,'Summary TC'!$B107,'WW Spending Actual'!T$10:T$49),0)+IF($B$8="Actuals + Projected",SUMIF('WW Spending Total'!$B$10:$B$49,'Summary TC'!$B107,'WW Spending Total'!T$10:T$49),0)</f>
        <v>0</v>
      </c>
      <c r="V107" s="451">
        <f>IF($B$8="Actuals only",SUMIF('WW Spending Actual'!$B$10:$B$49,'Summary TC'!$B107,'WW Spending Actual'!U$10:U$49),0)+IF($B$8="Actuals + Projected",SUMIF('WW Spending Total'!$B$10:$B$49,'Summary TC'!$B107,'WW Spending Total'!U$10:U$49),0)</f>
        <v>0</v>
      </c>
      <c r="W107" s="451">
        <f>IF($B$8="Actuals only",SUMIF('WW Spending Actual'!$B$10:$B$49,'Summary TC'!$B107,'WW Spending Actual'!V$10:V$49),0)+IF($B$8="Actuals + Projected",SUMIF('WW Spending Total'!$B$10:$B$49,'Summary TC'!$B107,'WW Spending Total'!V$10:V$49),0)</f>
        <v>0</v>
      </c>
      <c r="X107" s="451">
        <f>IF($B$8="Actuals only",SUMIF('WW Spending Actual'!$B$10:$B$49,'Summary TC'!$B107,'WW Spending Actual'!W$10:W$49),0)+IF($B$8="Actuals + Projected",SUMIF('WW Spending Total'!$B$10:$B$49,'Summary TC'!$B107,'WW Spending Total'!W$10:W$49),0)</f>
        <v>0</v>
      </c>
      <c r="Y107" s="451">
        <f>IF($B$8="Actuals only",SUMIF('WW Spending Actual'!$B$10:$B$49,'Summary TC'!$B107,'WW Spending Actual'!X$10:X$49),0)+IF($B$8="Actuals + Projected",SUMIF('WW Spending Total'!$B$10:$B$49,'Summary TC'!$B107,'WW Spending Total'!X$10:X$49),0)</f>
        <v>0</v>
      </c>
      <c r="Z107" s="451">
        <f>IF($B$8="Actuals only",SUMIF('WW Spending Actual'!$B$10:$B$49,'Summary TC'!$B107,'WW Spending Actual'!Y$10:Y$49),0)+IF($B$8="Actuals + Projected",SUMIF('WW Spending Total'!$B$10:$B$49,'Summary TC'!$B107,'WW Spending Total'!Y$10:Y$49),0)</f>
        <v>0</v>
      </c>
      <c r="AA107" s="451">
        <f>IF($B$8="Actuals only",SUMIF('WW Spending Actual'!$B$10:$B$49,'Summary TC'!$B107,'WW Spending Actual'!Z$10:Z$49),0)+IF($B$8="Actuals + Projected",SUMIF('WW Spending Total'!$B$10:$B$49,'Summary TC'!$B107,'WW Spending Total'!Z$10:Z$49),0)</f>
        <v>0</v>
      </c>
      <c r="AB107" s="451">
        <f>IF($B$8="Actuals only",SUMIF('WW Spending Actual'!$B$10:$B$49,'Summary TC'!$B107,'WW Spending Actual'!AA$10:AA$49),0)+IF($B$8="Actuals + Projected",SUMIF('WW Spending Total'!$B$10:$B$49,'Summary TC'!$B107,'WW Spending Total'!AA$10:AA$49),0)</f>
        <v>0</v>
      </c>
      <c r="AC107" s="451">
        <f>IF($B$8="Actuals only",SUMIF('WW Spending Actual'!$B$10:$B$49,'Summary TC'!$B107,'WW Spending Actual'!AB$10:AB$49),0)+IF($B$8="Actuals + Projected",SUMIF('WW Spending Total'!$B$10:$B$49,'Summary TC'!$B107,'WW Spending Total'!AB$10:AB$49),0)</f>
        <v>0</v>
      </c>
      <c r="AD107" s="451">
        <f>IF($B$8="Actuals only",SUMIF('WW Spending Actual'!$B$10:$B$49,'Summary TC'!$B107,'WW Spending Actual'!AC$10:AC$49),0)+IF($B$8="Actuals + Projected",SUMIF('WW Spending Total'!$B$10:$B$49,'Summary TC'!$B107,'WW Spending Total'!AC$10:AC$49),0)</f>
        <v>0</v>
      </c>
      <c r="AE107" s="451">
        <f>IF($B$8="Actuals only",SUMIF('WW Spending Actual'!$B$10:$B$49,'Summary TC'!$B107,'WW Spending Actual'!AD$10:AD$49),0)+IF($B$8="Actuals + Projected",SUMIF('WW Spending Total'!$B$10:$B$49,'Summary TC'!$B107,'WW Spending Total'!AD$10:AD$49),0)</f>
        <v>0</v>
      </c>
      <c r="AF107" s="451">
        <f>IF($B$8="Actuals only",SUMIF('WW Spending Actual'!$B$10:$B$49,'Summary TC'!$B107,'WW Spending Actual'!AE$10:AE$49),0)+IF($B$8="Actuals + Projected",SUMIF('WW Spending Total'!$B$10:$B$49,'Summary TC'!$B107,'WW Spending Total'!AE$10:AE$49),0)</f>
        <v>0</v>
      </c>
      <c r="AG107" s="451">
        <f>IF($B$8="Actuals only",SUMIF('WW Spending Actual'!$B$10:$B$49,'Summary TC'!$B107,'WW Spending Actual'!AF$10:AF$49),0)+IF($B$8="Actuals + Projected",SUMIF('WW Spending Total'!$B$10:$B$49,'Summary TC'!$B107,'WW Spending Total'!AF$10:AF$49),0)</f>
        <v>0</v>
      </c>
      <c r="AH107" s="451">
        <f>IF($B$8="Actuals only",SUMIF('WW Spending Actual'!$B$10:$B$49,'Summary TC'!$B107,'WW Spending Actual'!AG$10:AG$49),0)+IF($B$8="Actuals + Projected",SUMIF('WW Spending Total'!$B$10:$B$49,'Summary TC'!$B107,'WW Spending Total'!AG$10:AG$49),0)</f>
        <v>0</v>
      </c>
      <c r="AI107" s="618"/>
    </row>
    <row r="108" spans="2:35" ht="13.5" thickBot="1" x14ac:dyDescent="0.25">
      <c r="B108" s="610" t="s">
        <v>4</v>
      </c>
      <c r="C108" s="620"/>
      <c r="D108" s="610"/>
      <c r="E108" s="621">
        <f>IF(AND(E$12&gt;='Summary TC'!$C4, E$12&lt;='Summary TC'!$C5), SUM(E87:E107),0)</f>
        <v>0</v>
      </c>
      <c r="F108" s="621">
        <f>IF(AND(F$12&gt;='Summary TC'!$C4, F$12&lt;='Summary TC'!$C5), SUM(F87:F107),0)</f>
        <v>0</v>
      </c>
      <c r="G108" s="621">
        <f>IF(AND(G$12&gt;='Summary TC'!$C4, G$12&lt;='Summary TC'!$C5), SUM(G87:G107),0)</f>
        <v>0</v>
      </c>
      <c r="H108" s="621">
        <f>IF(AND(H$12&gt;='Summary TC'!$C4, H$12&lt;='Summary TC'!$C5), SUM(H87:H107),0)</f>
        <v>0</v>
      </c>
      <c r="I108" s="621">
        <f>IF(AND(I$12&gt;='Summary TC'!$C4, I$12&lt;='Summary TC'!$C5), SUM(I87:I107),0)</f>
        <v>0</v>
      </c>
      <c r="J108" s="621">
        <f>IF(AND(J$12&gt;='Summary TC'!$C4, J$12&lt;='Summary TC'!$C5), SUM(J87:J107),0)</f>
        <v>0</v>
      </c>
      <c r="K108" s="621">
        <f>IF(AND(K$12&gt;='Summary TC'!$C4, K$12&lt;='Summary TC'!$C5), SUM(K87:K107),0)</f>
        <v>0</v>
      </c>
      <c r="L108" s="621">
        <f>IF(AND(L$12&gt;='Summary TC'!$C4, L$12&lt;='Summary TC'!$C5), SUM(L87:L107),0)</f>
        <v>0</v>
      </c>
      <c r="M108" s="621">
        <f>IF(AND(M$12&gt;='Summary TC'!$C4, M$12&lt;='Summary TC'!$C5), SUM(M87:M107),0)</f>
        <v>0</v>
      </c>
      <c r="N108" s="621">
        <f>IF(AND(N$12&gt;='Summary TC'!$C4, N$12&lt;='Summary TC'!$C5), SUM(N87:N107),0)</f>
        <v>0</v>
      </c>
      <c r="O108" s="621">
        <f>IF(AND(O$12&gt;='Summary TC'!$C4, O$12&lt;='Summary TC'!$C5), SUM(O87:O107),0)</f>
        <v>0</v>
      </c>
      <c r="P108" s="621">
        <f>IF(AND(P$12&gt;='Summary TC'!$C4, P$12&lt;='Summary TC'!$C5), SUM(P87:P107),0)</f>
        <v>0</v>
      </c>
      <c r="Q108" s="621">
        <f>IF(AND(Q$12&gt;='Summary TC'!$C4, Q$12&lt;='Summary TC'!$C5), SUM(Q87:Q107),0)</f>
        <v>0</v>
      </c>
      <c r="R108" s="621">
        <f>IF(AND(R$12&gt;='Summary TC'!$C4, R$12&lt;='Summary TC'!$C5), SUM(R87:R107),0)</f>
        <v>0</v>
      </c>
      <c r="S108" s="621">
        <f>IF(AND(S$12&gt;='Summary TC'!$C4, S$12&lt;='Summary TC'!$C5), SUM(S87:S107),0)</f>
        <v>0</v>
      </c>
      <c r="T108" s="621">
        <f>IF(AND(T$12&gt;='Summary TC'!$C4, T$12&lt;='Summary TC'!$C5), SUM(T87:T107),0)</f>
        <v>8847277693</v>
      </c>
      <c r="U108" s="621">
        <f>IF(AND(U$12&gt;='Summary TC'!$C4, U$12&lt;='Summary TC'!$C5), SUM(U87:U107),0)</f>
        <v>9777184124</v>
      </c>
      <c r="V108" s="621">
        <f>IF(AND(V$12&gt;='Summary TC'!$C4, V$12&lt;='Summary TC'!$C5), SUM(V87:V107),0)</f>
        <v>11649922538</v>
      </c>
      <c r="W108" s="621">
        <f>IF(AND(W$12&gt;='Summary TC'!$C4, W$12&lt;='Summary TC'!$C5), SUM(W87:W107),0)</f>
        <v>10810661390</v>
      </c>
      <c r="X108" s="621">
        <f>IF(AND(X$12&gt;='Summary TC'!$C4, X$12&lt;='Summary TC'!$C5), SUM(X87:X107),0)</f>
        <v>8983136861</v>
      </c>
      <c r="Y108" s="621">
        <f>IF(AND(Y$12&gt;='Summary TC'!$C4, Y$12&lt;='Summary TC'!$C5), SUM(Y87:Y107),0)</f>
        <v>0</v>
      </c>
      <c r="Z108" s="621">
        <f>IF(AND(Z$12&gt;='Summary TC'!$C4, Z$12&lt;='Summary TC'!$C5), SUM(Z87:Z107),0)</f>
        <v>0</v>
      </c>
      <c r="AA108" s="621">
        <f>IF(AND(AA$12&gt;='Summary TC'!$C4, AA$12&lt;='Summary TC'!$C5), SUM(AA87:AA107),0)</f>
        <v>0</v>
      </c>
      <c r="AB108" s="621">
        <f>IF(AND(AB$12&gt;='Summary TC'!$C4, AB$12&lt;='Summary TC'!$C5), SUM(AB87:AB107),0)</f>
        <v>0</v>
      </c>
      <c r="AC108" s="621">
        <f>IF(AND(AC$12&gt;='Summary TC'!$C4, AC$12&lt;='Summary TC'!$C5), SUM(AC87:AC107),0)</f>
        <v>0</v>
      </c>
      <c r="AD108" s="621">
        <f>IF(AND(AD$12&gt;='Summary TC'!$C4, AD$12&lt;='Summary TC'!$C5), SUM(AD87:AD107),0)</f>
        <v>0</v>
      </c>
      <c r="AE108" s="621">
        <f>IF(AND(AE$12&gt;='Summary TC'!$C4, AE$12&lt;='Summary TC'!$C5), SUM(AE87:AE107),0)</f>
        <v>0</v>
      </c>
      <c r="AF108" s="621">
        <f>IF(AND(AF$12&gt;='Summary TC'!$C4, AF$12&lt;='Summary TC'!$C5), SUM(AF87:AF107),0)</f>
        <v>0</v>
      </c>
      <c r="AG108" s="621">
        <f>IF(AND(AG$12&gt;='Summary TC'!$C4, AG$12&lt;='Summary TC'!$C5), SUM(AG87:AG107),0)</f>
        <v>0</v>
      </c>
      <c r="AH108" s="621">
        <f>IF(AND(AH$12&gt;='Summary TC'!$C4, AH$12&lt;='Summary TC'!$C5), SUM(AH87:AH107),0)</f>
        <v>0</v>
      </c>
      <c r="AI108" s="613">
        <f>SUM(E108:AH108)</f>
        <v>50068182606</v>
      </c>
    </row>
    <row r="109" spans="2:35" x14ac:dyDescent="0.2">
      <c r="B109" s="374"/>
    </row>
    <row r="110" spans="2:35" ht="13.5" hidden="1" thickBot="1" x14ac:dyDescent="0.25">
      <c r="B110" s="398" t="s">
        <v>8</v>
      </c>
      <c r="C110" s="570"/>
      <c r="D110" s="398"/>
    </row>
    <row r="111" spans="2:35" hidden="1" x14ac:dyDescent="0.2">
      <c r="B111" s="470"/>
      <c r="C111" s="509"/>
      <c r="D111" s="529"/>
      <c r="E111" s="472" t="s">
        <v>0</v>
      </c>
      <c r="F111" s="386"/>
      <c r="G111" s="439"/>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580" t="s">
        <v>1</v>
      </c>
    </row>
    <row r="112" spans="2:35" ht="15.75" hidden="1" thickBot="1" x14ac:dyDescent="0.3">
      <c r="B112" s="622" t="s">
        <v>84</v>
      </c>
      <c r="C112" s="623"/>
      <c r="D112" s="572"/>
      <c r="E112" s="475">
        <f>'DY Def'!B$5</f>
        <v>1</v>
      </c>
      <c r="F112" s="442">
        <f>'DY Def'!C$5</f>
        <v>2</v>
      </c>
      <c r="G112" s="442">
        <f>'DY Def'!D$5</f>
        <v>3</v>
      </c>
      <c r="H112" s="442">
        <f>'DY Def'!E$5</f>
        <v>4</v>
      </c>
      <c r="I112" s="442">
        <f>'DY Def'!F$5</f>
        <v>5</v>
      </c>
      <c r="J112" s="442">
        <f>'DY Def'!G$5</f>
        <v>6</v>
      </c>
      <c r="K112" s="442">
        <f>'DY Def'!H$5</f>
        <v>7</v>
      </c>
      <c r="L112" s="442">
        <f>'DY Def'!I$5</f>
        <v>8</v>
      </c>
      <c r="M112" s="442">
        <f>'DY Def'!J$5</f>
        <v>9</v>
      </c>
      <c r="N112" s="442">
        <f>'DY Def'!K$5</f>
        <v>10</v>
      </c>
      <c r="O112" s="442">
        <f>'DY Def'!L$5</f>
        <v>11</v>
      </c>
      <c r="P112" s="442">
        <f>'DY Def'!M$5</f>
        <v>12</v>
      </c>
      <c r="Q112" s="442">
        <f>'DY Def'!N$5</f>
        <v>13</v>
      </c>
      <c r="R112" s="442">
        <f>'DY Def'!O$5</f>
        <v>14</v>
      </c>
      <c r="S112" s="442">
        <f>'DY Def'!P$5</f>
        <v>15</v>
      </c>
      <c r="T112" s="442">
        <f>'DY Def'!Q$5</f>
        <v>16</v>
      </c>
      <c r="U112" s="442">
        <f>'DY Def'!R$5</f>
        <v>17</v>
      </c>
      <c r="V112" s="442">
        <f>'DY Def'!S$5</f>
        <v>18</v>
      </c>
      <c r="W112" s="442">
        <f>'DY Def'!T$5</f>
        <v>19</v>
      </c>
      <c r="X112" s="442">
        <f>'DY Def'!U$5</f>
        <v>20</v>
      </c>
      <c r="Y112" s="442">
        <f>'DY Def'!V$5</f>
        <v>21</v>
      </c>
      <c r="Z112" s="442">
        <f>'DY Def'!W$5</f>
        <v>22</v>
      </c>
      <c r="AA112" s="442">
        <f>'DY Def'!X$5</f>
        <v>23</v>
      </c>
      <c r="AB112" s="442">
        <f>'DY Def'!Y$5</f>
        <v>24</v>
      </c>
      <c r="AC112" s="442">
        <f>'DY Def'!Z$5</f>
        <v>25</v>
      </c>
      <c r="AD112" s="442">
        <f>'DY Def'!AA$5</f>
        <v>26</v>
      </c>
      <c r="AE112" s="442">
        <f>'DY Def'!AB$5</f>
        <v>27</v>
      </c>
      <c r="AF112" s="442">
        <f>'DY Def'!AC$5</f>
        <v>28</v>
      </c>
      <c r="AG112" s="442">
        <f>'DY Def'!AD$5</f>
        <v>29</v>
      </c>
      <c r="AH112" s="442">
        <f>'DY Def'!AE$5</f>
        <v>30</v>
      </c>
      <c r="AI112" s="624"/>
    </row>
    <row r="113" spans="2:35" hidden="1" x14ac:dyDescent="0.2">
      <c r="B113" s="625"/>
      <c r="C113" s="626"/>
      <c r="D113" s="619">
        <f>'MEG Def'!$H7</f>
        <v>0</v>
      </c>
      <c r="E113" s="627"/>
      <c r="F113" s="627"/>
      <c r="G113" s="627"/>
      <c r="H113" s="627"/>
      <c r="I113" s="627"/>
      <c r="J113" s="627"/>
      <c r="K113" s="627"/>
      <c r="L113" s="627"/>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8"/>
    </row>
    <row r="114" spans="2:35" s="631" customFormat="1" hidden="1" x14ac:dyDescent="0.2">
      <c r="B114" s="539" t="str">
        <f>IFERROR(VLOOKUP(C114,'MEG Def'!$A$7:$B$12,2),"")</f>
        <v/>
      </c>
      <c r="C114" s="629"/>
      <c r="D114" s="630" t="s">
        <v>56</v>
      </c>
      <c r="E114" s="588" t="str">
        <f t="shared" ref="E114:AH114" si="14">IF($D113="Savings Phase-Down",E15," ")</f>
        <v xml:space="preserve"> </v>
      </c>
      <c r="F114" s="588" t="str">
        <f t="shared" si="14"/>
        <v xml:space="preserve"> </v>
      </c>
      <c r="G114" s="588" t="str">
        <f t="shared" si="14"/>
        <v xml:space="preserve"> </v>
      </c>
      <c r="H114" s="588" t="str">
        <f t="shared" si="14"/>
        <v xml:space="preserve"> </v>
      </c>
      <c r="I114" s="588" t="str">
        <f t="shared" si="14"/>
        <v xml:space="preserve"> </v>
      </c>
      <c r="J114" s="588" t="str">
        <f t="shared" si="14"/>
        <v xml:space="preserve"> </v>
      </c>
      <c r="K114" s="588" t="str">
        <f t="shared" si="14"/>
        <v xml:space="preserve"> </v>
      </c>
      <c r="L114" s="588" t="str">
        <f t="shared" si="14"/>
        <v xml:space="preserve"> </v>
      </c>
      <c r="M114" s="588" t="str">
        <f t="shared" si="14"/>
        <v xml:space="preserve"> </v>
      </c>
      <c r="N114" s="588" t="str">
        <f t="shared" si="14"/>
        <v xml:space="preserve"> </v>
      </c>
      <c r="O114" s="588" t="str">
        <f t="shared" si="14"/>
        <v xml:space="preserve"> </v>
      </c>
      <c r="P114" s="588" t="str">
        <f t="shared" si="14"/>
        <v xml:space="preserve"> </v>
      </c>
      <c r="Q114" s="588" t="str">
        <f t="shared" si="14"/>
        <v xml:space="preserve"> </v>
      </c>
      <c r="R114" s="588" t="str">
        <f t="shared" si="14"/>
        <v xml:space="preserve"> </v>
      </c>
      <c r="S114" s="588" t="str">
        <f t="shared" si="14"/>
        <v xml:space="preserve"> </v>
      </c>
      <c r="T114" s="588" t="str">
        <f t="shared" si="14"/>
        <v xml:space="preserve"> </v>
      </c>
      <c r="U114" s="588" t="str">
        <f t="shared" si="14"/>
        <v xml:space="preserve"> </v>
      </c>
      <c r="V114" s="588" t="str">
        <f t="shared" si="14"/>
        <v xml:space="preserve"> </v>
      </c>
      <c r="W114" s="588" t="str">
        <f t="shared" si="14"/>
        <v xml:space="preserve"> </v>
      </c>
      <c r="X114" s="588" t="str">
        <f t="shared" si="14"/>
        <v xml:space="preserve"> </v>
      </c>
      <c r="Y114" s="588" t="str">
        <f t="shared" si="14"/>
        <v xml:space="preserve"> </v>
      </c>
      <c r="Z114" s="588" t="str">
        <f t="shared" si="14"/>
        <v xml:space="preserve"> </v>
      </c>
      <c r="AA114" s="588" t="str">
        <f t="shared" si="14"/>
        <v xml:space="preserve"> </v>
      </c>
      <c r="AB114" s="588" t="str">
        <f t="shared" si="14"/>
        <v xml:space="preserve"> </v>
      </c>
      <c r="AC114" s="588" t="str">
        <f t="shared" si="14"/>
        <v xml:space="preserve"> </v>
      </c>
      <c r="AD114" s="588" t="str">
        <f t="shared" si="14"/>
        <v xml:space="preserve"> </v>
      </c>
      <c r="AE114" s="588" t="str">
        <f t="shared" si="14"/>
        <v xml:space="preserve"> </v>
      </c>
      <c r="AF114" s="588" t="str">
        <f t="shared" si="14"/>
        <v xml:space="preserve"> </v>
      </c>
      <c r="AG114" s="588" t="str">
        <f t="shared" si="14"/>
        <v xml:space="preserve"> </v>
      </c>
      <c r="AH114" s="588" t="str">
        <f t="shared" si="14"/>
        <v xml:space="preserve"> </v>
      </c>
      <c r="AI114" s="618"/>
    </row>
    <row r="115" spans="2:35" s="631" customFormat="1" hidden="1" x14ac:dyDescent="0.2">
      <c r="B115" s="539"/>
      <c r="C115" s="632"/>
      <c r="D115" s="630" t="s">
        <v>57</v>
      </c>
      <c r="E115" s="588" t="str">
        <f t="shared" ref="E115:AH115" si="15">IF($D113="Savings Phase-Down",E88," ")</f>
        <v xml:space="preserve"> </v>
      </c>
      <c r="F115" s="588" t="str">
        <f t="shared" si="15"/>
        <v xml:space="preserve"> </v>
      </c>
      <c r="G115" s="588" t="str">
        <f t="shared" si="15"/>
        <v xml:space="preserve"> </v>
      </c>
      <c r="H115" s="588" t="str">
        <f t="shared" si="15"/>
        <v xml:space="preserve"> </v>
      </c>
      <c r="I115" s="588" t="str">
        <f t="shared" si="15"/>
        <v xml:space="preserve"> </v>
      </c>
      <c r="J115" s="588" t="str">
        <f t="shared" si="15"/>
        <v xml:space="preserve"> </v>
      </c>
      <c r="K115" s="588" t="str">
        <f t="shared" si="15"/>
        <v xml:space="preserve"> </v>
      </c>
      <c r="L115" s="588" t="str">
        <f t="shared" si="15"/>
        <v xml:space="preserve"> </v>
      </c>
      <c r="M115" s="588" t="str">
        <f t="shared" si="15"/>
        <v xml:space="preserve"> </v>
      </c>
      <c r="N115" s="588" t="str">
        <f t="shared" si="15"/>
        <v xml:space="preserve"> </v>
      </c>
      <c r="O115" s="588" t="str">
        <f t="shared" si="15"/>
        <v xml:space="preserve"> </v>
      </c>
      <c r="P115" s="588" t="str">
        <f t="shared" si="15"/>
        <v xml:space="preserve"> </v>
      </c>
      <c r="Q115" s="588" t="str">
        <f t="shared" si="15"/>
        <v xml:space="preserve"> </v>
      </c>
      <c r="R115" s="588" t="str">
        <f t="shared" si="15"/>
        <v xml:space="preserve"> </v>
      </c>
      <c r="S115" s="588" t="str">
        <f t="shared" si="15"/>
        <v xml:space="preserve"> </v>
      </c>
      <c r="T115" s="588" t="str">
        <f t="shared" si="15"/>
        <v xml:space="preserve"> </v>
      </c>
      <c r="U115" s="588" t="str">
        <f t="shared" si="15"/>
        <v xml:space="preserve"> </v>
      </c>
      <c r="V115" s="588" t="str">
        <f t="shared" si="15"/>
        <v xml:space="preserve"> </v>
      </c>
      <c r="W115" s="588" t="str">
        <f t="shared" si="15"/>
        <v xml:space="preserve"> </v>
      </c>
      <c r="X115" s="588" t="str">
        <f t="shared" si="15"/>
        <v xml:space="preserve"> </v>
      </c>
      <c r="Y115" s="588" t="str">
        <f t="shared" si="15"/>
        <v xml:space="preserve"> </v>
      </c>
      <c r="Z115" s="588" t="str">
        <f t="shared" si="15"/>
        <v xml:space="preserve"> </v>
      </c>
      <c r="AA115" s="588" t="str">
        <f t="shared" si="15"/>
        <v xml:space="preserve"> </v>
      </c>
      <c r="AB115" s="588" t="str">
        <f t="shared" si="15"/>
        <v xml:space="preserve"> </v>
      </c>
      <c r="AC115" s="588" t="str">
        <f t="shared" si="15"/>
        <v xml:space="preserve"> </v>
      </c>
      <c r="AD115" s="588" t="str">
        <f t="shared" si="15"/>
        <v xml:space="preserve"> </v>
      </c>
      <c r="AE115" s="588" t="str">
        <f t="shared" si="15"/>
        <v xml:space="preserve"> </v>
      </c>
      <c r="AF115" s="588" t="str">
        <f t="shared" si="15"/>
        <v xml:space="preserve"> </v>
      </c>
      <c r="AG115" s="588" t="str">
        <f t="shared" si="15"/>
        <v xml:space="preserve"> </v>
      </c>
      <c r="AH115" s="588" t="str">
        <f t="shared" si="15"/>
        <v xml:space="preserve"> </v>
      </c>
      <c r="AI115" s="618"/>
    </row>
    <row r="116" spans="2:35" s="631" customFormat="1" hidden="1" x14ac:dyDescent="0.2">
      <c r="B116" s="633" t="s">
        <v>138</v>
      </c>
      <c r="C116" s="632"/>
      <c r="D116" s="630"/>
      <c r="E116" s="588">
        <f>IFERROR(E114-E115,0)</f>
        <v>0</v>
      </c>
      <c r="F116" s="588">
        <f t="shared" ref="F116:AC116" si="16">IFERROR(F114-F115,0)</f>
        <v>0</v>
      </c>
      <c r="G116" s="588">
        <f t="shared" si="16"/>
        <v>0</v>
      </c>
      <c r="H116" s="588">
        <f t="shared" si="16"/>
        <v>0</v>
      </c>
      <c r="I116" s="588">
        <f t="shared" si="16"/>
        <v>0</v>
      </c>
      <c r="J116" s="588">
        <f t="shared" si="16"/>
        <v>0</v>
      </c>
      <c r="K116" s="588">
        <f t="shared" si="16"/>
        <v>0</v>
      </c>
      <c r="L116" s="588">
        <f t="shared" si="16"/>
        <v>0</v>
      </c>
      <c r="M116" s="588">
        <f t="shared" si="16"/>
        <v>0</v>
      </c>
      <c r="N116" s="588">
        <f t="shared" si="16"/>
        <v>0</v>
      </c>
      <c r="O116" s="588">
        <f t="shared" si="16"/>
        <v>0</v>
      </c>
      <c r="P116" s="588">
        <f t="shared" si="16"/>
        <v>0</v>
      </c>
      <c r="Q116" s="588">
        <f t="shared" si="16"/>
        <v>0</v>
      </c>
      <c r="R116" s="588">
        <f t="shared" si="16"/>
        <v>0</v>
      </c>
      <c r="S116" s="588">
        <f t="shared" si="16"/>
        <v>0</v>
      </c>
      <c r="T116" s="588">
        <f t="shared" si="16"/>
        <v>0</v>
      </c>
      <c r="U116" s="588">
        <f t="shared" si="16"/>
        <v>0</v>
      </c>
      <c r="V116" s="588">
        <f t="shared" si="16"/>
        <v>0</v>
      </c>
      <c r="W116" s="588">
        <f t="shared" si="16"/>
        <v>0</v>
      </c>
      <c r="X116" s="588">
        <f t="shared" si="16"/>
        <v>0</v>
      </c>
      <c r="Y116" s="588">
        <f t="shared" si="16"/>
        <v>0</v>
      </c>
      <c r="Z116" s="588">
        <f t="shared" si="16"/>
        <v>0</v>
      </c>
      <c r="AA116" s="588">
        <f t="shared" si="16"/>
        <v>0</v>
      </c>
      <c r="AB116" s="588">
        <f t="shared" si="16"/>
        <v>0</v>
      </c>
      <c r="AC116" s="588">
        <f t="shared" si="16"/>
        <v>0</v>
      </c>
      <c r="AD116" s="588">
        <f>IFERROR(AD114-AD115,0)</f>
        <v>0</v>
      </c>
      <c r="AE116" s="588">
        <f>IFERROR(AE114-AE115,0)</f>
        <v>0</v>
      </c>
      <c r="AF116" s="588">
        <f>IFERROR(AF114-AF115,0)</f>
        <v>0</v>
      </c>
      <c r="AG116" s="588">
        <f>IFERROR(AG114-AG115,0)</f>
        <v>0</v>
      </c>
      <c r="AH116" s="588">
        <f>IFERROR(AH114-AH115,0)</f>
        <v>0</v>
      </c>
      <c r="AI116" s="618"/>
    </row>
    <row r="117" spans="2:35" hidden="1" x14ac:dyDescent="0.2">
      <c r="B117" s="559" t="s">
        <v>139</v>
      </c>
      <c r="C117" s="626"/>
      <c r="D117" s="473"/>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5"/>
    </row>
    <row r="118" spans="2:35" s="601" customFormat="1" hidden="1" x14ac:dyDescent="0.2">
      <c r="B118" s="636" t="s">
        <v>10</v>
      </c>
      <c r="C118" s="626"/>
      <c r="D118" s="636"/>
      <c r="E118" s="588">
        <f>IF((E116&gt;0),(1-E117)*E116,0)</f>
        <v>0</v>
      </c>
      <c r="F118" s="588">
        <f>IF((F116&gt;0),(1-F117)*F116,0)</f>
        <v>0</v>
      </c>
      <c r="G118" s="588">
        <f>IF((G116&gt;0),(1-G117)*G116,0)</f>
        <v>0</v>
      </c>
      <c r="H118" s="588">
        <f>IF((H116&gt;0),(1-H117)*H116,0)</f>
        <v>0</v>
      </c>
      <c r="I118" s="588">
        <f>IF((I116&gt;0),(1-I117)*I116,0)</f>
        <v>0</v>
      </c>
      <c r="J118" s="588">
        <f t="shared" ref="J118:AC118" si="17">IF((J116&gt;0),(1-J117)*J116,0)</f>
        <v>0</v>
      </c>
      <c r="K118" s="588">
        <f t="shared" si="17"/>
        <v>0</v>
      </c>
      <c r="L118" s="588">
        <f t="shared" si="17"/>
        <v>0</v>
      </c>
      <c r="M118" s="588">
        <f t="shared" si="17"/>
        <v>0</v>
      </c>
      <c r="N118" s="588">
        <f t="shared" si="17"/>
        <v>0</v>
      </c>
      <c r="O118" s="588">
        <f t="shared" si="17"/>
        <v>0</v>
      </c>
      <c r="P118" s="588">
        <f t="shared" si="17"/>
        <v>0</v>
      </c>
      <c r="Q118" s="588">
        <f t="shared" si="17"/>
        <v>0</v>
      </c>
      <c r="R118" s="588">
        <f t="shared" si="17"/>
        <v>0</v>
      </c>
      <c r="S118" s="588">
        <f t="shared" si="17"/>
        <v>0</v>
      </c>
      <c r="T118" s="588">
        <f t="shared" si="17"/>
        <v>0</v>
      </c>
      <c r="U118" s="588">
        <f t="shared" si="17"/>
        <v>0</v>
      </c>
      <c r="V118" s="588">
        <f t="shared" si="17"/>
        <v>0</v>
      </c>
      <c r="W118" s="588">
        <f t="shared" si="17"/>
        <v>0</v>
      </c>
      <c r="X118" s="588">
        <f t="shared" si="17"/>
        <v>0</v>
      </c>
      <c r="Y118" s="588">
        <f t="shared" si="17"/>
        <v>0</v>
      </c>
      <c r="Z118" s="588">
        <f t="shared" si="17"/>
        <v>0</v>
      </c>
      <c r="AA118" s="588">
        <f t="shared" si="17"/>
        <v>0</v>
      </c>
      <c r="AB118" s="588">
        <f t="shared" si="17"/>
        <v>0</v>
      </c>
      <c r="AC118" s="588">
        <f t="shared" si="17"/>
        <v>0</v>
      </c>
      <c r="AD118" s="588">
        <f>IF((AD116&gt;0),(1-AD117)*AD116,0)</f>
        <v>0</v>
      </c>
      <c r="AE118" s="588">
        <f>IF((AE116&gt;0),(1-AE117)*AE116,0)</f>
        <v>0</v>
      </c>
      <c r="AF118" s="588">
        <f>IF((AF116&gt;0),(1-AF117)*AF116,0)</f>
        <v>0</v>
      </c>
      <c r="AG118" s="588">
        <f>IF((AG116&gt;0),(1-AG117)*AG116,0)</f>
        <v>0</v>
      </c>
      <c r="AH118" s="588">
        <f>IF((AH116&gt;0),(1-AH117)*AH116,0)</f>
        <v>0</v>
      </c>
      <c r="AI118" s="637"/>
    </row>
    <row r="119" spans="2:35" hidden="1" x14ac:dyDescent="0.2">
      <c r="B119" s="539"/>
      <c r="C119" s="632"/>
      <c r="D119" s="619">
        <f>'MEG Def'!$H8</f>
        <v>0</v>
      </c>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7"/>
      <c r="AD119" s="627"/>
      <c r="AE119" s="627"/>
      <c r="AF119" s="627"/>
      <c r="AG119" s="627"/>
      <c r="AH119" s="627"/>
      <c r="AI119" s="628"/>
    </row>
    <row r="120" spans="2:35" hidden="1" x14ac:dyDescent="0.2">
      <c r="B120" s="539" t="str">
        <f>IFERROR(VLOOKUP(C120,'MEG Def'!$A$7:$B$12,2),"")</f>
        <v/>
      </c>
      <c r="C120" s="629"/>
      <c r="D120" s="547" t="s">
        <v>56</v>
      </c>
      <c r="E120" s="588" t="str">
        <f t="shared" ref="E120:AH120" si="18">IF($D119="Savings Phase-Down",E19," ")</f>
        <v xml:space="preserve"> </v>
      </c>
      <c r="F120" s="588" t="str">
        <f t="shared" si="18"/>
        <v xml:space="preserve"> </v>
      </c>
      <c r="G120" s="588" t="str">
        <f t="shared" si="18"/>
        <v xml:space="preserve"> </v>
      </c>
      <c r="H120" s="588" t="str">
        <f t="shared" si="18"/>
        <v xml:space="preserve"> </v>
      </c>
      <c r="I120" s="588" t="str">
        <f t="shared" si="18"/>
        <v xml:space="preserve"> </v>
      </c>
      <c r="J120" s="588" t="str">
        <f t="shared" si="18"/>
        <v xml:space="preserve"> </v>
      </c>
      <c r="K120" s="588" t="str">
        <f t="shared" si="18"/>
        <v xml:space="preserve"> </v>
      </c>
      <c r="L120" s="588" t="str">
        <f t="shared" si="18"/>
        <v xml:space="preserve"> </v>
      </c>
      <c r="M120" s="588" t="str">
        <f t="shared" si="18"/>
        <v xml:space="preserve"> </v>
      </c>
      <c r="N120" s="588" t="str">
        <f t="shared" si="18"/>
        <v xml:space="preserve"> </v>
      </c>
      <c r="O120" s="588" t="str">
        <f t="shared" si="18"/>
        <v xml:space="preserve"> </v>
      </c>
      <c r="P120" s="588" t="str">
        <f t="shared" si="18"/>
        <v xml:space="preserve"> </v>
      </c>
      <c r="Q120" s="588" t="str">
        <f t="shared" si="18"/>
        <v xml:space="preserve"> </v>
      </c>
      <c r="R120" s="588" t="str">
        <f t="shared" si="18"/>
        <v xml:space="preserve"> </v>
      </c>
      <c r="S120" s="588" t="str">
        <f t="shared" si="18"/>
        <v xml:space="preserve"> </v>
      </c>
      <c r="T120" s="588" t="str">
        <f t="shared" si="18"/>
        <v xml:space="preserve"> </v>
      </c>
      <c r="U120" s="588" t="str">
        <f t="shared" si="18"/>
        <v xml:space="preserve"> </v>
      </c>
      <c r="V120" s="588" t="str">
        <f t="shared" si="18"/>
        <v xml:space="preserve"> </v>
      </c>
      <c r="W120" s="588" t="str">
        <f t="shared" si="18"/>
        <v xml:space="preserve"> </v>
      </c>
      <c r="X120" s="588" t="str">
        <f t="shared" si="18"/>
        <v xml:space="preserve"> </v>
      </c>
      <c r="Y120" s="588" t="str">
        <f t="shared" si="18"/>
        <v xml:space="preserve"> </v>
      </c>
      <c r="Z120" s="588" t="str">
        <f t="shared" si="18"/>
        <v xml:space="preserve"> </v>
      </c>
      <c r="AA120" s="588" t="str">
        <f t="shared" si="18"/>
        <v xml:space="preserve"> </v>
      </c>
      <c r="AB120" s="588" t="str">
        <f t="shared" si="18"/>
        <v xml:space="preserve"> </v>
      </c>
      <c r="AC120" s="588" t="str">
        <f t="shared" si="18"/>
        <v xml:space="preserve"> </v>
      </c>
      <c r="AD120" s="588" t="str">
        <f t="shared" si="18"/>
        <v xml:space="preserve"> </v>
      </c>
      <c r="AE120" s="588" t="str">
        <f t="shared" si="18"/>
        <v xml:space="preserve"> </v>
      </c>
      <c r="AF120" s="588" t="str">
        <f t="shared" si="18"/>
        <v xml:space="preserve"> </v>
      </c>
      <c r="AG120" s="588" t="str">
        <f t="shared" si="18"/>
        <v xml:space="preserve"> </v>
      </c>
      <c r="AH120" s="588" t="str">
        <f t="shared" si="18"/>
        <v xml:space="preserve"> </v>
      </c>
      <c r="AI120" s="638"/>
    </row>
    <row r="121" spans="2:35" hidden="1" x14ac:dyDescent="0.2">
      <c r="B121" s="539"/>
      <c r="C121" s="632"/>
      <c r="D121" s="547" t="s">
        <v>57</v>
      </c>
      <c r="E121" s="588" t="str">
        <f t="shared" ref="E121:AH121" si="19">IF($D119="Savings Phase-Down",E89," ")</f>
        <v xml:space="preserve"> </v>
      </c>
      <c r="F121" s="588" t="str">
        <f t="shared" si="19"/>
        <v xml:space="preserve"> </v>
      </c>
      <c r="G121" s="588" t="str">
        <f t="shared" si="19"/>
        <v xml:space="preserve"> </v>
      </c>
      <c r="H121" s="588" t="str">
        <f t="shared" si="19"/>
        <v xml:space="preserve"> </v>
      </c>
      <c r="I121" s="588" t="str">
        <f t="shared" si="19"/>
        <v xml:space="preserve"> </v>
      </c>
      <c r="J121" s="588" t="str">
        <f t="shared" si="19"/>
        <v xml:space="preserve"> </v>
      </c>
      <c r="K121" s="588" t="str">
        <f t="shared" si="19"/>
        <v xml:space="preserve"> </v>
      </c>
      <c r="L121" s="588" t="str">
        <f t="shared" si="19"/>
        <v xml:space="preserve"> </v>
      </c>
      <c r="M121" s="588" t="str">
        <f t="shared" si="19"/>
        <v xml:space="preserve"> </v>
      </c>
      <c r="N121" s="588" t="str">
        <f t="shared" si="19"/>
        <v xml:space="preserve"> </v>
      </c>
      <c r="O121" s="588" t="str">
        <f t="shared" si="19"/>
        <v xml:space="preserve"> </v>
      </c>
      <c r="P121" s="588" t="str">
        <f t="shared" si="19"/>
        <v xml:space="preserve"> </v>
      </c>
      <c r="Q121" s="588" t="str">
        <f t="shared" si="19"/>
        <v xml:space="preserve"> </v>
      </c>
      <c r="R121" s="588" t="str">
        <f t="shared" si="19"/>
        <v xml:space="preserve"> </v>
      </c>
      <c r="S121" s="588" t="str">
        <f t="shared" si="19"/>
        <v xml:space="preserve"> </v>
      </c>
      <c r="T121" s="588" t="str">
        <f t="shared" si="19"/>
        <v xml:space="preserve"> </v>
      </c>
      <c r="U121" s="588" t="str">
        <f t="shared" si="19"/>
        <v xml:space="preserve"> </v>
      </c>
      <c r="V121" s="588" t="str">
        <f t="shared" si="19"/>
        <v xml:space="preserve"> </v>
      </c>
      <c r="W121" s="588" t="str">
        <f t="shared" si="19"/>
        <v xml:space="preserve"> </v>
      </c>
      <c r="X121" s="588" t="str">
        <f t="shared" si="19"/>
        <v xml:space="preserve"> </v>
      </c>
      <c r="Y121" s="588" t="str">
        <f t="shared" si="19"/>
        <v xml:space="preserve"> </v>
      </c>
      <c r="Z121" s="588" t="str">
        <f t="shared" si="19"/>
        <v xml:space="preserve"> </v>
      </c>
      <c r="AA121" s="588" t="str">
        <f t="shared" si="19"/>
        <v xml:space="preserve"> </v>
      </c>
      <c r="AB121" s="588" t="str">
        <f t="shared" si="19"/>
        <v xml:space="preserve"> </v>
      </c>
      <c r="AC121" s="588" t="str">
        <f t="shared" si="19"/>
        <v xml:space="preserve"> </v>
      </c>
      <c r="AD121" s="588" t="str">
        <f t="shared" si="19"/>
        <v xml:space="preserve"> </v>
      </c>
      <c r="AE121" s="588" t="str">
        <f t="shared" si="19"/>
        <v xml:space="preserve"> </v>
      </c>
      <c r="AF121" s="588" t="str">
        <f t="shared" si="19"/>
        <v xml:space="preserve"> </v>
      </c>
      <c r="AG121" s="588" t="str">
        <f t="shared" si="19"/>
        <v xml:space="preserve"> </v>
      </c>
      <c r="AH121" s="588" t="str">
        <f t="shared" si="19"/>
        <v xml:space="preserve"> </v>
      </c>
      <c r="AI121" s="638"/>
    </row>
    <row r="122" spans="2:35" hidden="1" x14ac:dyDescent="0.2">
      <c r="B122" s="633" t="s">
        <v>138</v>
      </c>
      <c r="C122" s="632"/>
      <c r="D122" s="473"/>
      <c r="E122" s="588">
        <f>IFERROR(E120-E121,0)</f>
        <v>0</v>
      </c>
      <c r="F122" s="588">
        <f t="shared" ref="F122:AC122" si="20">IFERROR(F120-F121,0)</f>
        <v>0</v>
      </c>
      <c r="G122" s="588">
        <f t="shared" si="20"/>
        <v>0</v>
      </c>
      <c r="H122" s="588">
        <f t="shared" si="20"/>
        <v>0</v>
      </c>
      <c r="I122" s="588">
        <f t="shared" si="20"/>
        <v>0</v>
      </c>
      <c r="J122" s="588">
        <f t="shared" si="20"/>
        <v>0</v>
      </c>
      <c r="K122" s="588">
        <f t="shared" si="20"/>
        <v>0</v>
      </c>
      <c r="L122" s="588">
        <f t="shared" si="20"/>
        <v>0</v>
      </c>
      <c r="M122" s="588">
        <f t="shared" si="20"/>
        <v>0</v>
      </c>
      <c r="N122" s="588">
        <f t="shared" si="20"/>
        <v>0</v>
      </c>
      <c r="O122" s="588">
        <f t="shared" si="20"/>
        <v>0</v>
      </c>
      <c r="P122" s="588">
        <f t="shared" si="20"/>
        <v>0</v>
      </c>
      <c r="Q122" s="588">
        <f t="shared" si="20"/>
        <v>0</v>
      </c>
      <c r="R122" s="588">
        <f t="shared" si="20"/>
        <v>0</v>
      </c>
      <c r="S122" s="588">
        <f t="shared" si="20"/>
        <v>0</v>
      </c>
      <c r="T122" s="588">
        <f t="shared" si="20"/>
        <v>0</v>
      </c>
      <c r="U122" s="588">
        <f t="shared" si="20"/>
        <v>0</v>
      </c>
      <c r="V122" s="588">
        <f t="shared" si="20"/>
        <v>0</v>
      </c>
      <c r="W122" s="588">
        <f t="shared" si="20"/>
        <v>0</v>
      </c>
      <c r="X122" s="588">
        <f t="shared" si="20"/>
        <v>0</v>
      </c>
      <c r="Y122" s="588">
        <f t="shared" si="20"/>
        <v>0</v>
      </c>
      <c r="Z122" s="588">
        <f t="shared" si="20"/>
        <v>0</v>
      </c>
      <c r="AA122" s="588">
        <f t="shared" si="20"/>
        <v>0</v>
      </c>
      <c r="AB122" s="588">
        <f t="shared" si="20"/>
        <v>0</v>
      </c>
      <c r="AC122" s="588">
        <f t="shared" si="20"/>
        <v>0</v>
      </c>
      <c r="AD122" s="588">
        <f>IFERROR(AD120-AD121,0)</f>
        <v>0</v>
      </c>
      <c r="AE122" s="588">
        <f>IFERROR(AE120-AE121,0)</f>
        <v>0</v>
      </c>
      <c r="AF122" s="588">
        <f>IFERROR(AF120-AF121,0)</f>
        <v>0</v>
      </c>
      <c r="AG122" s="588">
        <f>IFERROR(AG120-AG121,0)</f>
        <v>0</v>
      </c>
      <c r="AH122" s="588">
        <f>IFERROR(AH120-AH121,0)</f>
        <v>0</v>
      </c>
      <c r="AI122" s="638"/>
    </row>
    <row r="123" spans="2:35" hidden="1" x14ac:dyDescent="0.2">
      <c r="B123" s="559" t="s">
        <v>139</v>
      </c>
      <c r="C123" s="632"/>
      <c r="D123" s="473"/>
      <c r="E123" s="634"/>
      <c r="F123" s="634"/>
      <c r="G123" s="634"/>
      <c r="H123" s="634"/>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634"/>
      <c r="AF123" s="634"/>
      <c r="AG123" s="634"/>
      <c r="AH123" s="634"/>
      <c r="AI123" s="638"/>
    </row>
    <row r="124" spans="2:35" s="601" customFormat="1" hidden="1" x14ac:dyDescent="0.2">
      <c r="B124" s="636" t="s">
        <v>10</v>
      </c>
      <c r="C124" s="626"/>
      <c r="D124" s="636"/>
      <c r="E124" s="588">
        <f t="shared" ref="E124:AC124" si="21">IF((E122&gt;0),(1-E123)*E122,0)</f>
        <v>0</v>
      </c>
      <c r="F124" s="588">
        <f t="shared" si="21"/>
        <v>0</v>
      </c>
      <c r="G124" s="588">
        <f t="shared" si="21"/>
        <v>0</v>
      </c>
      <c r="H124" s="588">
        <f t="shared" si="21"/>
        <v>0</v>
      </c>
      <c r="I124" s="588">
        <f t="shared" si="21"/>
        <v>0</v>
      </c>
      <c r="J124" s="588">
        <f t="shared" si="21"/>
        <v>0</v>
      </c>
      <c r="K124" s="588">
        <f t="shared" si="21"/>
        <v>0</v>
      </c>
      <c r="L124" s="588">
        <f t="shared" si="21"/>
        <v>0</v>
      </c>
      <c r="M124" s="588">
        <f t="shared" si="21"/>
        <v>0</v>
      </c>
      <c r="N124" s="588">
        <f t="shared" si="21"/>
        <v>0</v>
      </c>
      <c r="O124" s="588">
        <f t="shared" si="21"/>
        <v>0</v>
      </c>
      <c r="P124" s="588">
        <f t="shared" si="21"/>
        <v>0</v>
      </c>
      <c r="Q124" s="588">
        <f t="shared" si="21"/>
        <v>0</v>
      </c>
      <c r="R124" s="588">
        <f t="shared" si="21"/>
        <v>0</v>
      </c>
      <c r="S124" s="588">
        <f t="shared" si="21"/>
        <v>0</v>
      </c>
      <c r="T124" s="588">
        <f t="shared" si="21"/>
        <v>0</v>
      </c>
      <c r="U124" s="588">
        <f t="shared" si="21"/>
        <v>0</v>
      </c>
      <c r="V124" s="588">
        <f t="shared" si="21"/>
        <v>0</v>
      </c>
      <c r="W124" s="588">
        <f t="shared" si="21"/>
        <v>0</v>
      </c>
      <c r="X124" s="588">
        <f t="shared" si="21"/>
        <v>0</v>
      </c>
      <c r="Y124" s="588">
        <f t="shared" si="21"/>
        <v>0</v>
      </c>
      <c r="Z124" s="588">
        <f t="shared" si="21"/>
        <v>0</v>
      </c>
      <c r="AA124" s="588">
        <f t="shared" si="21"/>
        <v>0</v>
      </c>
      <c r="AB124" s="588">
        <f t="shared" si="21"/>
        <v>0</v>
      </c>
      <c r="AC124" s="588">
        <f t="shared" si="21"/>
        <v>0</v>
      </c>
      <c r="AD124" s="588">
        <f>IF((AD122&gt;0),(1-AD123)*AD122,0)</f>
        <v>0</v>
      </c>
      <c r="AE124" s="588">
        <f>IF((AE122&gt;0),(1-AE123)*AE122,0)</f>
        <v>0</v>
      </c>
      <c r="AF124" s="588">
        <f>IF((AF122&gt;0),(1-AF123)*AF122,0)</f>
        <v>0</v>
      </c>
      <c r="AG124" s="588">
        <f>IF((AG122&gt;0),(1-AG123)*AG122,0)</f>
        <v>0</v>
      </c>
      <c r="AH124" s="588">
        <f>IF((AH122&gt;0),(1-AH123)*AH122,0)</f>
        <v>0</v>
      </c>
      <c r="AI124" s="637"/>
    </row>
    <row r="125" spans="2:35" hidden="1" x14ac:dyDescent="0.2">
      <c r="B125" s="539"/>
      <c r="C125" s="632"/>
      <c r="D125" s="619">
        <f>'MEG Def'!$H9</f>
        <v>0</v>
      </c>
      <c r="E125" s="627"/>
      <c r="F125" s="627"/>
      <c r="G125" s="627"/>
      <c r="H125" s="627"/>
      <c r="I125" s="627"/>
      <c r="J125" s="627"/>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7"/>
      <c r="AG125" s="627"/>
      <c r="AH125" s="627"/>
      <c r="AI125" s="638"/>
    </row>
    <row r="126" spans="2:35" hidden="1" x14ac:dyDescent="0.2">
      <c r="B126" s="539" t="str">
        <f>IFERROR(VLOOKUP(C126,'MEG Def'!$A$7:$B$12,2),"")</f>
        <v/>
      </c>
      <c r="C126" s="629"/>
      <c r="D126" s="547" t="s">
        <v>56</v>
      </c>
      <c r="E126" s="588" t="str">
        <f t="shared" ref="E126:AH126" si="22">IF($D125="Savings Phase-Down",E23," ")</f>
        <v xml:space="preserve"> </v>
      </c>
      <c r="F126" s="588" t="str">
        <f t="shared" si="22"/>
        <v xml:space="preserve"> </v>
      </c>
      <c r="G126" s="588" t="str">
        <f t="shared" si="22"/>
        <v xml:space="preserve"> </v>
      </c>
      <c r="H126" s="588" t="str">
        <f t="shared" si="22"/>
        <v xml:space="preserve"> </v>
      </c>
      <c r="I126" s="588" t="str">
        <f t="shared" si="22"/>
        <v xml:space="preserve"> </v>
      </c>
      <c r="J126" s="588" t="str">
        <f t="shared" si="22"/>
        <v xml:space="preserve"> </v>
      </c>
      <c r="K126" s="588" t="str">
        <f t="shared" si="22"/>
        <v xml:space="preserve"> </v>
      </c>
      <c r="L126" s="588" t="str">
        <f t="shared" si="22"/>
        <v xml:space="preserve"> </v>
      </c>
      <c r="M126" s="588" t="str">
        <f t="shared" si="22"/>
        <v xml:space="preserve"> </v>
      </c>
      <c r="N126" s="588" t="str">
        <f t="shared" si="22"/>
        <v xml:space="preserve"> </v>
      </c>
      <c r="O126" s="588" t="str">
        <f t="shared" si="22"/>
        <v xml:space="preserve"> </v>
      </c>
      <c r="P126" s="588" t="str">
        <f t="shared" si="22"/>
        <v xml:space="preserve"> </v>
      </c>
      <c r="Q126" s="588" t="str">
        <f t="shared" si="22"/>
        <v xml:space="preserve"> </v>
      </c>
      <c r="R126" s="588" t="str">
        <f t="shared" si="22"/>
        <v xml:space="preserve"> </v>
      </c>
      <c r="S126" s="588" t="str">
        <f t="shared" si="22"/>
        <v xml:space="preserve"> </v>
      </c>
      <c r="T126" s="588" t="str">
        <f t="shared" si="22"/>
        <v xml:space="preserve"> </v>
      </c>
      <c r="U126" s="588" t="str">
        <f t="shared" si="22"/>
        <v xml:space="preserve"> </v>
      </c>
      <c r="V126" s="588" t="str">
        <f t="shared" si="22"/>
        <v xml:space="preserve"> </v>
      </c>
      <c r="W126" s="588" t="str">
        <f t="shared" si="22"/>
        <v xml:space="preserve"> </v>
      </c>
      <c r="X126" s="588" t="str">
        <f t="shared" si="22"/>
        <v xml:space="preserve"> </v>
      </c>
      <c r="Y126" s="588" t="str">
        <f t="shared" si="22"/>
        <v xml:space="preserve"> </v>
      </c>
      <c r="Z126" s="588" t="str">
        <f t="shared" si="22"/>
        <v xml:space="preserve"> </v>
      </c>
      <c r="AA126" s="588" t="str">
        <f t="shared" si="22"/>
        <v xml:space="preserve"> </v>
      </c>
      <c r="AB126" s="588" t="str">
        <f t="shared" si="22"/>
        <v xml:space="preserve"> </v>
      </c>
      <c r="AC126" s="588" t="str">
        <f t="shared" si="22"/>
        <v xml:space="preserve"> </v>
      </c>
      <c r="AD126" s="588" t="str">
        <f t="shared" si="22"/>
        <v xml:space="preserve"> </v>
      </c>
      <c r="AE126" s="588" t="str">
        <f t="shared" si="22"/>
        <v xml:space="preserve"> </v>
      </c>
      <c r="AF126" s="588" t="str">
        <f t="shared" si="22"/>
        <v xml:space="preserve"> </v>
      </c>
      <c r="AG126" s="588" t="str">
        <f t="shared" si="22"/>
        <v xml:space="preserve"> </v>
      </c>
      <c r="AH126" s="588" t="str">
        <f t="shared" si="22"/>
        <v xml:space="preserve"> </v>
      </c>
      <c r="AI126" s="638"/>
    </row>
    <row r="127" spans="2:35" hidden="1" x14ac:dyDescent="0.2">
      <c r="B127" s="539"/>
      <c r="C127" s="632"/>
      <c r="D127" s="547" t="s">
        <v>57</v>
      </c>
      <c r="E127" s="588" t="str">
        <f t="shared" ref="E127:AH127" si="23">IF($D125="Savings Phase-Down",E90," ")</f>
        <v xml:space="preserve"> </v>
      </c>
      <c r="F127" s="588" t="str">
        <f t="shared" si="23"/>
        <v xml:space="preserve"> </v>
      </c>
      <c r="G127" s="588" t="str">
        <f t="shared" si="23"/>
        <v xml:space="preserve"> </v>
      </c>
      <c r="H127" s="588" t="str">
        <f t="shared" si="23"/>
        <v xml:space="preserve"> </v>
      </c>
      <c r="I127" s="588" t="str">
        <f t="shared" si="23"/>
        <v xml:space="preserve"> </v>
      </c>
      <c r="J127" s="588" t="str">
        <f t="shared" si="23"/>
        <v xml:space="preserve"> </v>
      </c>
      <c r="K127" s="588" t="str">
        <f t="shared" si="23"/>
        <v xml:space="preserve"> </v>
      </c>
      <c r="L127" s="588" t="str">
        <f t="shared" si="23"/>
        <v xml:space="preserve"> </v>
      </c>
      <c r="M127" s="588" t="str">
        <f t="shared" si="23"/>
        <v xml:space="preserve"> </v>
      </c>
      <c r="N127" s="588" t="str">
        <f t="shared" si="23"/>
        <v xml:space="preserve"> </v>
      </c>
      <c r="O127" s="588" t="str">
        <f t="shared" si="23"/>
        <v xml:space="preserve"> </v>
      </c>
      <c r="P127" s="588" t="str">
        <f t="shared" si="23"/>
        <v xml:space="preserve"> </v>
      </c>
      <c r="Q127" s="588" t="str">
        <f t="shared" si="23"/>
        <v xml:space="preserve"> </v>
      </c>
      <c r="R127" s="588" t="str">
        <f t="shared" si="23"/>
        <v xml:space="preserve"> </v>
      </c>
      <c r="S127" s="588" t="str">
        <f t="shared" si="23"/>
        <v xml:space="preserve"> </v>
      </c>
      <c r="T127" s="588" t="str">
        <f t="shared" si="23"/>
        <v xml:space="preserve"> </v>
      </c>
      <c r="U127" s="588" t="str">
        <f t="shared" si="23"/>
        <v xml:space="preserve"> </v>
      </c>
      <c r="V127" s="588" t="str">
        <f t="shared" si="23"/>
        <v xml:space="preserve"> </v>
      </c>
      <c r="W127" s="588" t="str">
        <f t="shared" si="23"/>
        <v xml:space="preserve"> </v>
      </c>
      <c r="X127" s="588" t="str">
        <f t="shared" si="23"/>
        <v xml:space="preserve"> </v>
      </c>
      <c r="Y127" s="588" t="str">
        <f t="shared" si="23"/>
        <v xml:space="preserve"> </v>
      </c>
      <c r="Z127" s="588" t="str">
        <f t="shared" si="23"/>
        <v xml:space="preserve"> </v>
      </c>
      <c r="AA127" s="588" t="str">
        <f t="shared" si="23"/>
        <v xml:space="preserve"> </v>
      </c>
      <c r="AB127" s="588" t="str">
        <f t="shared" si="23"/>
        <v xml:space="preserve"> </v>
      </c>
      <c r="AC127" s="588" t="str">
        <f t="shared" si="23"/>
        <v xml:space="preserve"> </v>
      </c>
      <c r="AD127" s="588" t="str">
        <f t="shared" si="23"/>
        <v xml:space="preserve"> </v>
      </c>
      <c r="AE127" s="588" t="str">
        <f t="shared" si="23"/>
        <v xml:space="preserve"> </v>
      </c>
      <c r="AF127" s="588" t="str">
        <f t="shared" si="23"/>
        <v xml:space="preserve"> </v>
      </c>
      <c r="AG127" s="588" t="str">
        <f t="shared" si="23"/>
        <v xml:space="preserve"> </v>
      </c>
      <c r="AH127" s="588" t="str">
        <f t="shared" si="23"/>
        <v xml:space="preserve"> </v>
      </c>
      <c r="AI127" s="638"/>
    </row>
    <row r="128" spans="2:35" hidden="1" x14ac:dyDescent="0.2">
      <c r="B128" s="633" t="s">
        <v>138</v>
      </c>
      <c r="C128" s="632"/>
      <c r="D128" s="473"/>
      <c r="E128" s="588">
        <f t="shared" ref="E128:AC128" si="24">IFERROR(E126-E127,0)</f>
        <v>0</v>
      </c>
      <c r="F128" s="588">
        <f t="shared" si="24"/>
        <v>0</v>
      </c>
      <c r="G128" s="588">
        <f t="shared" si="24"/>
        <v>0</v>
      </c>
      <c r="H128" s="588">
        <f t="shared" si="24"/>
        <v>0</v>
      </c>
      <c r="I128" s="588">
        <f t="shared" si="24"/>
        <v>0</v>
      </c>
      <c r="J128" s="588">
        <f t="shared" si="24"/>
        <v>0</v>
      </c>
      <c r="K128" s="588">
        <f t="shared" si="24"/>
        <v>0</v>
      </c>
      <c r="L128" s="588">
        <f t="shared" si="24"/>
        <v>0</v>
      </c>
      <c r="M128" s="588">
        <f t="shared" si="24"/>
        <v>0</v>
      </c>
      <c r="N128" s="588">
        <f t="shared" si="24"/>
        <v>0</v>
      </c>
      <c r="O128" s="588">
        <f t="shared" si="24"/>
        <v>0</v>
      </c>
      <c r="P128" s="588">
        <f t="shared" si="24"/>
        <v>0</v>
      </c>
      <c r="Q128" s="588">
        <f t="shared" si="24"/>
        <v>0</v>
      </c>
      <c r="R128" s="588">
        <f t="shared" si="24"/>
        <v>0</v>
      </c>
      <c r="S128" s="588">
        <f t="shared" si="24"/>
        <v>0</v>
      </c>
      <c r="T128" s="588">
        <f t="shared" si="24"/>
        <v>0</v>
      </c>
      <c r="U128" s="588">
        <f t="shared" si="24"/>
        <v>0</v>
      </c>
      <c r="V128" s="588">
        <f t="shared" si="24"/>
        <v>0</v>
      </c>
      <c r="W128" s="588">
        <f t="shared" si="24"/>
        <v>0</v>
      </c>
      <c r="X128" s="588">
        <f t="shared" si="24"/>
        <v>0</v>
      </c>
      <c r="Y128" s="588">
        <f t="shared" si="24"/>
        <v>0</v>
      </c>
      <c r="Z128" s="588">
        <f t="shared" si="24"/>
        <v>0</v>
      </c>
      <c r="AA128" s="588">
        <f t="shared" si="24"/>
        <v>0</v>
      </c>
      <c r="AB128" s="588">
        <f t="shared" si="24"/>
        <v>0</v>
      </c>
      <c r="AC128" s="588">
        <f t="shared" si="24"/>
        <v>0</v>
      </c>
      <c r="AD128" s="588">
        <f>IFERROR(AD126-AD127,0)</f>
        <v>0</v>
      </c>
      <c r="AE128" s="588">
        <f>IFERROR(AE126-AE127,0)</f>
        <v>0</v>
      </c>
      <c r="AF128" s="588">
        <f>IFERROR(AF126-AF127,0)</f>
        <v>0</v>
      </c>
      <c r="AG128" s="588">
        <f>IFERROR(AG126-AG127,0)</f>
        <v>0</v>
      </c>
      <c r="AH128" s="588">
        <f>IFERROR(AH126-AH127,0)</f>
        <v>0</v>
      </c>
      <c r="AI128" s="638"/>
    </row>
    <row r="129" spans="2:35" hidden="1" x14ac:dyDescent="0.2">
      <c r="B129" s="559" t="s">
        <v>139</v>
      </c>
      <c r="C129" s="632"/>
      <c r="D129" s="473"/>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8"/>
    </row>
    <row r="130" spans="2:35" hidden="1" x14ac:dyDescent="0.2">
      <c r="B130" s="636" t="s">
        <v>10</v>
      </c>
      <c r="C130" s="626"/>
      <c r="D130" s="636"/>
      <c r="E130" s="588">
        <f t="shared" ref="E130:AC130" si="25">IF((E128&gt;0),(1-E129)*E128,0)</f>
        <v>0</v>
      </c>
      <c r="F130" s="588">
        <f t="shared" si="25"/>
        <v>0</v>
      </c>
      <c r="G130" s="588">
        <f t="shared" si="25"/>
        <v>0</v>
      </c>
      <c r="H130" s="588">
        <f t="shared" si="25"/>
        <v>0</v>
      </c>
      <c r="I130" s="588">
        <f t="shared" si="25"/>
        <v>0</v>
      </c>
      <c r="J130" s="588">
        <f t="shared" si="25"/>
        <v>0</v>
      </c>
      <c r="K130" s="588">
        <f t="shared" si="25"/>
        <v>0</v>
      </c>
      <c r="L130" s="588">
        <f t="shared" si="25"/>
        <v>0</v>
      </c>
      <c r="M130" s="588">
        <f t="shared" si="25"/>
        <v>0</v>
      </c>
      <c r="N130" s="588">
        <f t="shared" si="25"/>
        <v>0</v>
      </c>
      <c r="O130" s="588">
        <f t="shared" si="25"/>
        <v>0</v>
      </c>
      <c r="P130" s="588">
        <f t="shared" si="25"/>
        <v>0</v>
      </c>
      <c r="Q130" s="588">
        <f t="shared" si="25"/>
        <v>0</v>
      </c>
      <c r="R130" s="588">
        <f t="shared" si="25"/>
        <v>0</v>
      </c>
      <c r="S130" s="588">
        <f t="shared" si="25"/>
        <v>0</v>
      </c>
      <c r="T130" s="588">
        <f t="shared" si="25"/>
        <v>0</v>
      </c>
      <c r="U130" s="588">
        <f t="shared" si="25"/>
        <v>0</v>
      </c>
      <c r="V130" s="588">
        <f t="shared" si="25"/>
        <v>0</v>
      </c>
      <c r="W130" s="588">
        <f t="shared" si="25"/>
        <v>0</v>
      </c>
      <c r="X130" s="588">
        <f t="shared" si="25"/>
        <v>0</v>
      </c>
      <c r="Y130" s="588">
        <f t="shared" si="25"/>
        <v>0</v>
      </c>
      <c r="Z130" s="588">
        <f t="shared" si="25"/>
        <v>0</v>
      </c>
      <c r="AA130" s="588">
        <f t="shared" si="25"/>
        <v>0</v>
      </c>
      <c r="AB130" s="588">
        <f t="shared" si="25"/>
        <v>0</v>
      </c>
      <c r="AC130" s="588">
        <f t="shared" si="25"/>
        <v>0</v>
      </c>
      <c r="AD130" s="588">
        <f>IF((AD128&gt;0),(1-AD129)*AD128,0)</f>
        <v>0</v>
      </c>
      <c r="AE130" s="588">
        <f>IF((AE128&gt;0),(1-AE129)*AE128,0)</f>
        <v>0</v>
      </c>
      <c r="AF130" s="588">
        <f>IF((AF128&gt;0),(1-AF129)*AF128,0)</f>
        <v>0</v>
      </c>
      <c r="AG130" s="588">
        <f>IF((AG128&gt;0),(1-AG129)*AG128,0)</f>
        <v>0</v>
      </c>
      <c r="AH130" s="588">
        <f>IF((AH128&gt;0),(1-AH129)*AH128,0)</f>
        <v>0</v>
      </c>
      <c r="AI130" s="638"/>
    </row>
    <row r="131" spans="2:35" hidden="1" x14ac:dyDescent="0.2">
      <c r="B131" s="539"/>
      <c r="C131" s="632"/>
      <c r="D131" s="619">
        <f>'MEG Def'!$H10</f>
        <v>0</v>
      </c>
      <c r="E131" s="627"/>
      <c r="F131" s="627"/>
      <c r="G131" s="627"/>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38"/>
    </row>
    <row r="132" spans="2:35" hidden="1" x14ac:dyDescent="0.2">
      <c r="B132" s="539" t="str">
        <f>IFERROR(VLOOKUP(C132,'MEG Def'!$A$7:$B$12,2),"")</f>
        <v/>
      </c>
      <c r="C132" s="629"/>
      <c r="D132" s="547" t="s">
        <v>56</v>
      </c>
      <c r="E132" s="588" t="str">
        <f t="shared" ref="E132:AH132" si="26">IF($D131="Savings Phase-Down",E27," ")</f>
        <v xml:space="preserve"> </v>
      </c>
      <c r="F132" s="588" t="str">
        <f t="shared" si="26"/>
        <v xml:space="preserve"> </v>
      </c>
      <c r="G132" s="588" t="str">
        <f t="shared" si="26"/>
        <v xml:space="preserve"> </v>
      </c>
      <c r="H132" s="588" t="str">
        <f t="shared" si="26"/>
        <v xml:space="preserve"> </v>
      </c>
      <c r="I132" s="588" t="str">
        <f t="shared" si="26"/>
        <v xml:space="preserve"> </v>
      </c>
      <c r="J132" s="588" t="str">
        <f t="shared" si="26"/>
        <v xml:space="preserve"> </v>
      </c>
      <c r="K132" s="588" t="str">
        <f t="shared" si="26"/>
        <v xml:space="preserve"> </v>
      </c>
      <c r="L132" s="588" t="str">
        <f t="shared" si="26"/>
        <v xml:space="preserve"> </v>
      </c>
      <c r="M132" s="588" t="str">
        <f t="shared" si="26"/>
        <v xml:space="preserve"> </v>
      </c>
      <c r="N132" s="588" t="str">
        <f t="shared" si="26"/>
        <v xml:space="preserve"> </v>
      </c>
      <c r="O132" s="588" t="str">
        <f t="shared" si="26"/>
        <v xml:space="preserve"> </v>
      </c>
      <c r="P132" s="588" t="str">
        <f t="shared" si="26"/>
        <v xml:space="preserve"> </v>
      </c>
      <c r="Q132" s="588" t="str">
        <f t="shared" si="26"/>
        <v xml:space="preserve"> </v>
      </c>
      <c r="R132" s="588" t="str">
        <f t="shared" si="26"/>
        <v xml:space="preserve"> </v>
      </c>
      <c r="S132" s="588" t="str">
        <f t="shared" si="26"/>
        <v xml:space="preserve"> </v>
      </c>
      <c r="T132" s="588" t="str">
        <f t="shared" si="26"/>
        <v xml:space="preserve"> </v>
      </c>
      <c r="U132" s="588" t="str">
        <f t="shared" si="26"/>
        <v xml:space="preserve"> </v>
      </c>
      <c r="V132" s="588" t="str">
        <f t="shared" si="26"/>
        <v xml:space="preserve"> </v>
      </c>
      <c r="W132" s="588" t="str">
        <f t="shared" si="26"/>
        <v xml:space="preserve"> </v>
      </c>
      <c r="X132" s="588" t="str">
        <f t="shared" si="26"/>
        <v xml:space="preserve"> </v>
      </c>
      <c r="Y132" s="588" t="str">
        <f t="shared" si="26"/>
        <v xml:space="preserve"> </v>
      </c>
      <c r="Z132" s="588" t="str">
        <f t="shared" si="26"/>
        <v xml:space="preserve"> </v>
      </c>
      <c r="AA132" s="588" t="str">
        <f t="shared" si="26"/>
        <v xml:space="preserve"> </v>
      </c>
      <c r="AB132" s="588" t="str">
        <f t="shared" si="26"/>
        <v xml:space="preserve"> </v>
      </c>
      <c r="AC132" s="588" t="str">
        <f t="shared" si="26"/>
        <v xml:space="preserve"> </v>
      </c>
      <c r="AD132" s="588" t="str">
        <f t="shared" si="26"/>
        <v xml:space="preserve"> </v>
      </c>
      <c r="AE132" s="588" t="str">
        <f t="shared" si="26"/>
        <v xml:space="preserve"> </v>
      </c>
      <c r="AF132" s="588" t="str">
        <f t="shared" si="26"/>
        <v xml:space="preserve"> </v>
      </c>
      <c r="AG132" s="588" t="str">
        <f t="shared" si="26"/>
        <v xml:space="preserve"> </v>
      </c>
      <c r="AH132" s="588" t="str">
        <f t="shared" si="26"/>
        <v xml:space="preserve"> </v>
      </c>
      <c r="AI132" s="638"/>
    </row>
    <row r="133" spans="2:35" hidden="1" x14ac:dyDescent="0.2">
      <c r="B133" s="539"/>
      <c r="C133" s="632"/>
      <c r="D133" s="547" t="s">
        <v>57</v>
      </c>
      <c r="E133" s="588" t="str">
        <f>IF($D131="Savings Phase-Down",#REF!," ")</f>
        <v xml:space="preserve"> </v>
      </c>
      <c r="F133" s="588" t="str">
        <f>IF($D131="Savings Phase-Down",#REF!," ")</f>
        <v xml:space="preserve"> </v>
      </c>
      <c r="G133" s="588" t="str">
        <f>IF($D131="Savings Phase-Down",#REF!," ")</f>
        <v xml:space="preserve"> </v>
      </c>
      <c r="H133" s="588" t="str">
        <f>IF($D131="Savings Phase-Down",#REF!," ")</f>
        <v xml:space="preserve"> </v>
      </c>
      <c r="I133" s="588" t="str">
        <f>IF($D131="Savings Phase-Down",#REF!," ")</f>
        <v xml:space="preserve"> </v>
      </c>
      <c r="J133" s="588" t="str">
        <f>IF($D131="Savings Phase-Down",#REF!," ")</f>
        <v xml:space="preserve"> </v>
      </c>
      <c r="K133" s="588" t="str">
        <f>IF($D131="Savings Phase-Down",#REF!," ")</f>
        <v xml:space="preserve"> </v>
      </c>
      <c r="L133" s="588" t="str">
        <f>IF($D131="Savings Phase-Down",#REF!," ")</f>
        <v xml:space="preserve"> </v>
      </c>
      <c r="M133" s="588" t="str">
        <f>IF($D131="Savings Phase-Down",#REF!," ")</f>
        <v xml:space="preserve"> </v>
      </c>
      <c r="N133" s="588" t="str">
        <f>IF($D131="Savings Phase-Down",#REF!," ")</f>
        <v xml:space="preserve"> </v>
      </c>
      <c r="O133" s="588" t="str">
        <f>IF($D131="Savings Phase-Down",#REF!," ")</f>
        <v xml:space="preserve"> </v>
      </c>
      <c r="P133" s="588" t="str">
        <f>IF($D131="Savings Phase-Down",#REF!," ")</f>
        <v xml:space="preserve"> </v>
      </c>
      <c r="Q133" s="588" t="str">
        <f>IF($D131="Savings Phase-Down",#REF!," ")</f>
        <v xml:space="preserve"> </v>
      </c>
      <c r="R133" s="588" t="str">
        <f>IF($D131="Savings Phase-Down",#REF!," ")</f>
        <v xml:space="preserve"> </v>
      </c>
      <c r="S133" s="588" t="str">
        <f>IF($D131="Savings Phase-Down",#REF!," ")</f>
        <v xml:space="preserve"> </v>
      </c>
      <c r="T133" s="588" t="str">
        <f>IF($D131="Savings Phase-Down",#REF!," ")</f>
        <v xml:space="preserve"> </v>
      </c>
      <c r="U133" s="588" t="str">
        <f>IF($D131="Savings Phase-Down",#REF!," ")</f>
        <v xml:space="preserve"> </v>
      </c>
      <c r="V133" s="588" t="str">
        <f>IF($D131="Savings Phase-Down",#REF!," ")</f>
        <v xml:space="preserve"> </v>
      </c>
      <c r="W133" s="588" t="str">
        <f>IF($D131="Savings Phase-Down",#REF!," ")</f>
        <v xml:space="preserve"> </v>
      </c>
      <c r="X133" s="588" t="str">
        <f>IF($D131="Savings Phase-Down",#REF!," ")</f>
        <v xml:space="preserve"> </v>
      </c>
      <c r="Y133" s="588" t="str">
        <f>IF($D131="Savings Phase-Down",#REF!," ")</f>
        <v xml:space="preserve"> </v>
      </c>
      <c r="Z133" s="588" t="str">
        <f>IF($D131="Savings Phase-Down",#REF!," ")</f>
        <v xml:space="preserve"> </v>
      </c>
      <c r="AA133" s="588" t="str">
        <f>IF($D131="Savings Phase-Down",#REF!," ")</f>
        <v xml:space="preserve"> </v>
      </c>
      <c r="AB133" s="588" t="str">
        <f>IF($D131="Savings Phase-Down",#REF!," ")</f>
        <v xml:space="preserve"> </v>
      </c>
      <c r="AC133" s="588" t="str">
        <f>IF($D131="Savings Phase-Down",#REF!," ")</f>
        <v xml:space="preserve"> </v>
      </c>
      <c r="AD133" s="588" t="str">
        <f>IF($D131="Savings Phase-Down",#REF!," ")</f>
        <v xml:space="preserve"> </v>
      </c>
      <c r="AE133" s="588" t="str">
        <f>IF($D131="Savings Phase-Down",#REF!," ")</f>
        <v xml:space="preserve"> </v>
      </c>
      <c r="AF133" s="588" t="str">
        <f>IF($D131="Savings Phase-Down",#REF!," ")</f>
        <v xml:space="preserve"> </v>
      </c>
      <c r="AG133" s="588" t="str">
        <f>IF($D131="Savings Phase-Down",#REF!," ")</f>
        <v xml:space="preserve"> </v>
      </c>
      <c r="AH133" s="588" t="str">
        <f>IF($D131="Savings Phase-Down",#REF!," ")</f>
        <v xml:space="preserve"> </v>
      </c>
      <c r="AI133" s="638"/>
    </row>
    <row r="134" spans="2:35" hidden="1" x14ac:dyDescent="0.2">
      <c r="B134" s="633" t="s">
        <v>138</v>
      </c>
      <c r="C134" s="632"/>
      <c r="D134" s="473"/>
      <c r="E134" s="588">
        <f t="shared" ref="E134:AC134" si="27">IFERROR(E132-E133,0)</f>
        <v>0</v>
      </c>
      <c r="F134" s="588">
        <f t="shared" si="27"/>
        <v>0</v>
      </c>
      <c r="G134" s="588">
        <f t="shared" si="27"/>
        <v>0</v>
      </c>
      <c r="H134" s="588">
        <f t="shared" si="27"/>
        <v>0</v>
      </c>
      <c r="I134" s="588">
        <f t="shared" si="27"/>
        <v>0</v>
      </c>
      <c r="J134" s="588">
        <f t="shared" si="27"/>
        <v>0</v>
      </c>
      <c r="K134" s="588">
        <f t="shared" si="27"/>
        <v>0</v>
      </c>
      <c r="L134" s="588">
        <f t="shared" si="27"/>
        <v>0</v>
      </c>
      <c r="M134" s="588">
        <f t="shared" si="27"/>
        <v>0</v>
      </c>
      <c r="N134" s="588">
        <f t="shared" si="27"/>
        <v>0</v>
      </c>
      <c r="O134" s="588">
        <f t="shared" si="27"/>
        <v>0</v>
      </c>
      <c r="P134" s="588">
        <f t="shared" si="27"/>
        <v>0</v>
      </c>
      <c r="Q134" s="588">
        <f t="shared" si="27"/>
        <v>0</v>
      </c>
      <c r="R134" s="588">
        <f t="shared" si="27"/>
        <v>0</v>
      </c>
      <c r="S134" s="588">
        <f t="shared" si="27"/>
        <v>0</v>
      </c>
      <c r="T134" s="588">
        <f t="shared" si="27"/>
        <v>0</v>
      </c>
      <c r="U134" s="588">
        <f t="shared" si="27"/>
        <v>0</v>
      </c>
      <c r="V134" s="588">
        <f t="shared" si="27"/>
        <v>0</v>
      </c>
      <c r="W134" s="588">
        <f t="shared" si="27"/>
        <v>0</v>
      </c>
      <c r="X134" s="588">
        <f t="shared" si="27"/>
        <v>0</v>
      </c>
      <c r="Y134" s="588">
        <f t="shared" si="27"/>
        <v>0</v>
      </c>
      <c r="Z134" s="588">
        <f t="shared" si="27"/>
        <v>0</v>
      </c>
      <c r="AA134" s="588">
        <f t="shared" si="27"/>
        <v>0</v>
      </c>
      <c r="AB134" s="588">
        <f t="shared" si="27"/>
        <v>0</v>
      </c>
      <c r="AC134" s="588">
        <f t="shared" si="27"/>
        <v>0</v>
      </c>
      <c r="AD134" s="588">
        <f>IFERROR(AD132-AD133,0)</f>
        <v>0</v>
      </c>
      <c r="AE134" s="588">
        <f>IFERROR(AE132-AE133,0)</f>
        <v>0</v>
      </c>
      <c r="AF134" s="588">
        <f>IFERROR(AF132-AF133,0)</f>
        <v>0</v>
      </c>
      <c r="AG134" s="588">
        <f>IFERROR(AG132-AG133,0)</f>
        <v>0</v>
      </c>
      <c r="AH134" s="588">
        <f>IFERROR(AH132-AH133,0)</f>
        <v>0</v>
      </c>
      <c r="AI134" s="638"/>
    </row>
    <row r="135" spans="2:35" hidden="1" x14ac:dyDescent="0.2">
      <c r="B135" s="559" t="s">
        <v>139</v>
      </c>
      <c r="C135" s="632"/>
      <c r="D135" s="473"/>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8"/>
    </row>
    <row r="136" spans="2:35" hidden="1" x14ac:dyDescent="0.2">
      <c r="B136" s="636" t="s">
        <v>10</v>
      </c>
      <c r="C136" s="626"/>
      <c r="D136" s="636"/>
      <c r="E136" s="588">
        <f t="shared" ref="E136:AC136" si="28">IF((E134&gt;0),(1-E135)*E134,0)</f>
        <v>0</v>
      </c>
      <c r="F136" s="588">
        <f t="shared" si="28"/>
        <v>0</v>
      </c>
      <c r="G136" s="588">
        <f t="shared" si="28"/>
        <v>0</v>
      </c>
      <c r="H136" s="588">
        <f t="shared" si="28"/>
        <v>0</v>
      </c>
      <c r="I136" s="588">
        <f t="shared" si="28"/>
        <v>0</v>
      </c>
      <c r="J136" s="588">
        <f t="shared" si="28"/>
        <v>0</v>
      </c>
      <c r="K136" s="588">
        <f t="shared" si="28"/>
        <v>0</v>
      </c>
      <c r="L136" s="588">
        <f t="shared" si="28"/>
        <v>0</v>
      </c>
      <c r="M136" s="588">
        <f t="shared" si="28"/>
        <v>0</v>
      </c>
      <c r="N136" s="588">
        <f t="shared" si="28"/>
        <v>0</v>
      </c>
      <c r="O136" s="588">
        <f t="shared" si="28"/>
        <v>0</v>
      </c>
      <c r="P136" s="588">
        <f t="shared" si="28"/>
        <v>0</v>
      </c>
      <c r="Q136" s="588">
        <f t="shared" si="28"/>
        <v>0</v>
      </c>
      <c r="R136" s="588">
        <f t="shared" si="28"/>
        <v>0</v>
      </c>
      <c r="S136" s="588">
        <f t="shared" si="28"/>
        <v>0</v>
      </c>
      <c r="T136" s="588">
        <f t="shared" si="28"/>
        <v>0</v>
      </c>
      <c r="U136" s="588">
        <f t="shared" si="28"/>
        <v>0</v>
      </c>
      <c r="V136" s="588">
        <f t="shared" si="28"/>
        <v>0</v>
      </c>
      <c r="W136" s="588">
        <f t="shared" si="28"/>
        <v>0</v>
      </c>
      <c r="X136" s="588">
        <f t="shared" si="28"/>
        <v>0</v>
      </c>
      <c r="Y136" s="588">
        <f t="shared" si="28"/>
        <v>0</v>
      </c>
      <c r="Z136" s="588">
        <f t="shared" si="28"/>
        <v>0</v>
      </c>
      <c r="AA136" s="588">
        <f t="shared" si="28"/>
        <v>0</v>
      </c>
      <c r="AB136" s="588">
        <f t="shared" si="28"/>
        <v>0</v>
      </c>
      <c r="AC136" s="588">
        <f t="shared" si="28"/>
        <v>0</v>
      </c>
      <c r="AD136" s="588">
        <f>IF((AD134&gt;0),(1-AD135)*AD134,0)</f>
        <v>0</v>
      </c>
      <c r="AE136" s="588">
        <f>IF((AE134&gt;0),(1-AE135)*AE134,0)</f>
        <v>0</v>
      </c>
      <c r="AF136" s="588">
        <f>IF((AF134&gt;0),(1-AF135)*AF134,0)</f>
        <v>0</v>
      </c>
      <c r="AG136" s="588">
        <f>IF((AG134&gt;0),(1-AG135)*AG134,0)</f>
        <v>0</v>
      </c>
      <c r="AH136" s="588">
        <f>IF((AH134&gt;0),(1-AH135)*AH134,0)</f>
        <v>0</v>
      </c>
      <c r="AI136" s="638"/>
    </row>
    <row r="137" spans="2:35" hidden="1" x14ac:dyDescent="0.2">
      <c r="B137" s="539"/>
      <c r="C137" s="632"/>
      <c r="D137" s="619">
        <f>'MEG Def'!$H11</f>
        <v>0</v>
      </c>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7"/>
      <c r="AD137" s="627"/>
      <c r="AE137" s="627"/>
      <c r="AF137" s="627"/>
      <c r="AG137" s="627"/>
      <c r="AH137" s="627"/>
      <c r="AI137" s="638"/>
    </row>
    <row r="138" spans="2:35" hidden="1" x14ac:dyDescent="0.2">
      <c r="B138" s="539" t="str">
        <f>IFERROR(VLOOKUP(C138,'MEG Def'!$A$7:$B$12,2),"")</f>
        <v/>
      </c>
      <c r="C138" s="629"/>
      <c r="D138" s="547" t="s">
        <v>56</v>
      </c>
      <c r="E138" s="588" t="str">
        <f t="shared" ref="E138:AH138" si="29">IF($D137="Savings Phase-Down",E31," ")</f>
        <v xml:space="preserve"> </v>
      </c>
      <c r="F138" s="588" t="str">
        <f t="shared" si="29"/>
        <v xml:space="preserve"> </v>
      </c>
      <c r="G138" s="588" t="str">
        <f t="shared" si="29"/>
        <v xml:space="preserve"> </v>
      </c>
      <c r="H138" s="588" t="str">
        <f t="shared" si="29"/>
        <v xml:space="preserve"> </v>
      </c>
      <c r="I138" s="588" t="str">
        <f t="shared" si="29"/>
        <v xml:space="preserve"> </v>
      </c>
      <c r="J138" s="588" t="str">
        <f t="shared" si="29"/>
        <v xml:space="preserve"> </v>
      </c>
      <c r="K138" s="588" t="str">
        <f t="shared" si="29"/>
        <v xml:space="preserve"> </v>
      </c>
      <c r="L138" s="588" t="str">
        <f t="shared" si="29"/>
        <v xml:space="preserve"> </v>
      </c>
      <c r="M138" s="588" t="str">
        <f t="shared" si="29"/>
        <v xml:space="preserve"> </v>
      </c>
      <c r="N138" s="588" t="str">
        <f t="shared" si="29"/>
        <v xml:space="preserve"> </v>
      </c>
      <c r="O138" s="588" t="str">
        <f t="shared" si="29"/>
        <v xml:space="preserve"> </v>
      </c>
      <c r="P138" s="588" t="str">
        <f t="shared" si="29"/>
        <v xml:space="preserve"> </v>
      </c>
      <c r="Q138" s="588" t="str">
        <f t="shared" si="29"/>
        <v xml:space="preserve"> </v>
      </c>
      <c r="R138" s="588" t="str">
        <f t="shared" si="29"/>
        <v xml:space="preserve"> </v>
      </c>
      <c r="S138" s="588" t="str">
        <f t="shared" si="29"/>
        <v xml:space="preserve"> </v>
      </c>
      <c r="T138" s="588" t="str">
        <f t="shared" si="29"/>
        <v xml:space="preserve"> </v>
      </c>
      <c r="U138" s="588" t="str">
        <f t="shared" si="29"/>
        <v xml:space="preserve"> </v>
      </c>
      <c r="V138" s="588" t="str">
        <f t="shared" si="29"/>
        <v xml:space="preserve"> </v>
      </c>
      <c r="W138" s="588" t="str">
        <f t="shared" si="29"/>
        <v xml:space="preserve"> </v>
      </c>
      <c r="X138" s="588" t="str">
        <f t="shared" si="29"/>
        <v xml:space="preserve"> </v>
      </c>
      <c r="Y138" s="588" t="str">
        <f t="shared" si="29"/>
        <v xml:space="preserve"> </v>
      </c>
      <c r="Z138" s="588" t="str">
        <f t="shared" si="29"/>
        <v xml:space="preserve"> </v>
      </c>
      <c r="AA138" s="588" t="str">
        <f t="shared" si="29"/>
        <v xml:space="preserve"> </v>
      </c>
      <c r="AB138" s="588" t="str">
        <f t="shared" si="29"/>
        <v xml:space="preserve"> </v>
      </c>
      <c r="AC138" s="588" t="str">
        <f t="shared" si="29"/>
        <v xml:space="preserve"> </v>
      </c>
      <c r="AD138" s="588" t="str">
        <f t="shared" si="29"/>
        <v xml:space="preserve"> </v>
      </c>
      <c r="AE138" s="588" t="str">
        <f t="shared" si="29"/>
        <v xml:space="preserve"> </v>
      </c>
      <c r="AF138" s="588" t="str">
        <f t="shared" si="29"/>
        <v xml:space="preserve"> </v>
      </c>
      <c r="AG138" s="588" t="str">
        <f t="shared" si="29"/>
        <v xml:space="preserve"> </v>
      </c>
      <c r="AH138" s="588" t="str">
        <f t="shared" si="29"/>
        <v xml:space="preserve"> </v>
      </c>
      <c r="AI138" s="638"/>
    </row>
    <row r="139" spans="2:35" hidden="1" x14ac:dyDescent="0.2">
      <c r="B139" s="539"/>
      <c r="C139" s="632"/>
      <c r="D139" s="547" t="s">
        <v>57</v>
      </c>
      <c r="E139" s="588" t="str">
        <f>IF($D137="Savings Phase-Down",#REF!," ")</f>
        <v xml:space="preserve"> </v>
      </c>
      <c r="F139" s="588" t="str">
        <f>IF($D137="Savings Phase-Down",#REF!," ")</f>
        <v xml:space="preserve"> </v>
      </c>
      <c r="G139" s="588" t="str">
        <f>IF($D137="Savings Phase-Down",#REF!," ")</f>
        <v xml:space="preserve"> </v>
      </c>
      <c r="H139" s="588" t="str">
        <f>IF($D137="Savings Phase-Down",#REF!," ")</f>
        <v xml:space="preserve"> </v>
      </c>
      <c r="I139" s="588" t="str">
        <f>IF($D137="Savings Phase-Down",#REF!," ")</f>
        <v xml:space="preserve"> </v>
      </c>
      <c r="J139" s="588" t="str">
        <f>IF($D137="Savings Phase-Down",#REF!," ")</f>
        <v xml:space="preserve"> </v>
      </c>
      <c r="K139" s="588" t="str">
        <f>IF($D137="Savings Phase-Down",#REF!," ")</f>
        <v xml:space="preserve"> </v>
      </c>
      <c r="L139" s="588" t="str">
        <f>IF($D137="Savings Phase-Down",#REF!," ")</f>
        <v xml:space="preserve"> </v>
      </c>
      <c r="M139" s="588" t="str">
        <f>IF($D137="Savings Phase-Down",#REF!," ")</f>
        <v xml:space="preserve"> </v>
      </c>
      <c r="N139" s="588" t="str">
        <f>IF($D137="Savings Phase-Down",#REF!," ")</f>
        <v xml:space="preserve"> </v>
      </c>
      <c r="O139" s="588" t="str">
        <f>IF($D137="Savings Phase-Down",#REF!," ")</f>
        <v xml:space="preserve"> </v>
      </c>
      <c r="P139" s="588" t="str">
        <f>IF($D137="Savings Phase-Down",#REF!," ")</f>
        <v xml:space="preserve"> </v>
      </c>
      <c r="Q139" s="588" t="str">
        <f>IF($D137="Savings Phase-Down",#REF!," ")</f>
        <v xml:space="preserve"> </v>
      </c>
      <c r="R139" s="588" t="str">
        <f>IF($D137="Savings Phase-Down",#REF!," ")</f>
        <v xml:space="preserve"> </v>
      </c>
      <c r="S139" s="588" t="str">
        <f>IF($D137="Savings Phase-Down",#REF!," ")</f>
        <v xml:space="preserve"> </v>
      </c>
      <c r="T139" s="588" t="str">
        <f>IF($D137="Savings Phase-Down",#REF!," ")</f>
        <v xml:space="preserve"> </v>
      </c>
      <c r="U139" s="588" t="str">
        <f>IF($D137="Savings Phase-Down",#REF!," ")</f>
        <v xml:space="preserve"> </v>
      </c>
      <c r="V139" s="588" t="str">
        <f>IF($D137="Savings Phase-Down",#REF!," ")</f>
        <v xml:space="preserve"> </v>
      </c>
      <c r="W139" s="588" t="str">
        <f>IF($D137="Savings Phase-Down",#REF!," ")</f>
        <v xml:space="preserve"> </v>
      </c>
      <c r="X139" s="588" t="str">
        <f>IF($D137="Savings Phase-Down",#REF!," ")</f>
        <v xml:space="preserve"> </v>
      </c>
      <c r="Y139" s="588" t="str">
        <f>IF($D137="Savings Phase-Down",#REF!," ")</f>
        <v xml:space="preserve"> </v>
      </c>
      <c r="Z139" s="588" t="str">
        <f>IF($D137="Savings Phase-Down",#REF!," ")</f>
        <v xml:space="preserve"> </v>
      </c>
      <c r="AA139" s="588" t="str">
        <f>IF($D137="Savings Phase-Down",#REF!," ")</f>
        <v xml:space="preserve"> </v>
      </c>
      <c r="AB139" s="588" t="str">
        <f>IF($D137="Savings Phase-Down",#REF!," ")</f>
        <v xml:space="preserve"> </v>
      </c>
      <c r="AC139" s="588" t="str">
        <f>IF($D137="Savings Phase-Down",#REF!," ")</f>
        <v xml:space="preserve"> </v>
      </c>
      <c r="AD139" s="588" t="str">
        <f>IF($D137="Savings Phase-Down",#REF!," ")</f>
        <v xml:space="preserve"> </v>
      </c>
      <c r="AE139" s="588" t="str">
        <f>IF($D137="Savings Phase-Down",#REF!," ")</f>
        <v xml:space="preserve"> </v>
      </c>
      <c r="AF139" s="588" t="str">
        <f>IF($D137="Savings Phase-Down",#REF!," ")</f>
        <v xml:space="preserve"> </v>
      </c>
      <c r="AG139" s="588" t="str">
        <f>IF($D137="Savings Phase-Down",#REF!," ")</f>
        <v xml:space="preserve"> </v>
      </c>
      <c r="AH139" s="588" t="str">
        <f>IF($D137="Savings Phase-Down",#REF!," ")</f>
        <v xml:space="preserve"> </v>
      </c>
      <c r="AI139" s="638"/>
    </row>
    <row r="140" spans="2:35" hidden="1" x14ac:dyDescent="0.2">
      <c r="B140" s="633" t="s">
        <v>138</v>
      </c>
      <c r="C140" s="632"/>
      <c r="D140" s="473"/>
      <c r="E140" s="588">
        <f t="shared" ref="E140:AC140" si="30">IFERROR(E138-E139,0)</f>
        <v>0</v>
      </c>
      <c r="F140" s="588">
        <f t="shared" si="30"/>
        <v>0</v>
      </c>
      <c r="G140" s="588">
        <f t="shared" si="30"/>
        <v>0</v>
      </c>
      <c r="H140" s="588">
        <f t="shared" si="30"/>
        <v>0</v>
      </c>
      <c r="I140" s="588">
        <f t="shared" si="30"/>
        <v>0</v>
      </c>
      <c r="J140" s="588">
        <f t="shared" si="30"/>
        <v>0</v>
      </c>
      <c r="K140" s="588">
        <f t="shared" si="30"/>
        <v>0</v>
      </c>
      <c r="L140" s="588">
        <f t="shared" si="30"/>
        <v>0</v>
      </c>
      <c r="M140" s="588">
        <f t="shared" si="30"/>
        <v>0</v>
      </c>
      <c r="N140" s="588">
        <f t="shared" si="30"/>
        <v>0</v>
      </c>
      <c r="O140" s="588">
        <f t="shared" si="30"/>
        <v>0</v>
      </c>
      <c r="P140" s="588">
        <f t="shared" si="30"/>
        <v>0</v>
      </c>
      <c r="Q140" s="588">
        <f t="shared" si="30"/>
        <v>0</v>
      </c>
      <c r="R140" s="588">
        <f t="shared" si="30"/>
        <v>0</v>
      </c>
      <c r="S140" s="588">
        <f t="shared" si="30"/>
        <v>0</v>
      </c>
      <c r="T140" s="588">
        <f t="shared" si="30"/>
        <v>0</v>
      </c>
      <c r="U140" s="588">
        <f t="shared" si="30"/>
        <v>0</v>
      </c>
      <c r="V140" s="588">
        <f t="shared" si="30"/>
        <v>0</v>
      </c>
      <c r="W140" s="588">
        <f t="shared" si="30"/>
        <v>0</v>
      </c>
      <c r="X140" s="588">
        <f t="shared" si="30"/>
        <v>0</v>
      </c>
      <c r="Y140" s="588">
        <f t="shared" si="30"/>
        <v>0</v>
      </c>
      <c r="Z140" s="588">
        <f t="shared" si="30"/>
        <v>0</v>
      </c>
      <c r="AA140" s="588">
        <f t="shared" si="30"/>
        <v>0</v>
      </c>
      <c r="AB140" s="588">
        <f t="shared" si="30"/>
        <v>0</v>
      </c>
      <c r="AC140" s="588">
        <f t="shared" si="30"/>
        <v>0</v>
      </c>
      <c r="AD140" s="588">
        <f>IFERROR(AD138-AD139,0)</f>
        <v>0</v>
      </c>
      <c r="AE140" s="588">
        <f>IFERROR(AE138-AE139,0)</f>
        <v>0</v>
      </c>
      <c r="AF140" s="588">
        <f>IFERROR(AF138-AF139,0)</f>
        <v>0</v>
      </c>
      <c r="AG140" s="588">
        <f>IFERROR(AG138-AG139,0)</f>
        <v>0</v>
      </c>
      <c r="AH140" s="588">
        <f>IFERROR(AH138-AH139,0)</f>
        <v>0</v>
      </c>
      <c r="AI140" s="638"/>
    </row>
    <row r="141" spans="2:35" hidden="1" x14ac:dyDescent="0.2">
      <c r="B141" s="559" t="s">
        <v>139</v>
      </c>
      <c r="C141" s="632"/>
      <c r="D141" s="473"/>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4"/>
      <c r="AF141" s="634"/>
      <c r="AG141" s="634"/>
      <c r="AH141" s="634"/>
      <c r="AI141" s="638"/>
    </row>
    <row r="142" spans="2:35" hidden="1" x14ac:dyDescent="0.2">
      <c r="B142" s="636" t="s">
        <v>10</v>
      </c>
      <c r="C142" s="626"/>
      <c r="D142" s="636"/>
      <c r="E142" s="588">
        <f t="shared" ref="E142:AC142" si="31">IF((E140&gt;0),(1-E141)*E140,0)</f>
        <v>0</v>
      </c>
      <c r="F142" s="588">
        <f t="shared" si="31"/>
        <v>0</v>
      </c>
      <c r="G142" s="588">
        <f t="shared" si="31"/>
        <v>0</v>
      </c>
      <c r="H142" s="588">
        <f t="shared" si="31"/>
        <v>0</v>
      </c>
      <c r="I142" s="588">
        <f t="shared" si="31"/>
        <v>0</v>
      </c>
      <c r="J142" s="588">
        <f t="shared" si="31"/>
        <v>0</v>
      </c>
      <c r="K142" s="588">
        <f t="shared" si="31"/>
        <v>0</v>
      </c>
      <c r="L142" s="588">
        <f t="shared" si="31"/>
        <v>0</v>
      </c>
      <c r="M142" s="588">
        <f t="shared" si="31"/>
        <v>0</v>
      </c>
      <c r="N142" s="588">
        <f t="shared" si="31"/>
        <v>0</v>
      </c>
      <c r="O142" s="588">
        <f t="shared" si="31"/>
        <v>0</v>
      </c>
      <c r="P142" s="588">
        <f t="shared" si="31"/>
        <v>0</v>
      </c>
      <c r="Q142" s="588">
        <f t="shared" si="31"/>
        <v>0</v>
      </c>
      <c r="R142" s="588">
        <f t="shared" si="31"/>
        <v>0</v>
      </c>
      <c r="S142" s="588">
        <f t="shared" si="31"/>
        <v>0</v>
      </c>
      <c r="T142" s="588">
        <f t="shared" si="31"/>
        <v>0</v>
      </c>
      <c r="U142" s="588">
        <f t="shared" si="31"/>
        <v>0</v>
      </c>
      <c r="V142" s="588">
        <f t="shared" si="31"/>
        <v>0</v>
      </c>
      <c r="W142" s="588">
        <f t="shared" si="31"/>
        <v>0</v>
      </c>
      <c r="X142" s="588">
        <f t="shared" si="31"/>
        <v>0</v>
      </c>
      <c r="Y142" s="588">
        <f t="shared" si="31"/>
        <v>0</v>
      </c>
      <c r="Z142" s="588">
        <f t="shared" si="31"/>
        <v>0</v>
      </c>
      <c r="AA142" s="588">
        <f t="shared" si="31"/>
        <v>0</v>
      </c>
      <c r="AB142" s="588">
        <f t="shared" si="31"/>
        <v>0</v>
      </c>
      <c r="AC142" s="588">
        <f t="shared" si="31"/>
        <v>0</v>
      </c>
      <c r="AD142" s="588">
        <f>IF((AD140&gt;0),(1-AD141)*AD140,0)</f>
        <v>0</v>
      </c>
      <c r="AE142" s="588">
        <f>IF((AE140&gt;0),(1-AE141)*AE140,0)</f>
        <v>0</v>
      </c>
      <c r="AF142" s="588">
        <f>IF((AF140&gt;0),(1-AF141)*AF140,0)</f>
        <v>0</v>
      </c>
      <c r="AG142" s="588">
        <f>IF((AG140&gt;0),(1-AG141)*AG140,0)</f>
        <v>0</v>
      </c>
      <c r="AH142" s="588">
        <f>IF((AH140&gt;0),(1-AH141)*AH140,0)</f>
        <v>0</v>
      </c>
      <c r="AI142" s="638"/>
    </row>
    <row r="143" spans="2:35" ht="13.5" hidden="1" thickBot="1" x14ac:dyDescent="0.25">
      <c r="B143" s="572"/>
      <c r="C143" s="632"/>
      <c r="D143" s="473"/>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638"/>
    </row>
    <row r="144" spans="2:35" s="631" customFormat="1" ht="13.5" hidden="1" thickBot="1" x14ac:dyDescent="0.25">
      <c r="B144" s="639" t="s">
        <v>78</v>
      </c>
      <c r="C144" s="640"/>
      <c r="D144" s="641"/>
      <c r="E144" s="621">
        <f>IF(AND(E$12&gt;='Summary TC'!$C4,E$12&lt;='Summary TC'!$C5),SUMIF($B111:$B143,"Savings Reduction",E111:E143),0)</f>
        <v>0</v>
      </c>
      <c r="F144" s="621">
        <f>IF(AND(F$12&gt;='Summary TC'!$C4,F$12&lt;='Summary TC'!$C5),SUMIF($B111:$B143,"Savings Reduction",F111:F143),0)</f>
        <v>0</v>
      </c>
      <c r="G144" s="621">
        <f>IF(AND(G$12&gt;='Summary TC'!$C4,G$12&lt;='Summary TC'!$C5),SUMIF($B111:$B143,"Savings Reduction",G111:G143),0)</f>
        <v>0</v>
      </c>
      <c r="H144" s="621">
        <f>IF(AND(H$12&gt;='Summary TC'!$C4,H$12&lt;='Summary TC'!$C5),SUMIF($B111:$B143,"Savings Reduction",H111:H143),0)</f>
        <v>0</v>
      </c>
      <c r="I144" s="621">
        <f>IF(AND(I$12&gt;='Summary TC'!$C4,I$12&lt;='Summary TC'!$C5),SUMIF($B111:$B143,"Savings Reduction",I111:I143),0)</f>
        <v>0</v>
      </c>
      <c r="J144" s="621">
        <f>IF(AND(J$12&gt;='Summary TC'!$C4,J$12&lt;='Summary TC'!$C5),SUMIF($B111:$B143,"Savings Reduction",J111:J143),0)</f>
        <v>0</v>
      </c>
      <c r="K144" s="621">
        <f>IF(AND(K$12&gt;='Summary TC'!$C4,K$12&lt;='Summary TC'!$C5),SUMIF($B111:$B143,"Savings Reduction",K111:K143),0)</f>
        <v>0</v>
      </c>
      <c r="L144" s="621">
        <f>IF(AND(L$12&gt;='Summary TC'!$C4,L$12&lt;='Summary TC'!$C5),SUMIF($B111:$B143,"Savings Reduction",L111:L143),0)</f>
        <v>0</v>
      </c>
      <c r="M144" s="621">
        <f>IF(AND(M$12&gt;='Summary TC'!$C4,M$12&lt;='Summary TC'!$C5),SUMIF($B111:$B143,"Savings Reduction",M111:M143),0)</f>
        <v>0</v>
      </c>
      <c r="N144" s="621">
        <f>IF(AND(N$12&gt;='Summary TC'!$C4,N$12&lt;='Summary TC'!$C5),SUMIF($B111:$B143,"Savings Reduction",N111:N143),0)</f>
        <v>0</v>
      </c>
      <c r="O144" s="621">
        <f>IF(AND(O$12&gt;='Summary TC'!$C4,O$12&lt;='Summary TC'!$C5),SUMIF($B111:$B143,"Savings Reduction",O111:O143),0)</f>
        <v>0</v>
      </c>
      <c r="P144" s="621">
        <f>IF(AND(P$12&gt;='Summary TC'!$C4,P$12&lt;='Summary TC'!$C5),SUMIF($B111:$B143,"Savings Reduction",P111:P143),0)</f>
        <v>0</v>
      </c>
      <c r="Q144" s="621">
        <f>IF(AND(Q$12&gt;='Summary TC'!$C4,Q$12&lt;='Summary TC'!$C5),SUMIF($B111:$B143,"Savings Reduction",Q111:Q143),0)</f>
        <v>0</v>
      </c>
      <c r="R144" s="621">
        <f>IF(AND(R$12&gt;='Summary TC'!$C4,R$12&lt;='Summary TC'!$C5),SUMIF($B111:$B143,"Savings Reduction",R111:R143),0)</f>
        <v>0</v>
      </c>
      <c r="S144" s="621">
        <f>IF(AND(S$12&gt;='Summary TC'!$C4,S$12&lt;='Summary TC'!$C5),SUMIF($B111:$B143,"Savings Reduction",S111:S143),0)</f>
        <v>0</v>
      </c>
      <c r="T144" s="621">
        <f>IF(AND(T$12&gt;='Summary TC'!$C4,T$12&lt;='Summary TC'!$C5),SUMIF($B111:$B143,"Savings Reduction",T111:T143),0)</f>
        <v>0</v>
      </c>
      <c r="U144" s="621">
        <f>IF(AND(U$12&gt;='Summary TC'!$C4,U$12&lt;='Summary TC'!$C5),SUMIF($B111:$B143,"Savings Reduction",U111:U143),0)</f>
        <v>0</v>
      </c>
      <c r="V144" s="621">
        <f>IF(AND(V$12&gt;='Summary TC'!$C4,V$12&lt;='Summary TC'!$C5),SUMIF($B111:$B143,"Savings Reduction",V111:V143),0)</f>
        <v>0</v>
      </c>
      <c r="W144" s="621">
        <f>IF(AND(W$12&gt;='Summary TC'!$C4,W$12&lt;='Summary TC'!$C5),SUMIF($B111:$B143,"Savings Reduction",W111:W143),0)</f>
        <v>0</v>
      </c>
      <c r="X144" s="621">
        <f>IF(AND(X$12&gt;='Summary TC'!$C4,X$12&lt;='Summary TC'!$C5),SUMIF($B111:$B143,"Savings Reduction",X111:X143),0)</f>
        <v>0</v>
      </c>
      <c r="Y144" s="621">
        <f>IF(AND(Y$12&gt;='Summary TC'!$C4,Y$12&lt;='Summary TC'!$C5),SUMIF($B111:$B142,"Savings Reduction",Y111:Y142),0)</f>
        <v>0</v>
      </c>
      <c r="Z144" s="621">
        <f>IF(AND(Z$12&gt;='Summary TC'!$C4,Z$12&lt;='Summary TC'!$C5),SUMIF($B111:$B142,"Savings Reduction",Z111:Z142),0)</f>
        <v>0</v>
      </c>
      <c r="AA144" s="621">
        <f>IF(AND(AA$12&gt;='Summary TC'!$C4,AA$12&lt;='Summary TC'!$C5),SUMIF($B111:$B142,"Savings Reduction",AA111:AA142),0)</f>
        <v>0</v>
      </c>
      <c r="AB144" s="621">
        <f>IF(AND(AB$12&gt;='Summary TC'!$C4,AB$12&lt;='Summary TC'!$C5),SUMIF($B111:$B142,"Savings Reduction",AB111:AB142),0)</f>
        <v>0</v>
      </c>
      <c r="AC144" s="621">
        <f>IF(AND(AC$12&gt;='Summary TC'!$C4,AC$12&lt;='Summary TC'!$C5),SUMIF($B111:$B142,"Savings Reduction",AC111:AC142),0)</f>
        <v>0</v>
      </c>
      <c r="AD144" s="621">
        <f>IF(AND(AD$12&gt;='Summary TC'!$C4,AD$12&lt;='Summary TC'!$C5),SUMIF($B111:$B142,"Savings Reduction",AD111:AD142),0)</f>
        <v>0</v>
      </c>
      <c r="AE144" s="621">
        <f>IF(AND(AE$12&gt;='Summary TC'!$C4,AE$12&lt;='Summary TC'!$C5),SUMIF($B111:$B142,"Savings Reduction",AE111:AE142),0)</f>
        <v>0</v>
      </c>
      <c r="AF144" s="621">
        <f>IF(AND(AF$12&gt;='Summary TC'!$C4,AF$12&lt;='Summary TC'!$C5),SUMIF($B111:$B142,"Savings Reduction",AF111:AF142),0)</f>
        <v>0</v>
      </c>
      <c r="AG144" s="621">
        <f>IF(AND(AG$12&gt;='Summary TC'!$C4,AG$12&lt;='Summary TC'!$C5),SUMIF($B111:$B142,"Savings Reduction",AG111:AG142),0)</f>
        <v>0</v>
      </c>
      <c r="AH144" s="621">
        <f>IF(AND(AH$12&gt;='Summary TC'!$C4,AH$12&lt;='Summary TC'!$C5),SUMIF($B111:$B142,"Savings Reduction",AH111:AH142),0)</f>
        <v>0</v>
      </c>
      <c r="AI144" s="613">
        <f>SUM(E144:AH144)</f>
        <v>0</v>
      </c>
    </row>
    <row r="145" spans="2:35" hidden="1" x14ac:dyDescent="0.2">
      <c r="B145" s="642"/>
      <c r="D145" s="642"/>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row>
    <row r="146" spans="2:35" ht="13.5" thickBot="1" x14ac:dyDescent="0.25">
      <c r="B146" s="374"/>
    </row>
    <row r="147" spans="2:35" x14ac:dyDescent="0.2">
      <c r="B147" s="644" t="s">
        <v>23</v>
      </c>
      <c r="C147" s="507"/>
      <c r="D147" s="645"/>
      <c r="E147" s="646">
        <f t="shared" ref="E147:AI147" si="32">E82-E108-E144</f>
        <v>0</v>
      </c>
      <c r="F147" s="647">
        <f t="shared" si="32"/>
        <v>0</v>
      </c>
      <c r="G147" s="647">
        <f t="shared" si="32"/>
        <v>0</v>
      </c>
      <c r="H147" s="647">
        <f t="shared" si="32"/>
        <v>0</v>
      </c>
      <c r="I147" s="647">
        <f t="shared" si="32"/>
        <v>0</v>
      </c>
      <c r="J147" s="647">
        <f t="shared" si="32"/>
        <v>0</v>
      </c>
      <c r="K147" s="647">
        <f t="shared" si="32"/>
        <v>0</v>
      </c>
      <c r="L147" s="647">
        <f t="shared" si="32"/>
        <v>0</v>
      </c>
      <c r="M147" s="647">
        <f t="shared" si="32"/>
        <v>0</v>
      </c>
      <c r="N147" s="647">
        <f t="shared" si="32"/>
        <v>0</v>
      </c>
      <c r="O147" s="647">
        <f t="shared" si="32"/>
        <v>0</v>
      </c>
      <c r="P147" s="647">
        <f t="shared" si="32"/>
        <v>0</v>
      </c>
      <c r="Q147" s="647">
        <f t="shared" si="32"/>
        <v>0</v>
      </c>
      <c r="R147" s="647">
        <f t="shared" si="32"/>
        <v>0</v>
      </c>
      <c r="S147" s="647">
        <f t="shared" si="32"/>
        <v>0</v>
      </c>
      <c r="T147" s="646">
        <f t="shared" si="32"/>
        <v>1969342739.1899986</v>
      </c>
      <c r="U147" s="647">
        <f t="shared" si="32"/>
        <v>1417980431.6999989</v>
      </c>
      <c r="V147" s="647">
        <f t="shared" si="32"/>
        <v>156680812.71999931</v>
      </c>
      <c r="W147" s="647">
        <f t="shared" si="32"/>
        <v>2521466609.8500004</v>
      </c>
      <c r="X147" s="648">
        <f t="shared" si="32"/>
        <v>5245401319.1499996</v>
      </c>
      <c r="Y147" s="647">
        <f t="shared" si="32"/>
        <v>0</v>
      </c>
      <c r="Z147" s="647">
        <f t="shared" si="32"/>
        <v>0</v>
      </c>
      <c r="AA147" s="647">
        <f t="shared" si="32"/>
        <v>0</v>
      </c>
      <c r="AB147" s="647">
        <f t="shared" si="32"/>
        <v>0</v>
      </c>
      <c r="AC147" s="647">
        <f t="shared" si="32"/>
        <v>0</v>
      </c>
      <c r="AD147" s="647">
        <f t="shared" si="32"/>
        <v>0</v>
      </c>
      <c r="AE147" s="647">
        <f t="shared" si="32"/>
        <v>0</v>
      </c>
      <c r="AF147" s="647">
        <f t="shared" si="32"/>
        <v>0</v>
      </c>
      <c r="AG147" s="647">
        <f t="shared" si="32"/>
        <v>0</v>
      </c>
      <c r="AH147" s="648">
        <f t="shared" si="32"/>
        <v>0</v>
      </c>
      <c r="AI147" s="757">
        <f t="shared" si="32"/>
        <v>11310871912.610001</v>
      </c>
    </row>
    <row r="148" spans="2:35" x14ac:dyDescent="0.2">
      <c r="B148" s="547" t="s">
        <v>143</v>
      </c>
      <c r="C148" s="585"/>
      <c r="D148" s="649"/>
      <c r="E148" s="650"/>
      <c r="F148" s="651"/>
      <c r="G148" s="651"/>
      <c r="H148" s="651"/>
      <c r="I148" s="651"/>
      <c r="J148" s="651"/>
      <c r="K148" s="651"/>
      <c r="L148" s="651"/>
      <c r="M148" s="651"/>
      <c r="N148" s="651"/>
      <c r="O148" s="651"/>
      <c r="P148" s="651"/>
      <c r="Q148" s="651"/>
      <c r="R148" s="651"/>
      <c r="S148" s="651"/>
      <c r="T148" s="856"/>
      <c r="U148" s="857"/>
      <c r="V148" s="857"/>
      <c r="W148" s="857"/>
      <c r="X148" s="652"/>
      <c r="Y148" s="651"/>
      <c r="Z148" s="651"/>
      <c r="AA148" s="651"/>
      <c r="AB148" s="651"/>
      <c r="AC148" s="651"/>
      <c r="AD148" s="651"/>
      <c r="AE148" s="651"/>
      <c r="AF148" s="651"/>
      <c r="AG148" s="651"/>
      <c r="AH148" s="652"/>
      <c r="AI148" s="758">
        <f>MIN(AI210,0)+MIN(AI266,0)</f>
        <v>0</v>
      </c>
    </row>
    <row r="149" spans="2:35" x14ac:dyDescent="0.2">
      <c r="B149" s="539" t="s">
        <v>142</v>
      </c>
      <c r="C149" s="585"/>
      <c r="D149" s="649"/>
      <c r="E149" s="848"/>
      <c r="F149" s="653"/>
      <c r="G149" s="653"/>
      <c r="H149" s="653"/>
      <c r="I149" s="653"/>
      <c r="J149" s="653"/>
      <c r="K149" s="653"/>
      <c r="L149" s="653"/>
      <c r="M149" s="653"/>
      <c r="N149" s="653"/>
      <c r="O149" s="653"/>
      <c r="P149" s="653"/>
      <c r="Q149" s="653"/>
      <c r="R149" s="653"/>
      <c r="S149" s="653"/>
      <c r="T149" s="218"/>
      <c r="U149" s="859"/>
      <c r="V149" s="859"/>
      <c r="W149" s="859"/>
      <c r="X149" s="860"/>
      <c r="Y149" s="653"/>
      <c r="Z149" s="653"/>
      <c r="AA149" s="653"/>
      <c r="AB149" s="653"/>
      <c r="AC149" s="653"/>
      <c r="AD149" s="653"/>
      <c r="AE149" s="653"/>
      <c r="AF149" s="653"/>
      <c r="AG149" s="653"/>
      <c r="AH149" s="654"/>
      <c r="AI149" s="758">
        <f>SUM(E149:AH149)</f>
        <v>0</v>
      </c>
    </row>
    <row r="150" spans="2:35" x14ac:dyDescent="0.2">
      <c r="B150" s="539" t="s">
        <v>144</v>
      </c>
      <c r="C150" s="585"/>
      <c r="D150" s="649"/>
      <c r="E150" s="848"/>
      <c r="F150" s="653"/>
      <c r="G150" s="653"/>
      <c r="H150" s="653"/>
      <c r="I150" s="653"/>
      <c r="J150" s="653"/>
      <c r="K150" s="653"/>
      <c r="L150" s="653"/>
      <c r="M150" s="653"/>
      <c r="N150" s="653"/>
      <c r="O150" s="653"/>
      <c r="P150" s="653"/>
      <c r="Q150" s="653"/>
      <c r="R150" s="653"/>
      <c r="S150" s="653"/>
      <c r="T150" s="218"/>
      <c r="U150" s="859"/>
      <c r="V150" s="859"/>
      <c r="W150" s="859"/>
      <c r="X150" s="860"/>
      <c r="Y150" s="653"/>
      <c r="Z150" s="653"/>
      <c r="AA150" s="653"/>
      <c r="AB150" s="653"/>
      <c r="AC150" s="653"/>
      <c r="AD150" s="653"/>
      <c r="AE150" s="653"/>
      <c r="AF150" s="653"/>
      <c r="AG150" s="653"/>
      <c r="AH150" s="654"/>
      <c r="AI150" s="758">
        <f>SUM(E150:AH150)</f>
        <v>0</v>
      </c>
    </row>
    <row r="151" spans="2:35" x14ac:dyDescent="0.2">
      <c r="B151" s="547" t="s">
        <v>145</v>
      </c>
      <c r="C151" s="585"/>
      <c r="D151" s="649"/>
      <c r="E151" s="650"/>
      <c r="F151" s="651"/>
      <c r="G151" s="651"/>
      <c r="H151" s="651"/>
      <c r="I151" s="651"/>
      <c r="J151" s="651"/>
      <c r="K151" s="651"/>
      <c r="L151" s="651"/>
      <c r="M151" s="651"/>
      <c r="N151" s="651"/>
      <c r="O151" s="651"/>
      <c r="P151" s="651"/>
      <c r="Q151" s="651"/>
      <c r="R151" s="651"/>
      <c r="S151" s="651"/>
      <c r="T151" s="856"/>
      <c r="U151" s="857"/>
      <c r="V151" s="857"/>
      <c r="W151" s="857"/>
      <c r="X151" s="652"/>
      <c r="Y151" s="651"/>
      <c r="Z151" s="651"/>
      <c r="AA151" s="651"/>
      <c r="AB151" s="651"/>
      <c r="AC151" s="651"/>
      <c r="AD151" s="651"/>
      <c r="AE151" s="651"/>
      <c r="AF151" s="651"/>
      <c r="AG151" s="651"/>
      <c r="AH151" s="652"/>
      <c r="AI151" s="759"/>
    </row>
    <row r="152" spans="2:35" ht="13.5" thickBot="1" x14ac:dyDescent="0.25">
      <c r="B152" s="655" t="s">
        <v>24</v>
      </c>
      <c r="C152" s="656"/>
      <c r="D152" s="657"/>
      <c r="E152" s="658"/>
      <c r="F152" s="659"/>
      <c r="G152" s="659"/>
      <c r="H152" s="659"/>
      <c r="I152" s="659"/>
      <c r="J152" s="659"/>
      <c r="K152" s="659"/>
      <c r="L152" s="659"/>
      <c r="M152" s="659"/>
      <c r="N152" s="659"/>
      <c r="O152" s="659"/>
      <c r="P152" s="659"/>
      <c r="Q152" s="659"/>
      <c r="R152" s="659"/>
      <c r="S152" s="659"/>
      <c r="T152" s="858"/>
      <c r="U152" s="659"/>
      <c r="V152" s="659"/>
      <c r="W152" s="659"/>
      <c r="X152" s="660"/>
      <c r="Y152" s="659"/>
      <c r="Z152" s="659"/>
      <c r="AA152" s="659"/>
      <c r="AB152" s="659"/>
      <c r="AC152" s="659"/>
      <c r="AD152" s="659"/>
      <c r="AE152" s="659"/>
      <c r="AF152" s="659"/>
      <c r="AG152" s="659"/>
      <c r="AH152" s="660"/>
      <c r="AI152" s="760">
        <f>SUM(AI147:AI151)</f>
        <v>11310871912.610001</v>
      </c>
    </row>
    <row r="153" spans="2:35" x14ac:dyDescent="0.2">
      <c r="B153" s="374"/>
    </row>
    <row r="154" spans="2:35" ht="13.5" hidden="1" thickBot="1" x14ac:dyDescent="0.25">
      <c r="B154" s="398" t="s">
        <v>32</v>
      </c>
      <c r="C154" s="570"/>
    </row>
    <row r="155" spans="2:35" hidden="1" x14ac:dyDescent="0.2">
      <c r="B155" s="661"/>
      <c r="C155" s="662"/>
      <c r="D155" s="529"/>
      <c r="E155" s="472" t="s">
        <v>0</v>
      </c>
      <c r="F155" s="386"/>
      <c r="G155" s="439"/>
      <c r="H155" s="386"/>
      <c r="I155" s="386"/>
      <c r="J155" s="386"/>
      <c r="K155" s="386"/>
      <c r="L155" s="386"/>
      <c r="M155" s="386"/>
      <c r="N155" s="386"/>
      <c r="O155" s="386"/>
      <c r="P155" s="386"/>
      <c r="Q155" s="386"/>
      <c r="R155" s="386"/>
      <c r="S155" s="386"/>
      <c r="T155" s="386"/>
      <c r="U155" s="386"/>
      <c r="V155" s="386"/>
      <c r="W155" s="386"/>
      <c r="X155" s="386"/>
      <c r="Y155" s="386"/>
      <c r="Z155" s="386"/>
      <c r="AA155" s="386"/>
      <c r="AB155" s="386"/>
      <c r="AC155" s="386"/>
      <c r="AD155" s="386"/>
      <c r="AE155" s="386"/>
      <c r="AF155" s="386"/>
      <c r="AG155" s="386"/>
      <c r="AH155" s="386"/>
      <c r="AI155" s="529"/>
    </row>
    <row r="156" spans="2:35" ht="13.5" hidden="1" thickBot="1" x14ac:dyDescent="0.25">
      <c r="B156" s="663"/>
      <c r="C156" s="664"/>
      <c r="D156" s="665"/>
      <c r="E156" s="475">
        <f>'DY Def'!B$5</f>
        <v>1</v>
      </c>
      <c r="F156" s="442">
        <f>'DY Def'!C$5</f>
        <v>2</v>
      </c>
      <c r="G156" s="442">
        <f>'DY Def'!D$5</f>
        <v>3</v>
      </c>
      <c r="H156" s="442">
        <f>'DY Def'!E$5</f>
        <v>4</v>
      </c>
      <c r="I156" s="442">
        <f>'DY Def'!F$5</f>
        <v>5</v>
      </c>
      <c r="J156" s="442">
        <f>'DY Def'!G$5</f>
        <v>6</v>
      </c>
      <c r="K156" s="442">
        <f>'DY Def'!H$5</f>
        <v>7</v>
      </c>
      <c r="L156" s="442">
        <f>'DY Def'!I$5</f>
        <v>8</v>
      </c>
      <c r="M156" s="442">
        <f>'DY Def'!J$5</f>
        <v>9</v>
      </c>
      <c r="N156" s="442">
        <f>'DY Def'!K$5</f>
        <v>10</v>
      </c>
      <c r="O156" s="442">
        <f>'DY Def'!L$5</f>
        <v>11</v>
      </c>
      <c r="P156" s="442">
        <f>'DY Def'!M$5</f>
        <v>12</v>
      </c>
      <c r="Q156" s="442">
        <f>'DY Def'!N$5</f>
        <v>13</v>
      </c>
      <c r="R156" s="442">
        <f>'DY Def'!O$5</f>
        <v>14</v>
      </c>
      <c r="S156" s="442">
        <f>'DY Def'!P$5</f>
        <v>15</v>
      </c>
      <c r="T156" s="442">
        <f>'DY Def'!Q$5</f>
        <v>16</v>
      </c>
      <c r="U156" s="442">
        <f>'DY Def'!R$5</f>
        <v>17</v>
      </c>
      <c r="V156" s="442">
        <f>'DY Def'!S$5</f>
        <v>18</v>
      </c>
      <c r="W156" s="442">
        <f>'DY Def'!T$5</f>
        <v>19</v>
      </c>
      <c r="X156" s="442">
        <f>'DY Def'!U$5</f>
        <v>20</v>
      </c>
      <c r="Y156" s="442">
        <f>'DY Def'!V$5</f>
        <v>21</v>
      </c>
      <c r="Z156" s="442">
        <f>'DY Def'!W$5</f>
        <v>22</v>
      </c>
      <c r="AA156" s="442">
        <f>'DY Def'!X$5</f>
        <v>23</v>
      </c>
      <c r="AB156" s="442">
        <f>'DY Def'!Y$5</f>
        <v>24</v>
      </c>
      <c r="AC156" s="442">
        <f>'DY Def'!Z$5</f>
        <v>25</v>
      </c>
      <c r="AD156" s="442">
        <f>'DY Def'!AA$5</f>
        <v>26</v>
      </c>
      <c r="AE156" s="442">
        <f>'DY Def'!AB$5</f>
        <v>27</v>
      </c>
      <c r="AF156" s="442">
        <f>'DY Def'!AC$5</f>
        <v>28</v>
      </c>
      <c r="AG156" s="442">
        <f>'DY Def'!AD$5</f>
        <v>29</v>
      </c>
      <c r="AH156" s="442">
        <f>'DY Def'!AE$5</f>
        <v>30</v>
      </c>
      <c r="AI156" s="625"/>
    </row>
    <row r="157" spans="2:35" hidden="1" x14ac:dyDescent="0.2">
      <c r="B157" s="453"/>
      <c r="C157" s="666"/>
      <c r="D157" s="625"/>
      <c r="AI157" s="625"/>
    </row>
    <row r="158" spans="2:35" hidden="1" x14ac:dyDescent="0.2">
      <c r="B158" s="667" t="s">
        <v>33</v>
      </c>
      <c r="C158" s="668"/>
      <c r="D158" s="625"/>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70"/>
    </row>
    <row r="159" spans="2:35" hidden="1" x14ac:dyDescent="0.2">
      <c r="B159" s="667" t="s">
        <v>34</v>
      </c>
      <c r="C159" s="668"/>
      <c r="D159" s="625"/>
      <c r="E159" s="588">
        <f>IF(AND(E$12&gt;='Summary TC'!$C$4, E$12&lt;='Summary TC'!$C$5),D159+E82-E144,0)</f>
        <v>0</v>
      </c>
      <c r="F159" s="588">
        <f>IF(AND(F$12&gt;='Summary TC'!$C$4, F$12&lt;='Summary TC'!$C$5),E159+F82-F144,0)</f>
        <v>0</v>
      </c>
      <c r="G159" s="588">
        <f>IF(AND(G$12&gt;='Summary TC'!$C$4, G$12&lt;='Summary TC'!$C$5),F159+G82-G144,0)</f>
        <v>0</v>
      </c>
      <c r="H159" s="588">
        <f>IF(AND(H$12&gt;='Summary TC'!$C$4, H$12&lt;='Summary TC'!$C$5),G159+H82-H144,0)</f>
        <v>0</v>
      </c>
      <c r="I159" s="588">
        <f>IF(AND(I$12&gt;='Summary TC'!$C$4, I$12&lt;='Summary TC'!$C$5),H159+I82-I144,0)</f>
        <v>0</v>
      </c>
      <c r="J159" s="588">
        <f>IF(AND(J$12&gt;='Summary TC'!$C$4, J$12&lt;='Summary TC'!$C$5),I159+J82-J144,0)</f>
        <v>0</v>
      </c>
      <c r="K159" s="588">
        <f>IF(AND(K$12&gt;='Summary TC'!$C$4, K$12&lt;='Summary TC'!$C$5),J159+K82-K144,0)</f>
        <v>0</v>
      </c>
      <c r="L159" s="588">
        <f>IF(AND(L$12&gt;='Summary TC'!$C$4, L$12&lt;='Summary TC'!$C$5),K159+L82-L144,0)</f>
        <v>0</v>
      </c>
      <c r="M159" s="588">
        <f>IF(AND(M$12&gt;='Summary TC'!$C$4, M$12&lt;='Summary TC'!$C$5),L159+M82-M144,0)</f>
        <v>0</v>
      </c>
      <c r="N159" s="588">
        <f>IF(AND(N$12&gt;='Summary TC'!$C$4, N$12&lt;='Summary TC'!$C$5),M159+N82-N144,0)</f>
        <v>0</v>
      </c>
      <c r="O159" s="588">
        <f>IF(AND(O$12&gt;='Summary TC'!$C$4, O$12&lt;='Summary TC'!$C$5),N159+O82-O144,0)</f>
        <v>0</v>
      </c>
      <c r="P159" s="588">
        <f>IF(AND(P$12&gt;='Summary TC'!$C$4, P$12&lt;='Summary TC'!$C$5),O159+P82-P144,0)</f>
        <v>0</v>
      </c>
      <c r="Q159" s="588">
        <f>IF(AND(Q$12&gt;='Summary TC'!$C$4, Q$12&lt;='Summary TC'!$C$5),P159+Q82-Q144,0)</f>
        <v>0</v>
      </c>
      <c r="R159" s="588">
        <f>IF(AND(R$12&gt;='Summary TC'!$C$4, R$12&lt;='Summary TC'!$C$5),Q159+R82-R144,0)</f>
        <v>0</v>
      </c>
      <c r="S159" s="588">
        <f>IF(AND(S$12&gt;='Summary TC'!$C$4, S$12&lt;='Summary TC'!$C$5),R159+S82-S144,0)</f>
        <v>0</v>
      </c>
      <c r="T159" s="588">
        <f>IF(AND(T$12&gt;='Summary TC'!$C$4, T$12&lt;='Summary TC'!$C$5),S159+T82-T144,0)</f>
        <v>10816620432.189999</v>
      </c>
      <c r="U159" s="588">
        <f>IF(AND(U$12&gt;='Summary TC'!$C$4, U$12&lt;='Summary TC'!$C$5),T159+U82-U144,0)</f>
        <v>22011784987.889999</v>
      </c>
      <c r="V159" s="588">
        <f>IF(AND(V$12&gt;='Summary TC'!$C$4, V$12&lt;='Summary TC'!$C$5),U159+V82-V144,0)</f>
        <v>33818388338.610001</v>
      </c>
      <c r="W159" s="588">
        <f>IF(AND(W$12&gt;='Summary TC'!$C$4, W$12&lt;='Summary TC'!$C$5),V159+W82-W144,0)</f>
        <v>47150516338.459999</v>
      </c>
      <c r="X159" s="588">
        <f>IF(AND(X$12&gt;='Summary TC'!$C$4, X$12&lt;='Summary TC'!$C$5),W159+X82-X144,0)</f>
        <v>61379054518.610001</v>
      </c>
      <c r="Y159" s="588">
        <f>IF(AND(Y$12&gt;='Summary TC'!$C$4, Y$12&lt;='Summary TC'!$C$5),X159+Y82-Y144,0)</f>
        <v>0</v>
      </c>
      <c r="Z159" s="588">
        <f>IF(AND(Z$12&gt;='Summary TC'!$C$4, Z$12&lt;='Summary TC'!$C$5),Y159+Z82-Z144,0)</f>
        <v>0</v>
      </c>
      <c r="AA159" s="588">
        <f>IF(AND(AA$12&gt;='Summary TC'!$C$4, AA$12&lt;='Summary TC'!$C$5),Z159+AA82-AA144,0)</f>
        <v>0</v>
      </c>
      <c r="AB159" s="588">
        <f>IF(AND(AB$12&gt;='Summary TC'!$C$4, AB$12&lt;='Summary TC'!$C$5),AA159+AB82-AB144,0)</f>
        <v>0</v>
      </c>
      <c r="AC159" s="588">
        <f>IF(AND(AC$12&gt;='Summary TC'!$C$4, AC$12&lt;='Summary TC'!$C$5),AB159+AC82-AC144,0)</f>
        <v>0</v>
      </c>
      <c r="AD159" s="588">
        <f>IF(AND(AD$12&gt;='Summary TC'!$C$4, AD$12&lt;='Summary TC'!$C$5),AC159+AD82-AD144,0)</f>
        <v>0</v>
      </c>
      <c r="AE159" s="588">
        <f>IF(AND(AE$12&gt;='Summary TC'!$C$4, AE$12&lt;='Summary TC'!$C$5),AD159+AE82-AE144,0)</f>
        <v>0</v>
      </c>
      <c r="AF159" s="588">
        <f>IF(AND(AF$12&gt;='Summary TC'!$C$4, AF$12&lt;='Summary TC'!$C$5),AE159+AF82-AF144,0)</f>
        <v>0</v>
      </c>
      <c r="AG159" s="588">
        <f>IF(AND(AG$12&gt;='Summary TC'!$C$4, AG$12&lt;='Summary TC'!$C$5),AF159+AG82-AG144,0)</f>
        <v>0</v>
      </c>
      <c r="AH159" s="588">
        <f>IF(AND(AH$12&gt;='Summary TC'!$C$4, AH$12&lt;='Summary TC'!$C$5),AG159+AH82-AH144,0)</f>
        <v>0</v>
      </c>
      <c r="AI159" s="670"/>
    </row>
    <row r="160" spans="2:35" hidden="1" x14ac:dyDescent="0.2">
      <c r="B160" s="667" t="s">
        <v>35</v>
      </c>
      <c r="C160" s="668"/>
      <c r="D160" s="625"/>
      <c r="E160" s="588">
        <f>E159*E158</f>
        <v>0</v>
      </c>
      <c r="F160" s="588">
        <f>F159*F158</f>
        <v>0</v>
      </c>
      <c r="G160" s="588">
        <f>G159*G158</f>
        <v>0</v>
      </c>
      <c r="H160" s="588">
        <f>H159*H158</f>
        <v>0</v>
      </c>
      <c r="I160" s="588">
        <f>I159*I158</f>
        <v>0</v>
      </c>
      <c r="J160" s="588">
        <f t="shared" ref="J160:AC160" si="33">J159*J158</f>
        <v>0</v>
      </c>
      <c r="K160" s="588">
        <f t="shared" si="33"/>
        <v>0</v>
      </c>
      <c r="L160" s="588">
        <f t="shared" si="33"/>
        <v>0</v>
      </c>
      <c r="M160" s="588">
        <f t="shared" si="33"/>
        <v>0</v>
      </c>
      <c r="N160" s="588">
        <f t="shared" si="33"/>
        <v>0</v>
      </c>
      <c r="O160" s="588">
        <f t="shared" si="33"/>
        <v>0</v>
      </c>
      <c r="P160" s="588">
        <f t="shared" si="33"/>
        <v>0</v>
      </c>
      <c r="Q160" s="588">
        <f t="shared" si="33"/>
        <v>0</v>
      </c>
      <c r="R160" s="588">
        <f t="shared" si="33"/>
        <v>0</v>
      </c>
      <c r="S160" s="588">
        <f t="shared" si="33"/>
        <v>0</v>
      </c>
      <c r="T160" s="588">
        <f t="shared" si="33"/>
        <v>0</v>
      </c>
      <c r="U160" s="588">
        <f t="shared" si="33"/>
        <v>0</v>
      </c>
      <c r="V160" s="588">
        <f t="shared" si="33"/>
        <v>0</v>
      </c>
      <c r="W160" s="588">
        <f t="shared" si="33"/>
        <v>0</v>
      </c>
      <c r="X160" s="588">
        <f t="shared" si="33"/>
        <v>0</v>
      </c>
      <c r="Y160" s="588">
        <f t="shared" si="33"/>
        <v>0</v>
      </c>
      <c r="Z160" s="588">
        <f t="shared" si="33"/>
        <v>0</v>
      </c>
      <c r="AA160" s="588">
        <f t="shared" si="33"/>
        <v>0</v>
      </c>
      <c r="AB160" s="588">
        <f t="shared" si="33"/>
        <v>0</v>
      </c>
      <c r="AC160" s="588">
        <f t="shared" si="33"/>
        <v>0</v>
      </c>
      <c r="AD160" s="588">
        <f>AD159*AD158</f>
        <v>0</v>
      </c>
      <c r="AE160" s="588">
        <f>AE159*AE158</f>
        <v>0</v>
      </c>
      <c r="AF160" s="588">
        <f>AF159*AF158</f>
        <v>0</v>
      </c>
      <c r="AG160" s="588">
        <f>AG159*AG158</f>
        <v>0</v>
      </c>
      <c r="AH160" s="588">
        <f>AH159*AH158</f>
        <v>0</v>
      </c>
      <c r="AI160" s="670"/>
    </row>
    <row r="161" spans="2:35" hidden="1" x14ac:dyDescent="0.2">
      <c r="B161" s="667"/>
      <c r="C161" s="668"/>
      <c r="D161" s="625"/>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0"/>
    </row>
    <row r="162" spans="2:35" hidden="1" x14ac:dyDescent="0.2">
      <c r="B162" s="667" t="s">
        <v>36</v>
      </c>
      <c r="C162" s="668"/>
      <c r="D162" s="625"/>
      <c r="E162" s="588">
        <f>IF(AND(E$12&gt;='Summary TC'!$C$4, E$12&lt;='Summary TC'!$C$5), D162-E147,0)</f>
        <v>0</v>
      </c>
      <c r="F162" s="588">
        <f>IF(AND(F$12&gt;='Summary TC'!$C$4, F$12&lt;='Summary TC'!$C$5), E162-F147,0)</f>
        <v>0</v>
      </c>
      <c r="G162" s="588">
        <f>IF(AND(G$12&gt;='Summary TC'!$C$4, G$12&lt;='Summary TC'!$C$5), F162-G147,0)</f>
        <v>0</v>
      </c>
      <c r="H162" s="588">
        <f>IF(AND(H$12&gt;='Summary TC'!$C$4, H$12&lt;='Summary TC'!$C$5), G162-H147,0)</f>
        <v>0</v>
      </c>
      <c r="I162" s="588">
        <f>IF(AND(I$12&gt;='Summary TC'!$C$4, I$12&lt;='Summary TC'!$C$5), H162-I147,0)</f>
        <v>0</v>
      </c>
      <c r="J162" s="588">
        <f>IF(AND(J$12&gt;='Summary TC'!$C$4, J$12&lt;='Summary TC'!$C$5), I162-J147,0)</f>
        <v>0</v>
      </c>
      <c r="K162" s="588">
        <f>IF(AND(K$12&gt;='Summary TC'!$C$4, K$12&lt;='Summary TC'!$C$5), J162-K147,0)</f>
        <v>0</v>
      </c>
      <c r="L162" s="588">
        <f>IF(AND(L$12&gt;='Summary TC'!$C$4, L$12&lt;='Summary TC'!$C$5), K162-L147,0)</f>
        <v>0</v>
      </c>
      <c r="M162" s="588">
        <f>IF(AND(M$12&gt;='Summary TC'!$C$4, M$12&lt;='Summary TC'!$C$5), L162-M147,0)</f>
        <v>0</v>
      </c>
      <c r="N162" s="588">
        <f>IF(AND(N$12&gt;='Summary TC'!$C$4, N$12&lt;='Summary TC'!$C$5), M162-N147,0)</f>
        <v>0</v>
      </c>
      <c r="O162" s="588">
        <f>IF(AND(O$12&gt;='Summary TC'!$C$4, O$12&lt;='Summary TC'!$C$5), N162-O147,0)</f>
        <v>0</v>
      </c>
      <c r="P162" s="588">
        <f>IF(AND(P$12&gt;='Summary TC'!$C$4, P$12&lt;='Summary TC'!$C$5), O162-P147,0)</f>
        <v>0</v>
      </c>
      <c r="Q162" s="588">
        <f>IF(AND(Q$12&gt;='Summary TC'!$C$4, Q$12&lt;='Summary TC'!$C$5), P162-Q147,0)</f>
        <v>0</v>
      </c>
      <c r="R162" s="588">
        <f>IF(AND(R$12&gt;='Summary TC'!$C$4, R$12&lt;='Summary TC'!$C$5), Q162-R147,0)</f>
        <v>0</v>
      </c>
      <c r="S162" s="588">
        <f>IF(AND(S$12&gt;='Summary TC'!$C$4, S$12&lt;='Summary TC'!$C$5), R162-S147,0)</f>
        <v>0</v>
      </c>
      <c r="T162" s="588">
        <f>IF(AND(T$12&gt;='Summary TC'!$C$4, T$12&lt;='Summary TC'!$C$5), S162-T147,0)</f>
        <v>-1969342739.1899986</v>
      </c>
      <c r="U162" s="588">
        <f>IF(AND(U$12&gt;='Summary TC'!$C$4, U$12&lt;='Summary TC'!$C$5), T162-U147,0)</f>
        <v>-3387323170.8899975</v>
      </c>
      <c r="V162" s="588">
        <f>IF(AND(V$12&gt;='Summary TC'!$C$4, V$12&lt;='Summary TC'!$C$5), U162-V147,0)</f>
        <v>-3544003983.6099968</v>
      </c>
      <c r="W162" s="588">
        <f>IF(AND(W$12&gt;='Summary TC'!$C$4, W$12&lt;='Summary TC'!$C$5), V162-W147,0)</f>
        <v>-6065470593.4599972</v>
      </c>
      <c r="X162" s="588">
        <f>IF(AND(X$12&gt;='Summary TC'!$C$4, X$12&lt;='Summary TC'!$C$5), W162-X147,0)</f>
        <v>-11310871912.609997</v>
      </c>
      <c r="Y162" s="588">
        <f>IF(AND(Y$12&gt;='Summary TC'!$C$4, Y$12&lt;='Summary TC'!$C$5), X162-Y147,0)</f>
        <v>0</v>
      </c>
      <c r="Z162" s="588">
        <f>IF(AND(Z$12&gt;='Summary TC'!$C$4, Z$12&lt;='Summary TC'!$C$5), Y162-Z147,0)</f>
        <v>0</v>
      </c>
      <c r="AA162" s="588">
        <f>IF(AND(AA$12&gt;='Summary TC'!$C$4, AA$12&lt;='Summary TC'!$C$5), Z162-AA147,0)</f>
        <v>0</v>
      </c>
      <c r="AB162" s="588">
        <f>IF(AND(AB$12&gt;='Summary TC'!$C$4, AB$12&lt;='Summary TC'!$C$5), AA162-AB147,0)</f>
        <v>0</v>
      </c>
      <c r="AC162" s="588">
        <f>IF(AND(AC$12&gt;='Summary TC'!$C$4, AC$12&lt;='Summary TC'!$C$5), AB162-AC147,0)</f>
        <v>0</v>
      </c>
      <c r="AD162" s="588">
        <f>IF(AND(AD$12&gt;='Summary TC'!$C$4, AD$12&lt;='Summary TC'!$C$5), AC162-AD147,0)</f>
        <v>0</v>
      </c>
      <c r="AE162" s="588">
        <f>IF(AND(AE$12&gt;='Summary TC'!$C$4, AE$12&lt;='Summary TC'!$C$5), AD162-AE147,0)</f>
        <v>0</v>
      </c>
      <c r="AF162" s="588">
        <f>IF(AND(AF$12&gt;='Summary TC'!$C$4, AF$12&lt;='Summary TC'!$C$5), AE162-AF147,0)</f>
        <v>0</v>
      </c>
      <c r="AG162" s="588">
        <f>IF(AND(AG$12&gt;='Summary TC'!$C$4, AG$12&lt;='Summary TC'!$C$5), AF162-AG147,0)</f>
        <v>0</v>
      </c>
      <c r="AH162" s="588">
        <f>IF(AND(AH$12&gt;='Summary TC'!$C$4, AH$12&lt;='Summary TC'!$C$5), AG162-AH147,0)</f>
        <v>0</v>
      </c>
      <c r="AI162" s="670"/>
    </row>
    <row r="163" spans="2:35" ht="13.5" hidden="1" thickBot="1" x14ac:dyDescent="0.25">
      <c r="B163" s="672" t="s">
        <v>37</v>
      </c>
      <c r="C163" s="673"/>
      <c r="D163" s="665"/>
      <c r="E163" s="674" t="str">
        <f>IF(E162&gt;E160,"CAP Needed"," ")</f>
        <v xml:space="preserve"> </v>
      </c>
      <c r="F163" s="674" t="str">
        <f>IF(F162&gt;F160,"CAP Needed"," ")</f>
        <v xml:space="preserve"> </v>
      </c>
      <c r="G163" s="674" t="str">
        <f>IF(G162&gt;G160,"CAP Needed"," ")</f>
        <v xml:space="preserve"> </v>
      </c>
      <c r="H163" s="674" t="str">
        <f>IF(H162&gt;H160,"CAP Needed"," ")</f>
        <v xml:space="preserve"> </v>
      </c>
      <c r="I163" s="674" t="str">
        <f>IF(I162&gt;I160,"CAP Needed"," ")</f>
        <v xml:space="preserve"> </v>
      </c>
      <c r="J163" s="674" t="str">
        <f t="shared" ref="J163:AC163" si="34">IF(J162&gt;J160,"CAP Needed"," ")</f>
        <v xml:space="preserve"> </v>
      </c>
      <c r="K163" s="674" t="str">
        <f t="shared" si="34"/>
        <v xml:space="preserve"> </v>
      </c>
      <c r="L163" s="674" t="str">
        <f t="shared" si="34"/>
        <v xml:space="preserve"> </v>
      </c>
      <c r="M163" s="674" t="str">
        <f t="shared" si="34"/>
        <v xml:space="preserve"> </v>
      </c>
      <c r="N163" s="674" t="str">
        <f t="shared" si="34"/>
        <v xml:space="preserve"> </v>
      </c>
      <c r="O163" s="674" t="str">
        <f t="shared" si="34"/>
        <v xml:space="preserve"> </v>
      </c>
      <c r="P163" s="674" t="str">
        <f t="shared" si="34"/>
        <v xml:space="preserve"> </v>
      </c>
      <c r="Q163" s="674" t="str">
        <f t="shared" si="34"/>
        <v xml:space="preserve"> </v>
      </c>
      <c r="R163" s="674" t="str">
        <f t="shared" si="34"/>
        <v xml:space="preserve"> </v>
      </c>
      <c r="S163" s="674" t="str">
        <f t="shared" si="34"/>
        <v xml:space="preserve"> </v>
      </c>
      <c r="T163" s="674" t="str">
        <f t="shared" si="34"/>
        <v xml:space="preserve"> </v>
      </c>
      <c r="U163" s="674" t="str">
        <f t="shared" si="34"/>
        <v xml:space="preserve"> </v>
      </c>
      <c r="V163" s="674" t="str">
        <f t="shared" si="34"/>
        <v xml:space="preserve"> </v>
      </c>
      <c r="W163" s="674" t="str">
        <f t="shared" si="34"/>
        <v xml:space="preserve"> </v>
      </c>
      <c r="X163" s="674" t="str">
        <f t="shared" si="34"/>
        <v xml:space="preserve"> </v>
      </c>
      <c r="Y163" s="674" t="str">
        <f t="shared" si="34"/>
        <v xml:space="preserve"> </v>
      </c>
      <c r="Z163" s="674" t="str">
        <f t="shared" si="34"/>
        <v xml:space="preserve"> </v>
      </c>
      <c r="AA163" s="674" t="str">
        <f t="shared" si="34"/>
        <v xml:space="preserve"> </v>
      </c>
      <c r="AB163" s="674" t="str">
        <f t="shared" si="34"/>
        <v xml:space="preserve"> </v>
      </c>
      <c r="AC163" s="674" t="str">
        <f t="shared" si="34"/>
        <v xml:space="preserve"> </v>
      </c>
      <c r="AD163" s="674" t="str">
        <f>IF(AD162&gt;AD160,"CAP Needed"," ")</f>
        <v xml:space="preserve"> </v>
      </c>
      <c r="AE163" s="674" t="str">
        <f>IF(AE162&gt;AE160,"CAP Needed"," ")</f>
        <v xml:space="preserve"> </v>
      </c>
      <c r="AF163" s="674" t="str">
        <f>IF(AF162&gt;AF160,"CAP Needed"," ")</f>
        <v xml:space="preserve"> </v>
      </c>
      <c r="AG163" s="674" t="str">
        <f>IF(AG162&gt;AG160,"CAP Needed"," ")</f>
        <v xml:space="preserve"> </v>
      </c>
      <c r="AH163" s="674" t="str">
        <f>IF(AH162&gt;AH160,"CAP Needed"," ")</f>
        <v xml:space="preserve"> </v>
      </c>
      <c r="AI163" s="665"/>
    </row>
    <row r="164" spans="2:35" hidden="1" x14ac:dyDescent="0.2">
      <c r="B164" s="374"/>
    </row>
    <row r="165" spans="2:35" hidden="1" x14ac:dyDescent="0.2">
      <c r="B165" s="374"/>
    </row>
    <row r="166" spans="2:35" hidden="1" x14ac:dyDescent="0.2">
      <c r="B166" s="374"/>
    </row>
    <row r="167" spans="2:35" hidden="1" x14ac:dyDescent="0.2">
      <c r="B167" s="465" t="s">
        <v>11</v>
      </c>
      <c r="D167" s="675"/>
    </row>
    <row r="168" spans="2:35" hidden="1" x14ac:dyDescent="0.2">
      <c r="B168" s="465"/>
      <c r="D168" s="465"/>
    </row>
    <row r="169" spans="2:35" ht="13.5" hidden="1" thickBot="1" x14ac:dyDescent="0.25">
      <c r="B169" s="398" t="s">
        <v>3</v>
      </c>
      <c r="C169" s="570"/>
      <c r="D169" s="398"/>
    </row>
    <row r="170" spans="2:35" hidden="1" x14ac:dyDescent="0.2">
      <c r="B170" s="470"/>
      <c r="C170" s="676"/>
      <c r="D170" s="529"/>
      <c r="E170" s="472" t="s">
        <v>0</v>
      </c>
      <c r="F170" s="386"/>
      <c r="G170" s="439"/>
      <c r="H170" s="386"/>
      <c r="I170" s="386"/>
      <c r="J170" s="386"/>
      <c r="K170" s="386"/>
      <c r="L170" s="386"/>
      <c r="M170" s="386"/>
      <c r="N170" s="386"/>
      <c r="O170" s="386"/>
      <c r="P170" s="386"/>
      <c r="Q170" s="386"/>
      <c r="R170" s="386"/>
      <c r="S170" s="386"/>
      <c r="T170" s="386"/>
      <c r="U170" s="386"/>
      <c r="V170" s="386"/>
      <c r="W170" s="386"/>
      <c r="X170" s="386"/>
      <c r="Y170" s="386"/>
      <c r="Z170" s="386"/>
      <c r="AA170" s="386"/>
      <c r="AB170" s="386"/>
      <c r="AC170" s="386"/>
      <c r="AD170" s="386"/>
      <c r="AE170" s="386"/>
      <c r="AF170" s="386"/>
      <c r="AG170" s="386"/>
      <c r="AH170" s="386"/>
      <c r="AI170" s="571"/>
    </row>
    <row r="171" spans="2:35" ht="13.5" hidden="1" thickBot="1" x14ac:dyDescent="0.25">
      <c r="B171" s="572"/>
      <c r="C171" s="677"/>
      <c r="D171" s="572"/>
      <c r="E171" s="503">
        <f>'DY Def'!B$5</f>
        <v>1</v>
      </c>
      <c r="F171" s="506">
        <f>'DY Def'!C$5</f>
        <v>2</v>
      </c>
      <c r="G171" s="506">
        <f>'DY Def'!D$5</f>
        <v>3</v>
      </c>
      <c r="H171" s="506">
        <f>'DY Def'!E$5</f>
        <v>4</v>
      </c>
      <c r="I171" s="506">
        <f>'DY Def'!F$5</f>
        <v>5</v>
      </c>
      <c r="J171" s="506">
        <f>'DY Def'!G$5</f>
        <v>6</v>
      </c>
      <c r="K171" s="506">
        <f>'DY Def'!H$5</f>
        <v>7</v>
      </c>
      <c r="L171" s="506">
        <f>'DY Def'!I$5</f>
        <v>8</v>
      </c>
      <c r="M171" s="506">
        <f>'DY Def'!J$5</f>
        <v>9</v>
      </c>
      <c r="N171" s="506">
        <f>'DY Def'!K$5</f>
        <v>10</v>
      </c>
      <c r="O171" s="506">
        <f>'DY Def'!L$5</f>
        <v>11</v>
      </c>
      <c r="P171" s="506">
        <f>'DY Def'!M$5</f>
        <v>12</v>
      </c>
      <c r="Q171" s="506">
        <f>'DY Def'!N$5</f>
        <v>13</v>
      </c>
      <c r="R171" s="506">
        <f>'DY Def'!O$5</f>
        <v>14</v>
      </c>
      <c r="S171" s="506">
        <f>'DY Def'!P$5</f>
        <v>15</v>
      </c>
      <c r="T171" s="506">
        <f>'DY Def'!Q$5</f>
        <v>16</v>
      </c>
      <c r="U171" s="506">
        <f>'DY Def'!R$5</f>
        <v>17</v>
      </c>
      <c r="V171" s="506">
        <f>'DY Def'!S$5</f>
        <v>18</v>
      </c>
      <c r="W171" s="506">
        <f>'DY Def'!T$5</f>
        <v>19</v>
      </c>
      <c r="X171" s="506">
        <f>'DY Def'!U$5</f>
        <v>20</v>
      </c>
      <c r="Y171" s="506">
        <f>'DY Def'!V$5</f>
        <v>21</v>
      </c>
      <c r="Z171" s="506">
        <f>'DY Def'!W$5</f>
        <v>22</v>
      </c>
      <c r="AA171" s="506">
        <f>'DY Def'!X$5</f>
        <v>23</v>
      </c>
      <c r="AB171" s="506">
        <f>'DY Def'!Y$5</f>
        <v>24</v>
      </c>
      <c r="AC171" s="506">
        <f>'DY Def'!Z$5</f>
        <v>25</v>
      </c>
      <c r="AD171" s="506">
        <f>'DY Def'!AA$5</f>
        <v>26</v>
      </c>
      <c r="AE171" s="506">
        <f>'DY Def'!AB$5</f>
        <v>27</v>
      </c>
      <c r="AF171" s="506">
        <f>'DY Def'!AC$5</f>
        <v>28</v>
      </c>
      <c r="AG171" s="506">
        <f>'DY Def'!AD$5</f>
        <v>29</v>
      </c>
      <c r="AH171" s="506">
        <f>'DY Def'!AE$5</f>
        <v>30</v>
      </c>
      <c r="AI171" s="678" t="s">
        <v>1</v>
      </c>
    </row>
    <row r="172" spans="2:35" hidden="1" x14ac:dyDescent="0.2">
      <c r="B172" s="488" t="s">
        <v>43</v>
      </c>
      <c r="C172" s="679"/>
      <c r="D172" s="450"/>
      <c r="E172" s="680"/>
      <c r="F172" s="681"/>
      <c r="G172" s="681"/>
      <c r="H172" s="681"/>
      <c r="I172" s="681"/>
      <c r="J172" s="681"/>
      <c r="K172" s="681"/>
      <c r="L172" s="681"/>
      <c r="M172" s="681"/>
      <c r="N172" s="681"/>
      <c r="O172" s="681"/>
      <c r="P172" s="681"/>
      <c r="Q172" s="681"/>
      <c r="R172" s="681"/>
      <c r="S172" s="681"/>
      <c r="T172" s="681"/>
      <c r="U172" s="681"/>
      <c r="V172" s="681"/>
      <c r="W172" s="681"/>
      <c r="X172" s="681"/>
      <c r="Y172" s="681"/>
      <c r="Z172" s="681"/>
      <c r="AA172" s="681"/>
      <c r="AB172" s="681"/>
      <c r="AC172" s="681"/>
      <c r="AD172" s="681"/>
      <c r="AE172" s="681"/>
      <c r="AF172" s="681"/>
      <c r="AG172" s="681"/>
      <c r="AH172" s="682"/>
      <c r="AI172" s="683"/>
    </row>
    <row r="173" spans="2:35" hidden="1" x14ac:dyDescent="0.2">
      <c r="B173" s="539" t="str">
        <f>IFERROR(VLOOKUP(C173,'MEG Def'!$A$45:$B$48,2),"")</f>
        <v/>
      </c>
      <c r="C173" s="668"/>
      <c r="D173" s="586" t="s">
        <v>20</v>
      </c>
      <c r="E173" s="587">
        <f>E174*E175</f>
        <v>0</v>
      </c>
      <c r="F173" s="588">
        <f t="shared" ref="F173:AC173" si="35">F174*F175</f>
        <v>0</v>
      </c>
      <c r="G173" s="588">
        <f t="shared" si="35"/>
        <v>0</v>
      </c>
      <c r="H173" s="588">
        <f t="shared" si="35"/>
        <v>0</v>
      </c>
      <c r="I173" s="588">
        <f t="shared" si="35"/>
        <v>0</v>
      </c>
      <c r="J173" s="588">
        <f t="shared" si="35"/>
        <v>0</v>
      </c>
      <c r="K173" s="588">
        <f t="shared" si="35"/>
        <v>0</v>
      </c>
      <c r="L173" s="588">
        <f t="shared" si="35"/>
        <v>0</v>
      </c>
      <c r="M173" s="588">
        <f t="shared" si="35"/>
        <v>0</v>
      </c>
      <c r="N173" s="588">
        <f t="shared" si="35"/>
        <v>0</v>
      </c>
      <c r="O173" s="588">
        <f t="shared" si="35"/>
        <v>0</v>
      </c>
      <c r="P173" s="588">
        <f t="shared" si="35"/>
        <v>0</v>
      </c>
      <c r="Q173" s="588">
        <f t="shared" si="35"/>
        <v>0</v>
      </c>
      <c r="R173" s="588">
        <f t="shared" si="35"/>
        <v>0</v>
      </c>
      <c r="S173" s="588">
        <f t="shared" si="35"/>
        <v>0</v>
      </c>
      <c r="T173" s="588">
        <f t="shared" si="35"/>
        <v>0</v>
      </c>
      <c r="U173" s="588">
        <f t="shared" si="35"/>
        <v>0</v>
      </c>
      <c r="V173" s="588">
        <f t="shared" si="35"/>
        <v>0</v>
      </c>
      <c r="W173" s="588">
        <f t="shared" si="35"/>
        <v>0</v>
      </c>
      <c r="X173" s="588">
        <f t="shared" si="35"/>
        <v>0</v>
      </c>
      <c r="Y173" s="588">
        <f t="shared" si="35"/>
        <v>0</v>
      </c>
      <c r="Z173" s="588">
        <f t="shared" si="35"/>
        <v>0</v>
      </c>
      <c r="AA173" s="588">
        <f t="shared" si="35"/>
        <v>0</v>
      </c>
      <c r="AB173" s="588">
        <f t="shared" si="35"/>
        <v>0</v>
      </c>
      <c r="AC173" s="588">
        <f t="shared" si="35"/>
        <v>0</v>
      </c>
      <c r="AD173" s="588">
        <f>AD174*AD175</f>
        <v>0</v>
      </c>
      <c r="AE173" s="588">
        <f>AE174*AE175</f>
        <v>0</v>
      </c>
      <c r="AF173" s="588">
        <f>AF174*AF175</f>
        <v>0</v>
      </c>
      <c r="AG173" s="588">
        <f>AG174*AG175</f>
        <v>0</v>
      </c>
      <c r="AH173" s="589">
        <f>AH174*AH175</f>
        <v>0</v>
      </c>
      <c r="AI173" s="683"/>
    </row>
    <row r="174" spans="2:35" s="590" customFormat="1" hidden="1" x14ac:dyDescent="0.2">
      <c r="B174" s="591" t="str">
        <f>IFERROR(VLOOKUP(C174,'MEG Def'!$A$45:$B$47,2),"")</f>
        <v/>
      </c>
      <c r="C174" s="684"/>
      <c r="D174" s="593" t="s">
        <v>21</v>
      </c>
      <c r="E174" s="594">
        <f>SUMIF('WOW PMPM &amp; Agg'!$B$45:$B$53,'Summary TC'!$B173,'WOW PMPM &amp; Agg'!D$45:D$53)</f>
        <v>0</v>
      </c>
      <c r="F174" s="595">
        <f>SUMIF('WOW PMPM &amp; Agg'!$B$45:$B$53,'Summary TC'!$B173,'WOW PMPM &amp; Agg'!E$45:E$53)</f>
        <v>0</v>
      </c>
      <c r="G174" s="595">
        <f>SUMIF('WOW PMPM &amp; Agg'!$B$45:$B$53,'Summary TC'!$B173,'WOW PMPM &amp; Agg'!F$45:F$53)</f>
        <v>0</v>
      </c>
      <c r="H174" s="595">
        <f>SUMIF('WOW PMPM &amp; Agg'!$B$45:$B$53,'Summary TC'!$B173,'WOW PMPM &amp; Agg'!G$45:G$53)</f>
        <v>0</v>
      </c>
      <c r="I174" s="595">
        <f>SUMIF('WOW PMPM &amp; Agg'!$B$45:$B$53,'Summary TC'!$B173,'WOW PMPM &amp; Agg'!H$45:H$53)</f>
        <v>0</v>
      </c>
      <c r="J174" s="595">
        <f>SUMIF('WOW PMPM &amp; Agg'!$B$45:$B$53,'Summary TC'!$B173,'WOW PMPM &amp; Agg'!I$45:I$53)</f>
        <v>0</v>
      </c>
      <c r="K174" s="595">
        <f>SUMIF('WOW PMPM &amp; Agg'!$B$45:$B$53,'Summary TC'!$B173,'WOW PMPM &amp; Agg'!J$45:J$53)</f>
        <v>0</v>
      </c>
      <c r="L174" s="595">
        <f>SUMIF('WOW PMPM &amp; Agg'!$B$45:$B$53,'Summary TC'!$B173,'WOW PMPM &amp; Agg'!K$45:K$53)</f>
        <v>0</v>
      </c>
      <c r="M174" s="595">
        <f>SUMIF('WOW PMPM &amp; Agg'!$B$45:$B$53,'Summary TC'!$B173,'WOW PMPM &amp; Agg'!L$45:L$53)</f>
        <v>0</v>
      </c>
      <c r="N174" s="595">
        <f>SUMIF('WOW PMPM &amp; Agg'!$B$45:$B$53,'Summary TC'!$B173,'WOW PMPM &amp; Agg'!M$45:M$53)</f>
        <v>0</v>
      </c>
      <c r="O174" s="595">
        <f>SUMIF('WOW PMPM &amp; Agg'!$B$45:$B$53,'Summary TC'!$B173,'WOW PMPM &amp; Agg'!N$45:N$53)</f>
        <v>0</v>
      </c>
      <c r="P174" s="595">
        <f>SUMIF('WOW PMPM &amp; Agg'!$B$45:$B$53,'Summary TC'!$B173,'WOW PMPM &amp; Agg'!O$45:O$53)</f>
        <v>0</v>
      </c>
      <c r="Q174" s="595">
        <f>SUMIF('WOW PMPM &amp; Agg'!$B$45:$B$53,'Summary TC'!$B173,'WOW PMPM &amp; Agg'!P$45:P$53)</f>
        <v>0</v>
      </c>
      <c r="R174" s="595">
        <f>SUMIF('WOW PMPM &amp; Agg'!$B$45:$B$53,'Summary TC'!$B173,'WOW PMPM &amp; Agg'!Q$45:Q$53)</f>
        <v>0</v>
      </c>
      <c r="S174" s="595">
        <f>SUMIF('WOW PMPM &amp; Agg'!$B$45:$B$53,'Summary TC'!$B173,'WOW PMPM &amp; Agg'!R$45:R$53)</f>
        <v>0</v>
      </c>
      <c r="T174" s="595">
        <f>SUMIF('WOW PMPM &amp; Agg'!$B$45:$B$53,'Summary TC'!$B173,'WOW PMPM &amp; Agg'!S$45:S$53)</f>
        <v>0</v>
      </c>
      <c r="U174" s="595">
        <f>SUMIF('WOW PMPM &amp; Agg'!$B$45:$B$53,'Summary TC'!$B173,'WOW PMPM &amp; Agg'!T$45:T$53)</f>
        <v>0</v>
      </c>
      <c r="V174" s="595">
        <f>SUMIF('WOW PMPM &amp; Agg'!$B$45:$B$53,'Summary TC'!$B173,'WOW PMPM &amp; Agg'!U$45:U$53)</f>
        <v>0</v>
      </c>
      <c r="W174" s="595">
        <f>SUMIF('WOW PMPM &amp; Agg'!$B$45:$B$53,'Summary TC'!$B173,'WOW PMPM &amp; Agg'!V$45:V$53)</f>
        <v>0</v>
      </c>
      <c r="X174" s="595">
        <f>SUMIF('WOW PMPM &amp; Agg'!$B$45:$B$53,'Summary TC'!$B173,'WOW PMPM &amp; Agg'!W$45:W$53)</f>
        <v>0</v>
      </c>
      <c r="Y174" s="595">
        <f>SUMIF('WOW PMPM &amp; Agg'!$B$45:$B$53,'Summary TC'!$B173,'WOW PMPM &amp; Agg'!X$45:X$53)</f>
        <v>0</v>
      </c>
      <c r="Z174" s="595">
        <f>SUMIF('WOW PMPM &amp; Agg'!$B$45:$B$53,'Summary TC'!$B173,'WOW PMPM &amp; Agg'!Y$45:Y$53)</f>
        <v>0</v>
      </c>
      <c r="AA174" s="595">
        <f>SUMIF('WOW PMPM &amp; Agg'!$B$45:$B$53,'Summary TC'!$B173,'WOW PMPM &amp; Agg'!Z$45:Z$53)</f>
        <v>0</v>
      </c>
      <c r="AB174" s="595">
        <f>SUMIF('WOW PMPM &amp; Agg'!$B$45:$B$53,'Summary TC'!$B173,'WOW PMPM &amp; Agg'!AA$45:AA$53)</f>
        <v>0</v>
      </c>
      <c r="AC174" s="595">
        <f>SUMIF('WOW PMPM &amp; Agg'!$B$45:$B$53,'Summary TC'!$B173,'WOW PMPM &amp; Agg'!AB$45:AB$53)</f>
        <v>0</v>
      </c>
      <c r="AD174" s="595">
        <f>SUMIF('WOW PMPM &amp; Agg'!$B$45:$B$53,'Summary TC'!$B173,'WOW PMPM &amp; Agg'!AC$45:AC$53)</f>
        <v>0</v>
      </c>
      <c r="AE174" s="595">
        <f>SUMIF('WOW PMPM &amp; Agg'!$B$45:$B$53,'Summary TC'!$B173,'WOW PMPM &amp; Agg'!AD$45:AD$53)</f>
        <v>0</v>
      </c>
      <c r="AF174" s="595">
        <f>SUMIF('WOW PMPM &amp; Agg'!$B$45:$B$53,'Summary TC'!$B173,'WOW PMPM &amp; Agg'!AE$45:AE$53)</f>
        <v>0</v>
      </c>
      <c r="AG174" s="595">
        <f>SUMIF('WOW PMPM &amp; Agg'!$B$45:$B$53,'Summary TC'!$B173,'WOW PMPM &amp; Agg'!AF$45:AF$53)</f>
        <v>0</v>
      </c>
      <c r="AH174" s="596">
        <f>SUMIF('WOW PMPM &amp; Agg'!$B$45:$B$53,'Summary TC'!$B173,'WOW PMPM &amp; Agg'!AG$45:AG$53)</f>
        <v>0</v>
      </c>
      <c r="AI174" s="685"/>
    </row>
    <row r="175" spans="2:35" hidden="1" x14ac:dyDescent="0.2">
      <c r="B175" s="539" t="str">
        <f>IFERROR(VLOOKUP(C175,'MEG Def'!$A$45:$B$47,2),"")</f>
        <v/>
      </c>
      <c r="C175" s="668"/>
      <c r="D175" s="586" t="s">
        <v>22</v>
      </c>
      <c r="E175" s="686">
        <f>IF($B$8="Actuals only",SUMIF('MemMon Actual'!$B$10:$B$39,'Summary TC'!$B173,'MemMon Actual'!D$10:D$39),0)+IF($B$8="Actuals + Projected",SUMIF('MemMon Total'!$B$10:$B$35,'Summary TC'!$B173,'MemMon Total'!D$10:D$35),0)</f>
        <v>0</v>
      </c>
      <c r="F175" s="687">
        <f>IF($B$8="Actuals only",SUMIF('MemMon Actual'!$B$10:$B$39,'Summary TC'!$B173,'MemMon Actual'!E$10:E$39),0)+IF($B$8="Actuals + Projected",SUMIF('MemMon Total'!$B$10:$B$35,'Summary TC'!$B173,'MemMon Total'!E$10:E$35),0)</f>
        <v>0</v>
      </c>
      <c r="G175" s="687">
        <f>IF($B$8="Actuals only",SUMIF('MemMon Actual'!$B$10:$B$39,'Summary TC'!$B173,'MemMon Actual'!F$10:F$39),0)+IF($B$8="Actuals + Projected",SUMIF('MemMon Total'!$B$10:$B$35,'Summary TC'!$B173,'MemMon Total'!F$10:F$35),0)</f>
        <v>0</v>
      </c>
      <c r="H175" s="687">
        <f>IF($B$8="Actuals only",SUMIF('MemMon Actual'!$B$10:$B$39,'Summary TC'!$B173,'MemMon Actual'!G$10:G$39),0)+IF($B$8="Actuals + Projected",SUMIF('MemMon Total'!$B$10:$B$35,'Summary TC'!$B173,'MemMon Total'!G$10:G$35),0)</f>
        <v>0</v>
      </c>
      <c r="I175" s="687">
        <f>IF($B$8="Actuals only",SUMIF('MemMon Actual'!$B$10:$B$39,'Summary TC'!$B173,'MemMon Actual'!H$10:H$39),0)+IF($B$8="Actuals + Projected",SUMIF('MemMon Total'!$B$10:$B$35,'Summary TC'!$B173,'MemMon Total'!H$10:H$35),0)</f>
        <v>0</v>
      </c>
      <c r="J175" s="687">
        <f>IF($B$8="Actuals only",SUMIF('MemMon Actual'!$B$10:$B$39,'Summary TC'!$B173,'MemMon Actual'!I$10:I$39),0)+IF($B$8="Actuals + Projected",SUMIF('MemMon Total'!$B$10:$B$35,'Summary TC'!$B173,'MemMon Total'!I$10:I$35),0)</f>
        <v>0</v>
      </c>
      <c r="K175" s="687">
        <f>IF($B$8="Actuals only",SUMIF('MemMon Actual'!$B$10:$B$39,'Summary TC'!$B173,'MemMon Actual'!J$10:J$39),0)+IF($B$8="Actuals + Projected",SUMIF('MemMon Total'!$B$10:$B$35,'Summary TC'!$B173,'MemMon Total'!J$10:J$35),0)</f>
        <v>0</v>
      </c>
      <c r="L175" s="687">
        <f>IF($B$8="Actuals only",SUMIF('MemMon Actual'!$B$10:$B$39,'Summary TC'!$B173,'MemMon Actual'!K$10:K$39),0)+IF($B$8="Actuals + Projected",SUMIF('MemMon Total'!$B$10:$B$35,'Summary TC'!$B173,'MemMon Total'!K$10:K$35),0)</f>
        <v>0</v>
      </c>
      <c r="M175" s="687">
        <f>IF($B$8="Actuals only",SUMIF('MemMon Actual'!$B$10:$B$39,'Summary TC'!$B173,'MemMon Actual'!L$10:L$39),0)+IF($B$8="Actuals + Projected",SUMIF('MemMon Total'!$B$10:$B$35,'Summary TC'!$B173,'MemMon Total'!L$10:L$35),0)</f>
        <v>0</v>
      </c>
      <c r="N175" s="687">
        <f>IF($B$8="Actuals only",SUMIF('MemMon Actual'!$B$10:$B$39,'Summary TC'!$B173,'MemMon Actual'!M$10:M$39),0)+IF($B$8="Actuals + Projected",SUMIF('MemMon Total'!$B$10:$B$35,'Summary TC'!$B173,'MemMon Total'!M$10:M$35),0)</f>
        <v>0</v>
      </c>
      <c r="O175" s="687">
        <f>IF($B$8="Actuals only",SUMIF('MemMon Actual'!$B$10:$B$39,'Summary TC'!$B173,'MemMon Actual'!N$10:N$39),0)+IF($B$8="Actuals + Projected",SUMIF('MemMon Total'!$B$10:$B$35,'Summary TC'!$B173,'MemMon Total'!N$10:N$35),0)</f>
        <v>0</v>
      </c>
      <c r="P175" s="687">
        <f>IF($B$8="Actuals only",SUMIF('MemMon Actual'!$B$10:$B$39,'Summary TC'!$B173,'MemMon Actual'!O$10:O$39),0)+IF($B$8="Actuals + Projected",SUMIF('MemMon Total'!$B$10:$B$35,'Summary TC'!$B173,'MemMon Total'!O$10:O$35),0)</f>
        <v>0</v>
      </c>
      <c r="Q175" s="687">
        <f>IF($B$8="Actuals only",SUMIF('MemMon Actual'!$B$10:$B$39,'Summary TC'!$B173,'MemMon Actual'!P$10:P$39),0)+IF($B$8="Actuals + Projected",SUMIF('MemMon Total'!$B$10:$B$35,'Summary TC'!$B173,'MemMon Total'!P$10:P$35),0)</f>
        <v>0</v>
      </c>
      <c r="R175" s="687">
        <f>IF($B$8="Actuals only",SUMIF('MemMon Actual'!$B$10:$B$39,'Summary TC'!$B173,'MemMon Actual'!Q$10:Q$39),0)+IF($B$8="Actuals + Projected",SUMIF('MemMon Total'!$B$10:$B$35,'Summary TC'!$B173,'MemMon Total'!Q$10:Q$35),0)</f>
        <v>0</v>
      </c>
      <c r="S175" s="687">
        <f>IF($B$8="Actuals only",SUMIF('MemMon Actual'!$B$10:$B$39,'Summary TC'!$B173,'MemMon Actual'!R$10:R$39),0)+IF($B$8="Actuals + Projected",SUMIF('MemMon Total'!$B$10:$B$35,'Summary TC'!$B173,'MemMon Total'!R$10:R$35),0)</f>
        <v>0</v>
      </c>
      <c r="T175" s="687">
        <f>IF($B$8="Actuals only",SUMIF('MemMon Actual'!$B$10:$B$39,'Summary TC'!$B173,'MemMon Actual'!S$10:S$39),0)+IF($B$8="Actuals + Projected",SUMIF('MemMon Total'!$B$10:$B$35,'Summary TC'!$B173,'MemMon Total'!S$10:S$35),0)</f>
        <v>0</v>
      </c>
      <c r="U175" s="687">
        <f>IF($B$8="Actuals only",SUMIF('MemMon Actual'!$B$10:$B$39,'Summary TC'!$B173,'MemMon Actual'!T$10:T$39),0)+IF($B$8="Actuals + Projected",SUMIF('MemMon Total'!$B$10:$B$35,'Summary TC'!$B173,'MemMon Total'!T$10:T$35),0)</f>
        <v>0</v>
      </c>
      <c r="V175" s="687">
        <f>IF($B$8="Actuals only",SUMIF('MemMon Actual'!$B$10:$B$39,'Summary TC'!$B173,'MemMon Actual'!U$10:U$39),0)+IF($B$8="Actuals + Projected",SUMIF('MemMon Total'!$B$10:$B$35,'Summary TC'!$B173,'MemMon Total'!U$10:U$35),0)</f>
        <v>0</v>
      </c>
      <c r="W175" s="687">
        <f>IF($B$8="Actuals only",SUMIF('MemMon Actual'!$B$10:$B$39,'Summary TC'!$B173,'MemMon Actual'!V$10:V$39),0)+IF($B$8="Actuals + Projected",SUMIF('MemMon Total'!$B$10:$B$35,'Summary TC'!$B173,'MemMon Total'!V$10:V$35),0)</f>
        <v>0</v>
      </c>
      <c r="X175" s="687">
        <f>IF($B$8="Actuals only",SUMIF('MemMon Actual'!$B$10:$B$39,'Summary TC'!$B173,'MemMon Actual'!W$10:W$39),0)+IF($B$8="Actuals + Projected",SUMIF('MemMon Total'!$B$10:$B$35,'Summary TC'!$B173,'MemMon Total'!W$10:W$35),0)</f>
        <v>0</v>
      </c>
      <c r="Y175" s="687">
        <f>IF($B$8="Actuals only",SUMIF('MemMon Actual'!$B$10:$B$39,'Summary TC'!$B173,'MemMon Actual'!X$10:X$39),0)+IF($B$8="Actuals + Projected",SUMIF('MemMon Total'!$B$10:$B$35,'Summary TC'!$B173,'MemMon Total'!X$10:X$35),0)</f>
        <v>0</v>
      </c>
      <c r="Z175" s="687">
        <f>IF($B$8="Actuals only",SUMIF('MemMon Actual'!$B$10:$B$39,'Summary TC'!$B173,'MemMon Actual'!Y$10:Y$39),0)+IF($B$8="Actuals + Projected",SUMIF('MemMon Total'!$B$10:$B$35,'Summary TC'!$B173,'MemMon Total'!Y$10:Y$35),0)</f>
        <v>0</v>
      </c>
      <c r="AA175" s="687">
        <f>IF($B$8="Actuals only",SUMIF('MemMon Actual'!$B$10:$B$39,'Summary TC'!$B173,'MemMon Actual'!Z$10:Z$39),0)+IF($B$8="Actuals + Projected",SUMIF('MemMon Total'!$B$10:$B$35,'Summary TC'!$B173,'MemMon Total'!Z$10:Z$35),0)</f>
        <v>0</v>
      </c>
      <c r="AB175" s="687">
        <f>IF($B$8="Actuals only",SUMIF('MemMon Actual'!$B$10:$B$39,'Summary TC'!$B173,'MemMon Actual'!AA$10:AA$39),0)+IF($B$8="Actuals + Projected",SUMIF('MemMon Total'!$B$10:$B$35,'Summary TC'!$B173,'MemMon Total'!AA$10:AA$35),0)</f>
        <v>0</v>
      </c>
      <c r="AC175" s="687">
        <f>IF($B$8="Actuals only",SUMIF('MemMon Actual'!$B$10:$B$39,'Summary TC'!$B173,'MemMon Actual'!AB$10:AB$39),0)+IF($B$8="Actuals + Projected",SUMIF('MemMon Total'!$B$10:$B$35,'Summary TC'!$B173,'MemMon Total'!AB$10:AB$35),0)</f>
        <v>0</v>
      </c>
      <c r="AD175" s="687">
        <f>IF($B$8="Actuals only",SUMIF('MemMon Actual'!$B$10:$B$39,'Summary TC'!$B173,'MemMon Actual'!AC$10:AC$39),0)+IF($B$8="Actuals + Projected",SUMIF('MemMon Total'!$B$10:$B$35,'Summary TC'!$B173,'MemMon Total'!AC$10:AC$35),0)</f>
        <v>0</v>
      </c>
      <c r="AE175" s="687">
        <f>IF($B$8="Actuals only",SUMIF('MemMon Actual'!$B$10:$B$39,'Summary TC'!$B173,'MemMon Actual'!AD$10:AD$39),0)+IF($B$8="Actuals + Projected",SUMIF('MemMon Total'!$B$10:$B$35,'Summary TC'!$B173,'MemMon Total'!AD$10:AD$35),0)</f>
        <v>0</v>
      </c>
      <c r="AF175" s="687">
        <f>IF($B$8="Actuals only",SUMIF('MemMon Actual'!$B$10:$B$39,'Summary TC'!$B173,'MemMon Actual'!AE$10:AE$39),0)+IF($B$8="Actuals + Projected",SUMIF('MemMon Total'!$B$10:$B$35,'Summary TC'!$B173,'MemMon Total'!AE$10:AE$35),0)</f>
        <v>0</v>
      </c>
      <c r="AG175" s="687">
        <f>IF($B$8="Actuals only",SUMIF('MemMon Actual'!$B$10:$B$39,'Summary TC'!$B173,'MemMon Actual'!AF$10:AF$39),0)+IF($B$8="Actuals + Projected",SUMIF('MemMon Total'!$B$10:$B$35,'Summary TC'!$B173,'MemMon Total'!AF$10:AF$35),0)</f>
        <v>0</v>
      </c>
      <c r="AH175" s="688">
        <f>IF($B$8="Actuals only",SUMIF('MemMon Actual'!$B$10:$B$39,'Summary TC'!$B173,'MemMon Actual'!AG$10:AG$39),0)+IF($B$8="Actuals + Projected",SUMIF('MemMon Total'!$B$10:$B$35,'Summary TC'!$B173,'MemMon Total'!AG$10:AG$35),0)</f>
        <v>0</v>
      </c>
      <c r="AI175" s="683"/>
    </row>
    <row r="176" spans="2:35" hidden="1" x14ac:dyDescent="0.2">
      <c r="B176" s="539"/>
      <c r="C176" s="668"/>
      <c r="D176" s="586"/>
      <c r="E176" s="689"/>
      <c r="F176" s="690"/>
      <c r="G176" s="690"/>
      <c r="H176" s="690"/>
      <c r="I176" s="690"/>
      <c r="J176" s="690"/>
      <c r="K176" s="690"/>
      <c r="L176" s="690"/>
      <c r="M176" s="690"/>
      <c r="N176" s="690"/>
      <c r="O176" s="690"/>
      <c r="P176" s="690"/>
      <c r="Q176" s="690"/>
      <c r="R176" s="690"/>
      <c r="S176" s="690"/>
      <c r="T176" s="690"/>
      <c r="U176" s="690"/>
      <c r="V176" s="690"/>
      <c r="W176" s="690"/>
      <c r="X176" s="690"/>
      <c r="Y176" s="690"/>
      <c r="Z176" s="690"/>
      <c r="AA176" s="690"/>
      <c r="AB176" s="690"/>
      <c r="AC176" s="690"/>
      <c r="AD176" s="690"/>
      <c r="AE176" s="690"/>
      <c r="AF176" s="690"/>
      <c r="AG176" s="690"/>
      <c r="AH176" s="691"/>
      <c r="AI176" s="683"/>
    </row>
    <row r="177" spans="2:35" hidden="1" x14ac:dyDescent="0.2">
      <c r="B177" s="539" t="str">
        <f>IFERROR(VLOOKUP(C177,'MEG Def'!$A$45:$B$47,2),"")</f>
        <v/>
      </c>
      <c r="C177" s="668"/>
      <c r="D177" s="586" t="s">
        <v>20</v>
      </c>
      <c r="E177" s="587">
        <f>E178*E179</f>
        <v>0</v>
      </c>
      <c r="F177" s="588">
        <f t="shared" ref="F177:AC177" si="36">F178*F179</f>
        <v>0</v>
      </c>
      <c r="G177" s="588">
        <f t="shared" si="36"/>
        <v>0</v>
      </c>
      <c r="H177" s="588">
        <f t="shared" si="36"/>
        <v>0</v>
      </c>
      <c r="I177" s="588">
        <f t="shared" si="36"/>
        <v>0</v>
      </c>
      <c r="J177" s="588">
        <f t="shared" si="36"/>
        <v>0</v>
      </c>
      <c r="K177" s="588">
        <f t="shared" si="36"/>
        <v>0</v>
      </c>
      <c r="L177" s="588">
        <f t="shared" si="36"/>
        <v>0</v>
      </c>
      <c r="M177" s="588">
        <f t="shared" si="36"/>
        <v>0</v>
      </c>
      <c r="N177" s="588">
        <f t="shared" si="36"/>
        <v>0</v>
      </c>
      <c r="O177" s="588">
        <f t="shared" si="36"/>
        <v>0</v>
      </c>
      <c r="P177" s="588">
        <f t="shared" si="36"/>
        <v>0</v>
      </c>
      <c r="Q177" s="588">
        <f t="shared" si="36"/>
        <v>0</v>
      </c>
      <c r="R177" s="588">
        <f t="shared" si="36"/>
        <v>0</v>
      </c>
      <c r="S177" s="588">
        <f t="shared" si="36"/>
        <v>0</v>
      </c>
      <c r="T177" s="588">
        <f t="shared" si="36"/>
        <v>0</v>
      </c>
      <c r="U177" s="588">
        <f t="shared" si="36"/>
        <v>0</v>
      </c>
      <c r="V177" s="588">
        <f t="shared" si="36"/>
        <v>0</v>
      </c>
      <c r="W177" s="588">
        <f t="shared" si="36"/>
        <v>0</v>
      </c>
      <c r="X177" s="588">
        <f t="shared" si="36"/>
        <v>0</v>
      </c>
      <c r="Y177" s="588">
        <f t="shared" si="36"/>
        <v>0</v>
      </c>
      <c r="Z177" s="588">
        <f t="shared" si="36"/>
        <v>0</v>
      </c>
      <c r="AA177" s="588">
        <f t="shared" si="36"/>
        <v>0</v>
      </c>
      <c r="AB177" s="588">
        <f t="shared" si="36"/>
        <v>0</v>
      </c>
      <c r="AC177" s="588">
        <f t="shared" si="36"/>
        <v>0</v>
      </c>
      <c r="AD177" s="588">
        <f>AD178*AD179</f>
        <v>0</v>
      </c>
      <c r="AE177" s="588">
        <f>AE178*AE179</f>
        <v>0</v>
      </c>
      <c r="AF177" s="588">
        <f>AF178*AF179</f>
        <v>0</v>
      </c>
      <c r="AG177" s="588">
        <f>AG178*AG179</f>
        <v>0</v>
      </c>
      <c r="AH177" s="589">
        <f>AH178*AH179</f>
        <v>0</v>
      </c>
      <c r="AI177" s="683"/>
    </row>
    <row r="178" spans="2:35" s="590" customFormat="1" hidden="1" x14ac:dyDescent="0.2">
      <c r="B178" s="591"/>
      <c r="C178" s="684"/>
      <c r="D178" s="593" t="s">
        <v>21</v>
      </c>
      <c r="E178" s="594">
        <f>SUMIF('WOW PMPM &amp; Agg'!$B$45:$B$53,'Summary TC'!$B177,'WOW PMPM &amp; Agg'!D$45:D$53)</f>
        <v>0</v>
      </c>
      <c r="F178" s="595">
        <f>SUMIF('WOW PMPM &amp; Agg'!$B$45:$B$53,'Summary TC'!$B177,'WOW PMPM &amp; Agg'!E$45:E$53)</f>
        <v>0</v>
      </c>
      <c r="G178" s="595">
        <f>SUMIF('WOW PMPM &amp; Agg'!$B$45:$B$53,'Summary TC'!$B177,'WOW PMPM &amp; Agg'!F$45:F$53)</f>
        <v>0</v>
      </c>
      <c r="H178" s="595">
        <f>SUMIF('WOW PMPM &amp; Agg'!$B$45:$B$53,'Summary TC'!$B177,'WOW PMPM &amp; Agg'!G$45:G$53)</f>
        <v>0</v>
      </c>
      <c r="I178" s="595">
        <f>SUMIF('WOW PMPM &amp; Agg'!$B$45:$B$53,'Summary TC'!$B177,'WOW PMPM &amp; Agg'!H$45:H$53)</f>
        <v>0</v>
      </c>
      <c r="J178" s="595">
        <f>SUMIF('WOW PMPM &amp; Agg'!$B$45:$B$53,'Summary TC'!$B177,'WOW PMPM &amp; Agg'!I$45:I$53)</f>
        <v>0</v>
      </c>
      <c r="K178" s="595">
        <f>SUMIF('WOW PMPM &amp; Agg'!$B$45:$B$53,'Summary TC'!$B177,'WOW PMPM &amp; Agg'!J$45:J$53)</f>
        <v>0</v>
      </c>
      <c r="L178" s="595">
        <f>SUMIF('WOW PMPM &amp; Agg'!$B$45:$B$53,'Summary TC'!$B177,'WOW PMPM &amp; Agg'!K$45:K$53)</f>
        <v>0</v>
      </c>
      <c r="M178" s="595">
        <f>SUMIF('WOW PMPM &amp; Agg'!$B$45:$B$53,'Summary TC'!$B177,'WOW PMPM &amp; Agg'!L$45:L$53)</f>
        <v>0</v>
      </c>
      <c r="N178" s="595">
        <f>SUMIF('WOW PMPM &amp; Agg'!$B$45:$B$53,'Summary TC'!$B177,'WOW PMPM &amp; Agg'!M$45:M$53)</f>
        <v>0</v>
      </c>
      <c r="O178" s="595">
        <f>SUMIF('WOW PMPM &amp; Agg'!$B$45:$B$53,'Summary TC'!$B177,'WOW PMPM &amp; Agg'!N$45:N$53)</f>
        <v>0</v>
      </c>
      <c r="P178" s="595">
        <f>SUMIF('WOW PMPM &amp; Agg'!$B$45:$B$53,'Summary TC'!$B177,'WOW PMPM &amp; Agg'!O$45:O$53)</f>
        <v>0</v>
      </c>
      <c r="Q178" s="595">
        <f>SUMIF('WOW PMPM &amp; Agg'!$B$45:$B$53,'Summary TC'!$B177,'WOW PMPM &amp; Agg'!P$45:P$53)</f>
        <v>0</v>
      </c>
      <c r="R178" s="595">
        <f>SUMIF('WOW PMPM &amp; Agg'!$B$45:$B$53,'Summary TC'!$B177,'WOW PMPM &amp; Agg'!Q$45:Q$53)</f>
        <v>0</v>
      </c>
      <c r="S178" s="595">
        <f>SUMIF('WOW PMPM &amp; Agg'!$B$45:$B$53,'Summary TC'!$B177,'WOW PMPM &amp; Agg'!R$45:R$53)</f>
        <v>0</v>
      </c>
      <c r="T178" s="595">
        <f>SUMIF('WOW PMPM &amp; Agg'!$B$45:$B$53,'Summary TC'!$B177,'WOW PMPM &amp; Agg'!S$45:S$53)</f>
        <v>0</v>
      </c>
      <c r="U178" s="595">
        <f>SUMIF('WOW PMPM &amp; Agg'!$B$45:$B$53,'Summary TC'!$B177,'WOW PMPM &amp; Agg'!T$45:T$53)</f>
        <v>0</v>
      </c>
      <c r="V178" s="595">
        <f>SUMIF('WOW PMPM &amp; Agg'!$B$45:$B$53,'Summary TC'!$B177,'WOW PMPM &amp; Agg'!U$45:U$53)</f>
        <v>0</v>
      </c>
      <c r="W178" s="595">
        <f>SUMIF('WOW PMPM &amp; Agg'!$B$45:$B$53,'Summary TC'!$B177,'WOW PMPM &amp; Agg'!V$45:V$53)</f>
        <v>0</v>
      </c>
      <c r="X178" s="595">
        <f>SUMIF('WOW PMPM &amp; Agg'!$B$45:$B$53,'Summary TC'!$B177,'WOW PMPM &amp; Agg'!W$45:W$53)</f>
        <v>0</v>
      </c>
      <c r="Y178" s="595">
        <f>SUMIF('WOW PMPM &amp; Agg'!$B$45:$B$53,'Summary TC'!$B177,'WOW PMPM &amp; Agg'!X$45:X$53)</f>
        <v>0</v>
      </c>
      <c r="Z178" s="595">
        <f>SUMIF('WOW PMPM &amp; Agg'!$B$45:$B$53,'Summary TC'!$B177,'WOW PMPM &amp; Agg'!Y$45:Y$53)</f>
        <v>0</v>
      </c>
      <c r="AA178" s="595">
        <f>SUMIF('WOW PMPM &amp; Agg'!$B$45:$B$53,'Summary TC'!$B177,'WOW PMPM &amp; Agg'!Z$45:Z$53)</f>
        <v>0</v>
      </c>
      <c r="AB178" s="595">
        <f>SUMIF('WOW PMPM &amp; Agg'!$B$45:$B$53,'Summary TC'!$B177,'WOW PMPM &amp; Agg'!AA$45:AA$53)</f>
        <v>0</v>
      </c>
      <c r="AC178" s="595">
        <f>SUMIF('WOW PMPM &amp; Agg'!$B$45:$B$53,'Summary TC'!$B177,'WOW PMPM &amp; Agg'!AB$45:AB$53)</f>
        <v>0</v>
      </c>
      <c r="AD178" s="595">
        <f>SUMIF('WOW PMPM &amp; Agg'!$B$45:$B$53,'Summary TC'!$B177,'WOW PMPM &amp; Agg'!AC$45:AC$53)</f>
        <v>0</v>
      </c>
      <c r="AE178" s="595">
        <f>SUMIF('WOW PMPM &amp; Agg'!$B$45:$B$53,'Summary TC'!$B177,'WOW PMPM &amp; Agg'!AD$45:AD$53)</f>
        <v>0</v>
      </c>
      <c r="AF178" s="595">
        <f>SUMIF('WOW PMPM &amp; Agg'!$B$45:$B$53,'Summary TC'!$B177,'WOW PMPM &amp; Agg'!AE$45:AE$53)</f>
        <v>0</v>
      </c>
      <c r="AG178" s="595">
        <f>SUMIF('WOW PMPM &amp; Agg'!$B$45:$B$53,'Summary TC'!$B177,'WOW PMPM &amp; Agg'!AF$45:AF$53)</f>
        <v>0</v>
      </c>
      <c r="AH178" s="596">
        <f>SUMIF('WOW PMPM &amp; Agg'!$B$45:$B$53,'Summary TC'!$B177,'WOW PMPM &amp; Agg'!AG$45:AG$53)</f>
        <v>0</v>
      </c>
      <c r="AI178" s="685"/>
    </row>
    <row r="179" spans="2:35" hidden="1" x14ac:dyDescent="0.2">
      <c r="B179" s="539"/>
      <c r="C179" s="668"/>
      <c r="D179" s="586" t="s">
        <v>22</v>
      </c>
      <c r="E179" s="686">
        <f>IF($B$8="Actuals only",SUMIF('MemMon Actual'!$B$10:$B$39,'Summary TC'!$B177,'MemMon Actual'!D$10:D$39),0)+IF($B$8="Actuals + Projected",SUMIF('MemMon Total'!$B$10:$B$35,'Summary TC'!$B177,'MemMon Total'!D$10:D$35),0)</f>
        <v>0</v>
      </c>
      <c r="F179" s="687">
        <f>IF($B$8="Actuals only",SUMIF('MemMon Actual'!$B$10:$B$39,'Summary TC'!$B177,'MemMon Actual'!E$10:E$39),0)+IF($B$8="Actuals + Projected",SUMIF('MemMon Total'!$B$10:$B$35,'Summary TC'!$B177,'MemMon Total'!E$10:E$35),0)</f>
        <v>0</v>
      </c>
      <c r="G179" s="687">
        <f>IF($B$8="Actuals only",SUMIF('MemMon Actual'!$B$10:$B$39,'Summary TC'!$B177,'MemMon Actual'!F$10:F$39),0)+IF($B$8="Actuals + Projected",SUMIF('MemMon Total'!$B$10:$B$35,'Summary TC'!$B177,'MemMon Total'!F$10:F$35),0)</f>
        <v>0</v>
      </c>
      <c r="H179" s="687">
        <f>IF($B$8="Actuals only",SUMIF('MemMon Actual'!$B$10:$B$39,'Summary TC'!$B177,'MemMon Actual'!G$10:G$39),0)+IF($B$8="Actuals + Projected",SUMIF('MemMon Total'!$B$10:$B$35,'Summary TC'!$B177,'MemMon Total'!G$10:G$35),0)</f>
        <v>0</v>
      </c>
      <c r="I179" s="687">
        <f>IF($B$8="Actuals only",SUMIF('MemMon Actual'!$B$10:$B$39,'Summary TC'!$B177,'MemMon Actual'!H$10:H$39),0)+IF($B$8="Actuals + Projected",SUMIF('MemMon Total'!$B$10:$B$35,'Summary TC'!$B177,'MemMon Total'!H$10:H$35),0)</f>
        <v>0</v>
      </c>
      <c r="J179" s="687">
        <f>IF($B$8="Actuals only",SUMIF('MemMon Actual'!$B$10:$B$39,'Summary TC'!$B177,'MemMon Actual'!I$10:I$39),0)+IF($B$8="Actuals + Projected",SUMIF('MemMon Total'!$B$10:$B$35,'Summary TC'!$B177,'MemMon Total'!I$10:I$35),0)</f>
        <v>0</v>
      </c>
      <c r="K179" s="687">
        <f>IF($B$8="Actuals only",SUMIF('MemMon Actual'!$B$10:$B$39,'Summary TC'!$B177,'MemMon Actual'!J$10:J$39),0)+IF($B$8="Actuals + Projected",SUMIF('MemMon Total'!$B$10:$B$35,'Summary TC'!$B177,'MemMon Total'!J$10:J$35),0)</f>
        <v>0</v>
      </c>
      <c r="L179" s="687">
        <f>IF($B$8="Actuals only",SUMIF('MemMon Actual'!$B$10:$B$39,'Summary TC'!$B177,'MemMon Actual'!K$10:K$39),0)+IF($B$8="Actuals + Projected",SUMIF('MemMon Total'!$B$10:$B$35,'Summary TC'!$B177,'MemMon Total'!K$10:K$35),0)</f>
        <v>0</v>
      </c>
      <c r="M179" s="687">
        <f>IF($B$8="Actuals only",SUMIF('MemMon Actual'!$B$10:$B$39,'Summary TC'!$B177,'MemMon Actual'!L$10:L$39),0)+IF($B$8="Actuals + Projected",SUMIF('MemMon Total'!$B$10:$B$35,'Summary TC'!$B177,'MemMon Total'!L$10:L$35),0)</f>
        <v>0</v>
      </c>
      <c r="N179" s="687">
        <f>IF($B$8="Actuals only",SUMIF('MemMon Actual'!$B$10:$B$39,'Summary TC'!$B177,'MemMon Actual'!M$10:M$39),0)+IF($B$8="Actuals + Projected",SUMIF('MemMon Total'!$B$10:$B$35,'Summary TC'!$B177,'MemMon Total'!M$10:M$35),0)</f>
        <v>0</v>
      </c>
      <c r="O179" s="687">
        <f>IF($B$8="Actuals only",SUMIF('MemMon Actual'!$B$10:$B$39,'Summary TC'!$B177,'MemMon Actual'!N$10:N$39),0)+IF($B$8="Actuals + Projected",SUMIF('MemMon Total'!$B$10:$B$35,'Summary TC'!$B177,'MemMon Total'!N$10:N$35),0)</f>
        <v>0</v>
      </c>
      <c r="P179" s="687">
        <f>IF($B$8="Actuals only",SUMIF('MemMon Actual'!$B$10:$B$39,'Summary TC'!$B177,'MemMon Actual'!O$10:O$39),0)+IF($B$8="Actuals + Projected",SUMIF('MemMon Total'!$B$10:$B$35,'Summary TC'!$B177,'MemMon Total'!O$10:O$35),0)</f>
        <v>0</v>
      </c>
      <c r="Q179" s="687">
        <f>IF($B$8="Actuals only",SUMIF('MemMon Actual'!$B$10:$B$39,'Summary TC'!$B177,'MemMon Actual'!P$10:P$39),0)+IF($B$8="Actuals + Projected",SUMIF('MemMon Total'!$B$10:$B$35,'Summary TC'!$B177,'MemMon Total'!P$10:P$35),0)</f>
        <v>0</v>
      </c>
      <c r="R179" s="687">
        <f>IF($B$8="Actuals only",SUMIF('MemMon Actual'!$B$10:$B$39,'Summary TC'!$B177,'MemMon Actual'!Q$10:Q$39),0)+IF($B$8="Actuals + Projected",SUMIF('MemMon Total'!$B$10:$B$35,'Summary TC'!$B177,'MemMon Total'!Q$10:Q$35),0)</f>
        <v>0</v>
      </c>
      <c r="S179" s="687">
        <f>IF($B$8="Actuals only",SUMIF('MemMon Actual'!$B$10:$B$39,'Summary TC'!$B177,'MemMon Actual'!R$10:R$39),0)+IF($B$8="Actuals + Projected",SUMIF('MemMon Total'!$B$10:$B$35,'Summary TC'!$B177,'MemMon Total'!R$10:R$35),0)</f>
        <v>0</v>
      </c>
      <c r="T179" s="687">
        <f>IF($B$8="Actuals only",SUMIF('MemMon Actual'!$B$10:$B$39,'Summary TC'!$B177,'MemMon Actual'!S$10:S$39),0)+IF($B$8="Actuals + Projected",SUMIF('MemMon Total'!$B$10:$B$35,'Summary TC'!$B177,'MemMon Total'!S$10:S$35),0)</f>
        <v>0</v>
      </c>
      <c r="U179" s="687">
        <f>IF($B$8="Actuals only",SUMIF('MemMon Actual'!$B$10:$B$39,'Summary TC'!$B177,'MemMon Actual'!T$10:T$39),0)+IF($B$8="Actuals + Projected",SUMIF('MemMon Total'!$B$10:$B$35,'Summary TC'!$B177,'MemMon Total'!T$10:T$35),0)</f>
        <v>0</v>
      </c>
      <c r="V179" s="687">
        <f>IF($B$8="Actuals only",SUMIF('MemMon Actual'!$B$10:$B$39,'Summary TC'!$B177,'MemMon Actual'!U$10:U$39),0)+IF($B$8="Actuals + Projected",SUMIF('MemMon Total'!$B$10:$B$35,'Summary TC'!$B177,'MemMon Total'!U$10:U$35),0)</f>
        <v>0</v>
      </c>
      <c r="W179" s="687">
        <f>IF($B$8="Actuals only",SUMIF('MemMon Actual'!$B$10:$B$39,'Summary TC'!$B177,'MemMon Actual'!V$10:V$39),0)+IF($B$8="Actuals + Projected",SUMIF('MemMon Total'!$B$10:$B$35,'Summary TC'!$B177,'MemMon Total'!V$10:V$35),0)</f>
        <v>0</v>
      </c>
      <c r="X179" s="687">
        <f>IF($B$8="Actuals only",SUMIF('MemMon Actual'!$B$10:$B$39,'Summary TC'!$B177,'MemMon Actual'!W$10:W$39),0)+IF($B$8="Actuals + Projected",SUMIF('MemMon Total'!$B$10:$B$35,'Summary TC'!$B177,'MemMon Total'!W$10:W$35),0)</f>
        <v>0</v>
      </c>
      <c r="Y179" s="687">
        <f>IF($B$8="Actuals only",SUMIF('MemMon Actual'!$B$10:$B$39,'Summary TC'!$B177,'MemMon Actual'!X$10:X$39),0)+IF($B$8="Actuals + Projected",SUMIF('MemMon Total'!$B$10:$B$35,'Summary TC'!$B177,'MemMon Total'!X$10:X$35),0)</f>
        <v>0</v>
      </c>
      <c r="Z179" s="687">
        <f>IF($B$8="Actuals only",SUMIF('MemMon Actual'!$B$10:$B$39,'Summary TC'!$B177,'MemMon Actual'!Y$10:Y$39),0)+IF($B$8="Actuals + Projected",SUMIF('MemMon Total'!$B$10:$B$35,'Summary TC'!$B177,'MemMon Total'!Y$10:Y$35),0)</f>
        <v>0</v>
      </c>
      <c r="AA179" s="687">
        <f>IF($B$8="Actuals only",SUMIF('MemMon Actual'!$B$10:$B$39,'Summary TC'!$B177,'MemMon Actual'!Z$10:Z$39),0)+IF($B$8="Actuals + Projected",SUMIF('MemMon Total'!$B$10:$B$35,'Summary TC'!$B177,'MemMon Total'!Z$10:Z$35),0)</f>
        <v>0</v>
      </c>
      <c r="AB179" s="687">
        <f>IF($B$8="Actuals only",SUMIF('MemMon Actual'!$B$10:$B$39,'Summary TC'!$B177,'MemMon Actual'!AA$10:AA$39),0)+IF($B$8="Actuals + Projected",SUMIF('MemMon Total'!$B$10:$B$35,'Summary TC'!$B177,'MemMon Total'!AA$10:AA$35),0)</f>
        <v>0</v>
      </c>
      <c r="AC179" s="687">
        <f>IF($B$8="Actuals only",SUMIF('MemMon Actual'!$B$10:$B$39,'Summary TC'!$B177,'MemMon Actual'!AB$10:AB$39),0)+IF($B$8="Actuals + Projected",SUMIF('MemMon Total'!$B$10:$B$35,'Summary TC'!$B177,'MemMon Total'!AB$10:AB$35),0)</f>
        <v>0</v>
      </c>
      <c r="AD179" s="687">
        <f>IF($B$8="Actuals only",SUMIF('MemMon Actual'!$B$10:$B$39,'Summary TC'!$B177,'MemMon Actual'!AC$10:AC$39),0)+IF($B$8="Actuals + Projected",SUMIF('MemMon Total'!$B$10:$B$35,'Summary TC'!$B177,'MemMon Total'!AC$10:AC$35),0)</f>
        <v>0</v>
      </c>
      <c r="AE179" s="687">
        <f>IF($B$8="Actuals only",SUMIF('MemMon Actual'!$B$10:$B$39,'Summary TC'!$B177,'MemMon Actual'!AD$10:AD$39),0)+IF($B$8="Actuals + Projected",SUMIF('MemMon Total'!$B$10:$B$35,'Summary TC'!$B177,'MemMon Total'!AD$10:AD$35),0)</f>
        <v>0</v>
      </c>
      <c r="AF179" s="687">
        <f>IF($B$8="Actuals only",SUMIF('MemMon Actual'!$B$10:$B$39,'Summary TC'!$B177,'MemMon Actual'!AE$10:AE$39),0)+IF($B$8="Actuals + Projected",SUMIF('MemMon Total'!$B$10:$B$35,'Summary TC'!$B177,'MemMon Total'!AE$10:AE$35),0)</f>
        <v>0</v>
      </c>
      <c r="AG179" s="687">
        <f>IF($B$8="Actuals only",SUMIF('MemMon Actual'!$B$10:$B$39,'Summary TC'!$B177,'MemMon Actual'!AF$10:AF$39),0)+IF($B$8="Actuals + Projected",SUMIF('MemMon Total'!$B$10:$B$35,'Summary TC'!$B177,'MemMon Total'!AF$10:AF$35),0)</f>
        <v>0</v>
      </c>
      <c r="AH179" s="688">
        <f>IF($B$8="Actuals only",SUMIF('MemMon Actual'!$B$10:$B$39,'Summary TC'!$B177,'MemMon Actual'!AG$10:AG$39),0)+IF($B$8="Actuals + Projected",SUMIF('MemMon Total'!$B$10:$B$35,'Summary TC'!$B177,'MemMon Total'!AG$10:AG$35),0)</f>
        <v>0</v>
      </c>
      <c r="AI179" s="683"/>
    </row>
    <row r="180" spans="2:35" hidden="1" x14ac:dyDescent="0.2">
      <c r="B180" s="539"/>
      <c r="C180" s="668"/>
      <c r="D180" s="586"/>
      <c r="E180" s="689"/>
      <c r="F180" s="690"/>
      <c r="G180" s="690"/>
      <c r="H180" s="690"/>
      <c r="I180" s="690"/>
      <c r="J180" s="690"/>
      <c r="K180" s="690"/>
      <c r="L180" s="690"/>
      <c r="M180" s="690"/>
      <c r="N180" s="690"/>
      <c r="O180" s="690"/>
      <c r="P180" s="690"/>
      <c r="Q180" s="690"/>
      <c r="R180" s="690"/>
      <c r="S180" s="690"/>
      <c r="T180" s="690"/>
      <c r="U180" s="690"/>
      <c r="V180" s="690"/>
      <c r="W180" s="690"/>
      <c r="X180" s="690"/>
      <c r="Y180" s="690"/>
      <c r="Z180" s="690"/>
      <c r="AA180" s="690"/>
      <c r="AB180" s="690"/>
      <c r="AC180" s="690"/>
      <c r="AD180" s="690"/>
      <c r="AE180" s="690"/>
      <c r="AF180" s="690"/>
      <c r="AG180" s="690"/>
      <c r="AH180" s="691"/>
      <c r="AI180" s="683"/>
    </row>
    <row r="181" spans="2:35" hidden="1" x14ac:dyDescent="0.2">
      <c r="B181" s="539" t="str">
        <f>IFERROR(VLOOKUP(C181,'MEG Def'!$A$45:$B$47,2),"")</f>
        <v/>
      </c>
      <c r="C181" s="668"/>
      <c r="D181" s="586" t="s">
        <v>20</v>
      </c>
      <c r="E181" s="587">
        <f>E182*E183</f>
        <v>0</v>
      </c>
      <c r="F181" s="588">
        <f t="shared" ref="F181:AC181" si="37">F182*F183</f>
        <v>0</v>
      </c>
      <c r="G181" s="588">
        <f t="shared" si="37"/>
        <v>0</v>
      </c>
      <c r="H181" s="588">
        <f t="shared" si="37"/>
        <v>0</v>
      </c>
      <c r="I181" s="588">
        <f t="shared" si="37"/>
        <v>0</v>
      </c>
      <c r="J181" s="588">
        <f t="shared" si="37"/>
        <v>0</v>
      </c>
      <c r="K181" s="588">
        <f t="shared" si="37"/>
        <v>0</v>
      </c>
      <c r="L181" s="588">
        <f t="shared" si="37"/>
        <v>0</v>
      </c>
      <c r="M181" s="588">
        <f t="shared" si="37"/>
        <v>0</v>
      </c>
      <c r="N181" s="588">
        <f t="shared" si="37"/>
        <v>0</v>
      </c>
      <c r="O181" s="588">
        <f t="shared" si="37"/>
        <v>0</v>
      </c>
      <c r="P181" s="588">
        <f t="shared" si="37"/>
        <v>0</v>
      </c>
      <c r="Q181" s="588">
        <f t="shared" si="37"/>
        <v>0</v>
      </c>
      <c r="R181" s="588">
        <f t="shared" si="37"/>
        <v>0</v>
      </c>
      <c r="S181" s="588">
        <f t="shared" si="37"/>
        <v>0</v>
      </c>
      <c r="T181" s="588">
        <f t="shared" si="37"/>
        <v>0</v>
      </c>
      <c r="U181" s="588">
        <f t="shared" si="37"/>
        <v>0</v>
      </c>
      <c r="V181" s="588">
        <f t="shared" si="37"/>
        <v>0</v>
      </c>
      <c r="W181" s="588">
        <f t="shared" si="37"/>
        <v>0</v>
      </c>
      <c r="X181" s="588">
        <f t="shared" si="37"/>
        <v>0</v>
      </c>
      <c r="Y181" s="588">
        <f t="shared" si="37"/>
        <v>0</v>
      </c>
      <c r="Z181" s="588">
        <f t="shared" si="37"/>
        <v>0</v>
      </c>
      <c r="AA181" s="588">
        <f t="shared" si="37"/>
        <v>0</v>
      </c>
      <c r="AB181" s="588">
        <f t="shared" si="37"/>
        <v>0</v>
      </c>
      <c r="AC181" s="588">
        <f t="shared" si="37"/>
        <v>0</v>
      </c>
      <c r="AD181" s="588">
        <f>AD182*AD183</f>
        <v>0</v>
      </c>
      <c r="AE181" s="588">
        <f>AE182*AE183</f>
        <v>0</v>
      </c>
      <c r="AF181" s="588">
        <f>AF182*AF183</f>
        <v>0</v>
      </c>
      <c r="AG181" s="588">
        <f>AG182*AG183</f>
        <v>0</v>
      </c>
      <c r="AH181" s="589">
        <f>AH182*AH183</f>
        <v>0</v>
      </c>
      <c r="AI181" s="683"/>
    </row>
    <row r="182" spans="2:35" s="590" customFormat="1" hidden="1" x14ac:dyDescent="0.2">
      <c r="B182" s="591"/>
      <c r="C182" s="684"/>
      <c r="D182" s="593" t="s">
        <v>21</v>
      </c>
      <c r="E182" s="594">
        <f>SUMIF('WOW PMPM &amp; Agg'!$B$45:$B$53,'Summary TC'!$B181,'WOW PMPM &amp; Agg'!D$45:D$53)</f>
        <v>0</v>
      </c>
      <c r="F182" s="595">
        <f>SUMIF('WOW PMPM &amp; Agg'!$B$45:$B$53,'Summary TC'!$B181,'WOW PMPM &amp; Agg'!E$45:E$53)</f>
        <v>0</v>
      </c>
      <c r="G182" s="595">
        <f>SUMIF('WOW PMPM &amp; Agg'!$B$45:$B$53,'Summary TC'!$B181,'WOW PMPM &amp; Agg'!F$45:F$53)</f>
        <v>0</v>
      </c>
      <c r="H182" s="595">
        <f>SUMIF('WOW PMPM &amp; Agg'!$B$45:$B$53,'Summary TC'!$B181,'WOW PMPM &amp; Agg'!G$45:G$53)</f>
        <v>0</v>
      </c>
      <c r="I182" s="595">
        <f>SUMIF('WOW PMPM &amp; Agg'!$B$45:$B$53,'Summary TC'!$B181,'WOW PMPM &amp; Agg'!H$45:H$53)</f>
        <v>0</v>
      </c>
      <c r="J182" s="595">
        <f>SUMIF('WOW PMPM &amp; Agg'!$B$45:$B$53,'Summary TC'!$B181,'WOW PMPM &amp; Agg'!I$45:I$53)</f>
        <v>0</v>
      </c>
      <c r="K182" s="595">
        <f>SUMIF('WOW PMPM &amp; Agg'!$B$45:$B$53,'Summary TC'!$B181,'WOW PMPM &amp; Agg'!J$45:J$53)</f>
        <v>0</v>
      </c>
      <c r="L182" s="595">
        <f>SUMIF('WOW PMPM &amp; Agg'!$B$45:$B$53,'Summary TC'!$B181,'WOW PMPM &amp; Agg'!K$45:K$53)</f>
        <v>0</v>
      </c>
      <c r="M182" s="595">
        <f>SUMIF('WOW PMPM &amp; Agg'!$B$45:$B$53,'Summary TC'!$B181,'WOW PMPM &amp; Agg'!L$45:L$53)</f>
        <v>0</v>
      </c>
      <c r="N182" s="595">
        <f>SUMIF('WOW PMPM &amp; Agg'!$B$45:$B$53,'Summary TC'!$B181,'WOW PMPM &amp; Agg'!M$45:M$53)</f>
        <v>0</v>
      </c>
      <c r="O182" s="595">
        <f>SUMIF('WOW PMPM &amp; Agg'!$B$45:$B$53,'Summary TC'!$B181,'WOW PMPM &amp; Agg'!N$45:N$53)</f>
        <v>0</v>
      </c>
      <c r="P182" s="595">
        <f>SUMIF('WOW PMPM &amp; Agg'!$B$45:$B$53,'Summary TC'!$B181,'WOW PMPM &amp; Agg'!O$45:O$53)</f>
        <v>0</v>
      </c>
      <c r="Q182" s="595">
        <f>SUMIF('WOW PMPM &amp; Agg'!$B$45:$B$53,'Summary TC'!$B181,'WOW PMPM &amp; Agg'!P$45:P$53)</f>
        <v>0</v>
      </c>
      <c r="R182" s="595">
        <f>SUMIF('WOW PMPM &amp; Agg'!$B$45:$B$53,'Summary TC'!$B181,'WOW PMPM &amp; Agg'!Q$45:Q$53)</f>
        <v>0</v>
      </c>
      <c r="S182" s="595">
        <f>SUMIF('WOW PMPM &amp; Agg'!$B$45:$B$53,'Summary TC'!$B181,'WOW PMPM &amp; Agg'!R$45:R$53)</f>
        <v>0</v>
      </c>
      <c r="T182" s="595">
        <f>SUMIF('WOW PMPM &amp; Agg'!$B$45:$B$53,'Summary TC'!$B181,'WOW PMPM &amp; Agg'!S$45:S$53)</f>
        <v>0</v>
      </c>
      <c r="U182" s="595">
        <f>SUMIF('WOW PMPM &amp; Agg'!$B$45:$B$53,'Summary TC'!$B181,'WOW PMPM &amp; Agg'!T$45:T$53)</f>
        <v>0</v>
      </c>
      <c r="V182" s="595">
        <f>SUMIF('WOW PMPM &amp; Agg'!$B$45:$B$53,'Summary TC'!$B181,'WOW PMPM &amp; Agg'!U$45:U$53)</f>
        <v>0</v>
      </c>
      <c r="W182" s="595">
        <f>SUMIF('WOW PMPM &amp; Agg'!$B$45:$B$53,'Summary TC'!$B181,'WOW PMPM &amp; Agg'!V$45:V$53)</f>
        <v>0</v>
      </c>
      <c r="X182" s="595">
        <f>SUMIF('WOW PMPM &amp; Agg'!$B$45:$B$53,'Summary TC'!$B181,'WOW PMPM &amp; Agg'!W$45:W$53)</f>
        <v>0</v>
      </c>
      <c r="Y182" s="595">
        <f>SUMIF('WOW PMPM &amp; Agg'!$B$45:$B$53,'Summary TC'!$B181,'WOW PMPM &amp; Agg'!X$45:X$53)</f>
        <v>0</v>
      </c>
      <c r="Z182" s="595">
        <f>SUMIF('WOW PMPM &amp; Agg'!$B$45:$B$53,'Summary TC'!$B181,'WOW PMPM &amp; Agg'!Y$45:Y$53)</f>
        <v>0</v>
      </c>
      <c r="AA182" s="595">
        <f>SUMIF('WOW PMPM &amp; Agg'!$B$45:$B$53,'Summary TC'!$B181,'WOW PMPM &amp; Agg'!Z$45:Z$53)</f>
        <v>0</v>
      </c>
      <c r="AB182" s="595">
        <f>SUMIF('WOW PMPM &amp; Agg'!$B$45:$B$53,'Summary TC'!$B181,'WOW PMPM &amp; Agg'!AA$45:AA$53)</f>
        <v>0</v>
      </c>
      <c r="AC182" s="595">
        <f>SUMIF('WOW PMPM &amp; Agg'!$B$45:$B$53,'Summary TC'!$B181,'WOW PMPM &amp; Agg'!AB$45:AB$53)</f>
        <v>0</v>
      </c>
      <c r="AD182" s="595">
        <f>SUMIF('WOW PMPM &amp; Agg'!$B$45:$B$53,'Summary TC'!$B181,'WOW PMPM &amp; Agg'!AC$45:AC$53)</f>
        <v>0</v>
      </c>
      <c r="AE182" s="595">
        <f>SUMIF('WOW PMPM &amp; Agg'!$B$45:$B$53,'Summary TC'!$B181,'WOW PMPM &amp; Agg'!AD$45:AD$53)</f>
        <v>0</v>
      </c>
      <c r="AF182" s="595">
        <f>SUMIF('WOW PMPM &amp; Agg'!$B$45:$B$53,'Summary TC'!$B181,'WOW PMPM &amp; Agg'!AE$45:AE$53)</f>
        <v>0</v>
      </c>
      <c r="AG182" s="595">
        <f>SUMIF('WOW PMPM &amp; Agg'!$B$45:$B$53,'Summary TC'!$B181,'WOW PMPM &amp; Agg'!AF$45:AF$53)</f>
        <v>0</v>
      </c>
      <c r="AH182" s="596">
        <f>SUMIF('WOW PMPM &amp; Agg'!$B$45:$B$53,'Summary TC'!$B181,'WOW PMPM &amp; Agg'!AG$45:AG$53)</f>
        <v>0</v>
      </c>
      <c r="AI182" s="685"/>
    </row>
    <row r="183" spans="2:35" hidden="1" x14ac:dyDescent="0.2">
      <c r="B183" s="539"/>
      <c r="C183" s="668"/>
      <c r="D183" s="586" t="s">
        <v>22</v>
      </c>
      <c r="E183" s="686">
        <f>IF($B$8="Actuals only",SUMIF('MemMon Actual'!$B$10:$B$39,'Summary TC'!$B181,'MemMon Actual'!D$10:D$39),0)+IF($B$8="Actuals + Projected",SUMIF('MemMon Total'!$B$10:$B$35,'Summary TC'!$B181,'MemMon Total'!D$10:D$35),0)</f>
        <v>0</v>
      </c>
      <c r="F183" s="687">
        <f>IF($B$8="Actuals only",SUMIF('MemMon Actual'!$B$10:$B$39,'Summary TC'!$B181,'MemMon Actual'!E$10:E$39),0)+IF($B$8="Actuals + Projected",SUMIF('MemMon Total'!$B$10:$B$35,'Summary TC'!$B181,'MemMon Total'!E$10:E$35),0)</f>
        <v>0</v>
      </c>
      <c r="G183" s="687">
        <f>IF($B$8="Actuals only",SUMIF('MemMon Actual'!$B$10:$B$39,'Summary TC'!$B181,'MemMon Actual'!F$10:F$39),0)+IF($B$8="Actuals + Projected",SUMIF('MemMon Total'!$B$10:$B$35,'Summary TC'!$B181,'MemMon Total'!F$10:F$35),0)</f>
        <v>0</v>
      </c>
      <c r="H183" s="687">
        <f>IF($B$8="Actuals only",SUMIF('MemMon Actual'!$B$10:$B$39,'Summary TC'!$B181,'MemMon Actual'!G$10:G$39),0)+IF($B$8="Actuals + Projected",SUMIF('MemMon Total'!$B$10:$B$35,'Summary TC'!$B181,'MemMon Total'!G$10:G$35),0)</f>
        <v>0</v>
      </c>
      <c r="I183" s="687">
        <f>IF($B$8="Actuals only",SUMIF('MemMon Actual'!$B$10:$B$39,'Summary TC'!$B181,'MemMon Actual'!H$10:H$39),0)+IF($B$8="Actuals + Projected",SUMIF('MemMon Total'!$B$10:$B$35,'Summary TC'!$B181,'MemMon Total'!H$10:H$35),0)</f>
        <v>0</v>
      </c>
      <c r="J183" s="687">
        <f>IF($B$8="Actuals only",SUMIF('MemMon Actual'!$B$10:$B$39,'Summary TC'!$B181,'MemMon Actual'!I$10:I$39),0)+IF($B$8="Actuals + Projected",SUMIF('MemMon Total'!$B$10:$B$35,'Summary TC'!$B181,'MemMon Total'!I$10:I$35),0)</f>
        <v>0</v>
      </c>
      <c r="K183" s="687">
        <f>IF($B$8="Actuals only",SUMIF('MemMon Actual'!$B$10:$B$39,'Summary TC'!$B181,'MemMon Actual'!J$10:J$39),0)+IF($B$8="Actuals + Projected",SUMIF('MemMon Total'!$B$10:$B$35,'Summary TC'!$B181,'MemMon Total'!J$10:J$35),0)</f>
        <v>0</v>
      </c>
      <c r="L183" s="687">
        <f>IF($B$8="Actuals only",SUMIF('MemMon Actual'!$B$10:$B$39,'Summary TC'!$B181,'MemMon Actual'!K$10:K$39),0)+IF($B$8="Actuals + Projected",SUMIF('MemMon Total'!$B$10:$B$35,'Summary TC'!$B181,'MemMon Total'!K$10:K$35),0)</f>
        <v>0</v>
      </c>
      <c r="M183" s="687">
        <f>IF($B$8="Actuals only",SUMIF('MemMon Actual'!$B$10:$B$39,'Summary TC'!$B181,'MemMon Actual'!L$10:L$39),0)+IF($B$8="Actuals + Projected",SUMIF('MemMon Total'!$B$10:$B$35,'Summary TC'!$B181,'MemMon Total'!L$10:L$35),0)</f>
        <v>0</v>
      </c>
      <c r="N183" s="687">
        <f>IF($B$8="Actuals only",SUMIF('MemMon Actual'!$B$10:$B$39,'Summary TC'!$B181,'MemMon Actual'!M$10:M$39),0)+IF($B$8="Actuals + Projected",SUMIF('MemMon Total'!$B$10:$B$35,'Summary TC'!$B181,'MemMon Total'!M$10:M$35),0)</f>
        <v>0</v>
      </c>
      <c r="O183" s="687">
        <f>IF($B$8="Actuals only",SUMIF('MemMon Actual'!$B$10:$B$39,'Summary TC'!$B181,'MemMon Actual'!N$10:N$39),0)+IF($B$8="Actuals + Projected",SUMIF('MemMon Total'!$B$10:$B$35,'Summary TC'!$B181,'MemMon Total'!N$10:N$35),0)</f>
        <v>0</v>
      </c>
      <c r="P183" s="687">
        <f>IF($B$8="Actuals only",SUMIF('MemMon Actual'!$B$10:$B$39,'Summary TC'!$B181,'MemMon Actual'!O$10:O$39),0)+IF($B$8="Actuals + Projected",SUMIF('MemMon Total'!$B$10:$B$35,'Summary TC'!$B181,'MemMon Total'!O$10:O$35),0)</f>
        <v>0</v>
      </c>
      <c r="Q183" s="687">
        <f>IF($B$8="Actuals only",SUMIF('MemMon Actual'!$B$10:$B$39,'Summary TC'!$B181,'MemMon Actual'!P$10:P$39),0)+IF($B$8="Actuals + Projected",SUMIF('MemMon Total'!$B$10:$B$35,'Summary TC'!$B181,'MemMon Total'!P$10:P$35),0)</f>
        <v>0</v>
      </c>
      <c r="R183" s="687">
        <f>IF($B$8="Actuals only",SUMIF('MemMon Actual'!$B$10:$B$39,'Summary TC'!$B181,'MemMon Actual'!Q$10:Q$39),0)+IF($B$8="Actuals + Projected",SUMIF('MemMon Total'!$B$10:$B$35,'Summary TC'!$B181,'MemMon Total'!Q$10:Q$35),0)</f>
        <v>0</v>
      </c>
      <c r="S183" s="687">
        <f>IF($B$8="Actuals only",SUMIF('MemMon Actual'!$B$10:$B$39,'Summary TC'!$B181,'MemMon Actual'!R$10:R$39),0)+IF($B$8="Actuals + Projected",SUMIF('MemMon Total'!$B$10:$B$35,'Summary TC'!$B181,'MemMon Total'!R$10:R$35),0)</f>
        <v>0</v>
      </c>
      <c r="T183" s="687">
        <f>IF($B$8="Actuals only",SUMIF('MemMon Actual'!$B$10:$B$39,'Summary TC'!$B181,'MemMon Actual'!S$10:S$39),0)+IF($B$8="Actuals + Projected",SUMIF('MemMon Total'!$B$10:$B$35,'Summary TC'!$B181,'MemMon Total'!S$10:S$35),0)</f>
        <v>0</v>
      </c>
      <c r="U183" s="687">
        <f>IF($B$8="Actuals only",SUMIF('MemMon Actual'!$B$10:$B$39,'Summary TC'!$B181,'MemMon Actual'!T$10:T$39),0)+IF($B$8="Actuals + Projected",SUMIF('MemMon Total'!$B$10:$B$35,'Summary TC'!$B181,'MemMon Total'!T$10:T$35),0)</f>
        <v>0</v>
      </c>
      <c r="V183" s="687">
        <f>IF($B$8="Actuals only",SUMIF('MemMon Actual'!$B$10:$B$39,'Summary TC'!$B181,'MemMon Actual'!U$10:U$39),0)+IF($B$8="Actuals + Projected",SUMIF('MemMon Total'!$B$10:$B$35,'Summary TC'!$B181,'MemMon Total'!U$10:U$35),0)</f>
        <v>0</v>
      </c>
      <c r="W183" s="687">
        <f>IF($B$8="Actuals only",SUMIF('MemMon Actual'!$B$10:$B$39,'Summary TC'!$B181,'MemMon Actual'!V$10:V$39),0)+IF($B$8="Actuals + Projected",SUMIF('MemMon Total'!$B$10:$B$35,'Summary TC'!$B181,'MemMon Total'!V$10:V$35),0)</f>
        <v>0</v>
      </c>
      <c r="X183" s="687">
        <f>IF($B$8="Actuals only",SUMIF('MemMon Actual'!$B$10:$B$39,'Summary TC'!$B181,'MemMon Actual'!W$10:W$39),0)+IF($B$8="Actuals + Projected",SUMIF('MemMon Total'!$B$10:$B$35,'Summary TC'!$B181,'MemMon Total'!W$10:W$35),0)</f>
        <v>0</v>
      </c>
      <c r="Y183" s="687">
        <f>IF($B$8="Actuals only",SUMIF('MemMon Actual'!$B$10:$B$39,'Summary TC'!$B181,'MemMon Actual'!X$10:X$39),0)+IF($B$8="Actuals + Projected",SUMIF('MemMon Total'!$B$10:$B$35,'Summary TC'!$B181,'MemMon Total'!X$10:X$35),0)</f>
        <v>0</v>
      </c>
      <c r="Z183" s="687">
        <f>IF($B$8="Actuals only",SUMIF('MemMon Actual'!$B$10:$B$39,'Summary TC'!$B181,'MemMon Actual'!Y$10:Y$39),0)+IF($B$8="Actuals + Projected",SUMIF('MemMon Total'!$B$10:$B$35,'Summary TC'!$B181,'MemMon Total'!Y$10:Y$35),0)</f>
        <v>0</v>
      </c>
      <c r="AA183" s="687">
        <f>IF($B$8="Actuals only",SUMIF('MemMon Actual'!$B$10:$B$39,'Summary TC'!$B181,'MemMon Actual'!Z$10:Z$39),0)+IF($B$8="Actuals + Projected",SUMIF('MemMon Total'!$B$10:$B$35,'Summary TC'!$B181,'MemMon Total'!Z$10:Z$35),0)</f>
        <v>0</v>
      </c>
      <c r="AB183" s="687">
        <f>IF($B$8="Actuals only",SUMIF('MemMon Actual'!$B$10:$B$39,'Summary TC'!$B181,'MemMon Actual'!AA$10:AA$39),0)+IF($B$8="Actuals + Projected",SUMIF('MemMon Total'!$B$10:$B$35,'Summary TC'!$B181,'MemMon Total'!AA$10:AA$35),0)</f>
        <v>0</v>
      </c>
      <c r="AC183" s="687">
        <f>IF($B$8="Actuals only",SUMIF('MemMon Actual'!$B$10:$B$39,'Summary TC'!$B181,'MemMon Actual'!AB$10:AB$39),0)+IF($B$8="Actuals + Projected",SUMIF('MemMon Total'!$B$10:$B$35,'Summary TC'!$B181,'MemMon Total'!AB$10:AB$35),0)</f>
        <v>0</v>
      </c>
      <c r="AD183" s="687">
        <f>IF($B$8="Actuals only",SUMIF('MemMon Actual'!$B$10:$B$39,'Summary TC'!$B181,'MemMon Actual'!AC$10:AC$39),0)+IF($B$8="Actuals + Projected",SUMIF('MemMon Total'!$B$10:$B$35,'Summary TC'!$B181,'MemMon Total'!AC$10:AC$35),0)</f>
        <v>0</v>
      </c>
      <c r="AE183" s="687">
        <f>IF($B$8="Actuals only",SUMIF('MemMon Actual'!$B$10:$B$39,'Summary TC'!$B181,'MemMon Actual'!AD$10:AD$39),0)+IF($B$8="Actuals + Projected",SUMIF('MemMon Total'!$B$10:$B$35,'Summary TC'!$B181,'MemMon Total'!AD$10:AD$35),0)</f>
        <v>0</v>
      </c>
      <c r="AF183" s="687">
        <f>IF($B$8="Actuals only",SUMIF('MemMon Actual'!$B$10:$B$39,'Summary TC'!$B181,'MemMon Actual'!AE$10:AE$39),0)+IF($B$8="Actuals + Projected",SUMIF('MemMon Total'!$B$10:$B$35,'Summary TC'!$B181,'MemMon Total'!AE$10:AE$35),0)</f>
        <v>0</v>
      </c>
      <c r="AG183" s="687">
        <f>IF($B$8="Actuals only",SUMIF('MemMon Actual'!$B$10:$B$39,'Summary TC'!$B181,'MemMon Actual'!AF$10:AF$39),0)+IF($B$8="Actuals + Projected",SUMIF('MemMon Total'!$B$10:$B$35,'Summary TC'!$B181,'MemMon Total'!AF$10:AF$35),0)</f>
        <v>0</v>
      </c>
      <c r="AH183" s="688">
        <f>IF($B$8="Actuals only",SUMIF('MemMon Actual'!$B$10:$B$39,'Summary TC'!$B181,'MemMon Actual'!AG$10:AG$39),0)+IF($B$8="Actuals + Projected",SUMIF('MemMon Total'!$B$10:$B$35,'Summary TC'!$B181,'MemMon Total'!AG$10:AG$35),0)</f>
        <v>0</v>
      </c>
      <c r="AI183" s="683"/>
    </row>
    <row r="184" spans="2:35" hidden="1" x14ac:dyDescent="0.2">
      <c r="B184" s="539"/>
      <c r="C184" s="668"/>
      <c r="D184" s="586"/>
      <c r="E184" s="689"/>
      <c r="F184" s="690"/>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1"/>
      <c r="AI184" s="683"/>
    </row>
    <row r="185" spans="2:35" hidden="1" x14ac:dyDescent="0.2">
      <c r="B185" s="539"/>
      <c r="C185" s="668"/>
      <c r="D185" s="586"/>
      <c r="E185" s="689"/>
      <c r="F185" s="690"/>
      <c r="G185" s="690"/>
      <c r="H185" s="690"/>
      <c r="I185" s="690"/>
      <c r="J185" s="690"/>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1"/>
      <c r="AI185" s="683"/>
    </row>
    <row r="186" spans="2:35" hidden="1" x14ac:dyDescent="0.2">
      <c r="B186" s="494" t="s">
        <v>42</v>
      </c>
      <c r="C186" s="668"/>
      <c r="D186" s="586" t="s">
        <v>148</v>
      </c>
      <c r="E186" s="689"/>
      <c r="F186" s="690"/>
      <c r="G186" s="690"/>
      <c r="H186" s="690"/>
      <c r="I186" s="690"/>
      <c r="J186" s="690"/>
      <c r="K186" s="690"/>
      <c r="L186" s="690"/>
      <c r="M186" s="690"/>
      <c r="N186" s="690"/>
      <c r="O186" s="690"/>
      <c r="P186" s="690"/>
      <c r="Q186" s="690"/>
      <c r="R186" s="690"/>
      <c r="S186" s="690"/>
      <c r="T186" s="690"/>
      <c r="U186" s="690"/>
      <c r="V186" s="690"/>
      <c r="W186" s="690"/>
      <c r="X186" s="690"/>
      <c r="Y186" s="690"/>
      <c r="Z186" s="690"/>
      <c r="AA186" s="690"/>
      <c r="AB186" s="690"/>
      <c r="AC186" s="690"/>
      <c r="AD186" s="690"/>
      <c r="AE186" s="690"/>
      <c r="AF186" s="690"/>
      <c r="AG186" s="690"/>
      <c r="AH186" s="691"/>
      <c r="AI186" s="683"/>
    </row>
    <row r="187" spans="2:35" hidden="1" x14ac:dyDescent="0.2">
      <c r="B187" s="539"/>
      <c r="C187" s="668"/>
      <c r="D187" s="692" t="s">
        <v>39</v>
      </c>
      <c r="E187" s="689"/>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1"/>
      <c r="AI187" s="683"/>
    </row>
    <row r="188" spans="2:35" hidden="1" x14ac:dyDescent="0.2">
      <c r="B188" s="625"/>
      <c r="C188" s="668"/>
      <c r="D188" s="693"/>
      <c r="E188" s="689"/>
      <c r="F188" s="690"/>
      <c r="G188" s="690"/>
      <c r="H188" s="690"/>
      <c r="I188" s="690"/>
      <c r="J188" s="690"/>
      <c r="K188" s="690"/>
      <c r="L188" s="690"/>
      <c r="M188" s="690"/>
      <c r="N188" s="690"/>
      <c r="O188" s="690"/>
      <c r="P188" s="690"/>
      <c r="Q188" s="690"/>
      <c r="R188" s="690"/>
      <c r="S188" s="690"/>
      <c r="T188" s="690"/>
      <c r="U188" s="690"/>
      <c r="V188" s="690"/>
      <c r="W188" s="690"/>
      <c r="X188" s="690"/>
      <c r="Y188" s="690"/>
      <c r="Z188" s="690"/>
      <c r="AA188" s="690"/>
      <c r="AB188" s="690"/>
      <c r="AC188" s="690"/>
      <c r="AD188" s="690"/>
      <c r="AE188" s="690"/>
      <c r="AF188" s="690"/>
      <c r="AG188" s="690"/>
      <c r="AH188" s="691"/>
      <c r="AI188" s="683"/>
    </row>
    <row r="189" spans="2:35" hidden="1" x14ac:dyDescent="0.2">
      <c r="B189" s="539" t="str">
        <f>IFERROR(VLOOKUP(C189,'MEG Def'!$A$50:$B$52,2),"")</f>
        <v/>
      </c>
      <c r="C189" s="668"/>
      <c r="D189" s="586" t="str">
        <f>IF($C189&lt;&gt;0,"Total","")</f>
        <v/>
      </c>
      <c r="E189" s="587">
        <f>IF($D$187="Yes",E204,IF($B$8="Actuals Only",IF('C Report'!$K$2&gt;E$12,SUMIF('WOW PMPM &amp; Agg'!$B$45:$B$53,'Summary TC'!$B189,'WOW PMPM &amp; Agg'!D$45:D$53),IF(AND('C Report'!$K$2=E$12,'C Report'!$K$3=1),(SUMIF('WOW PMPM &amp; Agg'!$B$45:$B$53,'Summary TC'!$B189,'WOW PMPM &amp; Agg'!D$45:D$53)*0.25),IF(AND('C Report'!$K$2=E$12,'C Report'!$K$3=2),(SUMIF('WOW PMPM &amp; Agg'!$B$45:$B$53,'Summary TC'!$B189,'WOW PMPM &amp; Agg'!D$45:D$53)*0.5),IF(AND('C Report'!$K$2=E$12,'C Report'!$K$3=3),(SUMIF('WOW PMPM &amp; Agg'!$B$45:$B$53,'Summary TC'!$B189,'WOW PMPM &amp; Agg'!D$45:D$53)*0.75),IF(AND('C Report'!$K$2=E$12,'C Report'!$K$3=4),SUMIF('WOW PMPM &amp; Agg'!$B$45:$B$53,'Summary TC'!$B189,'WOW PMPM &amp; Agg'!D$45:D$53),""))))),SUMIF('WOW PMPM &amp; Agg'!$B$45:$B$53,'Summary TC'!$B189,'WOW PMPM &amp; Agg'!D$45:D$53)))</f>
        <v>0</v>
      </c>
      <c r="F189" s="588">
        <f>IF($D$187="Yes",F204,IF($B$8="Actuals Only",IF('C Report'!$K$2&gt;F$12,SUMIF('WOW PMPM &amp; Agg'!$B$45:$B$53,'Summary TC'!$B189,'WOW PMPM &amp; Agg'!E$45:E$53),IF(AND('C Report'!$K$2=F$12,'C Report'!$K$3=1),(SUMIF('WOW PMPM &amp; Agg'!$B$45:$B$53,'Summary TC'!$B189,'WOW PMPM &amp; Agg'!E$45:E$53)*0.25),IF(AND('C Report'!$K$2=F$12,'C Report'!$K$3=2),(SUMIF('WOW PMPM &amp; Agg'!$B$45:$B$53,'Summary TC'!$B189,'WOW PMPM &amp; Agg'!E$45:E$53)*0.5),IF(AND('C Report'!$K$2=F$12,'C Report'!$K$3=3),(SUMIF('WOW PMPM &amp; Agg'!$B$45:$B$53,'Summary TC'!$B189,'WOW PMPM &amp; Agg'!E$45:E$53)*0.75),IF(AND('C Report'!$K$2=F$12,'C Report'!$K$3=4),SUMIF('WOW PMPM &amp; Agg'!$B$45:$B$53,'Summary TC'!$B189,'WOW PMPM &amp; Agg'!E$45:E$53),""))))),SUMIF('WOW PMPM &amp; Agg'!$B$45:$B$53,'Summary TC'!$B189,'WOW PMPM &amp; Agg'!E$45:E$53)))</f>
        <v>0</v>
      </c>
      <c r="G189" s="588">
        <f>IF($D$187="Yes",G204,IF($B$8="Actuals Only",IF('C Report'!$K$2&gt;G$12,SUMIF('WOW PMPM &amp; Agg'!$B$45:$B$53,'Summary TC'!$B189,'WOW PMPM &amp; Agg'!F$45:F$53),IF(AND('C Report'!$K$2=G$12,'C Report'!$K$3=1),(SUMIF('WOW PMPM &amp; Agg'!$B$45:$B$53,'Summary TC'!$B189,'WOW PMPM &amp; Agg'!F$45:F$53)*0.25),IF(AND('C Report'!$K$2=G$12,'C Report'!$K$3=2),(SUMIF('WOW PMPM &amp; Agg'!$B$45:$B$53,'Summary TC'!$B189,'WOW PMPM &amp; Agg'!F$45:F$53)*0.5),IF(AND('C Report'!$K$2=G$12,'C Report'!$K$3=3),(SUMIF('WOW PMPM &amp; Agg'!$B$45:$B$53,'Summary TC'!$B189,'WOW PMPM &amp; Agg'!F$45:F$53)*0.75),IF(AND('C Report'!$K$2=G$12,'C Report'!$K$3=4),SUMIF('WOW PMPM &amp; Agg'!$B$45:$B$53,'Summary TC'!$B189,'WOW PMPM &amp; Agg'!F$45:F$53),""))))),SUMIF('WOW PMPM &amp; Agg'!$B$45:$B$53,'Summary TC'!$B189,'WOW PMPM &amp; Agg'!F$45:F$53)))</f>
        <v>0</v>
      </c>
      <c r="H189" s="588">
        <f>IF($D$187="Yes",H204,IF($B$8="Actuals Only",IF('C Report'!$K$2&gt;H$12,SUMIF('WOW PMPM &amp; Agg'!$B$45:$B$53,'Summary TC'!$B189,'WOW PMPM &amp; Agg'!G$45:G$53),IF(AND('C Report'!$K$2=H$12,'C Report'!$K$3=1),(SUMIF('WOW PMPM &amp; Agg'!$B$45:$B$53,'Summary TC'!$B189,'WOW PMPM &amp; Agg'!G$45:G$53)*0.25),IF(AND('C Report'!$K$2=H$12,'C Report'!$K$3=2),(SUMIF('WOW PMPM &amp; Agg'!$B$45:$B$53,'Summary TC'!$B189,'WOW PMPM &amp; Agg'!G$45:G$53)*0.5),IF(AND('C Report'!$K$2=H$12,'C Report'!$K$3=3),(SUMIF('WOW PMPM &amp; Agg'!$B$45:$B$53,'Summary TC'!$B189,'WOW PMPM &amp; Agg'!G$45:G$53)*0.75),IF(AND('C Report'!$K$2=H$12,'C Report'!$K$3=4),SUMIF('WOW PMPM &amp; Agg'!$B$45:$B$53,'Summary TC'!$B189,'WOW PMPM &amp; Agg'!G$45:G$53),""))))),SUMIF('WOW PMPM &amp; Agg'!$B$45:$B$53,'Summary TC'!$B189,'WOW PMPM &amp; Agg'!G$45:G$53)))</f>
        <v>0</v>
      </c>
      <c r="I189" s="588">
        <f>IF($D$187="Yes",I204,IF($B$8="Actuals Only",IF('C Report'!$K$2&gt;I$12,SUMIF('WOW PMPM &amp; Agg'!$B$45:$B$53,'Summary TC'!$B189,'WOW PMPM &amp; Agg'!H$45:H$53),IF(AND('C Report'!$K$2=I$12,'C Report'!$K$3=1),(SUMIF('WOW PMPM &amp; Agg'!$B$45:$B$53,'Summary TC'!$B189,'WOW PMPM &amp; Agg'!H$45:H$53)*0.25),IF(AND('C Report'!$K$2=I$12,'C Report'!$K$3=2),(SUMIF('WOW PMPM &amp; Agg'!$B$45:$B$53,'Summary TC'!$B189,'WOW PMPM &amp; Agg'!H$45:H$53)*0.5),IF(AND('C Report'!$K$2=I$12,'C Report'!$K$3=3),(SUMIF('WOW PMPM &amp; Agg'!$B$45:$B$53,'Summary TC'!$B189,'WOW PMPM &amp; Agg'!H$45:H$53)*0.75),IF(AND('C Report'!$K$2=I$12,'C Report'!$K$3=4),SUMIF('WOW PMPM &amp; Agg'!$B$45:$B$53,'Summary TC'!$B189,'WOW PMPM &amp; Agg'!H$45:H$53),""))))),SUMIF('WOW PMPM &amp; Agg'!$B$45:$B$53,'Summary TC'!$B189,'WOW PMPM &amp; Agg'!H$45:H$53)))</f>
        <v>0</v>
      </c>
      <c r="J189" s="588">
        <f>IF($D$187="Yes",J204,IF($B$8="Actuals Only",IF('C Report'!$K$2&gt;J$12,SUMIF('WOW PMPM &amp; Agg'!$B$45:$B$53,'Summary TC'!$B189,'WOW PMPM &amp; Agg'!I$45:I$53),IF(AND('C Report'!$K$2=J$12,'C Report'!$K$3=1),(SUMIF('WOW PMPM &amp; Agg'!$B$45:$B$53,'Summary TC'!$B189,'WOW PMPM &amp; Agg'!I$45:I$53)*0.25),IF(AND('C Report'!$K$2=J$12,'C Report'!$K$3=2),(SUMIF('WOW PMPM &amp; Agg'!$B$45:$B$53,'Summary TC'!$B189,'WOW PMPM &amp; Agg'!I$45:I$53)*0.5),IF(AND('C Report'!$K$2=J$12,'C Report'!$K$3=3),(SUMIF('WOW PMPM &amp; Agg'!$B$45:$B$53,'Summary TC'!$B189,'WOW PMPM &amp; Agg'!I$45:I$53)*0.75),IF(AND('C Report'!$K$2=J$12,'C Report'!$K$3=4),SUMIF('WOW PMPM &amp; Agg'!$B$45:$B$53,'Summary TC'!$B189,'WOW PMPM &amp; Agg'!I$45:I$53),""))))),SUMIF('WOW PMPM &amp; Agg'!$B$45:$B$53,'Summary TC'!$B189,'WOW PMPM &amp; Agg'!I$45:I$53)))</f>
        <v>0</v>
      </c>
      <c r="K189" s="588">
        <f>IF($D$187="Yes",K204,IF($B$8="Actuals Only",IF('C Report'!$K$2&gt;K$12,SUMIF('WOW PMPM &amp; Agg'!$B$45:$B$53,'Summary TC'!$B189,'WOW PMPM &amp; Agg'!J$45:J$53),IF(AND('C Report'!$K$2=K$12,'C Report'!$K$3=1),(SUMIF('WOW PMPM &amp; Agg'!$B$45:$B$53,'Summary TC'!$B189,'WOW PMPM &amp; Agg'!J$45:J$53)*0.25),IF(AND('C Report'!$K$2=K$12,'C Report'!$K$3=2),(SUMIF('WOW PMPM &amp; Agg'!$B$45:$B$53,'Summary TC'!$B189,'WOW PMPM &amp; Agg'!J$45:J$53)*0.5),IF(AND('C Report'!$K$2=K$12,'C Report'!$K$3=3),(SUMIF('WOW PMPM &amp; Agg'!$B$45:$B$53,'Summary TC'!$B189,'WOW PMPM &amp; Agg'!J$45:J$53)*0.75),IF(AND('C Report'!$K$2=K$12,'C Report'!$K$3=4),SUMIF('WOW PMPM &amp; Agg'!$B$45:$B$53,'Summary TC'!$B189,'WOW PMPM &amp; Agg'!J$45:J$53),""))))),SUMIF('WOW PMPM &amp; Agg'!$B$45:$B$53,'Summary TC'!$B189,'WOW PMPM &amp; Agg'!J$45:J$53)))</f>
        <v>0</v>
      </c>
      <c r="L189" s="588">
        <f>IF($D$187="Yes",L204,IF($B$8="Actuals Only",IF('C Report'!$K$2&gt;L$12,SUMIF('WOW PMPM &amp; Agg'!$B$45:$B$53,'Summary TC'!$B189,'WOW PMPM &amp; Agg'!K$45:K$53),IF(AND('C Report'!$K$2=L$12,'C Report'!$K$3=1),(SUMIF('WOW PMPM &amp; Agg'!$B$45:$B$53,'Summary TC'!$B189,'WOW PMPM &amp; Agg'!K$45:K$53)*0.25),IF(AND('C Report'!$K$2=L$12,'C Report'!$K$3=2),(SUMIF('WOW PMPM &amp; Agg'!$B$45:$B$53,'Summary TC'!$B189,'WOW PMPM &amp; Agg'!K$45:K$53)*0.5),IF(AND('C Report'!$K$2=L$12,'C Report'!$K$3=3),(SUMIF('WOW PMPM &amp; Agg'!$B$45:$B$53,'Summary TC'!$B189,'WOW PMPM &amp; Agg'!K$45:K$53)*0.75),IF(AND('C Report'!$K$2=L$12,'C Report'!$K$3=4),SUMIF('WOW PMPM &amp; Agg'!$B$45:$B$53,'Summary TC'!$B189,'WOW PMPM &amp; Agg'!K$45:K$53),""))))),SUMIF('WOW PMPM &amp; Agg'!$B$45:$B$53,'Summary TC'!$B189,'WOW PMPM &amp; Agg'!K$45:K$53)))</f>
        <v>0</v>
      </c>
      <c r="M189" s="588">
        <f>IF($D$187="Yes",M204,IF($B$8="Actuals Only",IF('C Report'!$K$2&gt;M$12,SUMIF('WOW PMPM &amp; Agg'!$B$45:$B$53,'Summary TC'!$B189,'WOW PMPM &amp; Agg'!L$45:L$53),IF(AND('C Report'!$K$2=M$12,'C Report'!$K$3=1),(SUMIF('WOW PMPM &amp; Agg'!$B$45:$B$53,'Summary TC'!$B189,'WOW PMPM &amp; Agg'!L$45:L$53)*0.25),IF(AND('C Report'!$K$2=M$12,'C Report'!$K$3=2),(SUMIF('WOW PMPM &amp; Agg'!$B$45:$B$53,'Summary TC'!$B189,'WOW PMPM &amp; Agg'!L$45:L$53)*0.5),IF(AND('C Report'!$K$2=M$12,'C Report'!$K$3=3),(SUMIF('WOW PMPM &amp; Agg'!$B$45:$B$53,'Summary TC'!$B189,'WOW PMPM &amp; Agg'!L$45:L$53)*0.75),IF(AND('C Report'!$K$2=M$12,'C Report'!$K$3=4),SUMIF('WOW PMPM &amp; Agg'!$B$45:$B$53,'Summary TC'!$B189,'WOW PMPM &amp; Agg'!L$45:L$53),""))))),SUMIF('WOW PMPM &amp; Agg'!$B$45:$B$53,'Summary TC'!$B189,'WOW PMPM &amp; Agg'!L$45:L$53)))</f>
        <v>0</v>
      </c>
      <c r="N189" s="588">
        <f>IF($D$187="Yes",N204,IF($B$8="Actuals Only",IF('C Report'!$K$2&gt;N$12,SUMIF('WOW PMPM &amp; Agg'!$B$45:$B$53,'Summary TC'!$B189,'WOW PMPM &amp; Agg'!M$45:M$53),IF(AND('C Report'!$K$2=N$12,'C Report'!$K$3=1),(SUMIF('WOW PMPM &amp; Agg'!$B$45:$B$53,'Summary TC'!$B189,'WOW PMPM &amp; Agg'!M$45:M$53)*0.25),IF(AND('C Report'!$K$2=N$12,'C Report'!$K$3=2),(SUMIF('WOW PMPM &amp; Agg'!$B$45:$B$53,'Summary TC'!$B189,'WOW PMPM &amp; Agg'!M$45:M$53)*0.5),IF(AND('C Report'!$K$2=N$12,'C Report'!$K$3=3),(SUMIF('WOW PMPM &amp; Agg'!$B$45:$B$53,'Summary TC'!$B189,'WOW PMPM &amp; Agg'!M$45:M$53)*0.75),IF(AND('C Report'!$K$2=N$12,'C Report'!$K$3=4),SUMIF('WOW PMPM &amp; Agg'!$B$45:$B$53,'Summary TC'!$B189,'WOW PMPM &amp; Agg'!M$45:M$53),""))))),SUMIF('WOW PMPM &amp; Agg'!$B$45:$B$53,'Summary TC'!$B189,'WOW PMPM &amp; Agg'!M$45:M$53)))</f>
        <v>0</v>
      </c>
      <c r="O189" s="588">
        <f>IF($D$187="Yes",O204,IF($B$8="Actuals Only",IF('C Report'!$K$2&gt;O$12,SUMIF('WOW PMPM &amp; Agg'!$B$45:$B$53,'Summary TC'!$B189,'WOW PMPM &amp; Agg'!N$45:N$53),IF(AND('C Report'!$K$2=O$12,'C Report'!$K$3=1),(SUMIF('WOW PMPM &amp; Agg'!$B$45:$B$53,'Summary TC'!$B189,'WOW PMPM &amp; Agg'!N$45:N$53)*0.25),IF(AND('C Report'!$K$2=O$12,'C Report'!$K$3=2),(SUMIF('WOW PMPM &amp; Agg'!$B$45:$B$53,'Summary TC'!$B189,'WOW PMPM &amp; Agg'!N$45:N$53)*0.5),IF(AND('C Report'!$K$2=O$12,'C Report'!$K$3=3),(SUMIF('WOW PMPM &amp; Agg'!$B$45:$B$53,'Summary TC'!$B189,'WOW PMPM &amp; Agg'!N$45:N$53)*0.75),IF(AND('C Report'!$K$2=O$12,'C Report'!$K$3=4),SUMIF('WOW PMPM &amp; Agg'!$B$45:$B$53,'Summary TC'!$B189,'WOW PMPM &amp; Agg'!N$45:N$53),""))))),SUMIF('WOW PMPM &amp; Agg'!$B$45:$B$53,'Summary TC'!$B189,'WOW PMPM &amp; Agg'!N$45:N$53)))</f>
        <v>0</v>
      </c>
      <c r="P189" s="588">
        <f>IF($D$187="Yes",P204,IF($B$8="Actuals Only",IF('C Report'!$K$2&gt;P$12,SUMIF('WOW PMPM &amp; Agg'!$B$45:$B$53,'Summary TC'!$B189,'WOW PMPM &amp; Agg'!O$45:O$53),IF(AND('C Report'!$K$2=P$12,'C Report'!$K$3=1),(SUMIF('WOW PMPM &amp; Agg'!$B$45:$B$53,'Summary TC'!$B189,'WOW PMPM &amp; Agg'!O$45:O$53)*0.25),IF(AND('C Report'!$K$2=P$12,'C Report'!$K$3=2),(SUMIF('WOW PMPM &amp; Agg'!$B$45:$B$53,'Summary TC'!$B189,'WOW PMPM &amp; Agg'!O$45:O$53)*0.5),IF(AND('C Report'!$K$2=P$12,'C Report'!$K$3=3),(SUMIF('WOW PMPM &amp; Agg'!$B$45:$B$53,'Summary TC'!$B189,'WOW PMPM &amp; Agg'!O$45:O$53)*0.75),IF(AND('C Report'!$K$2=P$12,'C Report'!$K$3=4),SUMIF('WOW PMPM &amp; Agg'!$B$45:$B$53,'Summary TC'!$B189,'WOW PMPM &amp; Agg'!O$45:O$53),""))))),SUMIF('WOW PMPM &amp; Agg'!$B$45:$B$53,'Summary TC'!$B189,'WOW PMPM &amp; Agg'!O$45:O$53)))</f>
        <v>0</v>
      </c>
      <c r="Q189" s="588">
        <f>IF($D$187="Yes",Q204,IF($B$8="Actuals Only",IF('C Report'!$K$2&gt;Q$12,SUMIF('WOW PMPM &amp; Agg'!$B$45:$B$53,'Summary TC'!$B189,'WOW PMPM &amp; Agg'!P$45:P$53),IF(AND('C Report'!$K$2=Q$12,'C Report'!$K$3=1),(SUMIF('WOW PMPM &amp; Agg'!$B$45:$B$53,'Summary TC'!$B189,'WOW PMPM &amp; Agg'!P$45:P$53)*0.25),IF(AND('C Report'!$K$2=Q$12,'C Report'!$K$3=2),(SUMIF('WOW PMPM &amp; Agg'!$B$45:$B$53,'Summary TC'!$B189,'WOW PMPM &amp; Agg'!P$45:P$53)*0.5),IF(AND('C Report'!$K$2=Q$12,'C Report'!$K$3=3),(SUMIF('WOW PMPM &amp; Agg'!$B$45:$B$53,'Summary TC'!$B189,'WOW PMPM &amp; Agg'!P$45:P$53)*0.75),IF(AND('C Report'!$K$2=Q$12,'C Report'!$K$3=4),SUMIF('WOW PMPM &amp; Agg'!$B$45:$B$53,'Summary TC'!$B189,'WOW PMPM &amp; Agg'!P$45:P$53),""))))),SUMIF('WOW PMPM &amp; Agg'!$B$45:$B$53,'Summary TC'!$B189,'WOW PMPM &amp; Agg'!P$45:P$53)))</f>
        <v>0</v>
      </c>
      <c r="R189" s="588">
        <f>IF($D$187="Yes",R204,IF($B$8="Actuals Only",IF('C Report'!$K$2&gt;R$12,SUMIF('WOW PMPM &amp; Agg'!$B$45:$B$53,'Summary TC'!$B189,'WOW PMPM &amp; Agg'!Q$45:Q$53),IF(AND('C Report'!$K$2=R$12,'C Report'!$K$3=1),(SUMIF('WOW PMPM &amp; Agg'!$B$45:$B$53,'Summary TC'!$B189,'WOW PMPM &amp; Agg'!Q$45:Q$53)*0.25),IF(AND('C Report'!$K$2=R$12,'C Report'!$K$3=2),(SUMIF('WOW PMPM &amp; Agg'!$B$45:$B$53,'Summary TC'!$B189,'WOW PMPM &amp; Agg'!Q$45:Q$53)*0.5),IF(AND('C Report'!$K$2=R$12,'C Report'!$K$3=3),(SUMIF('WOW PMPM &amp; Agg'!$B$45:$B$53,'Summary TC'!$B189,'WOW PMPM &amp; Agg'!Q$45:Q$53)*0.75),IF(AND('C Report'!$K$2=R$12,'C Report'!$K$3=4),SUMIF('WOW PMPM &amp; Agg'!$B$45:$B$53,'Summary TC'!$B189,'WOW PMPM &amp; Agg'!Q$45:Q$53),""))))),SUMIF('WOW PMPM &amp; Agg'!$B$45:$B$53,'Summary TC'!$B189,'WOW PMPM &amp; Agg'!Q$45:Q$53)))</f>
        <v>0</v>
      </c>
      <c r="S189" s="588">
        <f>IF($D$187="Yes",S204,IF($B$8="Actuals Only",IF('C Report'!$K$2&gt;S$12,SUMIF('WOW PMPM &amp; Agg'!$B$45:$B$53,'Summary TC'!$B189,'WOW PMPM &amp; Agg'!R$45:R$53),IF(AND('C Report'!$K$2=S$12,'C Report'!$K$3=1),(SUMIF('WOW PMPM &amp; Agg'!$B$45:$B$53,'Summary TC'!$B189,'WOW PMPM &amp; Agg'!R$45:R$53)*0.25),IF(AND('C Report'!$K$2=S$12,'C Report'!$K$3=2),(SUMIF('WOW PMPM &amp; Agg'!$B$45:$B$53,'Summary TC'!$B189,'WOW PMPM &amp; Agg'!R$45:R$53)*0.5),IF(AND('C Report'!$K$2=S$12,'C Report'!$K$3=3),(SUMIF('WOW PMPM &amp; Agg'!$B$45:$B$53,'Summary TC'!$B189,'WOW PMPM &amp; Agg'!R$45:R$53)*0.75),IF(AND('C Report'!$K$2=S$12,'C Report'!$K$3=4),SUMIF('WOW PMPM &amp; Agg'!$B$45:$B$53,'Summary TC'!$B189,'WOW PMPM &amp; Agg'!R$45:R$53),""))))),SUMIF('WOW PMPM &amp; Agg'!$B$45:$B$53,'Summary TC'!$B189,'WOW PMPM &amp; Agg'!R$45:R$53)))</f>
        <v>0</v>
      </c>
      <c r="T189" s="588">
        <f>IF($D$187="Yes",T204,IF($B$8="Actuals Only",IF('C Report'!$K$2&gt;T$12,SUMIF('WOW PMPM &amp; Agg'!$B$45:$B$53,'Summary TC'!$B189,'WOW PMPM &amp; Agg'!S$45:S$53),IF(AND('C Report'!$K$2=T$12,'C Report'!$K$3=1),(SUMIF('WOW PMPM &amp; Agg'!$B$45:$B$53,'Summary TC'!$B189,'WOW PMPM &amp; Agg'!S$45:S$53)*0.25),IF(AND('C Report'!$K$2=T$12,'C Report'!$K$3=2),(SUMIF('WOW PMPM &amp; Agg'!$B$45:$B$53,'Summary TC'!$B189,'WOW PMPM &amp; Agg'!S$45:S$53)*0.5),IF(AND('C Report'!$K$2=T$12,'C Report'!$K$3=3),(SUMIF('WOW PMPM &amp; Agg'!$B$45:$B$53,'Summary TC'!$B189,'WOW PMPM &amp; Agg'!S$45:S$53)*0.75),IF(AND('C Report'!$K$2=T$12,'C Report'!$K$3=4),SUMIF('WOW PMPM &amp; Agg'!$B$45:$B$53,'Summary TC'!$B189,'WOW PMPM &amp; Agg'!S$45:S$53),""))))),SUMIF('WOW PMPM &amp; Agg'!$B$45:$B$53,'Summary TC'!$B189,'WOW PMPM &amp; Agg'!S$45:S$53)))</f>
        <v>0</v>
      </c>
      <c r="U189" s="588">
        <f>IF($D$187="Yes",U204,IF($B$8="Actuals Only",IF('C Report'!$K$2&gt;U$12,SUMIF('WOW PMPM &amp; Agg'!$B$45:$B$53,'Summary TC'!$B189,'WOW PMPM &amp; Agg'!T$45:T$53),IF(AND('C Report'!$K$2=U$12,'C Report'!$K$3=1),(SUMIF('WOW PMPM &amp; Agg'!$B$45:$B$53,'Summary TC'!$B189,'WOW PMPM &amp; Agg'!T$45:T$53)*0.25),IF(AND('C Report'!$K$2=U$12,'C Report'!$K$3=2),(SUMIF('WOW PMPM &amp; Agg'!$B$45:$B$53,'Summary TC'!$B189,'WOW PMPM &amp; Agg'!T$45:T$53)*0.5),IF(AND('C Report'!$K$2=U$12,'C Report'!$K$3=3),(SUMIF('WOW PMPM &amp; Agg'!$B$45:$B$53,'Summary TC'!$B189,'WOW PMPM &amp; Agg'!T$45:T$53)*0.75),IF(AND('C Report'!$K$2=U$12,'C Report'!$K$3=4),SUMIF('WOW PMPM &amp; Agg'!$B$45:$B$53,'Summary TC'!$B189,'WOW PMPM &amp; Agg'!T$45:T$53),""))))),SUMIF('WOW PMPM &amp; Agg'!$B$45:$B$53,'Summary TC'!$B189,'WOW PMPM &amp; Agg'!T$45:T$53)))</f>
        <v>0</v>
      </c>
      <c r="V189" s="588">
        <f>IF($D$187="Yes",V204,IF($B$8="Actuals Only",IF('C Report'!$K$2&gt;V$12,SUMIF('WOW PMPM &amp; Agg'!$B$45:$B$53,'Summary TC'!$B189,'WOW PMPM &amp; Agg'!U$45:U$53),IF(AND('C Report'!$K$2=V$12,'C Report'!$K$3=1),(SUMIF('WOW PMPM &amp; Agg'!$B$45:$B$53,'Summary TC'!$B189,'WOW PMPM &amp; Agg'!U$45:U$53)*0.25),IF(AND('C Report'!$K$2=V$12,'C Report'!$K$3=2),(SUMIF('WOW PMPM &amp; Agg'!$B$45:$B$53,'Summary TC'!$B189,'WOW PMPM &amp; Agg'!U$45:U$53)*0.5),IF(AND('C Report'!$K$2=V$12,'C Report'!$K$3=3),(SUMIF('WOW PMPM &amp; Agg'!$B$45:$B$53,'Summary TC'!$B189,'WOW PMPM &amp; Agg'!U$45:U$53)*0.75),IF(AND('C Report'!$K$2=V$12,'C Report'!$K$3=4),SUMIF('WOW PMPM &amp; Agg'!$B$45:$B$53,'Summary TC'!$B189,'WOW PMPM &amp; Agg'!U$45:U$53),""))))),SUMIF('WOW PMPM &amp; Agg'!$B$45:$B$53,'Summary TC'!$B189,'WOW PMPM &amp; Agg'!U$45:U$53)))</f>
        <v>0</v>
      </c>
      <c r="W189" s="588">
        <f>IF($D$187="Yes",W204,IF($B$8="Actuals Only",IF('C Report'!$K$2&gt;W$12,SUMIF('WOW PMPM &amp; Agg'!$B$45:$B$53,'Summary TC'!$B189,'WOW PMPM &amp; Agg'!V$45:V$53),IF(AND('C Report'!$K$2=W$12,'C Report'!$K$3=1),(SUMIF('WOW PMPM &amp; Agg'!$B$45:$B$53,'Summary TC'!$B189,'WOW PMPM &amp; Agg'!V$45:V$53)*0.25),IF(AND('C Report'!$K$2=W$12,'C Report'!$K$3=2),(SUMIF('WOW PMPM &amp; Agg'!$B$45:$B$53,'Summary TC'!$B189,'WOW PMPM &amp; Agg'!V$45:V$53)*0.5),IF(AND('C Report'!$K$2=W$12,'C Report'!$K$3=3),(SUMIF('WOW PMPM &amp; Agg'!$B$45:$B$53,'Summary TC'!$B189,'WOW PMPM &amp; Agg'!V$45:V$53)*0.75),IF(AND('C Report'!$K$2=W$12,'C Report'!$K$3=4),SUMIF('WOW PMPM &amp; Agg'!$B$45:$B$53,'Summary TC'!$B189,'WOW PMPM &amp; Agg'!V$45:V$53),""))))),SUMIF('WOW PMPM &amp; Agg'!$B$45:$B$53,'Summary TC'!$B189,'WOW PMPM &amp; Agg'!V$45:V$53)))</f>
        <v>0</v>
      </c>
      <c r="X189" s="588">
        <f>IF($D$187="Yes",X204,IF($B$8="Actuals Only",IF('C Report'!$K$2&gt;X$12,SUMIF('WOW PMPM &amp; Agg'!$B$45:$B$53,'Summary TC'!$B189,'WOW PMPM &amp; Agg'!W$45:W$53),IF(AND('C Report'!$K$2=X$12,'C Report'!$K$3=1),(SUMIF('WOW PMPM &amp; Agg'!$B$45:$B$53,'Summary TC'!$B189,'WOW PMPM &amp; Agg'!W$45:W$53)*0.25),IF(AND('C Report'!$K$2=X$12,'C Report'!$K$3=2),(SUMIF('WOW PMPM &amp; Agg'!$B$45:$B$53,'Summary TC'!$B189,'WOW PMPM &amp; Agg'!W$45:W$53)*0.5),IF(AND('C Report'!$K$2=X$12,'C Report'!$K$3=3),(SUMIF('WOW PMPM &amp; Agg'!$B$45:$B$53,'Summary TC'!$B189,'WOW PMPM &amp; Agg'!W$45:W$53)*0.75),IF(AND('C Report'!$K$2=X$12,'C Report'!$K$3=4),SUMIF('WOW PMPM &amp; Agg'!$B$45:$B$53,'Summary TC'!$B189,'WOW PMPM &amp; Agg'!W$45:W$53),""))))),SUMIF('WOW PMPM &amp; Agg'!$B$45:$B$53,'Summary TC'!$B189,'WOW PMPM &amp; Agg'!W$45:W$53)))</f>
        <v>0</v>
      </c>
      <c r="Y189" s="588">
        <f>IF($D$187="Yes",Y204,IF($B$8="Actuals Only",IF('C Report'!$K$2&gt;Y$12,SUMIF('WOW PMPM &amp; Agg'!$B$45:$B$53,'Summary TC'!$B189,'WOW PMPM &amp; Agg'!X$45:X$53),IF(AND('C Report'!$K$2=Y$12,'C Report'!$K$3=1),(SUMIF('WOW PMPM &amp; Agg'!$B$45:$B$53,'Summary TC'!$B189,'WOW PMPM &amp; Agg'!X$45:X$53)*0.25),IF(AND('C Report'!$K$2=Y$12,'C Report'!$K$3=2),(SUMIF('WOW PMPM &amp; Agg'!$B$45:$B$53,'Summary TC'!$B189,'WOW PMPM &amp; Agg'!X$45:X$53)*0.5),IF(AND('C Report'!$K$2=Y$12,'C Report'!$K$3=3),(SUMIF('WOW PMPM &amp; Agg'!$B$45:$B$53,'Summary TC'!$B189,'WOW PMPM &amp; Agg'!X$45:X$53)*0.75),IF(AND('C Report'!$K$2=Y$12,'C Report'!$K$3=4),SUMIF('WOW PMPM &amp; Agg'!$B$45:$B$53,'Summary TC'!$B189,'WOW PMPM &amp; Agg'!X$45:X$53),""))))),SUMIF('WOW PMPM &amp; Agg'!$B$45:$B$53,'Summary TC'!$B189,'WOW PMPM &amp; Agg'!X$45:X$53)))</f>
        <v>0</v>
      </c>
      <c r="Z189" s="588">
        <f>IF($D$187="Yes",Z204,IF($B$8="Actuals Only",IF('C Report'!$K$2&gt;Z$12,SUMIF('WOW PMPM &amp; Agg'!$B$45:$B$53,'Summary TC'!$B189,'WOW PMPM &amp; Agg'!Y$45:Y$53),IF(AND('C Report'!$K$2=Z$12,'C Report'!$K$3=1),(SUMIF('WOW PMPM &amp; Agg'!$B$45:$B$53,'Summary TC'!$B189,'WOW PMPM &amp; Agg'!Y$45:Y$53)*0.25),IF(AND('C Report'!$K$2=Z$12,'C Report'!$K$3=2),(SUMIF('WOW PMPM &amp; Agg'!$B$45:$B$53,'Summary TC'!$B189,'WOW PMPM &amp; Agg'!Y$45:Y$53)*0.5),IF(AND('C Report'!$K$2=Z$12,'C Report'!$K$3=3),(SUMIF('WOW PMPM &amp; Agg'!$B$45:$B$53,'Summary TC'!$B189,'WOW PMPM &amp; Agg'!Y$45:Y$53)*0.75),IF(AND('C Report'!$K$2=Z$12,'C Report'!$K$3=4),SUMIF('WOW PMPM &amp; Agg'!$B$45:$B$53,'Summary TC'!$B189,'WOW PMPM &amp; Agg'!Y$45:Y$53),""))))),SUMIF('WOW PMPM &amp; Agg'!$B$45:$B$53,'Summary TC'!$B189,'WOW PMPM &amp; Agg'!Y$45:Y$53)))</f>
        <v>0</v>
      </c>
      <c r="AA189" s="588">
        <f>IF($D$187="Yes",AA204,IF($B$8="Actuals Only",IF('C Report'!$K$2&gt;AA$12,SUMIF('WOW PMPM &amp; Agg'!$B$45:$B$53,'Summary TC'!$B189,'WOW PMPM &amp; Agg'!Z$45:Z$53),IF(AND('C Report'!$K$2=AA$12,'C Report'!$K$3=1),(SUMIF('WOW PMPM &amp; Agg'!$B$45:$B$53,'Summary TC'!$B189,'WOW PMPM &amp; Agg'!Z$45:Z$53)*0.25),IF(AND('C Report'!$K$2=AA$12,'C Report'!$K$3=2),(SUMIF('WOW PMPM &amp; Agg'!$B$45:$B$53,'Summary TC'!$B189,'WOW PMPM &amp; Agg'!Z$45:Z$53)*0.5),IF(AND('C Report'!$K$2=AA$12,'C Report'!$K$3=3),(SUMIF('WOW PMPM &amp; Agg'!$B$45:$B$53,'Summary TC'!$B189,'WOW PMPM &amp; Agg'!Z$45:Z$53)*0.75),IF(AND('C Report'!$K$2=AA$12,'C Report'!$K$3=4),SUMIF('WOW PMPM &amp; Agg'!$B$45:$B$53,'Summary TC'!$B189,'WOW PMPM &amp; Agg'!Z$45:Z$53),""))))),SUMIF('WOW PMPM &amp; Agg'!$B$45:$B$53,'Summary TC'!$B189,'WOW PMPM &amp; Agg'!Z$45:Z$53)))</f>
        <v>0</v>
      </c>
      <c r="AB189" s="588">
        <f>IF($D$187="Yes",AB204,IF($B$8="Actuals Only",IF('C Report'!$K$2&gt;AB$12,SUMIF('WOW PMPM &amp; Agg'!$B$45:$B$53,'Summary TC'!$B189,'WOW PMPM &amp; Agg'!AA$45:AA$53),IF(AND('C Report'!$K$2=AB$12,'C Report'!$K$3=1),(SUMIF('WOW PMPM &amp; Agg'!$B$45:$B$53,'Summary TC'!$B189,'WOW PMPM &amp; Agg'!AA$45:AA$53)*0.25),IF(AND('C Report'!$K$2=AB$12,'C Report'!$K$3=2),(SUMIF('WOW PMPM &amp; Agg'!$B$45:$B$53,'Summary TC'!$B189,'WOW PMPM &amp; Agg'!AA$45:AA$53)*0.5),IF(AND('C Report'!$K$2=AB$12,'C Report'!$K$3=3),(SUMIF('WOW PMPM &amp; Agg'!$B$45:$B$53,'Summary TC'!$B189,'WOW PMPM &amp; Agg'!AA$45:AA$53)*0.75),IF(AND('C Report'!$K$2=AB$12,'C Report'!$K$3=4),SUMIF('WOW PMPM &amp; Agg'!$B$45:$B$53,'Summary TC'!$B189,'WOW PMPM &amp; Agg'!AA$45:AA$53),""))))),SUMIF('WOW PMPM &amp; Agg'!$B$45:$B$53,'Summary TC'!$B189,'WOW PMPM &amp; Agg'!AA$45:AA$53)))</f>
        <v>0</v>
      </c>
      <c r="AC189" s="588">
        <f>IF($D$187="Yes",AC204,IF($B$8="Actuals Only",IF('C Report'!$K$2&gt;AC$12,SUMIF('WOW PMPM &amp; Agg'!$B$45:$B$53,'Summary TC'!$B189,'WOW PMPM &amp; Agg'!AB$45:AB$53),IF(AND('C Report'!$K$2=AC$12,'C Report'!$K$3=1),(SUMIF('WOW PMPM &amp; Agg'!$B$45:$B$53,'Summary TC'!$B189,'WOW PMPM &amp; Agg'!AB$45:AB$53)*0.25),IF(AND('C Report'!$K$2=AC$12,'C Report'!$K$3=2),(SUMIF('WOW PMPM &amp; Agg'!$B$45:$B$53,'Summary TC'!$B189,'WOW PMPM &amp; Agg'!AB$45:AB$53)*0.5),IF(AND('C Report'!$K$2=AC$12,'C Report'!$K$3=3),(SUMIF('WOW PMPM &amp; Agg'!$B$45:$B$53,'Summary TC'!$B189,'WOW PMPM &amp; Agg'!AB$45:AB$53)*0.75),IF(AND('C Report'!$K$2=AC$12,'C Report'!$K$3=4),SUMIF('WOW PMPM &amp; Agg'!$B$45:$B$53,'Summary TC'!$B189,'WOW PMPM &amp; Agg'!AB$45:AB$53),""))))),SUMIF('WOW PMPM &amp; Agg'!$B$45:$B$53,'Summary TC'!$B189,'WOW PMPM &amp; Agg'!AB$45:AB$53)))</f>
        <v>0</v>
      </c>
      <c r="AD189" s="588">
        <f>IF($D$187="Yes",AD204,IF($B$8="Actuals Only",IF('C Report'!$K$2&gt;AD$12,SUMIF('WOW PMPM &amp; Agg'!$B$45:$B$53,'Summary TC'!$B189,'WOW PMPM &amp; Agg'!AC$45:AC$53),IF(AND('C Report'!$K$2=AD$12,'C Report'!$K$3=1),(SUMIF('WOW PMPM &amp; Agg'!$B$45:$B$53,'Summary TC'!$B189,'WOW PMPM &amp; Agg'!AC$45:AC$53)*0.25),IF(AND('C Report'!$K$2=AD$12,'C Report'!$K$3=2),(SUMIF('WOW PMPM &amp; Agg'!$B$45:$B$53,'Summary TC'!$B189,'WOW PMPM &amp; Agg'!AC$45:AC$53)*0.5),IF(AND('C Report'!$K$2=AD$12,'C Report'!$K$3=3),(SUMIF('WOW PMPM &amp; Agg'!$B$45:$B$53,'Summary TC'!$B189,'WOW PMPM &amp; Agg'!AC$45:AC$53)*0.75),IF(AND('C Report'!$K$2=AD$12,'C Report'!$K$3=4),SUMIF('WOW PMPM &amp; Agg'!$B$45:$B$53,'Summary TC'!$B189,'WOW PMPM &amp; Agg'!AC$45:AC$53),""))))),SUMIF('WOW PMPM &amp; Agg'!$B$45:$B$53,'Summary TC'!$B189,'WOW PMPM &amp; Agg'!AC$45:AC$53)))</f>
        <v>0</v>
      </c>
      <c r="AE189" s="588">
        <f>IF($D$187="Yes",AE204,IF($B$8="Actuals Only",IF('C Report'!$K$2&gt;AE$12,SUMIF('WOW PMPM &amp; Agg'!$B$45:$B$53,'Summary TC'!$B189,'WOW PMPM &amp; Agg'!AD$45:AD$53),IF(AND('C Report'!$K$2=AE$12,'C Report'!$K$3=1),(SUMIF('WOW PMPM &amp; Agg'!$B$45:$B$53,'Summary TC'!$B189,'WOW PMPM &amp; Agg'!AD$45:AD$53)*0.25),IF(AND('C Report'!$K$2=AE$12,'C Report'!$K$3=2),(SUMIF('WOW PMPM &amp; Agg'!$B$45:$B$53,'Summary TC'!$B189,'WOW PMPM &amp; Agg'!AD$45:AD$53)*0.5),IF(AND('C Report'!$K$2=AE$12,'C Report'!$K$3=3),(SUMIF('WOW PMPM &amp; Agg'!$B$45:$B$53,'Summary TC'!$B189,'WOW PMPM &amp; Agg'!AD$45:AD$53)*0.75),IF(AND('C Report'!$K$2=AE$12,'C Report'!$K$3=4),SUMIF('WOW PMPM &amp; Agg'!$B$45:$B$53,'Summary TC'!$B189,'WOW PMPM &amp; Agg'!AD$45:AD$53),""))))),SUMIF('WOW PMPM &amp; Agg'!$B$45:$B$53,'Summary TC'!$B189,'WOW PMPM &amp; Agg'!AD$45:AD$53)))</f>
        <v>0</v>
      </c>
      <c r="AF189" s="588">
        <f>IF($D$187="Yes",AF204,IF($B$8="Actuals Only",IF('C Report'!$K$2&gt;AF$12,SUMIF('WOW PMPM &amp; Agg'!$B$45:$B$53,'Summary TC'!$B189,'WOW PMPM &amp; Agg'!AE$45:AE$53),IF(AND('C Report'!$K$2=AF$12,'C Report'!$K$3=1),(SUMIF('WOW PMPM &amp; Agg'!$B$45:$B$53,'Summary TC'!$B189,'WOW PMPM &amp; Agg'!AE$45:AE$53)*0.25),IF(AND('C Report'!$K$2=AF$12,'C Report'!$K$3=2),(SUMIF('WOW PMPM &amp; Agg'!$B$45:$B$53,'Summary TC'!$B189,'WOW PMPM &amp; Agg'!AE$45:AE$53)*0.5),IF(AND('C Report'!$K$2=AF$12,'C Report'!$K$3=3),(SUMIF('WOW PMPM &amp; Agg'!$B$45:$B$53,'Summary TC'!$B189,'WOW PMPM &amp; Agg'!AE$45:AE$53)*0.75),IF(AND('C Report'!$K$2=AF$12,'C Report'!$K$3=4),SUMIF('WOW PMPM &amp; Agg'!$B$45:$B$53,'Summary TC'!$B189,'WOW PMPM &amp; Agg'!AE$45:AE$53),""))))),SUMIF('WOW PMPM &amp; Agg'!$B$45:$B$53,'Summary TC'!$B189,'WOW PMPM &amp; Agg'!AE$45:AE$53)))</f>
        <v>0</v>
      </c>
      <c r="AG189" s="588">
        <f>IF($D$187="Yes",AG204,IF($B$8="Actuals Only",IF('C Report'!$K$2&gt;AG$12,SUMIF('WOW PMPM &amp; Agg'!$B$45:$B$53,'Summary TC'!$B189,'WOW PMPM &amp; Agg'!AF$45:AF$53),IF(AND('C Report'!$K$2=AG$12,'C Report'!$K$3=1),(SUMIF('WOW PMPM &amp; Agg'!$B$45:$B$53,'Summary TC'!$B189,'WOW PMPM &amp; Agg'!AF$45:AF$53)*0.25),IF(AND('C Report'!$K$2=AG$12,'C Report'!$K$3=2),(SUMIF('WOW PMPM &amp; Agg'!$B$45:$B$53,'Summary TC'!$B189,'WOW PMPM &amp; Agg'!AF$45:AF$53)*0.5),IF(AND('C Report'!$K$2=AG$12,'C Report'!$K$3=3),(SUMIF('WOW PMPM &amp; Agg'!$B$45:$B$53,'Summary TC'!$B189,'WOW PMPM &amp; Agg'!AF$45:AF$53)*0.75),IF(AND('C Report'!$K$2=AG$12,'C Report'!$K$3=4),SUMIF('WOW PMPM &amp; Agg'!$B$45:$B$53,'Summary TC'!$B189,'WOW PMPM &amp; Agg'!AF$45:AF$53),""))))),SUMIF('WOW PMPM &amp; Agg'!$B$45:$B$53,'Summary TC'!$B189,'WOW PMPM &amp; Agg'!AF$45:AF$53)))</f>
        <v>0</v>
      </c>
      <c r="AH189" s="589">
        <f>IF($D$187="Yes",AH204,IF($B$8="Actuals Only",IF('C Report'!$K$2&gt;AH$12,SUMIF('WOW PMPM &amp; Agg'!$B$45:$B$53,'Summary TC'!$B189,'WOW PMPM &amp; Agg'!AG$45:AG$53),IF(AND('C Report'!$K$2=AH$12,'C Report'!$K$3=1),(SUMIF('WOW PMPM &amp; Agg'!$B$45:$B$53,'Summary TC'!$B189,'WOW PMPM &amp; Agg'!AG$45:AG$53)*0.25),IF(AND('C Report'!$K$2=AH$12,'C Report'!$K$3=2),(SUMIF('WOW PMPM &amp; Agg'!$B$45:$B$53,'Summary TC'!$B189,'WOW PMPM &amp; Agg'!AG$45:AG$53)*0.5),IF(AND('C Report'!$K$2=AH$12,'C Report'!$K$3=3),(SUMIF('WOW PMPM &amp; Agg'!$B$45:$B$53,'Summary TC'!$B189,'WOW PMPM &amp; Agg'!AG$45:AG$53)*0.75),IF(AND('C Report'!$K$2=AH$12,'C Report'!$K$3=4),SUMIF('WOW PMPM &amp; Agg'!$B$45:$B$53,'Summary TC'!$B189,'WOW PMPM &amp; Agg'!AG$45:AG$53),""))))),SUMIF('WOW PMPM &amp; Agg'!$B$45:$B$53,'Summary TC'!$B189,'WOW PMPM &amp; Agg'!AG$45:AG$53)))</f>
        <v>0</v>
      </c>
      <c r="AI189" s="683"/>
    </row>
    <row r="190" spans="2:35" hidden="1" x14ac:dyDescent="0.2">
      <c r="B190" s="539" t="str">
        <f>IFERROR(VLOOKUP(C190,'MEG Def'!$A$50:$B$52,2),"")</f>
        <v/>
      </c>
      <c r="C190" s="668"/>
      <c r="D190" s="586" t="str">
        <f>IF($C190&lt;&gt;0,"Total","")</f>
        <v/>
      </c>
      <c r="E190" s="587">
        <f>IF($D$187="Yes",E205,IF($B$8="Actuals Only",IF('C Report'!$K$2&gt;E$12,SUMIF('WOW PMPM &amp; Agg'!$B$45:$B$53,'Summary TC'!$B190,'WOW PMPM &amp; Agg'!D$45:D$53),IF(AND('C Report'!$K$2=E$12,'C Report'!$K$3=1),(SUMIF('WOW PMPM &amp; Agg'!$B$45:$B$53,'Summary TC'!$B190,'WOW PMPM &amp; Agg'!D$45:D$53)*0.25),IF(AND('C Report'!$K$2=E$12,'C Report'!$K$3=2),(SUMIF('WOW PMPM &amp; Agg'!$B$45:$B$53,'Summary TC'!$B190,'WOW PMPM &amp; Agg'!D$45:D$53)*0.5),IF(AND('C Report'!$K$2=E$12,'C Report'!$K$3=3),(SUMIF('WOW PMPM &amp; Agg'!$B$45:$B$53,'Summary TC'!$B190,'WOW PMPM &amp; Agg'!D$45:D$53)*0.75),IF(AND('C Report'!$K$2=E$12,'C Report'!$K$3=4),SUMIF('WOW PMPM &amp; Agg'!$B$45:$B$53,'Summary TC'!$B190,'WOW PMPM &amp; Agg'!D$45:D$53),""))))),SUMIF('WOW PMPM &amp; Agg'!$B$45:$B$53,'Summary TC'!$B190,'WOW PMPM &amp; Agg'!D$45:D$53)))</f>
        <v>0</v>
      </c>
      <c r="F190" s="588">
        <f>IF($D$187="Yes",F205,IF($B$8="Actuals Only",IF('C Report'!$K$2&gt;F$12,SUMIF('WOW PMPM &amp; Agg'!$B$45:$B$53,'Summary TC'!$B190,'WOW PMPM &amp; Agg'!E$45:E$53),IF(AND('C Report'!$K$2=F$12,'C Report'!$K$3=1),(SUMIF('WOW PMPM &amp; Agg'!$B$45:$B$53,'Summary TC'!$B190,'WOW PMPM &amp; Agg'!E$45:E$53)*0.25),IF(AND('C Report'!$K$2=F$12,'C Report'!$K$3=2),(SUMIF('WOW PMPM &amp; Agg'!$B$45:$B$53,'Summary TC'!$B190,'WOW PMPM &amp; Agg'!E$45:E$53)*0.5),IF(AND('C Report'!$K$2=F$12,'C Report'!$K$3=3),(SUMIF('WOW PMPM &amp; Agg'!$B$45:$B$53,'Summary TC'!$B190,'WOW PMPM &amp; Agg'!E$45:E$53)*0.75),IF(AND('C Report'!$K$2=F$12,'C Report'!$K$3=4),SUMIF('WOW PMPM &amp; Agg'!$B$45:$B$53,'Summary TC'!$B190,'WOW PMPM &amp; Agg'!E$45:E$53),""))))),SUMIF('WOW PMPM &amp; Agg'!$B$45:$B$53,'Summary TC'!$B190,'WOW PMPM &amp; Agg'!E$45:E$53)))</f>
        <v>0</v>
      </c>
      <c r="G190" s="588">
        <f>IF($D$187="Yes",G205,IF($B$8="Actuals Only",IF('C Report'!$K$2&gt;G$12,SUMIF('WOW PMPM &amp; Agg'!$B$45:$B$53,'Summary TC'!$B190,'WOW PMPM &amp; Agg'!F$45:F$53),IF(AND('C Report'!$K$2=G$12,'C Report'!$K$3=1),(SUMIF('WOW PMPM &amp; Agg'!$B$45:$B$53,'Summary TC'!$B190,'WOW PMPM &amp; Agg'!F$45:F$53)*0.25),IF(AND('C Report'!$K$2=G$12,'C Report'!$K$3=2),(SUMIF('WOW PMPM &amp; Agg'!$B$45:$B$53,'Summary TC'!$B190,'WOW PMPM &amp; Agg'!F$45:F$53)*0.5),IF(AND('C Report'!$K$2=G$12,'C Report'!$K$3=3),(SUMIF('WOW PMPM &amp; Agg'!$B$45:$B$53,'Summary TC'!$B190,'WOW PMPM &amp; Agg'!F$45:F$53)*0.75),IF(AND('C Report'!$K$2=G$12,'C Report'!$K$3=4),SUMIF('WOW PMPM &amp; Agg'!$B$45:$B$53,'Summary TC'!$B190,'WOW PMPM &amp; Agg'!F$45:F$53),""))))),SUMIF('WOW PMPM &amp; Agg'!$B$45:$B$53,'Summary TC'!$B190,'WOW PMPM &amp; Agg'!F$45:F$53)))</f>
        <v>0</v>
      </c>
      <c r="H190" s="588">
        <f>IF($D$187="Yes",H205,IF($B$8="Actuals Only",IF('C Report'!$K$2&gt;H$12,SUMIF('WOW PMPM &amp; Agg'!$B$45:$B$53,'Summary TC'!$B190,'WOW PMPM &amp; Agg'!G$45:G$53),IF(AND('C Report'!$K$2=H$12,'C Report'!$K$3=1),(SUMIF('WOW PMPM &amp; Agg'!$B$45:$B$53,'Summary TC'!$B190,'WOW PMPM &amp; Agg'!G$45:G$53)*0.25),IF(AND('C Report'!$K$2=H$12,'C Report'!$K$3=2),(SUMIF('WOW PMPM &amp; Agg'!$B$45:$B$53,'Summary TC'!$B190,'WOW PMPM &amp; Agg'!G$45:G$53)*0.5),IF(AND('C Report'!$K$2=H$12,'C Report'!$K$3=3),(SUMIF('WOW PMPM &amp; Agg'!$B$45:$B$53,'Summary TC'!$B190,'WOW PMPM &amp; Agg'!G$45:G$53)*0.75),IF(AND('C Report'!$K$2=H$12,'C Report'!$K$3=4),SUMIF('WOW PMPM &amp; Agg'!$B$45:$B$53,'Summary TC'!$B190,'WOW PMPM &amp; Agg'!G$45:G$53),""))))),SUMIF('WOW PMPM &amp; Agg'!$B$45:$B$53,'Summary TC'!$B190,'WOW PMPM &amp; Agg'!G$45:G$53)))</f>
        <v>0</v>
      </c>
      <c r="I190" s="588">
        <f>IF($D$187="Yes",I205,IF($B$8="Actuals Only",IF('C Report'!$K$2&gt;I$12,SUMIF('WOW PMPM &amp; Agg'!$B$45:$B$53,'Summary TC'!$B190,'WOW PMPM &amp; Agg'!H$45:H$53),IF(AND('C Report'!$K$2=I$12,'C Report'!$K$3=1),(SUMIF('WOW PMPM &amp; Agg'!$B$45:$B$53,'Summary TC'!$B190,'WOW PMPM &amp; Agg'!H$45:H$53)*0.25),IF(AND('C Report'!$K$2=I$12,'C Report'!$K$3=2),(SUMIF('WOW PMPM &amp; Agg'!$B$45:$B$53,'Summary TC'!$B190,'WOW PMPM &amp; Agg'!H$45:H$53)*0.5),IF(AND('C Report'!$K$2=I$12,'C Report'!$K$3=3),(SUMIF('WOW PMPM &amp; Agg'!$B$45:$B$53,'Summary TC'!$B190,'WOW PMPM &amp; Agg'!H$45:H$53)*0.75),IF(AND('C Report'!$K$2=I$12,'C Report'!$K$3=4),SUMIF('WOW PMPM &amp; Agg'!$B$45:$B$53,'Summary TC'!$B190,'WOW PMPM &amp; Agg'!H$45:H$53),""))))),SUMIF('WOW PMPM &amp; Agg'!$B$45:$B$53,'Summary TC'!$B190,'WOW PMPM &amp; Agg'!H$45:H$53)))</f>
        <v>0</v>
      </c>
      <c r="J190" s="588">
        <f>IF($D$187="Yes",J205,IF($B$8="Actuals Only",IF('C Report'!$K$2&gt;J$12,SUMIF('WOW PMPM &amp; Agg'!$B$45:$B$53,'Summary TC'!$B190,'WOW PMPM &amp; Agg'!I$45:I$53),IF(AND('C Report'!$K$2=J$12,'C Report'!$K$3=1),(SUMIF('WOW PMPM &amp; Agg'!$B$45:$B$53,'Summary TC'!$B190,'WOW PMPM &amp; Agg'!I$45:I$53)*0.25),IF(AND('C Report'!$K$2=J$12,'C Report'!$K$3=2),(SUMIF('WOW PMPM &amp; Agg'!$B$45:$B$53,'Summary TC'!$B190,'WOW PMPM &amp; Agg'!I$45:I$53)*0.5),IF(AND('C Report'!$K$2=J$12,'C Report'!$K$3=3),(SUMIF('WOW PMPM &amp; Agg'!$B$45:$B$53,'Summary TC'!$B190,'WOW PMPM &amp; Agg'!I$45:I$53)*0.75),IF(AND('C Report'!$K$2=J$12,'C Report'!$K$3=4),SUMIF('WOW PMPM &amp; Agg'!$B$45:$B$53,'Summary TC'!$B190,'WOW PMPM &amp; Agg'!I$45:I$53),""))))),SUMIF('WOW PMPM &amp; Agg'!$B$45:$B$53,'Summary TC'!$B190,'WOW PMPM &amp; Agg'!I$45:I$53)))</f>
        <v>0</v>
      </c>
      <c r="K190" s="588">
        <f>IF($D$187="Yes",K205,IF($B$8="Actuals Only",IF('C Report'!$K$2&gt;K$12,SUMIF('WOW PMPM &amp; Agg'!$B$45:$B$53,'Summary TC'!$B190,'WOW PMPM &amp; Agg'!J$45:J$53),IF(AND('C Report'!$K$2=K$12,'C Report'!$K$3=1),(SUMIF('WOW PMPM &amp; Agg'!$B$45:$B$53,'Summary TC'!$B190,'WOW PMPM &amp; Agg'!J$45:J$53)*0.25),IF(AND('C Report'!$K$2=K$12,'C Report'!$K$3=2),(SUMIF('WOW PMPM &amp; Agg'!$B$45:$B$53,'Summary TC'!$B190,'WOW PMPM &amp; Agg'!J$45:J$53)*0.5),IF(AND('C Report'!$K$2=K$12,'C Report'!$K$3=3),(SUMIF('WOW PMPM &amp; Agg'!$B$45:$B$53,'Summary TC'!$B190,'WOW PMPM &amp; Agg'!J$45:J$53)*0.75),IF(AND('C Report'!$K$2=K$12,'C Report'!$K$3=4),SUMIF('WOW PMPM &amp; Agg'!$B$45:$B$53,'Summary TC'!$B190,'WOW PMPM &amp; Agg'!J$45:J$53),""))))),SUMIF('WOW PMPM &amp; Agg'!$B$45:$B$53,'Summary TC'!$B190,'WOW PMPM &amp; Agg'!J$45:J$53)))</f>
        <v>0</v>
      </c>
      <c r="L190" s="588">
        <f>IF($D$187="Yes",L205,IF($B$8="Actuals Only",IF('C Report'!$K$2&gt;L$12,SUMIF('WOW PMPM &amp; Agg'!$B$45:$B$53,'Summary TC'!$B190,'WOW PMPM &amp; Agg'!K$45:K$53),IF(AND('C Report'!$K$2=L$12,'C Report'!$K$3=1),(SUMIF('WOW PMPM &amp; Agg'!$B$45:$B$53,'Summary TC'!$B190,'WOW PMPM &amp; Agg'!K$45:K$53)*0.25),IF(AND('C Report'!$K$2=L$12,'C Report'!$K$3=2),(SUMIF('WOW PMPM &amp; Agg'!$B$45:$B$53,'Summary TC'!$B190,'WOW PMPM &amp; Agg'!K$45:K$53)*0.5),IF(AND('C Report'!$K$2=L$12,'C Report'!$K$3=3),(SUMIF('WOW PMPM &amp; Agg'!$B$45:$B$53,'Summary TC'!$B190,'WOW PMPM &amp; Agg'!K$45:K$53)*0.75),IF(AND('C Report'!$K$2=L$12,'C Report'!$K$3=4),SUMIF('WOW PMPM &amp; Agg'!$B$45:$B$53,'Summary TC'!$B190,'WOW PMPM &amp; Agg'!K$45:K$53),""))))),SUMIF('WOW PMPM &amp; Agg'!$B$45:$B$53,'Summary TC'!$B190,'WOW PMPM &amp; Agg'!K$45:K$53)))</f>
        <v>0</v>
      </c>
      <c r="M190" s="588">
        <f>IF($D$187="Yes",M205,IF($B$8="Actuals Only",IF('C Report'!$K$2&gt;M$12,SUMIF('WOW PMPM &amp; Agg'!$B$45:$B$53,'Summary TC'!$B190,'WOW PMPM &amp; Agg'!L$45:L$53),IF(AND('C Report'!$K$2=M$12,'C Report'!$K$3=1),(SUMIF('WOW PMPM &amp; Agg'!$B$45:$B$53,'Summary TC'!$B190,'WOW PMPM &amp; Agg'!L$45:L$53)*0.25),IF(AND('C Report'!$K$2=M$12,'C Report'!$K$3=2),(SUMIF('WOW PMPM &amp; Agg'!$B$45:$B$53,'Summary TC'!$B190,'WOW PMPM &amp; Agg'!L$45:L$53)*0.5),IF(AND('C Report'!$K$2=M$12,'C Report'!$K$3=3),(SUMIF('WOW PMPM &amp; Agg'!$B$45:$B$53,'Summary TC'!$B190,'WOW PMPM &amp; Agg'!L$45:L$53)*0.75),IF(AND('C Report'!$K$2=M$12,'C Report'!$K$3=4),SUMIF('WOW PMPM &amp; Agg'!$B$45:$B$53,'Summary TC'!$B190,'WOW PMPM &amp; Agg'!L$45:L$53),""))))),SUMIF('WOW PMPM &amp; Agg'!$B$45:$B$53,'Summary TC'!$B190,'WOW PMPM &amp; Agg'!L$45:L$53)))</f>
        <v>0</v>
      </c>
      <c r="N190" s="588">
        <f>IF($D$187="Yes",N205,IF($B$8="Actuals Only",IF('C Report'!$K$2&gt;N$12,SUMIF('WOW PMPM &amp; Agg'!$B$45:$B$53,'Summary TC'!$B190,'WOW PMPM &amp; Agg'!M$45:M$53),IF(AND('C Report'!$K$2=N$12,'C Report'!$K$3=1),(SUMIF('WOW PMPM &amp; Agg'!$B$45:$B$53,'Summary TC'!$B190,'WOW PMPM &amp; Agg'!M$45:M$53)*0.25),IF(AND('C Report'!$K$2=N$12,'C Report'!$K$3=2),(SUMIF('WOW PMPM &amp; Agg'!$B$45:$B$53,'Summary TC'!$B190,'WOW PMPM &amp; Agg'!M$45:M$53)*0.5),IF(AND('C Report'!$K$2=N$12,'C Report'!$K$3=3),(SUMIF('WOW PMPM &amp; Agg'!$B$45:$B$53,'Summary TC'!$B190,'WOW PMPM &amp; Agg'!M$45:M$53)*0.75),IF(AND('C Report'!$K$2=N$12,'C Report'!$K$3=4),SUMIF('WOW PMPM &amp; Agg'!$B$45:$B$53,'Summary TC'!$B190,'WOW PMPM &amp; Agg'!M$45:M$53),""))))),SUMIF('WOW PMPM &amp; Agg'!$B$45:$B$53,'Summary TC'!$B190,'WOW PMPM &amp; Agg'!M$45:M$53)))</f>
        <v>0</v>
      </c>
      <c r="O190" s="588">
        <f>IF($D$187="Yes",O205,IF($B$8="Actuals Only",IF('C Report'!$K$2&gt;O$12,SUMIF('WOW PMPM &amp; Agg'!$B$45:$B$53,'Summary TC'!$B190,'WOW PMPM &amp; Agg'!N$45:N$53),IF(AND('C Report'!$K$2=O$12,'C Report'!$K$3=1),(SUMIF('WOW PMPM &amp; Agg'!$B$45:$B$53,'Summary TC'!$B190,'WOW PMPM &amp; Agg'!N$45:N$53)*0.25),IF(AND('C Report'!$K$2=O$12,'C Report'!$K$3=2),(SUMIF('WOW PMPM &amp; Agg'!$B$45:$B$53,'Summary TC'!$B190,'WOW PMPM &amp; Agg'!N$45:N$53)*0.5),IF(AND('C Report'!$K$2=O$12,'C Report'!$K$3=3),(SUMIF('WOW PMPM &amp; Agg'!$B$45:$B$53,'Summary TC'!$B190,'WOW PMPM &amp; Agg'!N$45:N$53)*0.75),IF(AND('C Report'!$K$2=O$12,'C Report'!$K$3=4),SUMIF('WOW PMPM &amp; Agg'!$B$45:$B$53,'Summary TC'!$B190,'WOW PMPM &amp; Agg'!N$45:N$53),""))))),SUMIF('WOW PMPM &amp; Agg'!$B$45:$B$53,'Summary TC'!$B190,'WOW PMPM &amp; Agg'!N$45:N$53)))</f>
        <v>0</v>
      </c>
      <c r="P190" s="588">
        <f>IF($D$187="Yes",P205,IF($B$8="Actuals Only",IF('C Report'!$K$2&gt;P$12,SUMIF('WOW PMPM &amp; Agg'!$B$45:$B$53,'Summary TC'!$B190,'WOW PMPM &amp; Agg'!O$45:O$53),IF(AND('C Report'!$K$2=P$12,'C Report'!$K$3=1),(SUMIF('WOW PMPM &amp; Agg'!$B$45:$B$53,'Summary TC'!$B190,'WOW PMPM &amp; Agg'!O$45:O$53)*0.25),IF(AND('C Report'!$K$2=P$12,'C Report'!$K$3=2),(SUMIF('WOW PMPM &amp; Agg'!$B$45:$B$53,'Summary TC'!$B190,'WOW PMPM &amp; Agg'!O$45:O$53)*0.5),IF(AND('C Report'!$K$2=P$12,'C Report'!$K$3=3),(SUMIF('WOW PMPM &amp; Agg'!$B$45:$B$53,'Summary TC'!$B190,'WOW PMPM &amp; Agg'!O$45:O$53)*0.75),IF(AND('C Report'!$K$2=P$12,'C Report'!$K$3=4),SUMIF('WOW PMPM &amp; Agg'!$B$45:$B$53,'Summary TC'!$B190,'WOW PMPM &amp; Agg'!O$45:O$53),""))))),SUMIF('WOW PMPM &amp; Agg'!$B$45:$B$53,'Summary TC'!$B190,'WOW PMPM &amp; Agg'!O$45:O$53)))</f>
        <v>0</v>
      </c>
      <c r="Q190" s="588">
        <f>IF($D$187="Yes",Q205,IF($B$8="Actuals Only",IF('C Report'!$K$2&gt;Q$12,SUMIF('WOW PMPM &amp; Agg'!$B$45:$B$53,'Summary TC'!$B190,'WOW PMPM &amp; Agg'!P$45:P$53),IF(AND('C Report'!$K$2=Q$12,'C Report'!$K$3=1),(SUMIF('WOW PMPM &amp; Agg'!$B$45:$B$53,'Summary TC'!$B190,'WOW PMPM &amp; Agg'!P$45:P$53)*0.25),IF(AND('C Report'!$K$2=Q$12,'C Report'!$K$3=2),(SUMIF('WOW PMPM &amp; Agg'!$B$45:$B$53,'Summary TC'!$B190,'WOW PMPM &amp; Agg'!P$45:P$53)*0.5),IF(AND('C Report'!$K$2=Q$12,'C Report'!$K$3=3),(SUMIF('WOW PMPM &amp; Agg'!$B$45:$B$53,'Summary TC'!$B190,'WOW PMPM &amp; Agg'!P$45:P$53)*0.75),IF(AND('C Report'!$K$2=Q$12,'C Report'!$K$3=4),SUMIF('WOW PMPM &amp; Agg'!$B$45:$B$53,'Summary TC'!$B190,'WOW PMPM &amp; Agg'!P$45:P$53),""))))),SUMIF('WOW PMPM &amp; Agg'!$B$45:$B$53,'Summary TC'!$B190,'WOW PMPM &amp; Agg'!P$45:P$53)))</f>
        <v>0</v>
      </c>
      <c r="R190" s="588">
        <f>IF($D$187="Yes",R205,IF($B$8="Actuals Only",IF('C Report'!$K$2&gt;R$12,SUMIF('WOW PMPM &amp; Agg'!$B$45:$B$53,'Summary TC'!$B190,'WOW PMPM &amp; Agg'!Q$45:Q$53),IF(AND('C Report'!$K$2=R$12,'C Report'!$K$3=1),(SUMIF('WOW PMPM &amp; Agg'!$B$45:$B$53,'Summary TC'!$B190,'WOW PMPM &amp; Agg'!Q$45:Q$53)*0.25),IF(AND('C Report'!$K$2=R$12,'C Report'!$K$3=2),(SUMIF('WOW PMPM &amp; Agg'!$B$45:$B$53,'Summary TC'!$B190,'WOW PMPM &amp; Agg'!Q$45:Q$53)*0.5),IF(AND('C Report'!$K$2=R$12,'C Report'!$K$3=3),(SUMIF('WOW PMPM &amp; Agg'!$B$45:$B$53,'Summary TC'!$B190,'WOW PMPM &amp; Agg'!Q$45:Q$53)*0.75),IF(AND('C Report'!$K$2=R$12,'C Report'!$K$3=4),SUMIF('WOW PMPM &amp; Agg'!$B$45:$B$53,'Summary TC'!$B190,'WOW PMPM &amp; Agg'!Q$45:Q$53),""))))),SUMIF('WOW PMPM &amp; Agg'!$B$45:$B$53,'Summary TC'!$B190,'WOW PMPM &amp; Agg'!Q$45:Q$53)))</f>
        <v>0</v>
      </c>
      <c r="S190" s="588">
        <f>IF($D$187="Yes",S205,IF($B$8="Actuals Only",IF('C Report'!$K$2&gt;S$12,SUMIF('WOW PMPM &amp; Agg'!$B$45:$B$53,'Summary TC'!$B190,'WOW PMPM &amp; Agg'!R$45:R$53),IF(AND('C Report'!$K$2=S$12,'C Report'!$K$3=1),(SUMIF('WOW PMPM &amp; Agg'!$B$45:$B$53,'Summary TC'!$B190,'WOW PMPM &amp; Agg'!R$45:R$53)*0.25),IF(AND('C Report'!$K$2=S$12,'C Report'!$K$3=2),(SUMIF('WOW PMPM &amp; Agg'!$B$45:$B$53,'Summary TC'!$B190,'WOW PMPM &amp; Agg'!R$45:R$53)*0.5),IF(AND('C Report'!$K$2=S$12,'C Report'!$K$3=3),(SUMIF('WOW PMPM &amp; Agg'!$B$45:$B$53,'Summary TC'!$B190,'WOW PMPM &amp; Agg'!R$45:R$53)*0.75),IF(AND('C Report'!$K$2=S$12,'C Report'!$K$3=4),SUMIF('WOW PMPM &amp; Agg'!$B$45:$B$53,'Summary TC'!$B190,'WOW PMPM &amp; Agg'!R$45:R$53),""))))),SUMIF('WOW PMPM &amp; Agg'!$B$45:$B$53,'Summary TC'!$B190,'WOW PMPM &amp; Agg'!R$45:R$53)))</f>
        <v>0</v>
      </c>
      <c r="T190" s="588">
        <f>IF($D$187="Yes",T205,IF($B$8="Actuals Only",IF('C Report'!$K$2&gt;T$12,SUMIF('WOW PMPM &amp; Agg'!$B$45:$B$53,'Summary TC'!$B190,'WOW PMPM &amp; Agg'!S$45:S$53),IF(AND('C Report'!$K$2=T$12,'C Report'!$K$3=1),(SUMIF('WOW PMPM &amp; Agg'!$B$45:$B$53,'Summary TC'!$B190,'WOW PMPM &amp; Agg'!S$45:S$53)*0.25),IF(AND('C Report'!$K$2=T$12,'C Report'!$K$3=2),(SUMIF('WOW PMPM &amp; Agg'!$B$45:$B$53,'Summary TC'!$B190,'WOW PMPM &amp; Agg'!S$45:S$53)*0.5),IF(AND('C Report'!$K$2=T$12,'C Report'!$K$3=3),(SUMIF('WOW PMPM &amp; Agg'!$B$45:$B$53,'Summary TC'!$B190,'WOW PMPM &amp; Agg'!S$45:S$53)*0.75),IF(AND('C Report'!$K$2=T$12,'C Report'!$K$3=4),SUMIF('WOW PMPM &amp; Agg'!$B$45:$B$53,'Summary TC'!$B190,'WOW PMPM &amp; Agg'!S$45:S$53),""))))),SUMIF('WOW PMPM &amp; Agg'!$B$45:$B$53,'Summary TC'!$B190,'WOW PMPM &amp; Agg'!S$45:S$53)))</f>
        <v>0</v>
      </c>
      <c r="U190" s="588">
        <f>IF($D$187="Yes",U205,IF($B$8="Actuals Only",IF('C Report'!$K$2&gt;U$12,SUMIF('WOW PMPM &amp; Agg'!$B$45:$B$53,'Summary TC'!$B190,'WOW PMPM &amp; Agg'!T$45:T$53),IF(AND('C Report'!$K$2=U$12,'C Report'!$K$3=1),(SUMIF('WOW PMPM &amp; Agg'!$B$45:$B$53,'Summary TC'!$B190,'WOW PMPM &amp; Agg'!T$45:T$53)*0.25),IF(AND('C Report'!$K$2=U$12,'C Report'!$K$3=2),(SUMIF('WOW PMPM &amp; Agg'!$B$45:$B$53,'Summary TC'!$B190,'WOW PMPM &amp; Agg'!T$45:T$53)*0.5),IF(AND('C Report'!$K$2=U$12,'C Report'!$K$3=3),(SUMIF('WOW PMPM &amp; Agg'!$B$45:$B$53,'Summary TC'!$B190,'WOW PMPM &amp; Agg'!T$45:T$53)*0.75),IF(AND('C Report'!$K$2=U$12,'C Report'!$K$3=4),SUMIF('WOW PMPM &amp; Agg'!$B$45:$B$53,'Summary TC'!$B190,'WOW PMPM &amp; Agg'!T$45:T$53),""))))),SUMIF('WOW PMPM &amp; Agg'!$B$45:$B$53,'Summary TC'!$B190,'WOW PMPM &amp; Agg'!T$45:T$53)))</f>
        <v>0</v>
      </c>
      <c r="V190" s="588">
        <f>IF($D$187="Yes",V205,IF($B$8="Actuals Only",IF('C Report'!$K$2&gt;V$12,SUMIF('WOW PMPM &amp; Agg'!$B$45:$B$53,'Summary TC'!$B190,'WOW PMPM &amp; Agg'!U$45:U$53),IF(AND('C Report'!$K$2=V$12,'C Report'!$K$3=1),(SUMIF('WOW PMPM &amp; Agg'!$B$45:$B$53,'Summary TC'!$B190,'WOW PMPM &amp; Agg'!U$45:U$53)*0.25),IF(AND('C Report'!$K$2=V$12,'C Report'!$K$3=2),(SUMIF('WOW PMPM &amp; Agg'!$B$45:$B$53,'Summary TC'!$B190,'WOW PMPM &amp; Agg'!U$45:U$53)*0.5),IF(AND('C Report'!$K$2=V$12,'C Report'!$K$3=3),(SUMIF('WOW PMPM &amp; Agg'!$B$45:$B$53,'Summary TC'!$B190,'WOW PMPM &amp; Agg'!U$45:U$53)*0.75),IF(AND('C Report'!$K$2=V$12,'C Report'!$K$3=4),SUMIF('WOW PMPM &amp; Agg'!$B$45:$B$53,'Summary TC'!$B190,'WOW PMPM &amp; Agg'!U$45:U$53),""))))),SUMIF('WOW PMPM &amp; Agg'!$B$45:$B$53,'Summary TC'!$B190,'WOW PMPM &amp; Agg'!U$45:U$53)))</f>
        <v>0</v>
      </c>
      <c r="W190" s="588">
        <f>IF($D$187="Yes",W205,IF($B$8="Actuals Only",IF('C Report'!$K$2&gt;W$12,SUMIF('WOW PMPM &amp; Agg'!$B$45:$B$53,'Summary TC'!$B190,'WOW PMPM &amp; Agg'!V$45:V$53),IF(AND('C Report'!$K$2=W$12,'C Report'!$K$3=1),(SUMIF('WOW PMPM &amp; Agg'!$B$45:$B$53,'Summary TC'!$B190,'WOW PMPM &amp; Agg'!V$45:V$53)*0.25),IF(AND('C Report'!$K$2=W$12,'C Report'!$K$3=2),(SUMIF('WOW PMPM &amp; Agg'!$B$45:$B$53,'Summary TC'!$B190,'WOW PMPM &amp; Agg'!V$45:V$53)*0.5),IF(AND('C Report'!$K$2=W$12,'C Report'!$K$3=3),(SUMIF('WOW PMPM &amp; Agg'!$B$45:$B$53,'Summary TC'!$B190,'WOW PMPM &amp; Agg'!V$45:V$53)*0.75),IF(AND('C Report'!$K$2=W$12,'C Report'!$K$3=4),SUMIF('WOW PMPM &amp; Agg'!$B$45:$B$53,'Summary TC'!$B190,'WOW PMPM &amp; Agg'!V$45:V$53),""))))),SUMIF('WOW PMPM &amp; Agg'!$B$45:$B$53,'Summary TC'!$B190,'WOW PMPM &amp; Agg'!V$45:V$53)))</f>
        <v>0</v>
      </c>
      <c r="X190" s="588">
        <f>IF($D$187="Yes",X205,IF($B$8="Actuals Only",IF('C Report'!$K$2&gt;X$12,SUMIF('WOW PMPM &amp; Agg'!$B$45:$B$53,'Summary TC'!$B190,'WOW PMPM &amp; Agg'!W$45:W$53),IF(AND('C Report'!$K$2=X$12,'C Report'!$K$3=1),(SUMIF('WOW PMPM &amp; Agg'!$B$45:$B$53,'Summary TC'!$B190,'WOW PMPM &amp; Agg'!W$45:W$53)*0.25),IF(AND('C Report'!$K$2=X$12,'C Report'!$K$3=2),(SUMIF('WOW PMPM &amp; Agg'!$B$45:$B$53,'Summary TC'!$B190,'WOW PMPM &amp; Agg'!W$45:W$53)*0.5),IF(AND('C Report'!$K$2=X$12,'C Report'!$K$3=3),(SUMIF('WOW PMPM &amp; Agg'!$B$45:$B$53,'Summary TC'!$B190,'WOW PMPM &amp; Agg'!W$45:W$53)*0.75),IF(AND('C Report'!$K$2=X$12,'C Report'!$K$3=4),SUMIF('WOW PMPM &amp; Agg'!$B$45:$B$53,'Summary TC'!$B190,'WOW PMPM &amp; Agg'!W$45:W$53),""))))),SUMIF('WOW PMPM &amp; Agg'!$B$45:$B$53,'Summary TC'!$B190,'WOW PMPM &amp; Agg'!W$45:W$53)))</f>
        <v>0</v>
      </c>
      <c r="Y190" s="588">
        <f>IF($D$187="Yes",Y205,IF($B$8="Actuals Only",IF('C Report'!$K$2&gt;Y$12,SUMIF('WOW PMPM &amp; Agg'!$B$45:$B$53,'Summary TC'!$B190,'WOW PMPM &amp; Agg'!X$45:X$53),IF(AND('C Report'!$K$2=Y$12,'C Report'!$K$3=1),(SUMIF('WOW PMPM &amp; Agg'!$B$45:$B$53,'Summary TC'!$B190,'WOW PMPM &amp; Agg'!X$45:X$53)*0.25),IF(AND('C Report'!$K$2=Y$12,'C Report'!$K$3=2),(SUMIF('WOW PMPM &amp; Agg'!$B$45:$B$53,'Summary TC'!$B190,'WOW PMPM &amp; Agg'!X$45:X$53)*0.5),IF(AND('C Report'!$K$2=Y$12,'C Report'!$K$3=3),(SUMIF('WOW PMPM &amp; Agg'!$B$45:$B$53,'Summary TC'!$B190,'WOW PMPM &amp; Agg'!X$45:X$53)*0.75),IF(AND('C Report'!$K$2=Y$12,'C Report'!$K$3=4),SUMIF('WOW PMPM &amp; Agg'!$B$45:$B$53,'Summary TC'!$B190,'WOW PMPM &amp; Agg'!X$45:X$53),""))))),SUMIF('WOW PMPM &amp; Agg'!$B$45:$B$53,'Summary TC'!$B190,'WOW PMPM &amp; Agg'!X$45:X$53)))</f>
        <v>0</v>
      </c>
      <c r="Z190" s="588">
        <f>IF($D$187="Yes",Z205,IF($B$8="Actuals Only",IF('C Report'!$K$2&gt;Z$12,SUMIF('WOW PMPM &amp; Agg'!$B$45:$B$53,'Summary TC'!$B190,'WOW PMPM &amp; Agg'!Y$45:Y$53),IF(AND('C Report'!$K$2=Z$12,'C Report'!$K$3=1),(SUMIF('WOW PMPM &amp; Agg'!$B$45:$B$53,'Summary TC'!$B190,'WOW PMPM &amp; Agg'!Y$45:Y$53)*0.25),IF(AND('C Report'!$K$2=Z$12,'C Report'!$K$3=2),(SUMIF('WOW PMPM &amp; Agg'!$B$45:$B$53,'Summary TC'!$B190,'WOW PMPM &amp; Agg'!Y$45:Y$53)*0.5),IF(AND('C Report'!$K$2=Z$12,'C Report'!$K$3=3),(SUMIF('WOW PMPM &amp; Agg'!$B$45:$B$53,'Summary TC'!$B190,'WOW PMPM &amp; Agg'!Y$45:Y$53)*0.75),IF(AND('C Report'!$K$2=Z$12,'C Report'!$K$3=4),SUMIF('WOW PMPM &amp; Agg'!$B$45:$B$53,'Summary TC'!$B190,'WOW PMPM &amp; Agg'!Y$45:Y$53),""))))),SUMIF('WOW PMPM &amp; Agg'!$B$45:$B$53,'Summary TC'!$B190,'WOW PMPM &amp; Agg'!Y$45:Y$53)))</f>
        <v>0</v>
      </c>
      <c r="AA190" s="588">
        <f>IF($D$187="Yes",AA205,IF($B$8="Actuals Only",IF('C Report'!$K$2&gt;AA$12,SUMIF('WOW PMPM &amp; Agg'!$B$45:$B$53,'Summary TC'!$B190,'WOW PMPM &amp; Agg'!Z$45:Z$53),IF(AND('C Report'!$K$2=AA$12,'C Report'!$K$3=1),(SUMIF('WOW PMPM &amp; Agg'!$B$45:$B$53,'Summary TC'!$B190,'WOW PMPM &amp; Agg'!Z$45:Z$53)*0.25),IF(AND('C Report'!$K$2=AA$12,'C Report'!$K$3=2),(SUMIF('WOW PMPM &amp; Agg'!$B$45:$B$53,'Summary TC'!$B190,'WOW PMPM &amp; Agg'!Z$45:Z$53)*0.5),IF(AND('C Report'!$K$2=AA$12,'C Report'!$K$3=3),(SUMIF('WOW PMPM &amp; Agg'!$B$45:$B$53,'Summary TC'!$B190,'WOW PMPM &amp; Agg'!Z$45:Z$53)*0.75),IF(AND('C Report'!$K$2=AA$12,'C Report'!$K$3=4),SUMIF('WOW PMPM &amp; Agg'!$B$45:$B$53,'Summary TC'!$B190,'WOW PMPM &amp; Agg'!Z$45:Z$53),""))))),SUMIF('WOW PMPM &amp; Agg'!$B$45:$B$53,'Summary TC'!$B190,'WOW PMPM &amp; Agg'!Z$45:Z$53)))</f>
        <v>0</v>
      </c>
      <c r="AB190" s="588">
        <f>IF($D$187="Yes",AB205,IF($B$8="Actuals Only",IF('C Report'!$K$2&gt;AB$12,SUMIF('WOW PMPM &amp; Agg'!$B$45:$B$53,'Summary TC'!$B190,'WOW PMPM &amp; Agg'!AA$45:AA$53),IF(AND('C Report'!$K$2=AB$12,'C Report'!$K$3=1),(SUMIF('WOW PMPM &amp; Agg'!$B$45:$B$53,'Summary TC'!$B190,'WOW PMPM &amp; Agg'!AA$45:AA$53)*0.25),IF(AND('C Report'!$K$2=AB$12,'C Report'!$K$3=2),(SUMIF('WOW PMPM &amp; Agg'!$B$45:$B$53,'Summary TC'!$B190,'WOW PMPM &amp; Agg'!AA$45:AA$53)*0.5),IF(AND('C Report'!$K$2=AB$12,'C Report'!$K$3=3),(SUMIF('WOW PMPM &amp; Agg'!$B$45:$B$53,'Summary TC'!$B190,'WOW PMPM &amp; Agg'!AA$45:AA$53)*0.75),IF(AND('C Report'!$K$2=AB$12,'C Report'!$K$3=4),SUMIF('WOW PMPM &amp; Agg'!$B$45:$B$53,'Summary TC'!$B190,'WOW PMPM &amp; Agg'!AA$45:AA$53),""))))),SUMIF('WOW PMPM &amp; Agg'!$B$45:$B$53,'Summary TC'!$B190,'WOW PMPM &amp; Agg'!AA$45:AA$53)))</f>
        <v>0</v>
      </c>
      <c r="AC190" s="588">
        <f>IF($D$187="Yes",AC205,IF($B$8="Actuals Only",IF('C Report'!$K$2&gt;AC$12,SUMIF('WOW PMPM &amp; Agg'!$B$45:$B$53,'Summary TC'!$B190,'WOW PMPM &amp; Agg'!AB$45:AB$53),IF(AND('C Report'!$K$2=AC$12,'C Report'!$K$3=1),(SUMIF('WOW PMPM &amp; Agg'!$B$45:$B$53,'Summary TC'!$B190,'WOW PMPM &amp; Agg'!AB$45:AB$53)*0.25),IF(AND('C Report'!$K$2=AC$12,'C Report'!$K$3=2),(SUMIF('WOW PMPM &amp; Agg'!$B$45:$B$53,'Summary TC'!$B190,'WOW PMPM &amp; Agg'!AB$45:AB$53)*0.5),IF(AND('C Report'!$K$2=AC$12,'C Report'!$K$3=3),(SUMIF('WOW PMPM &amp; Agg'!$B$45:$B$53,'Summary TC'!$B190,'WOW PMPM &amp; Agg'!AB$45:AB$53)*0.75),IF(AND('C Report'!$K$2=AC$12,'C Report'!$K$3=4),SUMIF('WOW PMPM &amp; Agg'!$B$45:$B$53,'Summary TC'!$B190,'WOW PMPM &amp; Agg'!AB$45:AB$53),""))))),SUMIF('WOW PMPM &amp; Agg'!$B$45:$B$53,'Summary TC'!$B190,'WOW PMPM &amp; Agg'!AB$45:AB$53)))</f>
        <v>0</v>
      </c>
      <c r="AD190" s="588">
        <f>IF($D$187="Yes",AD205,IF($B$8="Actuals Only",IF('C Report'!$K$2&gt;AD$12,SUMIF('WOW PMPM &amp; Agg'!$B$45:$B$53,'Summary TC'!$B190,'WOW PMPM &amp; Agg'!AC$45:AC$53),IF(AND('C Report'!$K$2=AD$12,'C Report'!$K$3=1),(SUMIF('WOW PMPM &amp; Agg'!$B$45:$B$53,'Summary TC'!$B190,'WOW PMPM &amp; Agg'!AC$45:AC$53)*0.25),IF(AND('C Report'!$K$2=AD$12,'C Report'!$K$3=2),(SUMIF('WOW PMPM &amp; Agg'!$B$45:$B$53,'Summary TC'!$B190,'WOW PMPM &amp; Agg'!AC$45:AC$53)*0.5),IF(AND('C Report'!$K$2=AD$12,'C Report'!$K$3=3),(SUMIF('WOW PMPM &amp; Agg'!$B$45:$B$53,'Summary TC'!$B190,'WOW PMPM &amp; Agg'!AC$45:AC$53)*0.75),IF(AND('C Report'!$K$2=AD$12,'C Report'!$K$3=4),SUMIF('WOW PMPM &amp; Agg'!$B$45:$B$53,'Summary TC'!$B190,'WOW PMPM &amp; Agg'!AC$45:AC$53),""))))),SUMIF('WOW PMPM &amp; Agg'!$B$45:$B$53,'Summary TC'!$B190,'WOW PMPM &amp; Agg'!AC$45:AC$53)))</f>
        <v>0</v>
      </c>
      <c r="AE190" s="588">
        <f>IF($D$187="Yes",AE205,IF($B$8="Actuals Only",IF('C Report'!$K$2&gt;AE$12,SUMIF('WOW PMPM &amp; Agg'!$B$45:$B$53,'Summary TC'!$B190,'WOW PMPM &amp; Agg'!AD$45:AD$53),IF(AND('C Report'!$K$2=AE$12,'C Report'!$K$3=1),(SUMIF('WOW PMPM &amp; Agg'!$B$45:$B$53,'Summary TC'!$B190,'WOW PMPM &amp; Agg'!AD$45:AD$53)*0.25),IF(AND('C Report'!$K$2=AE$12,'C Report'!$K$3=2),(SUMIF('WOW PMPM &amp; Agg'!$B$45:$B$53,'Summary TC'!$B190,'WOW PMPM &amp; Agg'!AD$45:AD$53)*0.5),IF(AND('C Report'!$K$2=AE$12,'C Report'!$K$3=3),(SUMIF('WOW PMPM &amp; Agg'!$B$45:$B$53,'Summary TC'!$B190,'WOW PMPM &amp; Agg'!AD$45:AD$53)*0.75),IF(AND('C Report'!$K$2=AE$12,'C Report'!$K$3=4),SUMIF('WOW PMPM &amp; Agg'!$B$45:$B$53,'Summary TC'!$B190,'WOW PMPM &amp; Agg'!AD$45:AD$53),""))))),SUMIF('WOW PMPM &amp; Agg'!$B$45:$B$53,'Summary TC'!$B190,'WOW PMPM &amp; Agg'!AD$45:AD$53)))</f>
        <v>0</v>
      </c>
      <c r="AF190" s="588">
        <f>IF($D$187="Yes",AF205,IF($B$8="Actuals Only",IF('C Report'!$K$2&gt;AF$12,SUMIF('WOW PMPM &amp; Agg'!$B$45:$B$53,'Summary TC'!$B190,'WOW PMPM &amp; Agg'!AE$45:AE$53),IF(AND('C Report'!$K$2=AF$12,'C Report'!$K$3=1),(SUMIF('WOW PMPM &amp; Agg'!$B$45:$B$53,'Summary TC'!$B190,'WOW PMPM &amp; Agg'!AE$45:AE$53)*0.25),IF(AND('C Report'!$K$2=AF$12,'C Report'!$K$3=2),(SUMIF('WOW PMPM &amp; Agg'!$B$45:$B$53,'Summary TC'!$B190,'WOW PMPM &amp; Agg'!AE$45:AE$53)*0.5),IF(AND('C Report'!$K$2=AF$12,'C Report'!$K$3=3),(SUMIF('WOW PMPM &amp; Agg'!$B$45:$B$53,'Summary TC'!$B190,'WOW PMPM &amp; Agg'!AE$45:AE$53)*0.75),IF(AND('C Report'!$K$2=AF$12,'C Report'!$K$3=4),SUMIF('WOW PMPM &amp; Agg'!$B$45:$B$53,'Summary TC'!$B190,'WOW PMPM &amp; Agg'!AE$45:AE$53),""))))),SUMIF('WOW PMPM &amp; Agg'!$B$45:$B$53,'Summary TC'!$B190,'WOW PMPM &amp; Agg'!AE$45:AE$53)))</f>
        <v>0</v>
      </c>
      <c r="AG190" s="588">
        <f>IF($D$187="Yes",AG205,IF($B$8="Actuals Only",IF('C Report'!$K$2&gt;AG$12,SUMIF('WOW PMPM &amp; Agg'!$B$45:$B$53,'Summary TC'!$B190,'WOW PMPM &amp; Agg'!AF$45:AF$53),IF(AND('C Report'!$K$2=AG$12,'C Report'!$K$3=1),(SUMIF('WOW PMPM &amp; Agg'!$B$45:$B$53,'Summary TC'!$B190,'WOW PMPM &amp; Agg'!AF$45:AF$53)*0.25),IF(AND('C Report'!$K$2=AG$12,'C Report'!$K$3=2),(SUMIF('WOW PMPM &amp; Agg'!$B$45:$B$53,'Summary TC'!$B190,'WOW PMPM &amp; Agg'!AF$45:AF$53)*0.5),IF(AND('C Report'!$K$2=AG$12,'C Report'!$K$3=3),(SUMIF('WOW PMPM &amp; Agg'!$B$45:$B$53,'Summary TC'!$B190,'WOW PMPM &amp; Agg'!AF$45:AF$53)*0.75),IF(AND('C Report'!$K$2=AG$12,'C Report'!$K$3=4),SUMIF('WOW PMPM &amp; Agg'!$B$45:$B$53,'Summary TC'!$B190,'WOW PMPM &amp; Agg'!AF$45:AF$53),""))))),SUMIF('WOW PMPM &amp; Agg'!$B$45:$B$53,'Summary TC'!$B190,'WOW PMPM &amp; Agg'!AF$45:AF$53)))</f>
        <v>0</v>
      </c>
      <c r="AH190" s="589">
        <f>IF($D$187="Yes",AH205,IF($B$8="Actuals Only",IF('C Report'!$K$2&gt;AH$12,SUMIF('WOW PMPM &amp; Agg'!$B$45:$B$53,'Summary TC'!$B190,'WOW PMPM &amp; Agg'!AG$45:AG$53),IF(AND('C Report'!$K$2=AH$12,'C Report'!$K$3=1),(SUMIF('WOW PMPM &amp; Agg'!$B$45:$B$53,'Summary TC'!$B190,'WOW PMPM &amp; Agg'!AG$45:AG$53)*0.25),IF(AND('C Report'!$K$2=AH$12,'C Report'!$K$3=2),(SUMIF('WOW PMPM &amp; Agg'!$B$45:$B$53,'Summary TC'!$B190,'WOW PMPM &amp; Agg'!AG$45:AG$53)*0.5),IF(AND('C Report'!$K$2=AH$12,'C Report'!$K$3=3),(SUMIF('WOW PMPM &amp; Agg'!$B$45:$B$53,'Summary TC'!$B190,'WOW PMPM &amp; Agg'!AG$45:AG$53)*0.75),IF(AND('C Report'!$K$2=AH$12,'C Report'!$K$3=4),SUMIF('WOW PMPM &amp; Agg'!$B$45:$B$53,'Summary TC'!$B190,'WOW PMPM &amp; Agg'!AG$45:AG$53),""))))),SUMIF('WOW PMPM &amp; Agg'!$B$45:$B$53,'Summary TC'!$B190,'WOW PMPM &amp; Agg'!AG$45:AG$53)))</f>
        <v>0</v>
      </c>
      <c r="AI190" s="683"/>
    </row>
    <row r="191" spans="2:35" hidden="1" x14ac:dyDescent="0.2">
      <c r="B191" s="539" t="str">
        <f>IFERROR(VLOOKUP(C191,'MEG Def'!$A$50:$B$52,2),"")</f>
        <v/>
      </c>
      <c r="C191" s="668"/>
      <c r="D191" s="586" t="str">
        <f>IF($C191&lt;&gt;0,"Total","")</f>
        <v/>
      </c>
      <c r="E191" s="587">
        <f>IF($D$187="Yes",E206,IF($B$8="Actuals Only",IF('C Report'!$K$2&gt;E$12,SUMIF('WOW PMPM &amp; Agg'!$B$45:$B$53,'Summary TC'!$B191,'WOW PMPM &amp; Agg'!D$45:D$53),IF(AND('C Report'!$K$2=E$12,'C Report'!$K$3=1),(SUMIF('WOW PMPM &amp; Agg'!$B$45:$B$53,'Summary TC'!$B191,'WOW PMPM &amp; Agg'!D$45:D$53)*0.25),IF(AND('C Report'!$K$2=E$12,'C Report'!$K$3=2),(SUMIF('WOW PMPM &amp; Agg'!$B$45:$B$53,'Summary TC'!$B191,'WOW PMPM &amp; Agg'!D$45:D$53)*0.5),IF(AND('C Report'!$K$2=E$12,'C Report'!$K$3=3),(SUMIF('WOW PMPM &amp; Agg'!$B$45:$B$53,'Summary TC'!$B191,'WOW PMPM &amp; Agg'!D$45:D$53)*0.75),IF(AND('C Report'!$K$2=E$12,'C Report'!$K$3=4),SUMIF('WOW PMPM &amp; Agg'!$B$45:$B$53,'Summary TC'!$B191,'WOW PMPM &amp; Agg'!D$45:D$53),""))))),SUMIF('WOW PMPM &amp; Agg'!$B$45:$B$53,'Summary TC'!$B191,'WOW PMPM &amp; Agg'!D$45:D$53)))</f>
        <v>0</v>
      </c>
      <c r="F191" s="588">
        <f>IF($D$187="Yes",F206,IF($B$8="Actuals Only",IF('C Report'!$K$2&gt;F$12,SUMIF('WOW PMPM &amp; Agg'!$B$45:$B$53,'Summary TC'!$B191,'WOW PMPM &amp; Agg'!E$45:E$53),IF(AND('C Report'!$K$2=F$12,'C Report'!$K$3=1),(SUMIF('WOW PMPM &amp; Agg'!$B$45:$B$53,'Summary TC'!$B191,'WOW PMPM &amp; Agg'!E$45:E$53)*0.25),IF(AND('C Report'!$K$2=F$12,'C Report'!$K$3=2),(SUMIF('WOW PMPM &amp; Agg'!$B$45:$B$53,'Summary TC'!$B191,'WOW PMPM &amp; Agg'!E$45:E$53)*0.5),IF(AND('C Report'!$K$2=F$12,'C Report'!$K$3=3),(SUMIF('WOW PMPM &amp; Agg'!$B$45:$B$53,'Summary TC'!$B191,'WOW PMPM &amp; Agg'!E$45:E$53)*0.75),IF(AND('C Report'!$K$2=F$12,'C Report'!$K$3=4),SUMIF('WOW PMPM &amp; Agg'!$B$45:$B$53,'Summary TC'!$B191,'WOW PMPM &amp; Agg'!E$45:E$53),""))))),SUMIF('WOW PMPM &amp; Agg'!$B$45:$B$53,'Summary TC'!$B191,'WOW PMPM &amp; Agg'!E$45:E$53)))</f>
        <v>0</v>
      </c>
      <c r="G191" s="588">
        <f>IF($D$187="Yes",G206,IF($B$8="Actuals Only",IF('C Report'!$K$2&gt;G$12,SUMIF('WOW PMPM &amp; Agg'!$B$45:$B$53,'Summary TC'!$B191,'WOW PMPM &amp; Agg'!F$45:F$53),IF(AND('C Report'!$K$2=G$12,'C Report'!$K$3=1),(SUMIF('WOW PMPM &amp; Agg'!$B$45:$B$53,'Summary TC'!$B191,'WOW PMPM &amp; Agg'!F$45:F$53)*0.25),IF(AND('C Report'!$K$2=G$12,'C Report'!$K$3=2),(SUMIF('WOW PMPM &amp; Agg'!$B$45:$B$53,'Summary TC'!$B191,'WOW PMPM &amp; Agg'!F$45:F$53)*0.5),IF(AND('C Report'!$K$2=G$12,'C Report'!$K$3=3),(SUMIF('WOW PMPM &amp; Agg'!$B$45:$B$53,'Summary TC'!$B191,'WOW PMPM &amp; Agg'!F$45:F$53)*0.75),IF(AND('C Report'!$K$2=G$12,'C Report'!$K$3=4),SUMIF('WOW PMPM &amp; Agg'!$B$45:$B$53,'Summary TC'!$B191,'WOW PMPM &amp; Agg'!F$45:F$53),""))))),SUMIF('WOW PMPM &amp; Agg'!$B$45:$B$53,'Summary TC'!$B191,'WOW PMPM &amp; Agg'!F$45:F$53)))</f>
        <v>0</v>
      </c>
      <c r="H191" s="588">
        <f>IF($D$187="Yes",H206,IF($B$8="Actuals Only",IF('C Report'!$K$2&gt;H$12,SUMIF('WOW PMPM &amp; Agg'!$B$45:$B$53,'Summary TC'!$B191,'WOW PMPM &amp; Agg'!G$45:G$53),IF(AND('C Report'!$K$2=H$12,'C Report'!$K$3=1),(SUMIF('WOW PMPM &amp; Agg'!$B$45:$B$53,'Summary TC'!$B191,'WOW PMPM &amp; Agg'!G$45:G$53)*0.25),IF(AND('C Report'!$K$2=H$12,'C Report'!$K$3=2),(SUMIF('WOW PMPM &amp; Agg'!$B$45:$B$53,'Summary TC'!$B191,'WOW PMPM &amp; Agg'!G$45:G$53)*0.5),IF(AND('C Report'!$K$2=H$12,'C Report'!$K$3=3),(SUMIF('WOW PMPM &amp; Agg'!$B$45:$B$53,'Summary TC'!$B191,'WOW PMPM &amp; Agg'!G$45:G$53)*0.75),IF(AND('C Report'!$K$2=H$12,'C Report'!$K$3=4),SUMIF('WOW PMPM &amp; Agg'!$B$45:$B$53,'Summary TC'!$B191,'WOW PMPM &amp; Agg'!G$45:G$53),""))))),SUMIF('WOW PMPM &amp; Agg'!$B$45:$B$53,'Summary TC'!$B191,'WOW PMPM &amp; Agg'!G$45:G$53)))</f>
        <v>0</v>
      </c>
      <c r="I191" s="588">
        <f>IF($D$187="Yes",I206,IF($B$8="Actuals Only",IF('C Report'!$K$2&gt;I$12,SUMIF('WOW PMPM &amp; Agg'!$B$45:$B$53,'Summary TC'!$B191,'WOW PMPM &amp; Agg'!H$45:H$53),IF(AND('C Report'!$K$2=I$12,'C Report'!$K$3=1),(SUMIF('WOW PMPM &amp; Agg'!$B$45:$B$53,'Summary TC'!$B191,'WOW PMPM &amp; Agg'!H$45:H$53)*0.25),IF(AND('C Report'!$K$2=I$12,'C Report'!$K$3=2),(SUMIF('WOW PMPM &amp; Agg'!$B$45:$B$53,'Summary TC'!$B191,'WOW PMPM &amp; Agg'!H$45:H$53)*0.5),IF(AND('C Report'!$K$2=I$12,'C Report'!$K$3=3),(SUMIF('WOW PMPM &amp; Agg'!$B$45:$B$53,'Summary TC'!$B191,'WOW PMPM &amp; Agg'!H$45:H$53)*0.75),IF(AND('C Report'!$K$2=I$12,'C Report'!$K$3=4),SUMIF('WOW PMPM &amp; Agg'!$B$45:$B$53,'Summary TC'!$B191,'WOW PMPM &amp; Agg'!H$45:H$53),""))))),SUMIF('WOW PMPM &amp; Agg'!$B$45:$B$53,'Summary TC'!$B191,'WOW PMPM &amp; Agg'!H$45:H$53)))</f>
        <v>0</v>
      </c>
      <c r="J191" s="588">
        <f>IF($D$187="Yes",J206,IF($B$8="Actuals Only",IF('C Report'!$K$2&gt;J$12,SUMIF('WOW PMPM &amp; Agg'!$B$45:$B$53,'Summary TC'!$B191,'WOW PMPM &amp; Agg'!I$45:I$53),IF(AND('C Report'!$K$2=J$12,'C Report'!$K$3=1),(SUMIF('WOW PMPM &amp; Agg'!$B$45:$B$53,'Summary TC'!$B191,'WOW PMPM &amp; Agg'!I$45:I$53)*0.25),IF(AND('C Report'!$K$2=J$12,'C Report'!$K$3=2),(SUMIF('WOW PMPM &amp; Agg'!$B$45:$B$53,'Summary TC'!$B191,'WOW PMPM &amp; Agg'!I$45:I$53)*0.5),IF(AND('C Report'!$K$2=J$12,'C Report'!$K$3=3),(SUMIF('WOW PMPM &amp; Agg'!$B$45:$B$53,'Summary TC'!$B191,'WOW PMPM &amp; Agg'!I$45:I$53)*0.75),IF(AND('C Report'!$K$2=J$12,'C Report'!$K$3=4),SUMIF('WOW PMPM &amp; Agg'!$B$45:$B$53,'Summary TC'!$B191,'WOW PMPM &amp; Agg'!I$45:I$53),""))))),SUMIF('WOW PMPM &amp; Agg'!$B$45:$B$53,'Summary TC'!$B191,'WOW PMPM &amp; Agg'!I$45:I$53)))</f>
        <v>0</v>
      </c>
      <c r="K191" s="588">
        <f>IF($D$187="Yes",K206,IF($B$8="Actuals Only",IF('C Report'!$K$2&gt;K$12,SUMIF('WOW PMPM &amp; Agg'!$B$45:$B$53,'Summary TC'!$B191,'WOW PMPM &amp; Agg'!J$45:J$53),IF(AND('C Report'!$K$2=K$12,'C Report'!$K$3=1),(SUMIF('WOW PMPM &amp; Agg'!$B$45:$B$53,'Summary TC'!$B191,'WOW PMPM &amp; Agg'!J$45:J$53)*0.25),IF(AND('C Report'!$K$2=K$12,'C Report'!$K$3=2),(SUMIF('WOW PMPM &amp; Agg'!$B$45:$B$53,'Summary TC'!$B191,'WOW PMPM &amp; Agg'!J$45:J$53)*0.5),IF(AND('C Report'!$K$2=K$12,'C Report'!$K$3=3),(SUMIF('WOW PMPM &amp; Agg'!$B$45:$B$53,'Summary TC'!$B191,'WOW PMPM &amp; Agg'!J$45:J$53)*0.75),IF(AND('C Report'!$K$2=K$12,'C Report'!$K$3=4),SUMIF('WOW PMPM &amp; Agg'!$B$45:$B$53,'Summary TC'!$B191,'WOW PMPM &amp; Agg'!J$45:J$53),""))))),SUMIF('WOW PMPM &amp; Agg'!$B$45:$B$53,'Summary TC'!$B191,'WOW PMPM &amp; Agg'!J$45:J$53)))</f>
        <v>0</v>
      </c>
      <c r="L191" s="588">
        <f>IF($D$187="Yes",L206,IF($B$8="Actuals Only",IF('C Report'!$K$2&gt;L$12,SUMIF('WOW PMPM &amp; Agg'!$B$45:$B$53,'Summary TC'!$B191,'WOW PMPM &amp; Agg'!K$45:K$53),IF(AND('C Report'!$K$2=L$12,'C Report'!$K$3=1),(SUMIF('WOW PMPM &amp; Agg'!$B$45:$B$53,'Summary TC'!$B191,'WOW PMPM &amp; Agg'!K$45:K$53)*0.25),IF(AND('C Report'!$K$2=L$12,'C Report'!$K$3=2),(SUMIF('WOW PMPM &amp; Agg'!$B$45:$B$53,'Summary TC'!$B191,'WOW PMPM &amp; Agg'!K$45:K$53)*0.5),IF(AND('C Report'!$K$2=L$12,'C Report'!$K$3=3),(SUMIF('WOW PMPM &amp; Agg'!$B$45:$B$53,'Summary TC'!$B191,'WOW PMPM &amp; Agg'!K$45:K$53)*0.75),IF(AND('C Report'!$K$2=L$12,'C Report'!$K$3=4),SUMIF('WOW PMPM &amp; Agg'!$B$45:$B$53,'Summary TC'!$B191,'WOW PMPM &amp; Agg'!K$45:K$53),""))))),SUMIF('WOW PMPM &amp; Agg'!$B$45:$B$53,'Summary TC'!$B191,'WOW PMPM &amp; Agg'!K$45:K$53)))</f>
        <v>0</v>
      </c>
      <c r="M191" s="588">
        <f>IF($D$187="Yes",M206,IF($B$8="Actuals Only",IF('C Report'!$K$2&gt;M$12,SUMIF('WOW PMPM &amp; Agg'!$B$45:$B$53,'Summary TC'!$B191,'WOW PMPM &amp; Agg'!L$45:L$53),IF(AND('C Report'!$K$2=M$12,'C Report'!$K$3=1),(SUMIF('WOW PMPM &amp; Agg'!$B$45:$B$53,'Summary TC'!$B191,'WOW PMPM &amp; Agg'!L$45:L$53)*0.25),IF(AND('C Report'!$K$2=M$12,'C Report'!$K$3=2),(SUMIF('WOW PMPM &amp; Agg'!$B$45:$B$53,'Summary TC'!$B191,'WOW PMPM &amp; Agg'!L$45:L$53)*0.5),IF(AND('C Report'!$K$2=M$12,'C Report'!$K$3=3),(SUMIF('WOW PMPM &amp; Agg'!$B$45:$B$53,'Summary TC'!$B191,'WOW PMPM &amp; Agg'!L$45:L$53)*0.75),IF(AND('C Report'!$K$2=M$12,'C Report'!$K$3=4),SUMIF('WOW PMPM &amp; Agg'!$B$45:$B$53,'Summary TC'!$B191,'WOW PMPM &amp; Agg'!L$45:L$53),""))))),SUMIF('WOW PMPM &amp; Agg'!$B$45:$B$53,'Summary TC'!$B191,'WOW PMPM &amp; Agg'!L$45:L$53)))</f>
        <v>0</v>
      </c>
      <c r="N191" s="588">
        <f>IF($D$187="Yes",N206,IF($B$8="Actuals Only",IF('C Report'!$K$2&gt;N$12,SUMIF('WOW PMPM &amp; Agg'!$B$45:$B$53,'Summary TC'!$B191,'WOW PMPM &amp; Agg'!M$45:M$53),IF(AND('C Report'!$K$2=N$12,'C Report'!$K$3=1),(SUMIF('WOW PMPM &amp; Agg'!$B$45:$B$53,'Summary TC'!$B191,'WOW PMPM &amp; Agg'!M$45:M$53)*0.25),IF(AND('C Report'!$K$2=N$12,'C Report'!$K$3=2),(SUMIF('WOW PMPM &amp; Agg'!$B$45:$B$53,'Summary TC'!$B191,'WOW PMPM &amp; Agg'!M$45:M$53)*0.5),IF(AND('C Report'!$K$2=N$12,'C Report'!$K$3=3),(SUMIF('WOW PMPM &amp; Agg'!$B$45:$B$53,'Summary TC'!$B191,'WOW PMPM &amp; Agg'!M$45:M$53)*0.75),IF(AND('C Report'!$K$2=N$12,'C Report'!$K$3=4),SUMIF('WOW PMPM &amp; Agg'!$B$45:$B$53,'Summary TC'!$B191,'WOW PMPM &amp; Agg'!M$45:M$53),""))))),SUMIF('WOW PMPM &amp; Agg'!$B$45:$B$53,'Summary TC'!$B191,'WOW PMPM &amp; Agg'!M$45:M$53)))</f>
        <v>0</v>
      </c>
      <c r="O191" s="588">
        <f>IF($D$187="Yes",O206,IF($B$8="Actuals Only",IF('C Report'!$K$2&gt;O$12,SUMIF('WOW PMPM &amp; Agg'!$B$45:$B$53,'Summary TC'!$B191,'WOW PMPM &amp; Agg'!N$45:N$53),IF(AND('C Report'!$K$2=O$12,'C Report'!$K$3=1),(SUMIF('WOW PMPM &amp; Agg'!$B$45:$B$53,'Summary TC'!$B191,'WOW PMPM &amp; Agg'!N$45:N$53)*0.25),IF(AND('C Report'!$K$2=O$12,'C Report'!$K$3=2),(SUMIF('WOW PMPM &amp; Agg'!$B$45:$B$53,'Summary TC'!$B191,'WOW PMPM &amp; Agg'!N$45:N$53)*0.5),IF(AND('C Report'!$K$2=O$12,'C Report'!$K$3=3),(SUMIF('WOW PMPM &amp; Agg'!$B$45:$B$53,'Summary TC'!$B191,'WOW PMPM &amp; Agg'!N$45:N$53)*0.75),IF(AND('C Report'!$K$2=O$12,'C Report'!$K$3=4),SUMIF('WOW PMPM &amp; Agg'!$B$45:$B$53,'Summary TC'!$B191,'WOW PMPM &amp; Agg'!N$45:N$53),""))))),SUMIF('WOW PMPM &amp; Agg'!$B$45:$B$53,'Summary TC'!$B191,'WOW PMPM &amp; Agg'!N$45:N$53)))</f>
        <v>0</v>
      </c>
      <c r="P191" s="588">
        <f>IF($D$187="Yes",P206,IF($B$8="Actuals Only",IF('C Report'!$K$2&gt;P$12,SUMIF('WOW PMPM &amp; Agg'!$B$45:$B$53,'Summary TC'!$B191,'WOW PMPM &amp; Agg'!O$45:O$53),IF(AND('C Report'!$K$2=P$12,'C Report'!$K$3=1),(SUMIF('WOW PMPM &amp; Agg'!$B$45:$B$53,'Summary TC'!$B191,'WOW PMPM &amp; Agg'!O$45:O$53)*0.25),IF(AND('C Report'!$K$2=P$12,'C Report'!$K$3=2),(SUMIF('WOW PMPM &amp; Agg'!$B$45:$B$53,'Summary TC'!$B191,'WOW PMPM &amp; Agg'!O$45:O$53)*0.5),IF(AND('C Report'!$K$2=P$12,'C Report'!$K$3=3),(SUMIF('WOW PMPM &amp; Agg'!$B$45:$B$53,'Summary TC'!$B191,'WOW PMPM &amp; Agg'!O$45:O$53)*0.75),IF(AND('C Report'!$K$2=P$12,'C Report'!$K$3=4),SUMIF('WOW PMPM &amp; Agg'!$B$45:$B$53,'Summary TC'!$B191,'WOW PMPM &amp; Agg'!O$45:O$53),""))))),SUMIF('WOW PMPM &amp; Agg'!$B$45:$B$53,'Summary TC'!$B191,'WOW PMPM &amp; Agg'!O$45:O$53)))</f>
        <v>0</v>
      </c>
      <c r="Q191" s="588">
        <f>IF($D$187="Yes",Q206,IF($B$8="Actuals Only",IF('C Report'!$K$2&gt;Q$12,SUMIF('WOW PMPM &amp; Agg'!$B$45:$B$53,'Summary TC'!$B191,'WOW PMPM &amp; Agg'!P$45:P$53),IF(AND('C Report'!$K$2=Q$12,'C Report'!$K$3=1),(SUMIF('WOW PMPM &amp; Agg'!$B$45:$B$53,'Summary TC'!$B191,'WOW PMPM &amp; Agg'!P$45:P$53)*0.25),IF(AND('C Report'!$K$2=Q$12,'C Report'!$K$3=2),(SUMIF('WOW PMPM &amp; Agg'!$B$45:$B$53,'Summary TC'!$B191,'WOW PMPM &amp; Agg'!P$45:P$53)*0.5),IF(AND('C Report'!$K$2=Q$12,'C Report'!$K$3=3),(SUMIF('WOW PMPM &amp; Agg'!$B$45:$B$53,'Summary TC'!$B191,'WOW PMPM &amp; Agg'!P$45:P$53)*0.75),IF(AND('C Report'!$K$2=Q$12,'C Report'!$K$3=4),SUMIF('WOW PMPM &amp; Agg'!$B$45:$B$53,'Summary TC'!$B191,'WOW PMPM &amp; Agg'!P$45:P$53),""))))),SUMIF('WOW PMPM &amp; Agg'!$B$45:$B$53,'Summary TC'!$B191,'WOW PMPM &amp; Agg'!P$45:P$53)))</f>
        <v>0</v>
      </c>
      <c r="R191" s="588">
        <f>IF($D$187="Yes",R206,IF($B$8="Actuals Only",IF('C Report'!$K$2&gt;R$12,SUMIF('WOW PMPM &amp; Agg'!$B$45:$B$53,'Summary TC'!$B191,'WOW PMPM &amp; Agg'!Q$45:Q$53),IF(AND('C Report'!$K$2=R$12,'C Report'!$K$3=1),(SUMIF('WOW PMPM &amp; Agg'!$B$45:$B$53,'Summary TC'!$B191,'WOW PMPM &amp; Agg'!Q$45:Q$53)*0.25),IF(AND('C Report'!$K$2=R$12,'C Report'!$K$3=2),(SUMIF('WOW PMPM &amp; Agg'!$B$45:$B$53,'Summary TC'!$B191,'WOW PMPM &amp; Agg'!Q$45:Q$53)*0.5),IF(AND('C Report'!$K$2=R$12,'C Report'!$K$3=3),(SUMIF('WOW PMPM &amp; Agg'!$B$45:$B$53,'Summary TC'!$B191,'WOW PMPM &amp; Agg'!Q$45:Q$53)*0.75),IF(AND('C Report'!$K$2=R$12,'C Report'!$K$3=4),SUMIF('WOW PMPM &amp; Agg'!$B$45:$B$53,'Summary TC'!$B191,'WOW PMPM &amp; Agg'!Q$45:Q$53),""))))),SUMIF('WOW PMPM &amp; Agg'!$B$45:$B$53,'Summary TC'!$B191,'WOW PMPM &amp; Agg'!Q$45:Q$53)))</f>
        <v>0</v>
      </c>
      <c r="S191" s="588">
        <f>IF($D$187="Yes",S206,IF($B$8="Actuals Only",IF('C Report'!$K$2&gt;S$12,SUMIF('WOW PMPM &amp; Agg'!$B$45:$B$53,'Summary TC'!$B191,'WOW PMPM &amp; Agg'!R$45:R$53),IF(AND('C Report'!$K$2=S$12,'C Report'!$K$3=1),(SUMIF('WOW PMPM &amp; Agg'!$B$45:$B$53,'Summary TC'!$B191,'WOW PMPM &amp; Agg'!R$45:R$53)*0.25),IF(AND('C Report'!$K$2=S$12,'C Report'!$K$3=2),(SUMIF('WOW PMPM &amp; Agg'!$B$45:$B$53,'Summary TC'!$B191,'WOW PMPM &amp; Agg'!R$45:R$53)*0.5),IF(AND('C Report'!$K$2=S$12,'C Report'!$K$3=3),(SUMIF('WOW PMPM &amp; Agg'!$B$45:$B$53,'Summary TC'!$B191,'WOW PMPM &amp; Agg'!R$45:R$53)*0.75),IF(AND('C Report'!$K$2=S$12,'C Report'!$K$3=4),SUMIF('WOW PMPM &amp; Agg'!$B$45:$B$53,'Summary TC'!$B191,'WOW PMPM &amp; Agg'!R$45:R$53),""))))),SUMIF('WOW PMPM &amp; Agg'!$B$45:$B$53,'Summary TC'!$B191,'WOW PMPM &amp; Agg'!R$45:R$53)))</f>
        <v>0</v>
      </c>
      <c r="T191" s="588">
        <f>IF($D$187="Yes",T206,IF($B$8="Actuals Only",IF('C Report'!$K$2&gt;T$12,SUMIF('WOW PMPM &amp; Agg'!$B$45:$B$53,'Summary TC'!$B191,'WOW PMPM &amp; Agg'!S$45:S$53),IF(AND('C Report'!$K$2=T$12,'C Report'!$K$3=1),(SUMIF('WOW PMPM &amp; Agg'!$B$45:$B$53,'Summary TC'!$B191,'WOW PMPM &amp; Agg'!S$45:S$53)*0.25),IF(AND('C Report'!$K$2=T$12,'C Report'!$K$3=2),(SUMIF('WOW PMPM &amp; Agg'!$B$45:$B$53,'Summary TC'!$B191,'WOW PMPM &amp; Agg'!S$45:S$53)*0.5),IF(AND('C Report'!$K$2=T$12,'C Report'!$K$3=3),(SUMIF('WOW PMPM &amp; Agg'!$B$45:$B$53,'Summary TC'!$B191,'WOW PMPM &amp; Agg'!S$45:S$53)*0.75),IF(AND('C Report'!$K$2=T$12,'C Report'!$K$3=4),SUMIF('WOW PMPM &amp; Agg'!$B$45:$B$53,'Summary TC'!$B191,'WOW PMPM &amp; Agg'!S$45:S$53),""))))),SUMIF('WOW PMPM &amp; Agg'!$B$45:$B$53,'Summary TC'!$B191,'WOW PMPM &amp; Agg'!S$45:S$53)))</f>
        <v>0</v>
      </c>
      <c r="U191" s="588">
        <f>IF($D$187="Yes",U206,IF($B$8="Actuals Only",IF('C Report'!$K$2&gt;U$12,SUMIF('WOW PMPM &amp; Agg'!$B$45:$B$53,'Summary TC'!$B191,'WOW PMPM &amp; Agg'!T$45:T$53),IF(AND('C Report'!$K$2=U$12,'C Report'!$K$3=1),(SUMIF('WOW PMPM &amp; Agg'!$B$45:$B$53,'Summary TC'!$B191,'WOW PMPM &amp; Agg'!T$45:T$53)*0.25),IF(AND('C Report'!$K$2=U$12,'C Report'!$K$3=2),(SUMIF('WOW PMPM &amp; Agg'!$B$45:$B$53,'Summary TC'!$B191,'WOW PMPM &amp; Agg'!T$45:T$53)*0.5),IF(AND('C Report'!$K$2=U$12,'C Report'!$K$3=3),(SUMIF('WOW PMPM &amp; Agg'!$B$45:$B$53,'Summary TC'!$B191,'WOW PMPM &amp; Agg'!T$45:T$53)*0.75),IF(AND('C Report'!$K$2=U$12,'C Report'!$K$3=4),SUMIF('WOW PMPM &amp; Agg'!$B$45:$B$53,'Summary TC'!$B191,'WOW PMPM &amp; Agg'!T$45:T$53),""))))),SUMIF('WOW PMPM &amp; Agg'!$B$45:$B$53,'Summary TC'!$B191,'WOW PMPM &amp; Agg'!T$45:T$53)))</f>
        <v>0</v>
      </c>
      <c r="V191" s="588">
        <f>IF($D$187="Yes",V206,IF($B$8="Actuals Only",IF('C Report'!$K$2&gt;V$12,SUMIF('WOW PMPM &amp; Agg'!$B$45:$B$53,'Summary TC'!$B191,'WOW PMPM &amp; Agg'!U$45:U$53),IF(AND('C Report'!$K$2=V$12,'C Report'!$K$3=1),(SUMIF('WOW PMPM &amp; Agg'!$B$45:$B$53,'Summary TC'!$B191,'WOW PMPM &amp; Agg'!U$45:U$53)*0.25),IF(AND('C Report'!$K$2=V$12,'C Report'!$K$3=2),(SUMIF('WOW PMPM &amp; Agg'!$B$45:$B$53,'Summary TC'!$B191,'WOW PMPM &amp; Agg'!U$45:U$53)*0.5),IF(AND('C Report'!$K$2=V$12,'C Report'!$K$3=3),(SUMIF('WOW PMPM &amp; Agg'!$B$45:$B$53,'Summary TC'!$B191,'WOW PMPM &amp; Agg'!U$45:U$53)*0.75),IF(AND('C Report'!$K$2=V$12,'C Report'!$K$3=4),SUMIF('WOW PMPM &amp; Agg'!$B$45:$B$53,'Summary TC'!$B191,'WOW PMPM &amp; Agg'!U$45:U$53),""))))),SUMIF('WOW PMPM &amp; Agg'!$B$45:$B$53,'Summary TC'!$B191,'WOW PMPM &amp; Agg'!U$45:U$53)))</f>
        <v>0</v>
      </c>
      <c r="W191" s="588">
        <f>IF($D$187="Yes",W206,IF($B$8="Actuals Only",IF('C Report'!$K$2&gt;W$12,SUMIF('WOW PMPM &amp; Agg'!$B$45:$B$53,'Summary TC'!$B191,'WOW PMPM &amp; Agg'!V$45:V$53),IF(AND('C Report'!$K$2=W$12,'C Report'!$K$3=1),(SUMIF('WOW PMPM &amp; Agg'!$B$45:$B$53,'Summary TC'!$B191,'WOW PMPM &amp; Agg'!V$45:V$53)*0.25),IF(AND('C Report'!$K$2=W$12,'C Report'!$K$3=2),(SUMIF('WOW PMPM &amp; Agg'!$B$45:$B$53,'Summary TC'!$B191,'WOW PMPM &amp; Agg'!V$45:V$53)*0.5),IF(AND('C Report'!$K$2=W$12,'C Report'!$K$3=3),(SUMIF('WOW PMPM &amp; Agg'!$B$45:$B$53,'Summary TC'!$B191,'WOW PMPM &amp; Agg'!V$45:V$53)*0.75),IF(AND('C Report'!$K$2=W$12,'C Report'!$K$3=4),SUMIF('WOW PMPM &amp; Agg'!$B$45:$B$53,'Summary TC'!$B191,'WOW PMPM &amp; Agg'!V$45:V$53),""))))),SUMIF('WOW PMPM &amp; Agg'!$B$45:$B$53,'Summary TC'!$B191,'WOW PMPM &amp; Agg'!V$45:V$53)))</f>
        <v>0</v>
      </c>
      <c r="X191" s="588">
        <f>IF($D$187="Yes",X206,IF($B$8="Actuals Only",IF('C Report'!$K$2&gt;X$12,SUMIF('WOW PMPM &amp; Agg'!$B$45:$B$53,'Summary TC'!$B191,'WOW PMPM &amp; Agg'!W$45:W$53),IF(AND('C Report'!$K$2=X$12,'C Report'!$K$3=1),(SUMIF('WOW PMPM &amp; Agg'!$B$45:$B$53,'Summary TC'!$B191,'WOW PMPM &amp; Agg'!W$45:W$53)*0.25),IF(AND('C Report'!$K$2=X$12,'C Report'!$K$3=2),(SUMIF('WOW PMPM &amp; Agg'!$B$45:$B$53,'Summary TC'!$B191,'WOW PMPM &amp; Agg'!W$45:W$53)*0.5),IF(AND('C Report'!$K$2=X$12,'C Report'!$K$3=3),(SUMIF('WOW PMPM &amp; Agg'!$B$45:$B$53,'Summary TC'!$B191,'WOW PMPM &amp; Agg'!W$45:W$53)*0.75),IF(AND('C Report'!$K$2=X$12,'C Report'!$K$3=4),SUMIF('WOW PMPM &amp; Agg'!$B$45:$B$53,'Summary TC'!$B191,'WOW PMPM &amp; Agg'!W$45:W$53),""))))),SUMIF('WOW PMPM &amp; Agg'!$B$45:$B$53,'Summary TC'!$B191,'WOW PMPM &amp; Agg'!W$45:W$53)))</f>
        <v>0</v>
      </c>
      <c r="Y191" s="588">
        <f>IF($D$187="Yes",Y206,IF($B$8="Actuals Only",IF('C Report'!$K$2&gt;Y$12,SUMIF('WOW PMPM &amp; Agg'!$B$45:$B$53,'Summary TC'!$B191,'WOW PMPM &amp; Agg'!X$45:X$53),IF(AND('C Report'!$K$2=Y$12,'C Report'!$K$3=1),(SUMIF('WOW PMPM &amp; Agg'!$B$45:$B$53,'Summary TC'!$B191,'WOW PMPM &amp; Agg'!X$45:X$53)*0.25),IF(AND('C Report'!$K$2=Y$12,'C Report'!$K$3=2),(SUMIF('WOW PMPM &amp; Agg'!$B$45:$B$53,'Summary TC'!$B191,'WOW PMPM &amp; Agg'!X$45:X$53)*0.5),IF(AND('C Report'!$K$2=Y$12,'C Report'!$K$3=3),(SUMIF('WOW PMPM &amp; Agg'!$B$45:$B$53,'Summary TC'!$B191,'WOW PMPM &amp; Agg'!X$45:X$53)*0.75),IF(AND('C Report'!$K$2=Y$12,'C Report'!$K$3=4),SUMIF('WOW PMPM &amp; Agg'!$B$45:$B$53,'Summary TC'!$B191,'WOW PMPM &amp; Agg'!X$45:X$53),""))))),SUMIF('WOW PMPM &amp; Agg'!$B$45:$B$53,'Summary TC'!$B191,'WOW PMPM &amp; Agg'!X$45:X$53)))</f>
        <v>0</v>
      </c>
      <c r="Z191" s="588">
        <f>IF($D$187="Yes",Z206,IF($B$8="Actuals Only",IF('C Report'!$K$2&gt;Z$12,SUMIF('WOW PMPM &amp; Agg'!$B$45:$B$53,'Summary TC'!$B191,'WOW PMPM &amp; Agg'!Y$45:Y$53),IF(AND('C Report'!$K$2=Z$12,'C Report'!$K$3=1),(SUMIF('WOW PMPM &amp; Agg'!$B$45:$B$53,'Summary TC'!$B191,'WOW PMPM &amp; Agg'!Y$45:Y$53)*0.25),IF(AND('C Report'!$K$2=Z$12,'C Report'!$K$3=2),(SUMIF('WOW PMPM &amp; Agg'!$B$45:$B$53,'Summary TC'!$B191,'WOW PMPM &amp; Agg'!Y$45:Y$53)*0.5),IF(AND('C Report'!$K$2=Z$12,'C Report'!$K$3=3),(SUMIF('WOW PMPM &amp; Agg'!$B$45:$B$53,'Summary TC'!$B191,'WOW PMPM &amp; Agg'!Y$45:Y$53)*0.75),IF(AND('C Report'!$K$2=Z$12,'C Report'!$K$3=4),SUMIF('WOW PMPM &amp; Agg'!$B$45:$B$53,'Summary TC'!$B191,'WOW PMPM &amp; Agg'!Y$45:Y$53),""))))),SUMIF('WOW PMPM &amp; Agg'!$B$45:$B$53,'Summary TC'!$B191,'WOW PMPM &amp; Agg'!Y$45:Y$53)))</f>
        <v>0</v>
      </c>
      <c r="AA191" s="588">
        <f>IF($D$187="Yes",AA206,IF($B$8="Actuals Only",IF('C Report'!$K$2&gt;AA$12,SUMIF('WOW PMPM &amp; Agg'!$B$45:$B$53,'Summary TC'!$B191,'WOW PMPM &amp; Agg'!Z$45:Z$53),IF(AND('C Report'!$K$2=AA$12,'C Report'!$K$3=1),(SUMIF('WOW PMPM &amp; Agg'!$B$45:$B$53,'Summary TC'!$B191,'WOW PMPM &amp; Agg'!Z$45:Z$53)*0.25),IF(AND('C Report'!$K$2=AA$12,'C Report'!$K$3=2),(SUMIF('WOW PMPM &amp; Agg'!$B$45:$B$53,'Summary TC'!$B191,'WOW PMPM &amp; Agg'!Z$45:Z$53)*0.5),IF(AND('C Report'!$K$2=AA$12,'C Report'!$K$3=3),(SUMIF('WOW PMPM &amp; Agg'!$B$45:$B$53,'Summary TC'!$B191,'WOW PMPM &amp; Agg'!Z$45:Z$53)*0.75),IF(AND('C Report'!$K$2=AA$12,'C Report'!$K$3=4),SUMIF('WOW PMPM &amp; Agg'!$B$45:$B$53,'Summary TC'!$B191,'WOW PMPM &amp; Agg'!Z$45:Z$53),""))))),SUMIF('WOW PMPM &amp; Agg'!$B$45:$B$53,'Summary TC'!$B191,'WOW PMPM &amp; Agg'!Z$45:Z$53)))</f>
        <v>0</v>
      </c>
      <c r="AB191" s="588">
        <f>IF($D$187="Yes",AB206,IF($B$8="Actuals Only",IF('C Report'!$K$2&gt;AB$12,SUMIF('WOW PMPM &amp; Agg'!$B$45:$B$53,'Summary TC'!$B191,'WOW PMPM &amp; Agg'!AA$45:AA$53),IF(AND('C Report'!$K$2=AB$12,'C Report'!$K$3=1),(SUMIF('WOW PMPM &amp; Agg'!$B$45:$B$53,'Summary TC'!$B191,'WOW PMPM &amp; Agg'!AA$45:AA$53)*0.25),IF(AND('C Report'!$K$2=AB$12,'C Report'!$K$3=2),(SUMIF('WOW PMPM &amp; Agg'!$B$45:$B$53,'Summary TC'!$B191,'WOW PMPM &amp; Agg'!AA$45:AA$53)*0.5),IF(AND('C Report'!$K$2=AB$12,'C Report'!$K$3=3),(SUMIF('WOW PMPM &amp; Agg'!$B$45:$B$53,'Summary TC'!$B191,'WOW PMPM &amp; Agg'!AA$45:AA$53)*0.75),IF(AND('C Report'!$K$2=AB$12,'C Report'!$K$3=4),SUMIF('WOW PMPM &amp; Agg'!$B$45:$B$53,'Summary TC'!$B191,'WOW PMPM &amp; Agg'!AA$45:AA$53),""))))),SUMIF('WOW PMPM &amp; Agg'!$B$45:$B$53,'Summary TC'!$B191,'WOW PMPM &amp; Agg'!AA$45:AA$53)))</f>
        <v>0</v>
      </c>
      <c r="AC191" s="588">
        <f>IF($D$187="Yes",AC206,IF($B$8="Actuals Only",IF('C Report'!$K$2&gt;AC$12,SUMIF('WOW PMPM &amp; Agg'!$B$45:$B$53,'Summary TC'!$B191,'WOW PMPM &amp; Agg'!AB$45:AB$53),IF(AND('C Report'!$K$2=AC$12,'C Report'!$K$3=1),(SUMIF('WOW PMPM &amp; Agg'!$B$45:$B$53,'Summary TC'!$B191,'WOW PMPM &amp; Agg'!AB$45:AB$53)*0.25),IF(AND('C Report'!$K$2=AC$12,'C Report'!$K$3=2),(SUMIF('WOW PMPM &amp; Agg'!$B$45:$B$53,'Summary TC'!$B191,'WOW PMPM &amp; Agg'!AB$45:AB$53)*0.5),IF(AND('C Report'!$K$2=AC$12,'C Report'!$K$3=3),(SUMIF('WOW PMPM &amp; Agg'!$B$45:$B$53,'Summary TC'!$B191,'WOW PMPM &amp; Agg'!AB$45:AB$53)*0.75),IF(AND('C Report'!$K$2=AC$12,'C Report'!$K$3=4),SUMIF('WOW PMPM &amp; Agg'!$B$45:$B$53,'Summary TC'!$B191,'WOW PMPM &amp; Agg'!AB$45:AB$53),""))))),SUMIF('WOW PMPM &amp; Agg'!$B$45:$B$53,'Summary TC'!$B191,'WOW PMPM &amp; Agg'!AB$45:AB$53)))</f>
        <v>0</v>
      </c>
      <c r="AD191" s="588">
        <f>IF($D$187="Yes",AD206,IF($B$8="Actuals Only",IF('C Report'!$K$2&gt;AD$12,SUMIF('WOW PMPM &amp; Agg'!$B$45:$B$53,'Summary TC'!$B191,'WOW PMPM &amp; Agg'!AC$45:AC$53),IF(AND('C Report'!$K$2=AD$12,'C Report'!$K$3=1),(SUMIF('WOW PMPM &amp; Agg'!$B$45:$B$53,'Summary TC'!$B191,'WOW PMPM &amp; Agg'!AC$45:AC$53)*0.25),IF(AND('C Report'!$K$2=AD$12,'C Report'!$K$3=2),(SUMIF('WOW PMPM &amp; Agg'!$B$45:$B$53,'Summary TC'!$B191,'WOW PMPM &amp; Agg'!AC$45:AC$53)*0.5),IF(AND('C Report'!$K$2=AD$12,'C Report'!$K$3=3),(SUMIF('WOW PMPM &amp; Agg'!$B$45:$B$53,'Summary TC'!$B191,'WOW PMPM &amp; Agg'!AC$45:AC$53)*0.75),IF(AND('C Report'!$K$2=AD$12,'C Report'!$K$3=4),SUMIF('WOW PMPM &amp; Agg'!$B$45:$B$53,'Summary TC'!$B191,'WOW PMPM &amp; Agg'!AC$45:AC$53),""))))),SUMIF('WOW PMPM &amp; Agg'!$B$45:$B$53,'Summary TC'!$B191,'WOW PMPM &amp; Agg'!AC$45:AC$53)))</f>
        <v>0</v>
      </c>
      <c r="AE191" s="588">
        <f>IF($D$187="Yes",AE206,IF($B$8="Actuals Only",IF('C Report'!$K$2&gt;AE$12,SUMIF('WOW PMPM &amp; Agg'!$B$45:$B$53,'Summary TC'!$B191,'WOW PMPM &amp; Agg'!AD$45:AD$53),IF(AND('C Report'!$K$2=AE$12,'C Report'!$K$3=1),(SUMIF('WOW PMPM &amp; Agg'!$B$45:$B$53,'Summary TC'!$B191,'WOW PMPM &amp; Agg'!AD$45:AD$53)*0.25),IF(AND('C Report'!$K$2=AE$12,'C Report'!$K$3=2),(SUMIF('WOW PMPM &amp; Agg'!$B$45:$B$53,'Summary TC'!$B191,'WOW PMPM &amp; Agg'!AD$45:AD$53)*0.5),IF(AND('C Report'!$K$2=AE$12,'C Report'!$K$3=3),(SUMIF('WOW PMPM &amp; Agg'!$B$45:$B$53,'Summary TC'!$B191,'WOW PMPM &amp; Agg'!AD$45:AD$53)*0.75),IF(AND('C Report'!$K$2=AE$12,'C Report'!$K$3=4),SUMIF('WOW PMPM &amp; Agg'!$B$45:$B$53,'Summary TC'!$B191,'WOW PMPM &amp; Agg'!AD$45:AD$53),""))))),SUMIF('WOW PMPM &amp; Agg'!$B$45:$B$53,'Summary TC'!$B191,'WOW PMPM &amp; Agg'!AD$45:AD$53)))</f>
        <v>0</v>
      </c>
      <c r="AF191" s="588">
        <f>IF($D$187="Yes",AF206,IF($B$8="Actuals Only",IF('C Report'!$K$2&gt;AF$12,SUMIF('WOW PMPM &amp; Agg'!$B$45:$B$53,'Summary TC'!$B191,'WOW PMPM &amp; Agg'!AE$45:AE$53),IF(AND('C Report'!$K$2=AF$12,'C Report'!$K$3=1),(SUMIF('WOW PMPM &amp; Agg'!$B$45:$B$53,'Summary TC'!$B191,'WOW PMPM &amp; Agg'!AE$45:AE$53)*0.25),IF(AND('C Report'!$K$2=AF$12,'C Report'!$K$3=2),(SUMIF('WOW PMPM &amp; Agg'!$B$45:$B$53,'Summary TC'!$B191,'WOW PMPM &amp; Agg'!AE$45:AE$53)*0.5),IF(AND('C Report'!$K$2=AF$12,'C Report'!$K$3=3),(SUMIF('WOW PMPM &amp; Agg'!$B$45:$B$53,'Summary TC'!$B191,'WOW PMPM &amp; Agg'!AE$45:AE$53)*0.75),IF(AND('C Report'!$K$2=AF$12,'C Report'!$K$3=4),SUMIF('WOW PMPM &amp; Agg'!$B$45:$B$53,'Summary TC'!$B191,'WOW PMPM &amp; Agg'!AE$45:AE$53),""))))),SUMIF('WOW PMPM &amp; Agg'!$B$45:$B$53,'Summary TC'!$B191,'WOW PMPM &amp; Agg'!AE$45:AE$53)))</f>
        <v>0</v>
      </c>
      <c r="AG191" s="588">
        <f>IF($D$187="Yes",AG206,IF($B$8="Actuals Only",IF('C Report'!$K$2&gt;AG$12,SUMIF('WOW PMPM &amp; Agg'!$B$45:$B$53,'Summary TC'!$B191,'WOW PMPM &amp; Agg'!AF$45:AF$53),IF(AND('C Report'!$K$2=AG$12,'C Report'!$K$3=1),(SUMIF('WOW PMPM &amp; Agg'!$B$45:$B$53,'Summary TC'!$B191,'WOW PMPM &amp; Agg'!AF$45:AF$53)*0.25),IF(AND('C Report'!$K$2=AG$12,'C Report'!$K$3=2),(SUMIF('WOW PMPM &amp; Agg'!$B$45:$B$53,'Summary TC'!$B191,'WOW PMPM &amp; Agg'!AF$45:AF$53)*0.5),IF(AND('C Report'!$K$2=AG$12,'C Report'!$K$3=3),(SUMIF('WOW PMPM &amp; Agg'!$B$45:$B$53,'Summary TC'!$B191,'WOW PMPM &amp; Agg'!AF$45:AF$53)*0.75),IF(AND('C Report'!$K$2=AG$12,'C Report'!$K$3=4),SUMIF('WOW PMPM &amp; Agg'!$B$45:$B$53,'Summary TC'!$B191,'WOW PMPM &amp; Agg'!AF$45:AF$53),""))))),SUMIF('WOW PMPM &amp; Agg'!$B$45:$B$53,'Summary TC'!$B191,'WOW PMPM &amp; Agg'!AF$45:AF$53)))</f>
        <v>0</v>
      </c>
      <c r="AH191" s="589">
        <f>IF($D$187="Yes",AH206,IF($B$8="Actuals Only",IF('C Report'!$K$2&gt;AH$12,SUMIF('WOW PMPM &amp; Agg'!$B$45:$B$53,'Summary TC'!$B191,'WOW PMPM &amp; Agg'!AG$45:AG$53),IF(AND('C Report'!$K$2=AH$12,'C Report'!$K$3=1),(SUMIF('WOW PMPM &amp; Agg'!$B$45:$B$53,'Summary TC'!$B191,'WOW PMPM &amp; Agg'!AG$45:AG$53)*0.25),IF(AND('C Report'!$K$2=AH$12,'C Report'!$K$3=2),(SUMIF('WOW PMPM &amp; Agg'!$B$45:$B$53,'Summary TC'!$B191,'WOW PMPM &amp; Agg'!AG$45:AG$53)*0.5),IF(AND('C Report'!$K$2=AH$12,'C Report'!$K$3=3),(SUMIF('WOW PMPM &amp; Agg'!$B$45:$B$53,'Summary TC'!$B191,'WOW PMPM &amp; Agg'!AG$45:AG$53)*0.75),IF(AND('C Report'!$K$2=AH$12,'C Report'!$K$3=4),SUMIF('WOW PMPM &amp; Agg'!$B$45:$B$53,'Summary TC'!$B191,'WOW PMPM &amp; Agg'!AG$45:AG$53),""))))),SUMIF('WOW PMPM &amp; Agg'!$B$45:$B$53,'Summary TC'!$B191,'WOW PMPM &amp; Agg'!AG$45:AG$53)))</f>
        <v>0</v>
      </c>
      <c r="AI191" s="683"/>
    </row>
    <row r="192" spans="2:35" ht="13.5" hidden="1" thickBot="1" x14ac:dyDescent="0.25">
      <c r="B192" s="694"/>
      <c r="C192" s="673"/>
      <c r="D192" s="695"/>
      <c r="E192" s="696"/>
      <c r="F192" s="697"/>
      <c r="G192" s="697"/>
      <c r="H192" s="697"/>
      <c r="I192" s="697"/>
      <c r="J192" s="697"/>
      <c r="K192" s="697"/>
      <c r="L192" s="697"/>
      <c r="M192" s="697"/>
      <c r="N192" s="697"/>
      <c r="O192" s="697"/>
      <c r="P192" s="697"/>
      <c r="Q192" s="697"/>
      <c r="R192" s="697"/>
      <c r="S192" s="697"/>
      <c r="T192" s="697"/>
      <c r="U192" s="697"/>
      <c r="V192" s="697"/>
      <c r="W192" s="697"/>
      <c r="X192" s="697"/>
      <c r="Y192" s="697"/>
      <c r="Z192" s="697"/>
      <c r="AA192" s="697"/>
      <c r="AB192" s="697"/>
      <c r="AC192" s="697"/>
      <c r="AD192" s="697"/>
      <c r="AE192" s="697"/>
      <c r="AF192" s="697"/>
      <c r="AG192" s="697"/>
      <c r="AH192" s="698"/>
      <c r="AI192" s="699"/>
    </row>
    <row r="193" spans="2:38" ht="13.5" hidden="1" thickBot="1" x14ac:dyDescent="0.25">
      <c r="B193" s="610" t="s">
        <v>4</v>
      </c>
      <c r="C193" s="611"/>
      <c r="D193" s="700"/>
      <c r="E193" s="701">
        <f>IF(AND(E$12&gt;='Summary TC'!$C$4, E$12&lt;='Summary TC'!$C$5), SUMIF($D172:$D192,"Total",E172:E192),0)</f>
        <v>0</v>
      </c>
      <c r="F193" s="702">
        <f>IF(AND(F$12&gt;='Summary TC'!$C$4, F$12&lt;='Summary TC'!$C$5), SUMIF($D172:$D192,"Total",F172:F192),0)</f>
        <v>0</v>
      </c>
      <c r="G193" s="702">
        <f>IF(AND(G$12&gt;='Summary TC'!$C$4, G$12&lt;='Summary TC'!$C$5), SUMIF($D172:$D192,"Total",G172:G192),0)</f>
        <v>0</v>
      </c>
      <c r="H193" s="702">
        <f>IF(AND(H$12&gt;='Summary TC'!$C$4, H$12&lt;='Summary TC'!$C$5), SUMIF($D172:$D192,"Total",H172:H192),0)</f>
        <v>0</v>
      </c>
      <c r="I193" s="702">
        <f>IF(AND(I$12&gt;='Summary TC'!$C$4, I$12&lt;='Summary TC'!$C$5), SUMIF($D172:$D192,"Total",I172:I192),0)</f>
        <v>0</v>
      </c>
      <c r="J193" s="702">
        <f>IF(AND(J$12&gt;='Summary TC'!$C$4, J$12&lt;='Summary TC'!$C$5), SUMIF($D172:$D192,"Total",J172:J192),0)</f>
        <v>0</v>
      </c>
      <c r="K193" s="702">
        <f>IF(AND(K$12&gt;='Summary TC'!$C$4, K$12&lt;='Summary TC'!$C$5), SUMIF($D172:$D192,"Total",K172:K192),0)</f>
        <v>0</v>
      </c>
      <c r="L193" s="702">
        <f>IF(AND(L$12&gt;='Summary TC'!$C$4, L$12&lt;='Summary TC'!$C$5), SUMIF($D172:$D192,"Total",L172:L192),0)</f>
        <v>0</v>
      </c>
      <c r="M193" s="702">
        <f>IF(AND(M$12&gt;='Summary TC'!$C$4, M$12&lt;='Summary TC'!$C$5), SUMIF($D172:$D192,"Total",M172:M192),0)</f>
        <v>0</v>
      </c>
      <c r="N193" s="702">
        <f>IF(AND(N$12&gt;='Summary TC'!$C$4, N$12&lt;='Summary TC'!$C$5), SUMIF($D172:$D192,"Total",N172:N192),0)</f>
        <v>0</v>
      </c>
      <c r="O193" s="702">
        <f>IF(AND(O$12&gt;='Summary TC'!$C$4, O$12&lt;='Summary TC'!$C$5), SUMIF($D172:$D192,"Total",O172:O192),0)</f>
        <v>0</v>
      </c>
      <c r="P193" s="702">
        <f>IF(AND(P$12&gt;='Summary TC'!$C$4, P$12&lt;='Summary TC'!$C$5), SUMIF($D172:$D192,"Total",P172:P192),0)</f>
        <v>0</v>
      </c>
      <c r="Q193" s="702">
        <f>IF(AND(Q$12&gt;='Summary TC'!$C$4, Q$12&lt;='Summary TC'!$C$5), SUMIF($D172:$D192,"Total",Q172:Q192),0)</f>
        <v>0</v>
      </c>
      <c r="R193" s="702">
        <f>IF(AND(R$12&gt;='Summary TC'!$C$4, R$12&lt;='Summary TC'!$C$5), SUMIF($D172:$D192,"Total",R172:R192),0)</f>
        <v>0</v>
      </c>
      <c r="S193" s="702">
        <f>IF(AND(S$12&gt;='Summary TC'!$C$4, S$12&lt;='Summary TC'!$C$5), SUMIF($D172:$D192,"Total",S172:S192),0)</f>
        <v>0</v>
      </c>
      <c r="T193" s="702">
        <f>IF(AND(T$12&gt;='Summary TC'!$C$4, T$12&lt;='Summary TC'!$C$5), SUMIF($D172:$D192,"Total",T172:T192),0)</f>
        <v>0</v>
      </c>
      <c r="U193" s="702">
        <f>IF(AND(U$12&gt;='Summary TC'!$C$4, U$12&lt;='Summary TC'!$C$5), SUMIF($D172:$D192,"Total",U172:U192),0)</f>
        <v>0</v>
      </c>
      <c r="V193" s="702">
        <f>IF(AND(V$12&gt;='Summary TC'!$C$4, V$12&lt;='Summary TC'!$C$5), SUMIF($D172:$D192,"Total",V172:V192),0)</f>
        <v>0</v>
      </c>
      <c r="W193" s="702">
        <f>IF(AND(W$12&gt;='Summary TC'!$C$4, W$12&lt;='Summary TC'!$C$5), SUMIF($D172:$D192,"Total",W172:W192),0)</f>
        <v>0</v>
      </c>
      <c r="X193" s="702">
        <f>IF(AND(X$12&gt;='Summary TC'!$C$4, X$12&lt;='Summary TC'!$C$5), SUMIF($D172:$D192,"Total",X172:X192),0)</f>
        <v>0</v>
      </c>
      <c r="Y193" s="702">
        <f>IF(AND(Y$12&gt;='Summary TC'!$C$4, Y$12&lt;='Summary TC'!$C$5), SUMIF($D172:$D192,"Total",Y172:Y192),0)</f>
        <v>0</v>
      </c>
      <c r="Z193" s="702">
        <f>IF(AND(Z$12&gt;='Summary TC'!$C$4, Z$12&lt;='Summary TC'!$C$5), SUMIF($D172:$D192,"Total",Z172:Z192),0)</f>
        <v>0</v>
      </c>
      <c r="AA193" s="702">
        <f>IF(AND(AA$12&gt;='Summary TC'!$C$4, AA$12&lt;='Summary TC'!$C$5), SUMIF($D172:$D192,"Total",AA172:AA192),0)</f>
        <v>0</v>
      </c>
      <c r="AB193" s="702">
        <f>IF(AND(AB$12&gt;='Summary TC'!$C$4, AB$12&lt;='Summary TC'!$C$5), SUMIF($D172:$D192,"Total",AB172:AB192),0)</f>
        <v>0</v>
      </c>
      <c r="AC193" s="702">
        <f>IF(AND(AC$12&gt;='Summary TC'!$C$4, AC$12&lt;='Summary TC'!$C$5), SUMIF($D172:$D192,"Total",AC172:AC192),0)</f>
        <v>0</v>
      </c>
      <c r="AD193" s="702">
        <f>IF(AND(AD$12&gt;='Summary TC'!$C$4, AD$12&lt;='Summary TC'!$C$5), SUMIF($D172:$D192,"Total",AD172:AD192),0)</f>
        <v>0</v>
      </c>
      <c r="AE193" s="702">
        <f>IF(AND(AE$12&gt;='Summary TC'!$C$4, AE$12&lt;='Summary TC'!$C$5), SUMIF($D172:$D192,"Total",AE172:AE192),0)</f>
        <v>0</v>
      </c>
      <c r="AF193" s="702">
        <f>IF(AND(AF$12&gt;='Summary TC'!$C$4, AF$12&lt;='Summary TC'!$C$5), SUMIF($D172:$D192,"Total",AF172:AF192),0)</f>
        <v>0</v>
      </c>
      <c r="AG193" s="702">
        <f>IF(AND(AG$12&gt;='Summary TC'!$C$4, AG$12&lt;='Summary TC'!$C$5), SUMIF($D172:$D192,"Total",AG172:AG192),0)</f>
        <v>0</v>
      </c>
      <c r="AH193" s="702">
        <f>IF(AND(AH$12&gt;='Summary TC'!$C$4, AH$12&lt;='Summary TC'!$C$5), SUMIF($D172:$D192,"Total",AH172:AH192),0)</f>
        <v>0</v>
      </c>
      <c r="AI193" s="703">
        <f>SUM(E193:AH193)</f>
        <v>0</v>
      </c>
    </row>
    <row r="194" spans="2:38" hidden="1" x14ac:dyDescent="0.2">
      <c r="B194" s="374"/>
    </row>
    <row r="195" spans="2:38" ht="13.5" hidden="1" thickBot="1" x14ac:dyDescent="0.25">
      <c r="B195" s="398" t="s">
        <v>5</v>
      </c>
      <c r="C195" s="570"/>
      <c r="D195" s="398"/>
    </row>
    <row r="196" spans="2:38" hidden="1" x14ac:dyDescent="0.2">
      <c r="B196" s="470"/>
      <c r="C196" s="507"/>
      <c r="D196" s="436"/>
      <c r="E196" s="472" t="s">
        <v>0</v>
      </c>
      <c r="F196" s="386"/>
      <c r="G196" s="439"/>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7"/>
      <c r="AI196" s="580"/>
    </row>
    <row r="197" spans="2:38" ht="13.5" hidden="1" thickBot="1" x14ac:dyDescent="0.25">
      <c r="B197" s="473"/>
      <c r="C197" s="576"/>
      <c r="D197" s="440"/>
      <c r="E197" s="475">
        <f>'DY Def'!B$5</f>
        <v>1</v>
      </c>
      <c r="F197" s="442">
        <f>'DY Def'!C$5</f>
        <v>2</v>
      </c>
      <c r="G197" s="442">
        <f>'DY Def'!D$5</f>
        <v>3</v>
      </c>
      <c r="H197" s="442">
        <f>'DY Def'!E$5</f>
        <v>4</v>
      </c>
      <c r="I197" s="442">
        <f>'DY Def'!F$5</f>
        <v>5</v>
      </c>
      <c r="J197" s="442">
        <f>'DY Def'!G$5</f>
        <v>6</v>
      </c>
      <c r="K197" s="442">
        <f>'DY Def'!H$5</f>
        <v>7</v>
      </c>
      <c r="L197" s="442">
        <f>'DY Def'!I$5</f>
        <v>8</v>
      </c>
      <c r="M197" s="442">
        <f>'DY Def'!J$5</f>
        <v>9</v>
      </c>
      <c r="N197" s="442">
        <f>'DY Def'!K$5</f>
        <v>10</v>
      </c>
      <c r="O197" s="442">
        <f>'DY Def'!L$5</f>
        <v>11</v>
      </c>
      <c r="P197" s="442">
        <f>'DY Def'!M$5</f>
        <v>12</v>
      </c>
      <c r="Q197" s="442">
        <f>'DY Def'!N$5</f>
        <v>13</v>
      </c>
      <c r="R197" s="442">
        <f>'DY Def'!O$5</f>
        <v>14</v>
      </c>
      <c r="S197" s="442">
        <f>'DY Def'!P$5</f>
        <v>15</v>
      </c>
      <c r="T197" s="442">
        <f>'DY Def'!Q$5</f>
        <v>16</v>
      </c>
      <c r="U197" s="442">
        <f>'DY Def'!R$5</f>
        <v>17</v>
      </c>
      <c r="V197" s="442">
        <f>'DY Def'!S$5</f>
        <v>18</v>
      </c>
      <c r="W197" s="442">
        <f>'DY Def'!T$5</f>
        <v>19</v>
      </c>
      <c r="X197" s="442">
        <f>'DY Def'!U$5</f>
        <v>20</v>
      </c>
      <c r="Y197" s="442">
        <f>'DY Def'!V$5</f>
        <v>21</v>
      </c>
      <c r="Z197" s="442">
        <f>'DY Def'!W$5</f>
        <v>22</v>
      </c>
      <c r="AA197" s="442">
        <f>'DY Def'!X$5</f>
        <v>23</v>
      </c>
      <c r="AB197" s="442">
        <f>'DY Def'!Y$5</f>
        <v>24</v>
      </c>
      <c r="AC197" s="442">
        <f>'DY Def'!Z$5</f>
        <v>25</v>
      </c>
      <c r="AD197" s="442">
        <f>'DY Def'!AA$5</f>
        <v>26</v>
      </c>
      <c r="AE197" s="442">
        <f>'DY Def'!AB$5</f>
        <v>27</v>
      </c>
      <c r="AF197" s="442">
        <f>'DY Def'!AC$5</f>
        <v>28</v>
      </c>
      <c r="AG197" s="442">
        <f>'DY Def'!AD$5</f>
        <v>29</v>
      </c>
      <c r="AH197" s="476">
        <f>'DY Def'!AE$5</f>
        <v>30</v>
      </c>
      <c r="AI197" s="624" t="s">
        <v>1</v>
      </c>
    </row>
    <row r="198" spans="2:38" hidden="1" x14ac:dyDescent="0.2">
      <c r="B198" s="488" t="s">
        <v>43</v>
      </c>
      <c r="C198" s="576"/>
      <c r="D198" s="440"/>
      <c r="E198" s="704"/>
      <c r="F198" s="705"/>
      <c r="G198" s="705"/>
      <c r="H198" s="705"/>
      <c r="I198" s="705"/>
      <c r="J198" s="705"/>
      <c r="K198" s="705"/>
      <c r="L198" s="705"/>
      <c r="M198" s="705"/>
      <c r="N198" s="705"/>
      <c r="O198" s="705"/>
      <c r="P198" s="705"/>
      <c r="Q198" s="705"/>
      <c r="R198" s="705"/>
      <c r="S198" s="705"/>
      <c r="T198" s="705"/>
      <c r="U198" s="705"/>
      <c r="V198" s="705"/>
      <c r="W198" s="705"/>
      <c r="X198" s="705"/>
      <c r="Y198" s="705"/>
      <c r="Z198" s="705"/>
      <c r="AA198" s="705"/>
      <c r="AB198" s="705"/>
      <c r="AC198" s="705"/>
      <c r="AD198" s="705"/>
      <c r="AE198" s="705"/>
      <c r="AF198" s="705"/>
      <c r="AG198" s="705"/>
      <c r="AH198" s="683"/>
      <c r="AI198" s="682"/>
    </row>
    <row r="199" spans="2:38" hidden="1" x14ac:dyDescent="0.2">
      <c r="B199" s="539" t="str">
        <f>IFERROR(VLOOKUP(C199,'MEG Def'!$A$45:$B$47,2),"")</f>
        <v/>
      </c>
      <c r="C199" s="576"/>
      <c r="D199" s="440"/>
      <c r="E199" s="706">
        <f>IF($B$8="Actuals only",SUMIF('WW Spending Actual'!$B$10:$B$49,'Summary TC'!$B199,'WW Spending Actual'!D$10:D$49),0)+IF($B$8="Actuals + Projected",SUMIF('WW Spending Total'!$B$10:$B$49,'Summary TC'!$B199,'WW Spending Total'!D$10:D$49),0)</f>
        <v>0</v>
      </c>
      <c r="F199" s="707">
        <f>IF($B$8="Actuals only",SUMIF('WW Spending Actual'!$B$10:$B$49,'Summary TC'!$B199,'WW Spending Actual'!E$10:E$49),0)+IF($B$8="Actuals + Projected",SUMIF('WW Spending Total'!$B$10:$B$49,'Summary TC'!$B199,'WW Spending Total'!E$10:E$49),0)</f>
        <v>0</v>
      </c>
      <c r="G199" s="707">
        <f>IF($B$8="Actuals only",SUMIF('WW Spending Actual'!$B$10:$B$49,'Summary TC'!$B199,'WW Spending Actual'!F$10:F$49),0)+IF($B$8="Actuals + Projected",SUMIF('WW Spending Total'!$B$10:$B$49,'Summary TC'!$B199,'WW Spending Total'!F$10:F$49),0)</f>
        <v>0</v>
      </c>
      <c r="H199" s="707">
        <f>IF($B$8="Actuals only",SUMIF('WW Spending Actual'!$B$10:$B$49,'Summary TC'!$B199,'WW Spending Actual'!G$10:G$49),0)+IF($B$8="Actuals + Projected",SUMIF('WW Spending Total'!$B$10:$B$49,'Summary TC'!$B199,'WW Spending Total'!G$10:G$49),0)</f>
        <v>0</v>
      </c>
      <c r="I199" s="707">
        <f>IF($B$8="Actuals only",SUMIF('WW Spending Actual'!$B$10:$B$49,'Summary TC'!$B199,'WW Spending Actual'!H$10:H$49),0)+IF($B$8="Actuals + Projected",SUMIF('WW Spending Total'!$B$10:$B$49,'Summary TC'!$B199,'WW Spending Total'!H$10:H$49),0)</f>
        <v>0</v>
      </c>
      <c r="J199" s="707">
        <f>IF($B$8="Actuals only",SUMIF('WW Spending Actual'!$B$10:$B$49,'Summary TC'!$B199,'WW Spending Actual'!I$10:I$49),0)+IF($B$8="Actuals + Projected",SUMIF('WW Spending Total'!$B$10:$B$49,'Summary TC'!$B199,'WW Spending Total'!I$10:I$49),0)</f>
        <v>0</v>
      </c>
      <c r="K199" s="707">
        <f>IF($B$8="Actuals only",SUMIF('WW Spending Actual'!$B$10:$B$49,'Summary TC'!$B199,'WW Spending Actual'!J$10:J$49),0)+IF($B$8="Actuals + Projected",SUMIF('WW Spending Total'!$B$10:$B$49,'Summary TC'!$B199,'WW Spending Total'!J$10:J$49),0)</f>
        <v>0</v>
      </c>
      <c r="L199" s="707">
        <f>IF($B$8="Actuals only",SUMIF('WW Spending Actual'!$B$10:$B$49,'Summary TC'!$B199,'WW Spending Actual'!K$10:K$49),0)+IF($B$8="Actuals + Projected",SUMIF('WW Spending Total'!$B$10:$B$49,'Summary TC'!$B199,'WW Spending Total'!K$10:K$49),0)</f>
        <v>0</v>
      </c>
      <c r="M199" s="707">
        <f>IF($B$8="Actuals only",SUMIF('WW Spending Actual'!$B$10:$B$49,'Summary TC'!$B199,'WW Spending Actual'!L$10:L$49),0)+IF($B$8="Actuals + Projected",SUMIF('WW Spending Total'!$B$10:$B$49,'Summary TC'!$B199,'WW Spending Total'!L$10:L$49),0)</f>
        <v>0</v>
      </c>
      <c r="N199" s="707">
        <f>IF($B$8="Actuals only",SUMIF('WW Spending Actual'!$B$10:$B$49,'Summary TC'!$B199,'WW Spending Actual'!M$10:M$49),0)+IF($B$8="Actuals + Projected",SUMIF('WW Spending Total'!$B$10:$B$49,'Summary TC'!$B199,'WW Spending Total'!M$10:M$49),0)</f>
        <v>0</v>
      </c>
      <c r="O199" s="707">
        <f>IF($B$8="Actuals only",SUMIF('WW Spending Actual'!$B$10:$B$49,'Summary TC'!$B199,'WW Spending Actual'!N$10:N$49),0)+IF($B$8="Actuals + Projected",SUMIF('WW Spending Total'!$B$10:$B$49,'Summary TC'!$B199,'WW Spending Total'!N$10:N$49),0)</f>
        <v>0</v>
      </c>
      <c r="P199" s="707">
        <f>IF($B$8="Actuals only",SUMIF('WW Spending Actual'!$B$10:$B$49,'Summary TC'!$B199,'WW Spending Actual'!O$10:O$49),0)+IF($B$8="Actuals + Projected",SUMIF('WW Spending Total'!$B$10:$B$49,'Summary TC'!$B199,'WW Spending Total'!O$10:O$49),0)</f>
        <v>0</v>
      </c>
      <c r="Q199" s="707">
        <f>IF($B$8="Actuals only",SUMIF('WW Spending Actual'!$B$10:$B$49,'Summary TC'!$B199,'WW Spending Actual'!P$10:P$49),0)+IF($B$8="Actuals + Projected",SUMIF('WW Spending Total'!$B$10:$B$49,'Summary TC'!$B199,'WW Spending Total'!P$10:P$49),0)</f>
        <v>0</v>
      </c>
      <c r="R199" s="707">
        <f>IF($B$8="Actuals only",SUMIF('WW Spending Actual'!$B$10:$B$49,'Summary TC'!$B199,'WW Spending Actual'!Q$10:Q$49),0)+IF($B$8="Actuals + Projected",SUMIF('WW Spending Total'!$B$10:$B$49,'Summary TC'!$B199,'WW Spending Total'!Q$10:Q$49),0)</f>
        <v>0</v>
      </c>
      <c r="S199" s="707">
        <f>IF($B$8="Actuals only",SUMIF('WW Spending Actual'!$B$10:$B$49,'Summary TC'!$B199,'WW Spending Actual'!R$10:R$49),0)+IF($B$8="Actuals + Projected",SUMIF('WW Spending Total'!$B$10:$B$49,'Summary TC'!$B199,'WW Spending Total'!R$10:R$49),0)</f>
        <v>0</v>
      </c>
      <c r="T199" s="707">
        <f>IF($B$8="Actuals only",SUMIF('WW Spending Actual'!$B$10:$B$49,'Summary TC'!$B199,'WW Spending Actual'!S$10:S$49),0)+IF($B$8="Actuals + Projected",SUMIF('WW Spending Total'!$B$10:$B$49,'Summary TC'!$B199,'WW Spending Total'!S$10:S$49),0)</f>
        <v>0</v>
      </c>
      <c r="U199" s="707">
        <f>IF($B$8="Actuals only",SUMIF('WW Spending Actual'!$B$10:$B$49,'Summary TC'!$B199,'WW Spending Actual'!T$10:T$49),0)+IF($B$8="Actuals + Projected",SUMIF('WW Spending Total'!$B$10:$B$49,'Summary TC'!$B199,'WW Spending Total'!T$10:T$49),0)</f>
        <v>0</v>
      </c>
      <c r="V199" s="707">
        <f>IF($B$8="Actuals only",SUMIF('WW Spending Actual'!$B$10:$B$49,'Summary TC'!$B199,'WW Spending Actual'!U$10:U$49),0)+IF($B$8="Actuals + Projected",SUMIF('WW Spending Total'!$B$10:$B$49,'Summary TC'!$B199,'WW Spending Total'!U$10:U$49),0)</f>
        <v>0</v>
      </c>
      <c r="W199" s="707">
        <f>IF($B$8="Actuals only",SUMIF('WW Spending Actual'!$B$10:$B$49,'Summary TC'!$B199,'WW Spending Actual'!V$10:V$49),0)+IF($B$8="Actuals + Projected",SUMIF('WW Spending Total'!$B$10:$B$49,'Summary TC'!$B199,'WW Spending Total'!V$10:V$49),0)</f>
        <v>0</v>
      </c>
      <c r="X199" s="707">
        <f>IF($B$8="Actuals only",SUMIF('WW Spending Actual'!$B$10:$B$49,'Summary TC'!$B199,'WW Spending Actual'!W$10:W$49),0)+IF($B$8="Actuals + Projected",SUMIF('WW Spending Total'!$B$10:$B$49,'Summary TC'!$B199,'WW Spending Total'!W$10:W$49),0)</f>
        <v>0</v>
      </c>
      <c r="Y199" s="707">
        <f>IF($B$8="Actuals only",SUMIF('WW Spending Actual'!$B$10:$B$49,'Summary TC'!$B199,'WW Spending Actual'!X$10:X$49),0)+IF($B$8="Actuals + Projected",SUMIF('WW Spending Total'!$B$10:$B$49,'Summary TC'!$B199,'WW Spending Total'!X$10:X$49),0)</f>
        <v>0</v>
      </c>
      <c r="Z199" s="707">
        <f>IF($B$8="Actuals only",SUMIF('WW Spending Actual'!$B$10:$B$49,'Summary TC'!$B199,'WW Spending Actual'!Y$10:Y$49),0)+IF($B$8="Actuals + Projected",SUMIF('WW Spending Total'!$B$10:$B$49,'Summary TC'!$B199,'WW Spending Total'!Y$10:Y$49),0)</f>
        <v>0</v>
      </c>
      <c r="AA199" s="707">
        <f>IF($B$8="Actuals only",SUMIF('WW Spending Actual'!$B$10:$B$49,'Summary TC'!$B199,'WW Spending Actual'!Z$10:Z$49),0)+IF($B$8="Actuals + Projected",SUMIF('WW Spending Total'!$B$10:$B$49,'Summary TC'!$B199,'WW Spending Total'!Z$10:Z$49),0)</f>
        <v>0</v>
      </c>
      <c r="AB199" s="707">
        <f>IF($B$8="Actuals only",SUMIF('WW Spending Actual'!$B$10:$B$49,'Summary TC'!$B199,'WW Spending Actual'!AA$10:AA$49),0)+IF($B$8="Actuals + Projected",SUMIF('WW Spending Total'!$B$10:$B$49,'Summary TC'!$B199,'WW Spending Total'!AA$10:AA$49),0)</f>
        <v>0</v>
      </c>
      <c r="AC199" s="707">
        <f>IF($B$8="Actuals only",SUMIF('WW Spending Actual'!$B$10:$B$49,'Summary TC'!$B199,'WW Spending Actual'!AB$10:AB$49),0)+IF($B$8="Actuals + Projected",SUMIF('WW Spending Total'!$B$10:$B$49,'Summary TC'!$B199,'WW Spending Total'!AB$10:AB$49),0)</f>
        <v>0</v>
      </c>
      <c r="AD199" s="707">
        <f>IF($B$8="Actuals only",SUMIF('WW Spending Actual'!$B$10:$B$49,'Summary TC'!$B199,'WW Spending Actual'!AC$10:AC$49),0)+IF($B$8="Actuals + Projected",SUMIF('WW Spending Total'!$B$10:$B$49,'Summary TC'!$B199,'WW Spending Total'!AC$10:AC$49),0)</f>
        <v>0</v>
      </c>
      <c r="AE199" s="707">
        <f>IF($B$8="Actuals only",SUMIF('WW Spending Actual'!$B$10:$B$49,'Summary TC'!$B199,'WW Spending Actual'!AD$10:AD$49),0)+IF($B$8="Actuals + Projected",SUMIF('WW Spending Total'!$B$10:$B$49,'Summary TC'!$B199,'WW Spending Total'!AD$10:AD$49),0)</f>
        <v>0</v>
      </c>
      <c r="AF199" s="707">
        <f>IF($B$8="Actuals only",SUMIF('WW Spending Actual'!$B$10:$B$49,'Summary TC'!$B199,'WW Spending Actual'!AE$10:AE$49),0)+IF($B$8="Actuals + Projected",SUMIF('WW Spending Total'!$B$10:$B$49,'Summary TC'!$B199,'WW Spending Total'!AE$10:AE$49),0)</f>
        <v>0</v>
      </c>
      <c r="AG199" s="707">
        <f>IF($B$8="Actuals only",SUMIF('WW Spending Actual'!$B$10:$B$49,'Summary TC'!$B199,'WW Spending Actual'!AF$10:AF$49),0)+IF($B$8="Actuals + Projected",SUMIF('WW Spending Total'!$B$10:$B$49,'Summary TC'!$B199,'WW Spending Total'!AF$10:AF$49),0)</f>
        <v>0</v>
      </c>
      <c r="AH199" s="708">
        <f>IF($B$8="Actuals only",SUMIF('WW Spending Actual'!$B$10:$B$49,'Summary TC'!$B199,'WW Spending Actual'!AG$10:AG$49),0)+IF($B$8="Actuals + Projected",SUMIF('WW Spending Total'!$B$10:$B$49,'Summary TC'!$B199,'WW Spending Total'!AG$10:AG$49),0)</f>
        <v>0</v>
      </c>
      <c r="AI199" s="683"/>
    </row>
    <row r="200" spans="2:38" hidden="1" x14ac:dyDescent="0.2">
      <c r="B200" s="539" t="str">
        <f>IFERROR(VLOOKUP(C200,'MEG Def'!$A$45:$B$47,2),"")</f>
        <v/>
      </c>
      <c r="C200" s="576"/>
      <c r="D200" s="440"/>
      <c r="E200" s="706">
        <f>IF($B$8="Actuals only",SUMIF('WW Spending Actual'!$B$10:$B$49,'Summary TC'!$B200,'WW Spending Actual'!D$10:D$49),0)+IF($B$8="Actuals + Projected",SUMIF('WW Spending Total'!$B$10:$B$49,'Summary TC'!$B200,'WW Spending Total'!D$10:D$49),0)</f>
        <v>0</v>
      </c>
      <c r="F200" s="707">
        <f>IF($B$8="Actuals only",SUMIF('WW Spending Actual'!$B$10:$B$49,'Summary TC'!$B200,'WW Spending Actual'!E$10:E$49),0)+IF($B$8="Actuals + Projected",SUMIF('WW Spending Total'!$B$10:$B$49,'Summary TC'!$B200,'WW Spending Total'!E$10:E$49),0)</f>
        <v>0</v>
      </c>
      <c r="G200" s="707">
        <f>IF($B$8="Actuals only",SUMIF('WW Spending Actual'!$B$10:$B$49,'Summary TC'!$B200,'WW Spending Actual'!F$10:F$49),0)+IF($B$8="Actuals + Projected",SUMIF('WW Spending Total'!$B$10:$B$49,'Summary TC'!$B200,'WW Spending Total'!F$10:F$49),0)</f>
        <v>0</v>
      </c>
      <c r="H200" s="707">
        <f>IF($B$8="Actuals only",SUMIF('WW Spending Actual'!$B$10:$B$49,'Summary TC'!$B200,'WW Spending Actual'!G$10:G$49),0)+IF($B$8="Actuals + Projected",SUMIF('WW Spending Total'!$B$10:$B$49,'Summary TC'!$B200,'WW Spending Total'!G$10:G$49),0)</f>
        <v>0</v>
      </c>
      <c r="I200" s="707">
        <f>IF($B$8="Actuals only",SUMIF('WW Spending Actual'!$B$10:$B$49,'Summary TC'!$B200,'WW Spending Actual'!H$10:H$49),0)+IF($B$8="Actuals + Projected",SUMIF('WW Spending Total'!$B$10:$B$49,'Summary TC'!$B200,'WW Spending Total'!H$10:H$49),0)</f>
        <v>0</v>
      </c>
      <c r="J200" s="707">
        <f>IF($B$8="Actuals only",SUMIF('WW Spending Actual'!$B$10:$B$49,'Summary TC'!$B200,'WW Spending Actual'!I$10:I$49),0)+IF($B$8="Actuals + Projected",SUMIF('WW Spending Total'!$B$10:$B$49,'Summary TC'!$B200,'WW Spending Total'!I$10:I$49),0)</f>
        <v>0</v>
      </c>
      <c r="K200" s="707">
        <f>IF($B$8="Actuals only",SUMIF('WW Spending Actual'!$B$10:$B$49,'Summary TC'!$B200,'WW Spending Actual'!J$10:J$49),0)+IF($B$8="Actuals + Projected",SUMIF('WW Spending Total'!$B$10:$B$49,'Summary TC'!$B200,'WW Spending Total'!J$10:J$49),0)</f>
        <v>0</v>
      </c>
      <c r="L200" s="707">
        <f>IF($B$8="Actuals only",SUMIF('WW Spending Actual'!$B$10:$B$49,'Summary TC'!$B200,'WW Spending Actual'!K$10:K$49),0)+IF($B$8="Actuals + Projected",SUMIF('WW Spending Total'!$B$10:$B$49,'Summary TC'!$B200,'WW Spending Total'!K$10:K$49),0)</f>
        <v>0</v>
      </c>
      <c r="M200" s="707">
        <f>IF($B$8="Actuals only",SUMIF('WW Spending Actual'!$B$10:$B$49,'Summary TC'!$B200,'WW Spending Actual'!L$10:L$49),0)+IF($B$8="Actuals + Projected",SUMIF('WW Spending Total'!$B$10:$B$49,'Summary TC'!$B200,'WW Spending Total'!L$10:L$49),0)</f>
        <v>0</v>
      </c>
      <c r="N200" s="707">
        <f>IF($B$8="Actuals only",SUMIF('WW Spending Actual'!$B$10:$B$49,'Summary TC'!$B200,'WW Spending Actual'!M$10:M$49),0)+IF($B$8="Actuals + Projected",SUMIF('WW Spending Total'!$B$10:$B$49,'Summary TC'!$B200,'WW Spending Total'!M$10:M$49),0)</f>
        <v>0</v>
      </c>
      <c r="O200" s="707">
        <f>IF($B$8="Actuals only",SUMIF('WW Spending Actual'!$B$10:$B$49,'Summary TC'!$B200,'WW Spending Actual'!N$10:N$49),0)+IF($B$8="Actuals + Projected",SUMIF('WW Spending Total'!$B$10:$B$49,'Summary TC'!$B200,'WW Spending Total'!N$10:N$49),0)</f>
        <v>0</v>
      </c>
      <c r="P200" s="707">
        <f>IF($B$8="Actuals only",SUMIF('WW Spending Actual'!$B$10:$B$49,'Summary TC'!$B200,'WW Spending Actual'!O$10:O$49),0)+IF($B$8="Actuals + Projected",SUMIF('WW Spending Total'!$B$10:$B$49,'Summary TC'!$B200,'WW Spending Total'!O$10:O$49),0)</f>
        <v>0</v>
      </c>
      <c r="Q200" s="707">
        <f>IF($B$8="Actuals only",SUMIF('WW Spending Actual'!$B$10:$B$49,'Summary TC'!$B200,'WW Spending Actual'!P$10:P$49),0)+IF($B$8="Actuals + Projected",SUMIF('WW Spending Total'!$B$10:$B$49,'Summary TC'!$B200,'WW Spending Total'!P$10:P$49),0)</f>
        <v>0</v>
      </c>
      <c r="R200" s="707">
        <f>IF($B$8="Actuals only",SUMIF('WW Spending Actual'!$B$10:$B$49,'Summary TC'!$B200,'WW Spending Actual'!Q$10:Q$49),0)+IF($B$8="Actuals + Projected",SUMIF('WW Spending Total'!$B$10:$B$49,'Summary TC'!$B200,'WW Spending Total'!Q$10:Q$49),0)</f>
        <v>0</v>
      </c>
      <c r="S200" s="707">
        <f>IF($B$8="Actuals only",SUMIF('WW Spending Actual'!$B$10:$B$49,'Summary TC'!$B200,'WW Spending Actual'!R$10:R$49),0)+IF($B$8="Actuals + Projected",SUMIF('WW Spending Total'!$B$10:$B$49,'Summary TC'!$B200,'WW Spending Total'!R$10:R$49),0)</f>
        <v>0</v>
      </c>
      <c r="T200" s="707">
        <f>IF($B$8="Actuals only",SUMIF('WW Spending Actual'!$B$10:$B$49,'Summary TC'!$B200,'WW Spending Actual'!S$10:S$49),0)+IF($B$8="Actuals + Projected",SUMIF('WW Spending Total'!$B$10:$B$49,'Summary TC'!$B200,'WW Spending Total'!S$10:S$49),0)</f>
        <v>0</v>
      </c>
      <c r="U200" s="707">
        <f>IF($B$8="Actuals only",SUMIF('WW Spending Actual'!$B$10:$B$49,'Summary TC'!$B200,'WW Spending Actual'!T$10:T$49),0)+IF($B$8="Actuals + Projected",SUMIF('WW Spending Total'!$B$10:$B$49,'Summary TC'!$B200,'WW Spending Total'!T$10:T$49),0)</f>
        <v>0</v>
      </c>
      <c r="V200" s="707">
        <f>IF($B$8="Actuals only",SUMIF('WW Spending Actual'!$B$10:$B$49,'Summary TC'!$B200,'WW Spending Actual'!U$10:U$49),0)+IF($B$8="Actuals + Projected",SUMIF('WW Spending Total'!$B$10:$B$49,'Summary TC'!$B200,'WW Spending Total'!U$10:U$49),0)</f>
        <v>0</v>
      </c>
      <c r="W200" s="707">
        <f>IF($B$8="Actuals only",SUMIF('WW Spending Actual'!$B$10:$B$49,'Summary TC'!$B200,'WW Spending Actual'!V$10:V$49),0)+IF($B$8="Actuals + Projected",SUMIF('WW Spending Total'!$B$10:$B$49,'Summary TC'!$B200,'WW Spending Total'!V$10:V$49),0)</f>
        <v>0</v>
      </c>
      <c r="X200" s="707">
        <f>IF($B$8="Actuals only",SUMIF('WW Spending Actual'!$B$10:$B$49,'Summary TC'!$B200,'WW Spending Actual'!W$10:W$49),0)+IF($B$8="Actuals + Projected",SUMIF('WW Spending Total'!$B$10:$B$49,'Summary TC'!$B200,'WW Spending Total'!W$10:W$49),0)</f>
        <v>0</v>
      </c>
      <c r="Y200" s="707">
        <f>IF($B$8="Actuals only",SUMIF('WW Spending Actual'!$B$10:$B$49,'Summary TC'!$B200,'WW Spending Actual'!X$10:X$49),0)+IF($B$8="Actuals + Projected",SUMIF('WW Spending Total'!$B$10:$B$49,'Summary TC'!$B200,'WW Spending Total'!X$10:X$49),0)</f>
        <v>0</v>
      </c>
      <c r="Z200" s="707">
        <f>IF($B$8="Actuals only",SUMIF('WW Spending Actual'!$B$10:$B$49,'Summary TC'!$B200,'WW Spending Actual'!Y$10:Y$49),0)+IF($B$8="Actuals + Projected",SUMIF('WW Spending Total'!$B$10:$B$49,'Summary TC'!$B200,'WW Spending Total'!Y$10:Y$49),0)</f>
        <v>0</v>
      </c>
      <c r="AA200" s="707">
        <f>IF($B$8="Actuals only",SUMIF('WW Spending Actual'!$B$10:$B$49,'Summary TC'!$B200,'WW Spending Actual'!Z$10:Z$49),0)+IF($B$8="Actuals + Projected",SUMIF('WW Spending Total'!$B$10:$B$49,'Summary TC'!$B200,'WW Spending Total'!Z$10:Z$49),0)</f>
        <v>0</v>
      </c>
      <c r="AB200" s="707">
        <f>IF($B$8="Actuals only",SUMIF('WW Spending Actual'!$B$10:$B$49,'Summary TC'!$B200,'WW Spending Actual'!AA$10:AA$49),0)+IF($B$8="Actuals + Projected",SUMIF('WW Spending Total'!$B$10:$B$49,'Summary TC'!$B200,'WW Spending Total'!AA$10:AA$49),0)</f>
        <v>0</v>
      </c>
      <c r="AC200" s="707">
        <f>IF($B$8="Actuals only",SUMIF('WW Spending Actual'!$B$10:$B$49,'Summary TC'!$B200,'WW Spending Actual'!AB$10:AB$49),0)+IF($B$8="Actuals + Projected",SUMIF('WW Spending Total'!$B$10:$B$49,'Summary TC'!$B200,'WW Spending Total'!AB$10:AB$49),0)</f>
        <v>0</v>
      </c>
      <c r="AD200" s="707">
        <f>IF($B$8="Actuals only",SUMIF('WW Spending Actual'!$B$10:$B$49,'Summary TC'!$B200,'WW Spending Actual'!AC$10:AC$49),0)+IF($B$8="Actuals + Projected",SUMIF('WW Spending Total'!$B$10:$B$49,'Summary TC'!$B200,'WW Spending Total'!AC$10:AC$49),0)</f>
        <v>0</v>
      </c>
      <c r="AE200" s="707">
        <f>IF($B$8="Actuals only",SUMIF('WW Spending Actual'!$B$10:$B$49,'Summary TC'!$B200,'WW Spending Actual'!AD$10:AD$49),0)+IF($B$8="Actuals + Projected",SUMIF('WW Spending Total'!$B$10:$B$49,'Summary TC'!$B200,'WW Spending Total'!AD$10:AD$49),0)</f>
        <v>0</v>
      </c>
      <c r="AF200" s="707">
        <f>IF($B$8="Actuals only",SUMIF('WW Spending Actual'!$B$10:$B$49,'Summary TC'!$B200,'WW Spending Actual'!AE$10:AE$49),0)+IF($B$8="Actuals + Projected",SUMIF('WW Spending Total'!$B$10:$B$49,'Summary TC'!$B200,'WW Spending Total'!AE$10:AE$49),0)</f>
        <v>0</v>
      </c>
      <c r="AG200" s="707">
        <f>IF($B$8="Actuals only",SUMIF('WW Spending Actual'!$B$10:$B$49,'Summary TC'!$B200,'WW Spending Actual'!AF$10:AF$49),0)+IF($B$8="Actuals + Projected",SUMIF('WW Spending Total'!$B$10:$B$49,'Summary TC'!$B200,'WW Spending Total'!AF$10:AF$49),0)</f>
        <v>0</v>
      </c>
      <c r="AH200" s="708">
        <f>IF($B$8="Actuals only",SUMIF('WW Spending Actual'!$B$10:$B$49,'Summary TC'!$B200,'WW Spending Actual'!AG$10:AG$49),0)+IF($B$8="Actuals + Projected",SUMIF('WW Spending Total'!$B$10:$B$49,'Summary TC'!$B200,'WW Spending Total'!AG$10:AG$49),0)</f>
        <v>0</v>
      </c>
      <c r="AI200" s="683"/>
    </row>
    <row r="201" spans="2:38" hidden="1" x14ac:dyDescent="0.2">
      <c r="B201" s="539" t="str">
        <f>IFERROR(VLOOKUP(C201,'MEG Def'!$A$45:$B$47,2),"")</f>
        <v/>
      </c>
      <c r="C201" s="576"/>
      <c r="D201" s="440"/>
      <c r="E201" s="706">
        <f>IF($B$8="Actuals only",SUMIF('WW Spending Actual'!$B$10:$B$49,'Summary TC'!$B201,'WW Spending Actual'!D$10:D$49),0)+IF($B$8="Actuals + Projected",SUMIF('WW Spending Total'!$B$10:$B$49,'Summary TC'!$B201,'WW Spending Total'!D$10:D$49),0)</f>
        <v>0</v>
      </c>
      <c r="F201" s="707">
        <f>IF($B$8="Actuals only",SUMIF('WW Spending Actual'!$B$10:$B$49,'Summary TC'!$B201,'WW Spending Actual'!E$10:E$49),0)+IF($B$8="Actuals + Projected",SUMIF('WW Spending Total'!$B$10:$B$49,'Summary TC'!$B201,'WW Spending Total'!E$10:E$49),0)</f>
        <v>0</v>
      </c>
      <c r="G201" s="707">
        <f>IF($B$8="Actuals only",SUMIF('WW Spending Actual'!$B$10:$B$49,'Summary TC'!$B201,'WW Spending Actual'!F$10:F$49),0)+IF($B$8="Actuals + Projected",SUMIF('WW Spending Total'!$B$10:$B$49,'Summary TC'!$B201,'WW Spending Total'!F$10:F$49),0)</f>
        <v>0</v>
      </c>
      <c r="H201" s="707">
        <f>IF($B$8="Actuals only",SUMIF('WW Spending Actual'!$B$10:$B$49,'Summary TC'!$B201,'WW Spending Actual'!G$10:G$49),0)+IF($B$8="Actuals + Projected",SUMIF('WW Spending Total'!$B$10:$B$49,'Summary TC'!$B201,'WW Spending Total'!G$10:G$49),0)</f>
        <v>0</v>
      </c>
      <c r="I201" s="707">
        <f>IF($B$8="Actuals only",SUMIF('WW Spending Actual'!$B$10:$B$49,'Summary TC'!$B201,'WW Spending Actual'!H$10:H$49),0)+IF($B$8="Actuals + Projected",SUMIF('WW Spending Total'!$B$10:$B$49,'Summary TC'!$B201,'WW Spending Total'!H$10:H$49),0)</f>
        <v>0</v>
      </c>
      <c r="J201" s="707">
        <f>IF($B$8="Actuals only",SUMIF('WW Spending Actual'!$B$10:$B$49,'Summary TC'!$B201,'WW Spending Actual'!I$10:I$49),0)+IF($B$8="Actuals + Projected",SUMIF('WW Spending Total'!$B$10:$B$49,'Summary TC'!$B201,'WW Spending Total'!I$10:I$49),0)</f>
        <v>0</v>
      </c>
      <c r="K201" s="707">
        <f>IF($B$8="Actuals only",SUMIF('WW Spending Actual'!$B$10:$B$49,'Summary TC'!$B201,'WW Spending Actual'!J$10:J$49),0)+IF($B$8="Actuals + Projected",SUMIF('WW Spending Total'!$B$10:$B$49,'Summary TC'!$B201,'WW Spending Total'!J$10:J$49),0)</f>
        <v>0</v>
      </c>
      <c r="L201" s="707">
        <f>IF($B$8="Actuals only",SUMIF('WW Spending Actual'!$B$10:$B$49,'Summary TC'!$B201,'WW Spending Actual'!K$10:K$49),0)+IF($B$8="Actuals + Projected",SUMIF('WW Spending Total'!$B$10:$B$49,'Summary TC'!$B201,'WW Spending Total'!K$10:K$49),0)</f>
        <v>0</v>
      </c>
      <c r="M201" s="707">
        <f>IF($B$8="Actuals only",SUMIF('WW Spending Actual'!$B$10:$B$49,'Summary TC'!$B201,'WW Spending Actual'!L$10:L$49),0)+IF($B$8="Actuals + Projected",SUMIF('WW Spending Total'!$B$10:$B$49,'Summary TC'!$B201,'WW Spending Total'!L$10:L$49),0)</f>
        <v>0</v>
      </c>
      <c r="N201" s="707">
        <f>IF($B$8="Actuals only",SUMIF('WW Spending Actual'!$B$10:$B$49,'Summary TC'!$B201,'WW Spending Actual'!M$10:M$49),0)+IF($B$8="Actuals + Projected",SUMIF('WW Spending Total'!$B$10:$B$49,'Summary TC'!$B201,'WW Spending Total'!M$10:M$49),0)</f>
        <v>0</v>
      </c>
      <c r="O201" s="707">
        <f>IF($B$8="Actuals only",SUMIF('WW Spending Actual'!$B$10:$B$49,'Summary TC'!$B201,'WW Spending Actual'!N$10:N$49),0)+IF($B$8="Actuals + Projected",SUMIF('WW Spending Total'!$B$10:$B$49,'Summary TC'!$B201,'WW Spending Total'!N$10:N$49),0)</f>
        <v>0</v>
      </c>
      <c r="P201" s="707">
        <f>IF($B$8="Actuals only",SUMIF('WW Spending Actual'!$B$10:$B$49,'Summary TC'!$B201,'WW Spending Actual'!O$10:O$49),0)+IF($B$8="Actuals + Projected",SUMIF('WW Spending Total'!$B$10:$B$49,'Summary TC'!$B201,'WW Spending Total'!O$10:O$49),0)</f>
        <v>0</v>
      </c>
      <c r="Q201" s="707">
        <f>IF($B$8="Actuals only",SUMIF('WW Spending Actual'!$B$10:$B$49,'Summary TC'!$B201,'WW Spending Actual'!P$10:P$49),0)+IF($B$8="Actuals + Projected",SUMIF('WW Spending Total'!$B$10:$B$49,'Summary TC'!$B201,'WW Spending Total'!P$10:P$49),0)</f>
        <v>0</v>
      </c>
      <c r="R201" s="707">
        <f>IF($B$8="Actuals only",SUMIF('WW Spending Actual'!$B$10:$B$49,'Summary TC'!$B201,'WW Spending Actual'!Q$10:Q$49),0)+IF($B$8="Actuals + Projected",SUMIF('WW Spending Total'!$B$10:$B$49,'Summary TC'!$B201,'WW Spending Total'!Q$10:Q$49),0)</f>
        <v>0</v>
      </c>
      <c r="S201" s="707">
        <f>IF($B$8="Actuals only",SUMIF('WW Spending Actual'!$B$10:$B$49,'Summary TC'!$B201,'WW Spending Actual'!R$10:R$49),0)+IF($B$8="Actuals + Projected",SUMIF('WW Spending Total'!$B$10:$B$49,'Summary TC'!$B201,'WW Spending Total'!R$10:R$49),0)</f>
        <v>0</v>
      </c>
      <c r="T201" s="707">
        <f>IF($B$8="Actuals only",SUMIF('WW Spending Actual'!$B$10:$B$49,'Summary TC'!$B201,'WW Spending Actual'!S$10:S$49),0)+IF($B$8="Actuals + Projected",SUMIF('WW Spending Total'!$B$10:$B$49,'Summary TC'!$B201,'WW Spending Total'!S$10:S$49),0)</f>
        <v>0</v>
      </c>
      <c r="U201" s="707">
        <f>IF($B$8="Actuals only",SUMIF('WW Spending Actual'!$B$10:$B$49,'Summary TC'!$B201,'WW Spending Actual'!T$10:T$49),0)+IF($B$8="Actuals + Projected",SUMIF('WW Spending Total'!$B$10:$B$49,'Summary TC'!$B201,'WW Spending Total'!T$10:T$49),0)</f>
        <v>0</v>
      </c>
      <c r="V201" s="707">
        <f>IF($B$8="Actuals only",SUMIF('WW Spending Actual'!$B$10:$B$49,'Summary TC'!$B201,'WW Spending Actual'!U$10:U$49),0)+IF($B$8="Actuals + Projected",SUMIF('WW Spending Total'!$B$10:$B$49,'Summary TC'!$B201,'WW Spending Total'!U$10:U$49),0)</f>
        <v>0</v>
      </c>
      <c r="W201" s="707">
        <f>IF($B$8="Actuals only",SUMIF('WW Spending Actual'!$B$10:$B$49,'Summary TC'!$B201,'WW Spending Actual'!V$10:V$49),0)+IF($B$8="Actuals + Projected",SUMIF('WW Spending Total'!$B$10:$B$49,'Summary TC'!$B201,'WW Spending Total'!V$10:V$49),0)</f>
        <v>0</v>
      </c>
      <c r="X201" s="707">
        <f>IF($B$8="Actuals only",SUMIF('WW Spending Actual'!$B$10:$B$49,'Summary TC'!$B201,'WW Spending Actual'!W$10:W$49),0)+IF($B$8="Actuals + Projected",SUMIF('WW Spending Total'!$B$10:$B$49,'Summary TC'!$B201,'WW Spending Total'!W$10:W$49),0)</f>
        <v>0</v>
      </c>
      <c r="Y201" s="707">
        <f>IF($B$8="Actuals only",SUMIF('WW Spending Actual'!$B$10:$B$49,'Summary TC'!$B201,'WW Spending Actual'!X$10:X$49),0)+IF($B$8="Actuals + Projected",SUMIF('WW Spending Total'!$B$10:$B$49,'Summary TC'!$B201,'WW Spending Total'!X$10:X$49),0)</f>
        <v>0</v>
      </c>
      <c r="Z201" s="707">
        <f>IF($B$8="Actuals only",SUMIF('WW Spending Actual'!$B$10:$B$49,'Summary TC'!$B201,'WW Spending Actual'!Y$10:Y$49),0)+IF($B$8="Actuals + Projected",SUMIF('WW Spending Total'!$B$10:$B$49,'Summary TC'!$B201,'WW Spending Total'!Y$10:Y$49),0)</f>
        <v>0</v>
      </c>
      <c r="AA201" s="707">
        <f>IF($B$8="Actuals only",SUMIF('WW Spending Actual'!$B$10:$B$49,'Summary TC'!$B201,'WW Spending Actual'!Z$10:Z$49),0)+IF($B$8="Actuals + Projected",SUMIF('WW Spending Total'!$B$10:$B$49,'Summary TC'!$B201,'WW Spending Total'!Z$10:Z$49),0)</f>
        <v>0</v>
      </c>
      <c r="AB201" s="707">
        <f>IF($B$8="Actuals only",SUMIF('WW Spending Actual'!$B$10:$B$49,'Summary TC'!$B201,'WW Spending Actual'!AA$10:AA$49),0)+IF($B$8="Actuals + Projected",SUMIF('WW Spending Total'!$B$10:$B$49,'Summary TC'!$B201,'WW Spending Total'!AA$10:AA$49),0)</f>
        <v>0</v>
      </c>
      <c r="AC201" s="707">
        <f>IF($B$8="Actuals only",SUMIF('WW Spending Actual'!$B$10:$B$49,'Summary TC'!$B201,'WW Spending Actual'!AB$10:AB$49),0)+IF($B$8="Actuals + Projected",SUMIF('WW Spending Total'!$B$10:$B$49,'Summary TC'!$B201,'WW Spending Total'!AB$10:AB$49),0)</f>
        <v>0</v>
      </c>
      <c r="AD201" s="707">
        <f>IF($B$8="Actuals only",SUMIF('WW Spending Actual'!$B$10:$B$49,'Summary TC'!$B201,'WW Spending Actual'!AC$10:AC$49),0)+IF($B$8="Actuals + Projected",SUMIF('WW Spending Total'!$B$10:$B$49,'Summary TC'!$B201,'WW Spending Total'!AC$10:AC$49),0)</f>
        <v>0</v>
      </c>
      <c r="AE201" s="707">
        <f>IF($B$8="Actuals only",SUMIF('WW Spending Actual'!$B$10:$B$49,'Summary TC'!$B201,'WW Spending Actual'!AD$10:AD$49),0)+IF($B$8="Actuals + Projected",SUMIF('WW Spending Total'!$B$10:$B$49,'Summary TC'!$B201,'WW Spending Total'!AD$10:AD$49),0)</f>
        <v>0</v>
      </c>
      <c r="AF201" s="707">
        <f>IF($B$8="Actuals only",SUMIF('WW Spending Actual'!$B$10:$B$49,'Summary TC'!$B201,'WW Spending Actual'!AE$10:AE$49),0)+IF($B$8="Actuals + Projected",SUMIF('WW Spending Total'!$B$10:$B$49,'Summary TC'!$B201,'WW Spending Total'!AE$10:AE$49),0)</f>
        <v>0</v>
      </c>
      <c r="AG201" s="707">
        <f>IF($B$8="Actuals only",SUMIF('WW Spending Actual'!$B$10:$B$49,'Summary TC'!$B201,'WW Spending Actual'!AF$10:AF$49),0)+IF($B$8="Actuals + Projected",SUMIF('WW Spending Total'!$B$10:$B$49,'Summary TC'!$B201,'WW Spending Total'!AF$10:AF$49),0)</f>
        <v>0</v>
      </c>
      <c r="AH201" s="708">
        <f>IF($B$8="Actuals only",SUMIF('WW Spending Actual'!$B$10:$B$49,'Summary TC'!$B201,'WW Spending Actual'!AG$10:AG$49),0)+IF($B$8="Actuals + Projected",SUMIF('WW Spending Total'!$B$10:$B$49,'Summary TC'!$B201,'WW Spending Total'!AG$10:AG$49),0)</f>
        <v>0</v>
      </c>
      <c r="AI201" s="683"/>
    </row>
    <row r="202" spans="2:38" hidden="1" x14ac:dyDescent="0.2">
      <c r="B202" s="473"/>
      <c r="C202" s="576"/>
      <c r="D202" s="440"/>
      <c r="E202" s="704"/>
      <c r="F202" s="705"/>
      <c r="G202" s="705"/>
      <c r="H202" s="705"/>
      <c r="I202" s="705"/>
      <c r="J202" s="705"/>
      <c r="K202" s="705"/>
      <c r="L202" s="705"/>
      <c r="M202" s="705"/>
      <c r="N202" s="705"/>
      <c r="O202" s="705"/>
      <c r="P202" s="705"/>
      <c r="Q202" s="705"/>
      <c r="R202" s="705"/>
      <c r="S202" s="705"/>
      <c r="T202" s="705"/>
      <c r="U202" s="705"/>
      <c r="V202" s="705"/>
      <c r="W202" s="705"/>
      <c r="X202" s="705"/>
      <c r="Y202" s="705"/>
      <c r="Z202" s="705"/>
      <c r="AA202" s="705"/>
      <c r="AB202" s="705"/>
      <c r="AC202" s="705"/>
      <c r="AD202" s="705"/>
      <c r="AE202" s="705"/>
      <c r="AF202" s="705"/>
      <c r="AG202" s="705"/>
      <c r="AH202" s="683"/>
      <c r="AI202" s="683"/>
      <c r="AJ202" s="709"/>
      <c r="AK202" s="709"/>
      <c r="AL202" s="709"/>
    </row>
    <row r="203" spans="2:38" hidden="1" x14ac:dyDescent="0.2">
      <c r="B203" s="494" t="s">
        <v>42</v>
      </c>
      <c r="C203" s="576"/>
      <c r="D203" s="586"/>
      <c r="E203" s="706"/>
      <c r="F203" s="707"/>
      <c r="G203" s="707"/>
      <c r="H203" s="707"/>
      <c r="I203" s="707"/>
      <c r="J203" s="707"/>
      <c r="K203" s="707"/>
      <c r="L203" s="707"/>
      <c r="M203" s="707"/>
      <c r="N203" s="707"/>
      <c r="O203" s="707"/>
      <c r="P203" s="707"/>
      <c r="Q203" s="707"/>
      <c r="R203" s="707"/>
      <c r="S203" s="707"/>
      <c r="T203" s="707"/>
      <c r="U203" s="707"/>
      <c r="V203" s="707"/>
      <c r="W203" s="707"/>
      <c r="X203" s="707"/>
      <c r="Y203" s="707"/>
      <c r="Z203" s="707"/>
      <c r="AA203" s="707"/>
      <c r="AB203" s="707"/>
      <c r="AC203" s="707"/>
      <c r="AD203" s="707"/>
      <c r="AE203" s="707"/>
      <c r="AF203" s="707"/>
      <c r="AG203" s="707"/>
      <c r="AH203" s="708"/>
      <c r="AI203" s="708"/>
    </row>
    <row r="204" spans="2:38" hidden="1" x14ac:dyDescent="0.2">
      <c r="B204" s="539" t="str">
        <f>IFERROR(VLOOKUP(C204,'MEG Def'!$A$50:$B$52,2),"")</f>
        <v/>
      </c>
      <c r="C204" s="576"/>
      <c r="D204" s="586"/>
      <c r="E204" s="706">
        <f>IF($B$8="Actuals only",SUMIF('WW Spending Actual'!$B$10:$B$49,'Summary TC'!$B204,'WW Spending Actual'!D$10:D$49),0)+IF($B$8="Actuals + Projected",SUMIF('WW Spending Total'!$B$10:$B$49,'Summary TC'!$B204,'WW Spending Total'!D$10:D$49),0)</f>
        <v>0</v>
      </c>
      <c r="F204" s="707">
        <f>IF($B$8="Actuals only",SUMIF('WW Spending Actual'!$B$10:$B$49,'Summary TC'!$B204,'WW Spending Actual'!E$10:E$49),0)+IF($B$8="Actuals + Projected",SUMIF('WW Spending Total'!$B$10:$B$49,'Summary TC'!$B204,'WW Spending Total'!E$10:E$49),0)</f>
        <v>0</v>
      </c>
      <c r="G204" s="707">
        <f>IF($B$8="Actuals only",SUMIF('WW Spending Actual'!$B$10:$B$49,'Summary TC'!$B204,'WW Spending Actual'!F$10:F$49),0)+IF($B$8="Actuals + Projected",SUMIF('WW Spending Total'!$B$10:$B$49,'Summary TC'!$B204,'WW Spending Total'!F$10:F$49),0)</f>
        <v>0</v>
      </c>
      <c r="H204" s="707">
        <f>IF($B$8="Actuals only",SUMIF('WW Spending Actual'!$B$10:$B$49,'Summary TC'!$B204,'WW Spending Actual'!G$10:G$49),0)+IF($B$8="Actuals + Projected",SUMIF('WW Spending Total'!$B$10:$B$49,'Summary TC'!$B204,'WW Spending Total'!G$10:G$49),0)</f>
        <v>0</v>
      </c>
      <c r="I204" s="707">
        <f>IF($B$8="Actuals only",SUMIF('WW Spending Actual'!$B$10:$B$49,'Summary TC'!$B204,'WW Spending Actual'!H$10:H$49),0)+IF($B$8="Actuals + Projected",SUMIF('WW Spending Total'!$B$10:$B$49,'Summary TC'!$B204,'WW Spending Total'!H$10:H$49),0)</f>
        <v>0</v>
      </c>
      <c r="J204" s="707">
        <f>IF($B$8="Actuals only",SUMIF('WW Spending Actual'!$B$10:$B$49,'Summary TC'!$B204,'WW Spending Actual'!I$10:I$49),0)+IF($B$8="Actuals + Projected",SUMIF('WW Spending Total'!$B$10:$B$49,'Summary TC'!$B204,'WW Spending Total'!I$10:I$49),0)</f>
        <v>0</v>
      </c>
      <c r="K204" s="707">
        <f>IF($B$8="Actuals only",SUMIF('WW Spending Actual'!$B$10:$B$49,'Summary TC'!$B204,'WW Spending Actual'!J$10:J$49),0)+IF($B$8="Actuals + Projected",SUMIF('WW Spending Total'!$B$10:$B$49,'Summary TC'!$B204,'WW Spending Total'!J$10:J$49),0)</f>
        <v>0</v>
      </c>
      <c r="L204" s="707">
        <f>IF($B$8="Actuals only",SUMIF('WW Spending Actual'!$B$10:$B$49,'Summary TC'!$B204,'WW Spending Actual'!K$10:K$49),0)+IF($B$8="Actuals + Projected",SUMIF('WW Spending Total'!$B$10:$B$49,'Summary TC'!$B204,'WW Spending Total'!K$10:K$49),0)</f>
        <v>0</v>
      </c>
      <c r="M204" s="707">
        <f>IF($B$8="Actuals only",SUMIF('WW Spending Actual'!$B$10:$B$49,'Summary TC'!$B204,'WW Spending Actual'!L$10:L$49),0)+IF($B$8="Actuals + Projected",SUMIF('WW Spending Total'!$B$10:$B$49,'Summary TC'!$B204,'WW Spending Total'!L$10:L$49),0)</f>
        <v>0</v>
      </c>
      <c r="N204" s="707">
        <f>IF($B$8="Actuals only",SUMIF('WW Spending Actual'!$B$10:$B$49,'Summary TC'!$B204,'WW Spending Actual'!M$10:M$49),0)+IF($B$8="Actuals + Projected",SUMIF('WW Spending Total'!$B$10:$B$49,'Summary TC'!$B204,'WW Spending Total'!M$10:M$49),0)</f>
        <v>0</v>
      </c>
      <c r="O204" s="707">
        <f>IF($B$8="Actuals only",SUMIF('WW Spending Actual'!$B$10:$B$49,'Summary TC'!$B204,'WW Spending Actual'!N$10:N$49),0)+IF($B$8="Actuals + Projected",SUMIF('WW Spending Total'!$B$10:$B$49,'Summary TC'!$B204,'WW Spending Total'!N$10:N$49),0)</f>
        <v>0</v>
      </c>
      <c r="P204" s="707">
        <f>IF($B$8="Actuals only",SUMIF('WW Spending Actual'!$B$10:$B$49,'Summary TC'!$B204,'WW Spending Actual'!O$10:O$49),0)+IF($B$8="Actuals + Projected",SUMIF('WW Spending Total'!$B$10:$B$49,'Summary TC'!$B204,'WW Spending Total'!O$10:O$49),0)</f>
        <v>0</v>
      </c>
      <c r="Q204" s="707">
        <f>IF($B$8="Actuals only",SUMIF('WW Spending Actual'!$B$10:$B$49,'Summary TC'!$B204,'WW Spending Actual'!P$10:P$49),0)+IF($B$8="Actuals + Projected",SUMIF('WW Spending Total'!$B$10:$B$49,'Summary TC'!$B204,'WW Spending Total'!P$10:P$49),0)</f>
        <v>0</v>
      </c>
      <c r="R204" s="707">
        <f>IF($B$8="Actuals only",SUMIF('WW Spending Actual'!$B$10:$B$49,'Summary TC'!$B204,'WW Spending Actual'!Q$10:Q$49),0)+IF($B$8="Actuals + Projected",SUMIF('WW Spending Total'!$B$10:$B$49,'Summary TC'!$B204,'WW Spending Total'!Q$10:Q$49),0)</f>
        <v>0</v>
      </c>
      <c r="S204" s="707">
        <f>IF($B$8="Actuals only",SUMIF('WW Spending Actual'!$B$10:$B$49,'Summary TC'!$B204,'WW Spending Actual'!R$10:R$49),0)+IF($B$8="Actuals + Projected",SUMIF('WW Spending Total'!$B$10:$B$49,'Summary TC'!$B204,'WW Spending Total'!R$10:R$49),0)</f>
        <v>0</v>
      </c>
      <c r="T204" s="707">
        <f>IF($B$8="Actuals only",SUMIF('WW Spending Actual'!$B$10:$B$49,'Summary TC'!$B204,'WW Spending Actual'!S$10:S$49),0)+IF($B$8="Actuals + Projected",SUMIF('WW Spending Total'!$B$10:$B$49,'Summary TC'!$B204,'WW Spending Total'!S$10:S$49),0)</f>
        <v>0</v>
      </c>
      <c r="U204" s="707">
        <f>IF($B$8="Actuals only",SUMIF('WW Spending Actual'!$B$10:$B$49,'Summary TC'!$B204,'WW Spending Actual'!T$10:T$49),0)+IF($B$8="Actuals + Projected",SUMIF('WW Spending Total'!$B$10:$B$49,'Summary TC'!$B204,'WW Spending Total'!T$10:T$49),0)</f>
        <v>0</v>
      </c>
      <c r="V204" s="707">
        <f>IF($B$8="Actuals only",SUMIF('WW Spending Actual'!$B$10:$B$49,'Summary TC'!$B204,'WW Spending Actual'!U$10:U$49),0)+IF($B$8="Actuals + Projected",SUMIF('WW Spending Total'!$B$10:$B$49,'Summary TC'!$B204,'WW Spending Total'!U$10:U$49),0)</f>
        <v>0</v>
      </c>
      <c r="W204" s="707">
        <f>IF($B$8="Actuals only",SUMIF('WW Spending Actual'!$B$10:$B$49,'Summary TC'!$B204,'WW Spending Actual'!V$10:V$49),0)+IF($B$8="Actuals + Projected",SUMIF('WW Spending Total'!$B$10:$B$49,'Summary TC'!$B204,'WW Spending Total'!V$10:V$49),0)</f>
        <v>0</v>
      </c>
      <c r="X204" s="707">
        <f>IF($B$8="Actuals only",SUMIF('WW Spending Actual'!$B$10:$B$49,'Summary TC'!$B204,'WW Spending Actual'!W$10:W$49),0)+IF($B$8="Actuals + Projected",SUMIF('WW Spending Total'!$B$10:$B$49,'Summary TC'!$B204,'WW Spending Total'!W$10:W$49),0)</f>
        <v>0</v>
      </c>
      <c r="Y204" s="707">
        <f>IF($B$8="Actuals only",SUMIF('WW Spending Actual'!$B$10:$B$49,'Summary TC'!$B204,'WW Spending Actual'!X$10:X$49),0)+IF($B$8="Actuals + Projected",SUMIF('WW Spending Total'!$B$10:$B$49,'Summary TC'!$B204,'WW Spending Total'!X$10:X$49),0)</f>
        <v>0</v>
      </c>
      <c r="Z204" s="707">
        <f>IF($B$8="Actuals only",SUMIF('WW Spending Actual'!$B$10:$B$49,'Summary TC'!$B204,'WW Spending Actual'!Y$10:Y$49),0)+IF($B$8="Actuals + Projected",SUMIF('WW Spending Total'!$B$10:$B$49,'Summary TC'!$B204,'WW Spending Total'!Y$10:Y$49),0)</f>
        <v>0</v>
      </c>
      <c r="AA204" s="707">
        <f>IF($B$8="Actuals only",SUMIF('WW Spending Actual'!$B$10:$B$49,'Summary TC'!$B204,'WW Spending Actual'!Z$10:Z$49),0)+IF($B$8="Actuals + Projected",SUMIF('WW Spending Total'!$B$10:$B$49,'Summary TC'!$B204,'WW Spending Total'!Z$10:Z$49),0)</f>
        <v>0</v>
      </c>
      <c r="AB204" s="707">
        <f>IF($B$8="Actuals only",SUMIF('WW Spending Actual'!$B$10:$B$49,'Summary TC'!$B204,'WW Spending Actual'!AA$10:AA$49),0)+IF($B$8="Actuals + Projected",SUMIF('WW Spending Total'!$B$10:$B$49,'Summary TC'!$B204,'WW Spending Total'!AA$10:AA$49),0)</f>
        <v>0</v>
      </c>
      <c r="AC204" s="707">
        <f>IF($B$8="Actuals only",SUMIF('WW Spending Actual'!$B$10:$B$49,'Summary TC'!$B204,'WW Spending Actual'!AB$10:AB$49),0)+IF($B$8="Actuals + Projected",SUMIF('WW Spending Total'!$B$10:$B$49,'Summary TC'!$B204,'WW Spending Total'!AB$10:AB$49),0)</f>
        <v>0</v>
      </c>
      <c r="AD204" s="707">
        <f>IF($B$8="Actuals only",SUMIF('WW Spending Actual'!$B$10:$B$49,'Summary TC'!$B204,'WW Spending Actual'!AC$10:AC$49),0)+IF($B$8="Actuals + Projected",SUMIF('WW Spending Total'!$B$10:$B$49,'Summary TC'!$B204,'WW Spending Total'!AC$10:AC$49),0)</f>
        <v>0</v>
      </c>
      <c r="AE204" s="707">
        <f>IF($B$8="Actuals only",SUMIF('WW Spending Actual'!$B$10:$B$49,'Summary TC'!$B204,'WW Spending Actual'!AD$10:AD$49),0)+IF($B$8="Actuals + Projected",SUMIF('WW Spending Total'!$B$10:$B$49,'Summary TC'!$B204,'WW Spending Total'!AD$10:AD$49),0)</f>
        <v>0</v>
      </c>
      <c r="AF204" s="707">
        <f>IF($B$8="Actuals only",SUMIF('WW Spending Actual'!$B$10:$B$49,'Summary TC'!$B204,'WW Spending Actual'!AE$10:AE$49),0)+IF($B$8="Actuals + Projected",SUMIF('WW Spending Total'!$B$10:$B$49,'Summary TC'!$B204,'WW Spending Total'!AE$10:AE$49),0)</f>
        <v>0</v>
      </c>
      <c r="AG204" s="707">
        <f>IF($B$8="Actuals only",SUMIF('WW Spending Actual'!$B$10:$B$49,'Summary TC'!$B204,'WW Spending Actual'!AF$10:AF$49),0)+IF($B$8="Actuals + Projected",SUMIF('WW Spending Total'!$B$10:$B$49,'Summary TC'!$B204,'WW Spending Total'!AF$10:AF$49),0)</f>
        <v>0</v>
      </c>
      <c r="AH204" s="708">
        <f>IF($B$8="Actuals only",SUMIF('WW Spending Actual'!$B$10:$B$49,'Summary TC'!$B204,'WW Spending Actual'!AG$10:AG$49),0)+IF($B$8="Actuals + Projected",SUMIF('WW Spending Total'!$B$10:$B$49,'Summary TC'!$B204,'WW Spending Total'!AG$10:AG$49),0)</f>
        <v>0</v>
      </c>
      <c r="AI204" s="708"/>
    </row>
    <row r="205" spans="2:38" hidden="1" x14ac:dyDescent="0.2">
      <c r="B205" s="539" t="str">
        <f>IFERROR(VLOOKUP(C205,'MEG Def'!$A$50:$B$52,2),"")</f>
        <v/>
      </c>
      <c r="C205" s="576"/>
      <c r="D205" s="586"/>
      <c r="E205" s="706">
        <f>IF($B$8="Actuals only",SUMIF('WW Spending Actual'!$B$10:$B$49,'Summary TC'!$B205,'WW Spending Actual'!D$10:D$49),0)+IF($B$8="Actuals + Projected",SUMIF('WW Spending Total'!$B$10:$B$49,'Summary TC'!$B205,'WW Spending Total'!D$10:D$49),0)</f>
        <v>0</v>
      </c>
      <c r="F205" s="707">
        <f>IF($B$8="Actuals only",SUMIF('WW Spending Actual'!$B$10:$B$49,'Summary TC'!$B205,'WW Spending Actual'!E$10:E$49),0)+IF($B$8="Actuals + Projected",SUMIF('WW Spending Total'!$B$10:$B$49,'Summary TC'!$B205,'WW Spending Total'!E$10:E$49),0)</f>
        <v>0</v>
      </c>
      <c r="G205" s="707">
        <f>IF($B$8="Actuals only",SUMIF('WW Spending Actual'!$B$10:$B$49,'Summary TC'!$B205,'WW Spending Actual'!F$10:F$49),0)+IF($B$8="Actuals + Projected",SUMIF('WW Spending Total'!$B$10:$B$49,'Summary TC'!$B205,'WW Spending Total'!F$10:F$49),0)</f>
        <v>0</v>
      </c>
      <c r="H205" s="707">
        <f>IF($B$8="Actuals only",SUMIF('WW Spending Actual'!$B$10:$B$49,'Summary TC'!$B205,'WW Spending Actual'!G$10:G$49),0)+IF($B$8="Actuals + Projected",SUMIF('WW Spending Total'!$B$10:$B$49,'Summary TC'!$B205,'WW Spending Total'!G$10:G$49),0)</f>
        <v>0</v>
      </c>
      <c r="I205" s="707">
        <f>IF($B$8="Actuals only",SUMIF('WW Spending Actual'!$B$10:$B$49,'Summary TC'!$B205,'WW Spending Actual'!H$10:H$49),0)+IF($B$8="Actuals + Projected",SUMIF('WW Spending Total'!$B$10:$B$49,'Summary TC'!$B205,'WW Spending Total'!H$10:H$49),0)</f>
        <v>0</v>
      </c>
      <c r="J205" s="707">
        <f>IF($B$8="Actuals only",SUMIF('WW Spending Actual'!$B$10:$B$49,'Summary TC'!$B205,'WW Spending Actual'!I$10:I$49),0)+IF($B$8="Actuals + Projected",SUMIF('WW Spending Total'!$B$10:$B$49,'Summary TC'!$B205,'WW Spending Total'!I$10:I$49),0)</f>
        <v>0</v>
      </c>
      <c r="K205" s="707">
        <f>IF($B$8="Actuals only",SUMIF('WW Spending Actual'!$B$10:$B$49,'Summary TC'!$B205,'WW Spending Actual'!J$10:J$49),0)+IF($B$8="Actuals + Projected",SUMIF('WW Spending Total'!$B$10:$B$49,'Summary TC'!$B205,'WW Spending Total'!J$10:J$49),0)</f>
        <v>0</v>
      </c>
      <c r="L205" s="707">
        <f>IF($B$8="Actuals only",SUMIF('WW Spending Actual'!$B$10:$B$49,'Summary TC'!$B205,'WW Spending Actual'!K$10:K$49),0)+IF($B$8="Actuals + Projected",SUMIF('WW Spending Total'!$B$10:$B$49,'Summary TC'!$B205,'WW Spending Total'!K$10:K$49),0)</f>
        <v>0</v>
      </c>
      <c r="M205" s="707">
        <f>IF($B$8="Actuals only",SUMIF('WW Spending Actual'!$B$10:$B$49,'Summary TC'!$B205,'WW Spending Actual'!L$10:L$49),0)+IF($B$8="Actuals + Projected",SUMIF('WW Spending Total'!$B$10:$B$49,'Summary TC'!$B205,'WW Spending Total'!L$10:L$49),0)</f>
        <v>0</v>
      </c>
      <c r="N205" s="707">
        <f>IF($B$8="Actuals only",SUMIF('WW Spending Actual'!$B$10:$B$49,'Summary TC'!$B205,'WW Spending Actual'!M$10:M$49),0)+IF($B$8="Actuals + Projected",SUMIF('WW Spending Total'!$B$10:$B$49,'Summary TC'!$B205,'WW Spending Total'!M$10:M$49),0)</f>
        <v>0</v>
      </c>
      <c r="O205" s="707">
        <f>IF($B$8="Actuals only",SUMIF('WW Spending Actual'!$B$10:$B$49,'Summary TC'!$B205,'WW Spending Actual'!N$10:N$49),0)+IF($B$8="Actuals + Projected",SUMIF('WW Spending Total'!$B$10:$B$49,'Summary TC'!$B205,'WW Spending Total'!N$10:N$49),0)</f>
        <v>0</v>
      </c>
      <c r="P205" s="707">
        <f>IF($B$8="Actuals only",SUMIF('WW Spending Actual'!$B$10:$B$49,'Summary TC'!$B205,'WW Spending Actual'!O$10:O$49),0)+IF($B$8="Actuals + Projected",SUMIF('WW Spending Total'!$B$10:$B$49,'Summary TC'!$B205,'WW Spending Total'!O$10:O$49),0)</f>
        <v>0</v>
      </c>
      <c r="Q205" s="707">
        <f>IF($B$8="Actuals only",SUMIF('WW Spending Actual'!$B$10:$B$49,'Summary TC'!$B205,'WW Spending Actual'!P$10:P$49),0)+IF($B$8="Actuals + Projected",SUMIF('WW Spending Total'!$B$10:$B$49,'Summary TC'!$B205,'WW Spending Total'!P$10:P$49),0)</f>
        <v>0</v>
      </c>
      <c r="R205" s="707">
        <f>IF($B$8="Actuals only",SUMIF('WW Spending Actual'!$B$10:$B$49,'Summary TC'!$B205,'WW Spending Actual'!Q$10:Q$49),0)+IF($B$8="Actuals + Projected",SUMIF('WW Spending Total'!$B$10:$B$49,'Summary TC'!$B205,'WW Spending Total'!Q$10:Q$49),0)</f>
        <v>0</v>
      </c>
      <c r="S205" s="707">
        <f>IF($B$8="Actuals only",SUMIF('WW Spending Actual'!$B$10:$B$49,'Summary TC'!$B205,'WW Spending Actual'!R$10:R$49),0)+IF($B$8="Actuals + Projected",SUMIF('WW Spending Total'!$B$10:$B$49,'Summary TC'!$B205,'WW Spending Total'!R$10:R$49),0)</f>
        <v>0</v>
      </c>
      <c r="T205" s="707">
        <f>IF($B$8="Actuals only",SUMIF('WW Spending Actual'!$B$10:$B$49,'Summary TC'!$B205,'WW Spending Actual'!S$10:S$49),0)+IF($B$8="Actuals + Projected",SUMIF('WW Spending Total'!$B$10:$B$49,'Summary TC'!$B205,'WW Spending Total'!S$10:S$49),0)</f>
        <v>0</v>
      </c>
      <c r="U205" s="707">
        <f>IF($B$8="Actuals only",SUMIF('WW Spending Actual'!$B$10:$B$49,'Summary TC'!$B205,'WW Spending Actual'!T$10:T$49),0)+IF($B$8="Actuals + Projected",SUMIF('WW Spending Total'!$B$10:$B$49,'Summary TC'!$B205,'WW Spending Total'!T$10:T$49),0)</f>
        <v>0</v>
      </c>
      <c r="V205" s="707">
        <f>IF($B$8="Actuals only",SUMIF('WW Spending Actual'!$B$10:$B$49,'Summary TC'!$B205,'WW Spending Actual'!U$10:U$49),0)+IF($B$8="Actuals + Projected",SUMIF('WW Spending Total'!$B$10:$B$49,'Summary TC'!$B205,'WW Spending Total'!U$10:U$49),0)</f>
        <v>0</v>
      </c>
      <c r="W205" s="707">
        <f>IF($B$8="Actuals only",SUMIF('WW Spending Actual'!$B$10:$B$49,'Summary TC'!$B205,'WW Spending Actual'!V$10:V$49),0)+IF($B$8="Actuals + Projected",SUMIF('WW Spending Total'!$B$10:$B$49,'Summary TC'!$B205,'WW Spending Total'!V$10:V$49),0)</f>
        <v>0</v>
      </c>
      <c r="X205" s="707">
        <f>IF($B$8="Actuals only",SUMIF('WW Spending Actual'!$B$10:$B$49,'Summary TC'!$B205,'WW Spending Actual'!W$10:W$49),0)+IF($B$8="Actuals + Projected",SUMIF('WW Spending Total'!$B$10:$B$49,'Summary TC'!$B205,'WW Spending Total'!W$10:W$49),0)</f>
        <v>0</v>
      </c>
      <c r="Y205" s="707">
        <f>IF($B$8="Actuals only",SUMIF('WW Spending Actual'!$B$10:$B$49,'Summary TC'!$B205,'WW Spending Actual'!X$10:X$49),0)+IF($B$8="Actuals + Projected",SUMIF('WW Spending Total'!$B$10:$B$49,'Summary TC'!$B205,'WW Spending Total'!X$10:X$49),0)</f>
        <v>0</v>
      </c>
      <c r="Z205" s="707">
        <f>IF($B$8="Actuals only",SUMIF('WW Spending Actual'!$B$10:$B$49,'Summary TC'!$B205,'WW Spending Actual'!Y$10:Y$49),0)+IF($B$8="Actuals + Projected",SUMIF('WW Spending Total'!$B$10:$B$49,'Summary TC'!$B205,'WW Spending Total'!Y$10:Y$49),0)</f>
        <v>0</v>
      </c>
      <c r="AA205" s="707">
        <f>IF($B$8="Actuals only",SUMIF('WW Spending Actual'!$B$10:$B$49,'Summary TC'!$B205,'WW Spending Actual'!Z$10:Z$49),0)+IF($B$8="Actuals + Projected",SUMIF('WW Spending Total'!$B$10:$B$49,'Summary TC'!$B205,'WW Spending Total'!Z$10:Z$49),0)</f>
        <v>0</v>
      </c>
      <c r="AB205" s="707">
        <f>IF($B$8="Actuals only",SUMIF('WW Spending Actual'!$B$10:$B$49,'Summary TC'!$B205,'WW Spending Actual'!AA$10:AA$49),0)+IF($B$8="Actuals + Projected",SUMIF('WW Spending Total'!$B$10:$B$49,'Summary TC'!$B205,'WW Spending Total'!AA$10:AA$49),0)</f>
        <v>0</v>
      </c>
      <c r="AC205" s="707">
        <f>IF($B$8="Actuals only",SUMIF('WW Spending Actual'!$B$10:$B$49,'Summary TC'!$B205,'WW Spending Actual'!AB$10:AB$49),0)+IF($B$8="Actuals + Projected",SUMIF('WW Spending Total'!$B$10:$B$49,'Summary TC'!$B205,'WW Spending Total'!AB$10:AB$49),0)</f>
        <v>0</v>
      </c>
      <c r="AD205" s="707">
        <f>IF($B$8="Actuals only",SUMIF('WW Spending Actual'!$B$10:$B$49,'Summary TC'!$B205,'WW Spending Actual'!AC$10:AC$49),0)+IF($B$8="Actuals + Projected",SUMIF('WW Spending Total'!$B$10:$B$49,'Summary TC'!$B205,'WW Spending Total'!AC$10:AC$49),0)</f>
        <v>0</v>
      </c>
      <c r="AE205" s="707">
        <f>IF($B$8="Actuals only",SUMIF('WW Spending Actual'!$B$10:$B$49,'Summary TC'!$B205,'WW Spending Actual'!AD$10:AD$49),0)+IF($B$8="Actuals + Projected",SUMIF('WW Spending Total'!$B$10:$B$49,'Summary TC'!$B205,'WW Spending Total'!AD$10:AD$49),0)</f>
        <v>0</v>
      </c>
      <c r="AF205" s="707">
        <f>IF($B$8="Actuals only",SUMIF('WW Spending Actual'!$B$10:$B$49,'Summary TC'!$B205,'WW Spending Actual'!AE$10:AE$49),0)+IF($B$8="Actuals + Projected",SUMIF('WW Spending Total'!$B$10:$B$49,'Summary TC'!$B205,'WW Spending Total'!AE$10:AE$49),0)</f>
        <v>0</v>
      </c>
      <c r="AG205" s="707">
        <f>IF($B$8="Actuals only",SUMIF('WW Spending Actual'!$B$10:$B$49,'Summary TC'!$B205,'WW Spending Actual'!AF$10:AF$49),0)+IF($B$8="Actuals + Projected",SUMIF('WW Spending Total'!$B$10:$B$49,'Summary TC'!$B205,'WW Spending Total'!AF$10:AF$49),0)</f>
        <v>0</v>
      </c>
      <c r="AH205" s="708">
        <f>IF($B$8="Actuals only",SUMIF('WW Spending Actual'!$B$10:$B$49,'Summary TC'!$B205,'WW Spending Actual'!AG$10:AG$49),0)+IF($B$8="Actuals + Projected",SUMIF('WW Spending Total'!$B$10:$B$49,'Summary TC'!$B205,'WW Spending Total'!AG$10:AG$49),0)</f>
        <v>0</v>
      </c>
      <c r="AI205" s="708"/>
    </row>
    <row r="206" spans="2:38" hidden="1" x14ac:dyDescent="0.2">
      <c r="B206" s="539" t="str">
        <f>IFERROR(VLOOKUP(C206,'MEG Def'!$A$50:$B$52,2),"")</f>
        <v/>
      </c>
      <c r="C206" s="576"/>
      <c r="D206" s="586"/>
      <c r="E206" s="706">
        <f>IF($B$8="Actuals only",SUMIF('WW Spending Actual'!$B$10:$B$49,'Summary TC'!$B206,'WW Spending Actual'!D$10:D$49),0)+IF($B$8="Actuals + Projected",SUMIF('WW Spending Total'!$B$10:$B$49,'Summary TC'!$B206,'WW Spending Total'!D$10:D$49),0)</f>
        <v>0</v>
      </c>
      <c r="F206" s="707">
        <f>IF($B$8="Actuals only",SUMIF('WW Spending Actual'!$B$10:$B$49,'Summary TC'!$B206,'WW Spending Actual'!E$10:E$49),0)+IF($B$8="Actuals + Projected",SUMIF('WW Spending Total'!$B$10:$B$49,'Summary TC'!$B206,'WW Spending Total'!E$10:E$49),0)</f>
        <v>0</v>
      </c>
      <c r="G206" s="707">
        <f>IF($B$8="Actuals only",SUMIF('WW Spending Actual'!$B$10:$B$49,'Summary TC'!$B206,'WW Spending Actual'!F$10:F$49),0)+IF($B$8="Actuals + Projected",SUMIF('WW Spending Total'!$B$10:$B$49,'Summary TC'!$B206,'WW Spending Total'!F$10:F$49),0)</f>
        <v>0</v>
      </c>
      <c r="H206" s="707">
        <f>IF($B$8="Actuals only",SUMIF('WW Spending Actual'!$B$10:$B$49,'Summary TC'!$B206,'WW Spending Actual'!G$10:G$49),0)+IF($B$8="Actuals + Projected",SUMIF('WW Spending Total'!$B$10:$B$49,'Summary TC'!$B206,'WW Spending Total'!G$10:G$49),0)</f>
        <v>0</v>
      </c>
      <c r="I206" s="707">
        <f>IF($B$8="Actuals only",SUMIF('WW Spending Actual'!$B$10:$B$49,'Summary TC'!$B206,'WW Spending Actual'!H$10:H$49),0)+IF($B$8="Actuals + Projected",SUMIF('WW Spending Total'!$B$10:$B$49,'Summary TC'!$B206,'WW Spending Total'!H$10:H$49),0)</f>
        <v>0</v>
      </c>
      <c r="J206" s="707">
        <f>IF($B$8="Actuals only",SUMIF('WW Spending Actual'!$B$10:$B$49,'Summary TC'!$B206,'WW Spending Actual'!I$10:I$49),0)+IF($B$8="Actuals + Projected",SUMIF('WW Spending Total'!$B$10:$B$49,'Summary TC'!$B206,'WW Spending Total'!I$10:I$49),0)</f>
        <v>0</v>
      </c>
      <c r="K206" s="707">
        <f>IF($B$8="Actuals only",SUMIF('WW Spending Actual'!$B$10:$B$49,'Summary TC'!$B206,'WW Spending Actual'!J$10:J$49),0)+IF($B$8="Actuals + Projected",SUMIF('WW Spending Total'!$B$10:$B$49,'Summary TC'!$B206,'WW Spending Total'!J$10:J$49),0)</f>
        <v>0</v>
      </c>
      <c r="L206" s="707">
        <f>IF($B$8="Actuals only",SUMIF('WW Spending Actual'!$B$10:$B$49,'Summary TC'!$B206,'WW Spending Actual'!K$10:K$49),0)+IF($B$8="Actuals + Projected",SUMIF('WW Spending Total'!$B$10:$B$49,'Summary TC'!$B206,'WW Spending Total'!K$10:K$49),0)</f>
        <v>0</v>
      </c>
      <c r="M206" s="707">
        <f>IF($B$8="Actuals only",SUMIF('WW Spending Actual'!$B$10:$B$49,'Summary TC'!$B206,'WW Spending Actual'!L$10:L$49),0)+IF($B$8="Actuals + Projected",SUMIF('WW Spending Total'!$B$10:$B$49,'Summary TC'!$B206,'WW Spending Total'!L$10:L$49),0)</f>
        <v>0</v>
      </c>
      <c r="N206" s="707">
        <f>IF($B$8="Actuals only",SUMIF('WW Spending Actual'!$B$10:$B$49,'Summary TC'!$B206,'WW Spending Actual'!M$10:M$49),0)+IF($B$8="Actuals + Projected",SUMIF('WW Spending Total'!$B$10:$B$49,'Summary TC'!$B206,'WW Spending Total'!M$10:M$49),0)</f>
        <v>0</v>
      </c>
      <c r="O206" s="707">
        <f>IF($B$8="Actuals only",SUMIF('WW Spending Actual'!$B$10:$B$49,'Summary TC'!$B206,'WW Spending Actual'!N$10:N$49),0)+IF($B$8="Actuals + Projected",SUMIF('WW Spending Total'!$B$10:$B$49,'Summary TC'!$B206,'WW Spending Total'!N$10:N$49),0)</f>
        <v>0</v>
      </c>
      <c r="P206" s="707">
        <f>IF($B$8="Actuals only",SUMIF('WW Spending Actual'!$B$10:$B$49,'Summary TC'!$B206,'WW Spending Actual'!O$10:O$49),0)+IF($B$8="Actuals + Projected",SUMIF('WW Spending Total'!$B$10:$B$49,'Summary TC'!$B206,'WW Spending Total'!O$10:O$49),0)</f>
        <v>0</v>
      </c>
      <c r="Q206" s="707">
        <f>IF($B$8="Actuals only",SUMIF('WW Spending Actual'!$B$10:$B$49,'Summary TC'!$B206,'WW Spending Actual'!P$10:P$49),0)+IF($B$8="Actuals + Projected",SUMIF('WW Spending Total'!$B$10:$B$49,'Summary TC'!$B206,'WW Spending Total'!P$10:P$49),0)</f>
        <v>0</v>
      </c>
      <c r="R206" s="707">
        <f>IF($B$8="Actuals only",SUMIF('WW Spending Actual'!$B$10:$B$49,'Summary TC'!$B206,'WW Spending Actual'!Q$10:Q$49),0)+IF($B$8="Actuals + Projected",SUMIF('WW Spending Total'!$B$10:$B$49,'Summary TC'!$B206,'WW Spending Total'!Q$10:Q$49),0)</f>
        <v>0</v>
      </c>
      <c r="S206" s="707">
        <f>IF($B$8="Actuals only",SUMIF('WW Spending Actual'!$B$10:$B$49,'Summary TC'!$B206,'WW Spending Actual'!R$10:R$49),0)+IF($B$8="Actuals + Projected",SUMIF('WW Spending Total'!$B$10:$B$49,'Summary TC'!$B206,'WW Spending Total'!R$10:R$49),0)</f>
        <v>0</v>
      </c>
      <c r="T206" s="707">
        <f>IF($B$8="Actuals only",SUMIF('WW Spending Actual'!$B$10:$B$49,'Summary TC'!$B206,'WW Spending Actual'!S$10:S$49),0)+IF($B$8="Actuals + Projected",SUMIF('WW Spending Total'!$B$10:$B$49,'Summary TC'!$B206,'WW Spending Total'!S$10:S$49),0)</f>
        <v>0</v>
      </c>
      <c r="U206" s="707">
        <f>IF($B$8="Actuals only",SUMIF('WW Spending Actual'!$B$10:$B$49,'Summary TC'!$B206,'WW Spending Actual'!T$10:T$49),0)+IF($B$8="Actuals + Projected",SUMIF('WW Spending Total'!$B$10:$B$49,'Summary TC'!$B206,'WW Spending Total'!T$10:T$49),0)</f>
        <v>0</v>
      </c>
      <c r="V206" s="707">
        <f>IF($B$8="Actuals only",SUMIF('WW Spending Actual'!$B$10:$B$49,'Summary TC'!$B206,'WW Spending Actual'!U$10:U$49),0)+IF($B$8="Actuals + Projected",SUMIF('WW Spending Total'!$B$10:$B$49,'Summary TC'!$B206,'WW Spending Total'!U$10:U$49),0)</f>
        <v>0</v>
      </c>
      <c r="W206" s="707">
        <f>IF($B$8="Actuals only",SUMIF('WW Spending Actual'!$B$10:$B$49,'Summary TC'!$B206,'WW Spending Actual'!V$10:V$49),0)+IF($B$8="Actuals + Projected",SUMIF('WW Spending Total'!$B$10:$B$49,'Summary TC'!$B206,'WW Spending Total'!V$10:V$49),0)</f>
        <v>0</v>
      </c>
      <c r="X206" s="707">
        <f>IF($B$8="Actuals only",SUMIF('WW Spending Actual'!$B$10:$B$49,'Summary TC'!$B206,'WW Spending Actual'!W$10:W$49),0)+IF($B$8="Actuals + Projected",SUMIF('WW Spending Total'!$B$10:$B$49,'Summary TC'!$B206,'WW Spending Total'!W$10:W$49),0)</f>
        <v>0</v>
      </c>
      <c r="Y206" s="707">
        <f>IF($B$8="Actuals only",SUMIF('WW Spending Actual'!$B$10:$B$49,'Summary TC'!$B206,'WW Spending Actual'!X$10:X$49),0)+IF($B$8="Actuals + Projected",SUMIF('WW Spending Total'!$B$10:$B$49,'Summary TC'!$B206,'WW Spending Total'!X$10:X$49),0)</f>
        <v>0</v>
      </c>
      <c r="Z206" s="707">
        <f>IF($B$8="Actuals only",SUMIF('WW Spending Actual'!$B$10:$B$49,'Summary TC'!$B206,'WW Spending Actual'!Y$10:Y$49),0)+IF($B$8="Actuals + Projected",SUMIF('WW Spending Total'!$B$10:$B$49,'Summary TC'!$B206,'WW Spending Total'!Y$10:Y$49),0)</f>
        <v>0</v>
      </c>
      <c r="AA206" s="707">
        <f>IF($B$8="Actuals only",SUMIF('WW Spending Actual'!$B$10:$B$49,'Summary TC'!$B206,'WW Spending Actual'!Z$10:Z$49),0)+IF($B$8="Actuals + Projected",SUMIF('WW Spending Total'!$B$10:$B$49,'Summary TC'!$B206,'WW Spending Total'!Z$10:Z$49),0)</f>
        <v>0</v>
      </c>
      <c r="AB206" s="707">
        <f>IF($B$8="Actuals only",SUMIF('WW Spending Actual'!$B$10:$B$49,'Summary TC'!$B206,'WW Spending Actual'!AA$10:AA$49),0)+IF($B$8="Actuals + Projected",SUMIF('WW Spending Total'!$B$10:$B$49,'Summary TC'!$B206,'WW Spending Total'!AA$10:AA$49),0)</f>
        <v>0</v>
      </c>
      <c r="AC206" s="707">
        <f>IF($B$8="Actuals only",SUMIF('WW Spending Actual'!$B$10:$B$49,'Summary TC'!$B206,'WW Spending Actual'!AB$10:AB$49),0)+IF($B$8="Actuals + Projected",SUMIF('WW Spending Total'!$B$10:$B$49,'Summary TC'!$B206,'WW Spending Total'!AB$10:AB$49),0)</f>
        <v>0</v>
      </c>
      <c r="AD206" s="707">
        <f>IF($B$8="Actuals only",SUMIF('WW Spending Actual'!$B$10:$B$49,'Summary TC'!$B206,'WW Spending Actual'!AC$10:AC$49),0)+IF($B$8="Actuals + Projected",SUMIF('WW Spending Total'!$B$10:$B$49,'Summary TC'!$B206,'WW Spending Total'!AC$10:AC$49),0)</f>
        <v>0</v>
      </c>
      <c r="AE206" s="707">
        <f>IF($B$8="Actuals only",SUMIF('WW Spending Actual'!$B$10:$B$49,'Summary TC'!$B206,'WW Spending Actual'!AD$10:AD$49),0)+IF($B$8="Actuals + Projected",SUMIF('WW Spending Total'!$B$10:$B$49,'Summary TC'!$B206,'WW Spending Total'!AD$10:AD$49),0)</f>
        <v>0</v>
      </c>
      <c r="AF206" s="707">
        <f>IF($B$8="Actuals only",SUMIF('WW Spending Actual'!$B$10:$B$49,'Summary TC'!$B206,'WW Spending Actual'!AE$10:AE$49),0)+IF($B$8="Actuals + Projected",SUMIF('WW Spending Total'!$B$10:$B$49,'Summary TC'!$B206,'WW Spending Total'!AE$10:AE$49),0)</f>
        <v>0</v>
      </c>
      <c r="AG206" s="707">
        <f>IF($B$8="Actuals only",SUMIF('WW Spending Actual'!$B$10:$B$49,'Summary TC'!$B206,'WW Spending Actual'!AF$10:AF$49),0)+IF($B$8="Actuals + Projected",SUMIF('WW Spending Total'!$B$10:$B$49,'Summary TC'!$B206,'WW Spending Total'!AF$10:AF$49),0)</f>
        <v>0</v>
      </c>
      <c r="AH206" s="708">
        <f>IF($B$8="Actuals only",SUMIF('WW Spending Actual'!$B$10:$B$49,'Summary TC'!$B206,'WW Spending Actual'!AG$10:AG$49),0)+IF($B$8="Actuals + Projected",SUMIF('WW Spending Total'!$B$10:$B$49,'Summary TC'!$B206,'WW Spending Total'!AG$10:AG$49),0)</f>
        <v>0</v>
      </c>
      <c r="AI206" s="708"/>
    </row>
    <row r="207" spans="2:38" ht="13.5" hidden="1" thickBot="1" x14ac:dyDescent="0.25">
      <c r="B207" s="539"/>
      <c r="C207" s="576"/>
      <c r="D207" s="586"/>
      <c r="E207" s="710">
        <f>IF($B$8="Actuals only",SUMIF('WW Spending Actual'!$B$36:$B$39,'Summary TC'!$B207,'WW Spending Actual'!D$36:D$39),0)+IF($B$8="Actuals + Projected",SUMIF('WW Spending Total'!$B$36:$B$39,'Summary TC'!$B207,'WW Spending Total'!D$36:D$39),0)</f>
        <v>0</v>
      </c>
      <c r="F207" s="711">
        <f>IF($B$8="Actuals only",SUMIF('WW Spending Actual'!$B$36:$B$39,'Summary TC'!$B207,'WW Spending Actual'!E$36:E$39),0)+IF($B$8="Actuals + Projected",SUMIF('WW Spending Total'!$B$36:$B$39,'Summary TC'!$B207,'WW Spending Total'!E$36:E$39),0)</f>
        <v>0</v>
      </c>
      <c r="G207" s="711">
        <f>IF($B$8="Actuals only",SUMIF('WW Spending Actual'!$B$36:$B$39,'Summary TC'!$B207,'WW Spending Actual'!F$36:F$39),0)+IF($B$8="Actuals + Projected",SUMIF('WW Spending Total'!$B$36:$B$39,'Summary TC'!$B207,'WW Spending Total'!F$36:F$39),0)</f>
        <v>0</v>
      </c>
      <c r="H207" s="711">
        <f>IF($B$8="Actuals only",SUMIF('WW Spending Actual'!$B$36:$B$39,'Summary TC'!$B207,'WW Spending Actual'!G$36:G$39),0)+IF($B$8="Actuals + Projected",SUMIF('WW Spending Total'!$B$36:$B$39,'Summary TC'!$B207,'WW Spending Total'!G$36:G$39),0)</f>
        <v>0</v>
      </c>
      <c r="I207" s="711">
        <f>IF($B$8="Actuals only",SUMIF('WW Spending Actual'!$B$36:$B$39,'Summary TC'!$B207,'WW Spending Actual'!H$36:H$39),0)+IF($B$8="Actuals + Projected",SUMIF('WW Spending Total'!$B$36:$B$39,'Summary TC'!$B207,'WW Spending Total'!H$36:H$39),0)</f>
        <v>0</v>
      </c>
      <c r="J207" s="711">
        <f>IF($B$8="Actuals only",SUMIF('WW Spending Actual'!$B$36:$B$39,'Summary TC'!$B207,'WW Spending Actual'!I$36:I$39),0)+IF($B$8="Actuals + Projected",SUMIF('WW Spending Total'!$B$36:$B$39,'Summary TC'!$B207,'WW Spending Total'!I$36:I$39),0)</f>
        <v>0</v>
      </c>
      <c r="K207" s="711">
        <f>IF($B$8="Actuals only",SUMIF('WW Spending Actual'!$B$36:$B$39,'Summary TC'!$B207,'WW Spending Actual'!J$36:J$39),0)+IF($B$8="Actuals + Projected",SUMIF('WW Spending Total'!$B$36:$B$39,'Summary TC'!$B207,'WW Spending Total'!J$36:J$39),0)</f>
        <v>0</v>
      </c>
      <c r="L207" s="711">
        <f>IF($B$8="Actuals only",SUMIF('WW Spending Actual'!$B$36:$B$39,'Summary TC'!$B207,'WW Spending Actual'!K$36:K$39),0)+IF($B$8="Actuals + Projected",SUMIF('WW Spending Total'!$B$36:$B$39,'Summary TC'!$B207,'WW Spending Total'!K$36:K$39),0)</f>
        <v>0</v>
      </c>
      <c r="M207" s="711">
        <f>IF($B$8="Actuals only",SUMIF('WW Spending Actual'!$B$36:$B$39,'Summary TC'!$B207,'WW Spending Actual'!L$36:L$39),0)+IF($B$8="Actuals + Projected",SUMIF('WW Spending Total'!$B$36:$B$39,'Summary TC'!$B207,'WW Spending Total'!L$36:L$39),0)</f>
        <v>0</v>
      </c>
      <c r="N207" s="711">
        <f>IF($B$8="Actuals only",SUMIF('WW Spending Actual'!$B$36:$B$39,'Summary TC'!$B207,'WW Spending Actual'!M$36:M$39),0)+IF($B$8="Actuals + Projected",SUMIF('WW Spending Total'!$B$36:$B$39,'Summary TC'!$B207,'WW Spending Total'!M$36:M$39),0)</f>
        <v>0</v>
      </c>
      <c r="O207" s="711">
        <f>IF($B$8="Actuals only",SUMIF('WW Spending Actual'!$B$36:$B$39,'Summary TC'!$B207,'WW Spending Actual'!N$36:N$39),0)+IF($B$8="Actuals + Projected",SUMIF('WW Spending Total'!$B$36:$B$39,'Summary TC'!$B207,'WW Spending Total'!N$36:N$39),0)</f>
        <v>0</v>
      </c>
      <c r="P207" s="711">
        <f>IF($B$8="Actuals only",SUMIF('WW Spending Actual'!$B$36:$B$39,'Summary TC'!$B207,'WW Spending Actual'!O$36:O$39),0)+IF($B$8="Actuals + Projected",SUMIF('WW Spending Total'!$B$36:$B$39,'Summary TC'!$B207,'WW Spending Total'!O$36:O$39),0)</f>
        <v>0</v>
      </c>
      <c r="Q207" s="711">
        <f>IF($B$8="Actuals only",SUMIF('WW Spending Actual'!$B$36:$B$39,'Summary TC'!$B207,'WW Spending Actual'!P$36:P$39),0)+IF($B$8="Actuals + Projected",SUMIF('WW Spending Total'!$B$36:$B$39,'Summary TC'!$B207,'WW Spending Total'!P$36:P$39),0)</f>
        <v>0</v>
      </c>
      <c r="R207" s="711">
        <f>IF($B$8="Actuals only",SUMIF('WW Spending Actual'!$B$36:$B$39,'Summary TC'!$B207,'WW Spending Actual'!Q$36:Q$39),0)+IF($B$8="Actuals + Projected",SUMIF('WW Spending Total'!$B$36:$B$39,'Summary TC'!$B207,'WW Spending Total'!Q$36:Q$39),0)</f>
        <v>0</v>
      </c>
      <c r="S207" s="711">
        <f>IF($B$8="Actuals only",SUMIF('WW Spending Actual'!$B$36:$B$39,'Summary TC'!$B207,'WW Spending Actual'!R$36:R$39),0)+IF($B$8="Actuals + Projected",SUMIF('WW Spending Total'!$B$36:$B$39,'Summary TC'!$B207,'WW Spending Total'!R$36:R$39),0)</f>
        <v>0</v>
      </c>
      <c r="T207" s="711">
        <f>IF($B$8="Actuals only",SUMIF('WW Spending Actual'!$B$36:$B$39,'Summary TC'!$B207,'WW Spending Actual'!S$36:S$39),0)+IF($B$8="Actuals + Projected",SUMIF('WW Spending Total'!$B$36:$B$39,'Summary TC'!$B207,'WW Spending Total'!S$36:S$39),0)</f>
        <v>0</v>
      </c>
      <c r="U207" s="711">
        <f>IF($B$8="Actuals only",SUMIF('WW Spending Actual'!$B$36:$B$39,'Summary TC'!$B207,'WW Spending Actual'!T$36:T$39),0)+IF($B$8="Actuals + Projected",SUMIF('WW Spending Total'!$B$36:$B$39,'Summary TC'!$B207,'WW Spending Total'!T$36:T$39),0)</f>
        <v>0</v>
      </c>
      <c r="V207" s="711">
        <f>IF($B$8="Actuals only",SUMIF('WW Spending Actual'!$B$36:$B$39,'Summary TC'!$B207,'WW Spending Actual'!U$36:U$39),0)+IF($B$8="Actuals + Projected",SUMIF('WW Spending Total'!$B$36:$B$39,'Summary TC'!$B207,'WW Spending Total'!U$36:U$39),0)</f>
        <v>0</v>
      </c>
      <c r="W207" s="711">
        <f>IF($B$8="Actuals only",SUMIF('WW Spending Actual'!$B$36:$B$39,'Summary TC'!$B207,'WW Spending Actual'!V$36:V$39),0)+IF($B$8="Actuals + Projected",SUMIF('WW Spending Total'!$B$36:$B$39,'Summary TC'!$B207,'WW Spending Total'!V$36:V$39),0)</f>
        <v>0</v>
      </c>
      <c r="X207" s="711">
        <f>IF($B$8="Actuals only",SUMIF('WW Spending Actual'!$B$36:$B$39,'Summary TC'!$B207,'WW Spending Actual'!W$36:W$39),0)+IF($B$8="Actuals + Projected",SUMIF('WW Spending Total'!$B$36:$B$39,'Summary TC'!$B207,'WW Spending Total'!W$36:W$39),0)</f>
        <v>0</v>
      </c>
      <c r="Y207" s="711">
        <f>IF($B$8="Actuals only",SUMIF('WW Spending Actual'!$B$36:$B$39,'Summary TC'!$B207,'WW Spending Actual'!X$36:X$39),0)+IF($B$8="Actuals + Projected",SUMIF('WW Spending Total'!$B$36:$B$39,'Summary TC'!$B207,'WW Spending Total'!X$36:X$39),0)</f>
        <v>0</v>
      </c>
      <c r="Z207" s="711">
        <f>IF($B$8="Actuals only",SUMIF('WW Spending Actual'!$B$36:$B$39,'Summary TC'!$B207,'WW Spending Actual'!Y$36:Y$39),0)+IF($B$8="Actuals + Projected",SUMIF('WW Spending Total'!$B$36:$B$39,'Summary TC'!$B207,'WW Spending Total'!Y$36:Y$39),0)</f>
        <v>0</v>
      </c>
      <c r="AA207" s="711">
        <f>IF($B$8="Actuals only",SUMIF('WW Spending Actual'!$B$36:$B$39,'Summary TC'!$B207,'WW Spending Actual'!Z$36:Z$39),0)+IF($B$8="Actuals + Projected",SUMIF('WW Spending Total'!$B$36:$B$39,'Summary TC'!$B207,'WW Spending Total'!Z$36:Z$39),0)</f>
        <v>0</v>
      </c>
      <c r="AB207" s="711">
        <f>IF($B$8="Actuals only",SUMIF('WW Spending Actual'!$B$36:$B$39,'Summary TC'!$B207,'WW Spending Actual'!AA$36:AA$39),0)+IF($B$8="Actuals + Projected",SUMIF('WW Spending Total'!$B$36:$B$39,'Summary TC'!$B207,'WW Spending Total'!AA$36:AA$39),0)</f>
        <v>0</v>
      </c>
      <c r="AC207" s="711">
        <f>IF($B$8="Actuals only",SUMIF('WW Spending Actual'!$B$36:$B$39,'Summary TC'!$B207,'WW Spending Actual'!AB$36:AB$39),0)+IF($B$8="Actuals + Projected",SUMIF('WW Spending Total'!$B$36:$B$39,'Summary TC'!$B207,'WW Spending Total'!AB$36:AB$39),0)</f>
        <v>0</v>
      </c>
      <c r="AD207" s="711">
        <f>IF($B$8="Actuals only",SUMIF('WW Spending Actual'!$B$36:$B$39,'Summary TC'!$B207,'WW Spending Actual'!AC$36:AC$39),0)+IF($B$8="Actuals + Projected",SUMIF('WW Spending Total'!$B$36:$B$39,'Summary TC'!$B207,'WW Spending Total'!AC$36:AC$39),0)</f>
        <v>0</v>
      </c>
      <c r="AE207" s="711">
        <f>IF($B$8="Actuals only",SUMIF('WW Spending Actual'!$B$36:$B$39,'Summary TC'!$B207,'WW Spending Actual'!AD$36:AD$39),0)+IF($B$8="Actuals + Projected",SUMIF('WW Spending Total'!$B$36:$B$39,'Summary TC'!$B207,'WW Spending Total'!AD$36:AD$39),0)</f>
        <v>0</v>
      </c>
      <c r="AF207" s="711">
        <f>IF($B$8="Actuals only",SUMIF('WW Spending Actual'!$B$36:$B$39,'Summary TC'!$B207,'WW Spending Actual'!AE$36:AE$39),0)+IF($B$8="Actuals + Projected",SUMIF('WW Spending Total'!$B$36:$B$39,'Summary TC'!$B207,'WW Spending Total'!AE$36:AE$39),0)</f>
        <v>0</v>
      </c>
      <c r="AG207" s="711">
        <f>IF($B$8="Actuals only",SUMIF('WW Spending Actual'!$B$36:$B$39,'Summary TC'!$B207,'WW Spending Actual'!AF$36:AF$39),0)+IF($B$8="Actuals + Projected",SUMIF('WW Spending Total'!$B$36:$B$39,'Summary TC'!$B207,'WW Spending Total'!AF$36:AF$39),0)</f>
        <v>0</v>
      </c>
      <c r="AH207" s="712">
        <f>IF($B$8="Actuals only",SUMIF('WW Spending Actual'!$B$36:$B$39,'Summary TC'!$B207,'WW Spending Actual'!AG$36:AG$39),0)+IF($B$8="Actuals + Projected",SUMIF('WW Spending Total'!$B$36:$B$39,'Summary TC'!$B207,'WW Spending Total'!AG$36:AG$39),0)</f>
        <v>0</v>
      </c>
      <c r="AI207" s="708"/>
    </row>
    <row r="208" spans="2:38" ht="13.5" hidden="1" thickBot="1" x14ac:dyDescent="0.25">
      <c r="B208" s="700" t="s">
        <v>4</v>
      </c>
      <c r="C208" s="640"/>
      <c r="D208" s="700"/>
      <c r="E208" s="713">
        <f>IF(AND(E$12&gt;='Summary TC'!$C$4, E$12&lt;='Summary TC'!$C$5), SUM(E199:E207),0)</f>
        <v>0</v>
      </c>
      <c r="F208" s="612">
        <f>IF(AND(F$12&gt;='Summary TC'!$C$4, F$12&lt;='Summary TC'!$C$5), SUM(F199:F207),0)</f>
        <v>0</v>
      </c>
      <c r="G208" s="612">
        <f>IF(AND(G$12&gt;='Summary TC'!$C$4, G$12&lt;='Summary TC'!$C$5), SUM(G199:G207),0)</f>
        <v>0</v>
      </c>
      <c r="H208" s="612">
        <f>IF(AND(H$12&gt;='Summary TC'!$C$4, H$12&lt;='Summary TC'!$C$5), SUM(H199:H207),0)</f>
        <v>0</v>
      </c>
      <c r="I208" s="612">
        <f>IF(AND(I$12&gt;='Summary TC'!$C$4, I$12&lt;='Summary TC'!$C$5), SUM(I199:I207),0)</f>
        <v>0</v>
      </c>
      <c r="J208" s="612">
        <f>IF(AND(J$12&gt;='Summary TC'!$C$4, J$12&lt;='Summary TC'!$C$5), SUM(J199:J207),0)</f>
        <v>0</v>
      </c>
      <c r="K208" s="612">
        <f>IF(AND(K$12&gt;='Summary TC'!$C$4, K$12&lt;='Summary TC'!$C$5), SUM(K199:K207),0)</f>
        <v>0</v>
      </c>
      <c r="L208" s="612">
        <f>IF(AND(L$12&gt;='Summary TC'!$C$4, L$12&lt;='Summary TC'!$C$5), SUM(L199:L207),0)</f>
        <v>0</v>
      </c>
      <c r="M208" s="612">
        <f>IF(AND(M$12&gt;='Summary TC'!$C$4, M$12&lt;='Summary TC'!$C$5), SUM(M199:M207),0)</f>
        <v>0</v>
      </c>
      <c r="N208" s="612">
        <f>IF(AND(N$12&gt;='Summary TC'!$C$4, N$12&lt;='Summary TC'!$C$5), SUM(N199:N207),0)</f>
        <v>0</v>
      </c>
      <c r="O208" s="612">
        <f>IF(AND(O$12&gt;='Summary TC'!$C$4, O$12&lt;='Summary TC'!$C$5), SUM(O199:O207),0)</f>
        <v>0</v>
      </c>
      <c r="P208" s="612">
        <f>IF(AND(P$12&gt;='Summary TC'!$C$4, P$12&lt;='Summary TC'!$C$5), SUM(P199:P207),0)</f>
        <v>0</v>
      </c>
      <c r="Q208" s="612">
        <f>IF(AND(Q$12&gt;='Summary TC'!$C$4, Q$12&lt;='Summary TC'!$C$5), SUM(Q199:Q207),0)</f>
        <v>0</v>
      </c>
      <c r="R208" s="612">
        <f>IF(AND(R$12&gt;='Summary TC'!$C$4, R$12&lt;='Summary TC'!$C$5), SUM(R199:R207),0)</f>
        <v>0</v>
      </c>
      <c r="S208" s="612">
        <f>IF(AND(S$12&gt;='Summary TC'!$C$4, S$12&lt;='Summary TC'!$C$5), SUM(S199:S207),0)</f>
        <v>0</v>
      </c>
      <c r="T208" s="612">
        <f>IF(AND(T$12&gt;='Summary TC'!$C$4, T$12&lt;='Summary TC'!$C$5), SUM(T199:T207),0)</f>
        <v>0</v>
      </c>
      <c r="U208" s="612">
        <f>IF(AND(U$12&gt;='Summary TC'!$C$4, U$12&lt;='Summary TC'!$C$5), SUM(U199:U207),0)</f>
        <v>0</v>
      </c>
      <c r="V208" s="612">
        <f>IF(AND(V$12&gt;='Summary TC'!$C$4, V$12&lt;='Summary TC'!$C$5), SUM(V199:V207),0)</f>
        <v>0</v>
      </c>
      <c r="W208" s="612">
        <f>IF(AND(W$12&gt;='Summary TC'!$C$4, W$12&lt;='Summary TC'!$C$5), SUM(W199:W207),0)</f>
        <v>0</v>
      </c>
      <c r="X208" s="612">
        <f>IF(AND(X$12&gt;='Summary TC'!$C$4, X$12&lt;='Summary TC'!$C$5), SUM(X199:X207),0)</f>
        <v>0</v>
      </c>
      <c r="Y208" s="612">
        <f>IF(AND(Y$12&gt;='Summary TC'!$C$4, Y$12&lt;='Summary TC'!$C$5), SUM(Y199:Y207),0)</f>
        <v>0</v>
      </c>
      <c r="Z208" s="612">
        <f>IF(AND(Z$12&gt;='Summary TC'!$C$4, Z$12&lt;='Summary TC'!$C$5), SUM(Z199:Z207),0)</f>
        <v>0</v>
      </c>
      <c r="AA208" s="612">
        <f>IF(AND(AA$12&gt;='Summary TC'!$C$4, AA$12&lt;='Summary TC'!$C$5), SUM(AA199:AA207),0)</f>
        <v>0</v>
      </c>
      <c r="AB208" s="612">
        <f>IF(AND(AB$12&gt;='Summary TC'!$C$4, AB$12&lt;='Summary TC'!$C$5), SUM(AB199:AB207),0)</f>
        <v>0</v>
      </c>
      <c r="AC208" s="612">
        <f>IF(AND(AC$12&gt;='Summary TC'!$C$4, AC$12&lt;='Summary TC'!$C$5), SUM(AC199:AC207),0)</f>
        <v>0</v>
      </c>
      <c r="AD208" s="612">
        <f>IF(AND(AD$12&gt;='Summary TC'!$C$4, AD$12&lt;='Summary TC'!$C$5), SUM(AD199:AD207),0)</f>
        <v>0</v>
      </c>
      <c r="AE208" s="612">
        <f>IF(AND(AE$12&gt;='Summary TC'!$C$4, AE$12&lt;='Summary TC'!$C$5), SUM(AE199:AE207),0)</f>
        <v>0</v>
      </c>
      <c r="AF208" s="612">
        <f>IF(AND(AF$12&gt;='Summary TC'!$C$4, AF$12&lt;='Summary TC'!$C$5), SUM(AF199:AF207),0)</f>
        <v>0</v>
      </c>
      <c r="AG208" s="612">
        <f>IF(AND(AG$12&gt;='Summary TC'!$C$4, AG$12&lt;='Summary TC'!$C$5), SUM(AG199:AG207),0)</f>
        <v>0</v>
      </c>
      <c r="AH208" s="612">
        <f>IF(AND(AH$12&gt;='Summary TC'!$C$4, AH$12&lt;='Summary TC'!$C$5), SUM(AH199:AH207),0)</f>
        <v>0</v>
      </c>
      <c r="AI208" s="613">
        <f>SUM(E208:AH208)</f>
        <v>0</v>
      </c>
    </row>
    <row r="209" spans="2:36" ht="13.5" hidden="1" thickBot="1" x14ac:dyDescent="0.25">
      <c r="B209" s="465"/>
      <c r="D209" s="465"/>
      <c r="E209" s="714"/>
      <c r="F209" s="714"/>
      <c r="G209" s="714"/>
      <c r="H209" s="714"/>
      <c r="I209" s="714"/>
      <c r="J209" s="714"/>
      <c r="K209" s="714"/>
      <c r="L209" s="714"/>
      <c r="M209" s="714"/>
      <c r="N209" s="714"/>
      <c r="O209" s="714"/>
      <c r="P209" s="714"/>
      <c r="Q209" s="714"/>
      <c r="R209" s="714"/>
      <c r="S209" s="714"/>
      <c r="T209" s="714"/>
      <c r="U209" s="714"/>
      <c r="V209" s="714"/>
      <c r="W209" s="714"/>
      <c r="X209" s="714"/>
      <c r="Y209" s="714"/>
      <c r="Z209" s="714"/>
      <c r="AA209" s="714"/>
      <c r="AB209" s="714"/>
      <c r="AC209" s="714"/>
      <c r="AD209" s="714"/>
      <c r="AE209" s="714"/>
      <c r="AF209" s="714"/>
      <c r="AG209" s="714"/>
      <c r="AH209" s="714"/>
      <c r="AI209" s="651"/>
    </row>
    <row r="210" spans="2:36" ht="13.5" hidden="1" thickBot="1" x14ac:dyDescent="0.25">
      <c r="B210" s="610" t="s">
        <v>25</v>
      </c>
      <c r="C210" s="640"/>
      <c r="D210" s="715"/>
      <c r="E210" s="716">
        <f t="shared" ref="E210:AC210" si="38">E193-E208</f>
        <v>0</v>
      </c>
      <c r="F210" s="717">
        <f t="shared" si="38"/>
        <v>0</v>
      </c>
      <c r="G210" s="717">
        <f t="shared" si="38"/>
        <v>0</v>
      </c>
      <c r="H210" s="717">
        <f t="shared" si="38"/>
        <v>0</v>
      </c>
      <c r="I210" s="717">
        <f t="shared" si="38"/>
        <v>0</v>
      </c>
      <c r="J210" s="717">
        <f t="shared" si="38"/>
        <v>0</v>
      </c>
      <c r="K210" s="717">
        <f t="shared" si="38"/>
        <v>0</v>
      </c>
      <c r="L210" s="717">
        <f t="shared" si="38"/>
        <v>0</v>
      </c>
      <c r="M210" s="717">
        <f t="shared" si="38"/>
        <v>0</v>
      </c>
      <c r="N210" s="717">
        <f t="shared" si="38"/>
        <v>0</v>
      </c>
      <c r="O210" s="717">
        <f t="shared" si="38"/>
        <v>0</v>
      </c>
      <c r="P210" s="717">
        <f t="shared" si="38"/>
        <v>0</v>
      </c>
      <c r="Q210" s="717">
        <f t="shared" si="38"/>
        <v>0</v>
      </c>
      <c r="R210" s="717">
        <f t="shared" si="38"/>
        <v>0</v>
      </c>
      <c r="S210" s="717">
        <f t="shared" si="38"/>
        <v>0</v>
      </c>
      <c r="T210" s="717">
        <f t="shared" si="38"/>
        <v>0</v>
      </c>
      <c r="U210" s="717">
        <f t="shared" si="38"/>
        <v>0</v>
      </c>
      <c r="V210" s="717">
        <f t="shared" si="38"/>
        <v>0</v>
      </c>
      <c r="W210" s="717">
        <f t="shared" si="38"/>
        <v>0</v>
      </c>
      <c r="X210" s="717">
        <f t="shared" si="38"/>
        <v>0</v>
      </c>
      <c r="Y210" s="717">
        <f t="shared" si="38"/>
        <v>0</v>
      </c>
      <c r="Z210" s="717">
        <f t="shared" si="38"/>
        <v>0</v>
      </c>
      <c r="AA210" s="717">
        <f t="shared" si="38"/>
        <v>0</v>
      </c>
      <c r="AB210" s="717">
        <f t="shared" si="38"/>
        <v>0</v>
      </c>
      <c r="AC210" s="717">
        <f t="shared" si="38"/>
        <v>0</v>
      </c>
      <c r="AD210" s="717">
        <f>AD193-AD208</f>
        <v>0</v>
      </c>
      <c r="AE210" s="717">
        <f>AE193-AE208</f>
        <v>0</v>
      </c>
      <c r="AF210" s="717">
        <f>AF193-AF208</f>
        <v>0</v>
      </c>
      <c r="AG210" s="717">
        <f>AG193-AG208</f>
        <v>0</v>
      </c>
      <c r="AH210" s="717">
        <f>AH193-AH208</f>
        <v>0</v>
      </c>
      <c r="AI210" s="613" t="str">
        <f>IF('MEG Def'!$J$45="Yes",SUM(E210:AH210),"Excluded")</f>
        <v>Excluded</v>
      </c>
    </row>
    <row r="211" spans="2:36" hidden="1" x14ac:dyDescent="0.2">
      <c r="B211" s="465"/>
      <c r="D211" s="465"/>
      <c r="E211" s="718"/>
      <c r="F211" s="718"/>
      <c r="G211" s="718"/>
      <c r="H211" s="718"/>
      <c r="I211" s="718"/>
      <c r="J211" s="718"/>
      <c r="K211" s="718"/>
      <c r="L211" s="718"/>
      <c r="M211" s="718"/>
      <c r="N211" s="718"/>
      <c r="O211" s="718"/>
      <c r="P211" s="718"/>
      <c r="Q211" s="718"/>
      <c r="R211" s="718"/>
      <c r="S211" s="718"/>
      <c r="T211" s="718"/>
      <c r="U211" s="718"/>
      <c r="V211" s="718"/>
      <c r="W211" s="718"/>
      <c r="X211" s="718"/>
      <c r="Y211" s="718"/>
      <c r="Z211" s="718"/>
      <c r="AA211" s="718"/>
      <c r="AB211" s="718"/>
      <c r="AC211" s="718"/>
      <c r="AD211" s="718"/>
      <c r="AE211" s="718"/>
      <c r="AF211" s="718"/>
      <c r="AG211" s="718"/>
      <c r="AH211" s="718"/>
      <c r="AI211" s="719"/>
      <c r="AJ211" s="709"/>
    </row>
    <row r="212" spans="2:36" ht="13.5" hidden="1" thickBot="1" x14ac:dyDescent="0.25">
      <c r="B212" s="398" t="s">
        <v>147</v>
      </c>
      <c r="C212" s="570"/>
    </row>
    <row r="213" spans="2:36" hidden="1" x14ac:dyDescent="0.2">
      <c r="B213" s="661"/>
      <c r="C213" s="662"/>
      <c r="D213" s="436"/>
      <c r="E213" s="472" t="s">
        <v>0</v>
      </c>
      <c r="F213" s="386"/>
      <c r="G213" s="439"/>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529"/>
    </row>
    <row r="214" spans="2:36" ht="13.5" hidden="1" thickBot="1" x14ac:dyDescent="0.25">
      <c r="B214" s="453"/>
      <c r="C214" s="666"/>
      <c r="D214" s="693"/>
      <c r="E214" s="475">
        <f>'DY Def'!B$5</f>
        <v>1</v>
      </c>
      <c r="F214" s="442">
        <f>'DY Def'!C$5</f>
        <v>2</v>
      </c>
      <c r="G214" s="442">
        <f>'DY Def'!D$5</f>
        <v>3</v>
      </c>
      <c r="H214" s="442">
        <f>'DY Def'!E$5</f>
        <v>4</v>
      </c>
      <c r="I214" s="442">
        <f>'DY Def'!F$5</f>
        <v>5</v>
      </c>
      <c r="J214" s="442">
        <f>'DY Def'!G$5</f>
        <v>6</v>
      </c>
      <c r="K214" s="442">
        <f>'DY Def'!H$5</f>
        <v>7</v>
      </c>
      <c r="L214" s="442">
        <f>'DY Def'!I$5</f>
        <v>8</v>
      </c>
      <c r="M214" s="442">
        <f>'DY Def'!J$5</f>
        <v>9</v>
      </c>
      <c r="N214" s="442">
        <f>'DY Def'!K$5</f>
        <v>10</v>
      </c>
      <c r="O214" s="442">
        <f>'DY Def'!L$5</f>
        <v>11</v>
      </c>
      <c r="P214" s="442">
        <f>'DY Def'!M$5</f>
        <v>12</v>
      </c>
      <c r="Q214" s="442">
        <f>'DY Def'!N$5</f>
        <v>13</v>
      </c>
      <c r="R214" s="442">
        <f>'DY Def'!O$5</f>
        <v>14</v>
      </c>
      <c r="S214" s="442">
        <f>'DY Def'!P$5</f>
        <v>15</v>
      </c>
      <c r="T214" s="442">
        <f>'DY Def'!Q$5</f>
        <v>16</v>
      </c>
      <c r="U214" s="442">
        <f>'DY Def'!R$5</f>
        <v>17</v>
      </c>
      <c r="V214" s="442">
        <f>'DY Def'!S$5</f>
        <v>18</v>
      </c>
      <c r="W214" s="442">
        <f>'DY Def'!T$5</f>
        <v>19</v>
      </c>
      <c r="X214" s="442">
        <f>'DY Def'!U$5</f>
        <v>20</v>
      </c>
      <c r="Y214" s="442">
        <f>'DY Def'!V$5</f>
        <v>21</v>
      </c>
      <c r="Z214" s="442">
        <f>'DY Def'!W$5</f>
        <v>22</v>
      </c>
      <c r="AA214" s="442">
        <f>'DY Def'!X$5</f>
        <v>23</v>
      </c>
      <c r="AB214" s="442">
        <f>'DY Def'!Y$5</f>
        <v>24</v>
      </c>
      <c r="AC214" s="442">
        <f>'DY Def'!Z$5</f>
        <v>25</v>
      </c>
      <c r="AD214" s="442">
        <f>'DY Def'!AA$5</f>
        <v>26</v>
      </c>
      <c r="AE214" s="442">
        <f>'DY Def'!AB$5</f>
        <v>27</v>
      </c>
      <c r="AF214" s="442">
        <f>'DY Def'!AC$5</f>
        <v>28</v>
      </c>
      <c r="AG214" s="442">
        <f>'DY Def'!AD$5</f>
        <v>29</v>
      </c>
      <c r="AH214" s="442">
        <f>'DY Def'!AE$5</f>
        <v>30</v>
      </c>
      <c r="AI214" s="625"/>
    </row>
    <row r="215" spans="2:36" hidden="1" x14ac:dyDescent="0.2">
      <c r="B215" s="453"/>
      <c r="C215" s="666"/>
      <c r="D215" s="625"/>
      <c r="E215" s="720"/>
      <c r="F215" s="720"/>
      <c r="G215" s="720"/>
      <c r="H215" s="720"/>
      <c r="I215" s="720"/>
      <c r="J215" s="720"/>
      <c r="K215" s="720"/>
      <c r="L215" s="720"/>
      <c r="M215" s="720"/>
      <c r="N215" s="720"/>
      <c r="O215" s="720"/>
      <c r="P215" s="720"/>
      <c r="Q215" s="720"/>
      <c r="R215" s="720"/>
      <c r="S215" s="720"/>
      <c r="T215" s="720"/>
      <c r="U215" s="720"/>
      <c r="V215" s="720"/>
      <c r="W215" s="720"/>
      <c r="X215" s="720"/>
      <c r="Y215" s="720"/>
      <c r="Z215" s="720"/>
      <c r="AA215" s="720"/>
      <c r="AB215" s="720"/>
      <c r="AC215" s="720"/>
      <c r="AD215" s="720"/>
      <c r="AE215" s="720"/>
      <c r="AF215" s="720"/>
      <c r="AG215" s="720"/>
      <c r="AH215" s="720"/>
      <c r="AI215" s="625"/>
    </row>
    <row r="216" spans="2:36" hidden="1" x14ac:dyDescent="0.2">
      <c r="B216" s="667" t="s">
        <v>33</v>
      </c>
      <c r="C216" s="668"/>
      <c r="D216" s="625"/>
      <c r="E216" s="669"/>
      <c r="F216" s="669"/>
      <c r="G216" s="669"/>
      <c r="H216" s="669"/>
      <c r="I216" s="669"/>
      <c r="J216" s="669"/>
      <c r="K216" s="669"/>
      <c r="L216" s="669"/>
      <c r="M216" s="669"/>
      <c r="N216" s="669"/>
      <c r="O216" s="669"/>
      <c r="P216" s="669"/>
      <c r="Q216" s="669"/>
      <c r="R216" s="669"/>
      <c r="S216" s="669"/>
      <c r="T216" s="669"/>
      <c r="U216" s="669"/>
      <c r="V216" s="669"/>
      <c r="W216" s="669"/>
      <c r="X216" s="669"/>
      <c r="Y216" s="669"/>
      <c r="Z216" s="669"/>
      <c r="AA216" s="669"/>
      <c r="AB216" s="669"/>
      <c r="AC216" s="669"/>
      <c r="AD216" s="669"/>
      <c r="AE216" s="669"/>
      <c r="AF216" s="669"/>
      <c r="AG216" s="669"/>
      <c r="AH216" s="669"/>
      <c r="AI216" s="670"/>
    </row>
    <row r="217" spans="2:36" hidden="1" x14ac:dyDescent="0.2">
      <c r="B217" s="667" t="s">
        <v>34</v>
      </c>
      <c r="C217" s="668"/>
      <c r="D217" s="625"/>
      <c r="E217" s="588">
        <f>IF(AND(E$12&gt;='Summary TC'!$C$4, E$12&lt;='Summary TC'!$C$5), D217+E193,0)</f>
        <v>0</v>
      </c>
      <c r="F217" s="588">
        <f>IF(AND(F$12&gt;='Summary TC'!$C$4, F$12&lt;='Summary TC'!$C$5), E217+F193,0)</f>
        <v>0</v>
      </c>
      <c r="G217" s="588">
        <f>IF(AND(G$12&gt;='Summary TC'!$C$4, G$12&lt;='Summary TC'!$C$5), F217+G193,0)</f>
        <v>0</v>
      </c>
      <c r="H217" s="588">
        <f>IF(AND(H$12&gt;='Summary TC'!$C$4, H$12&lt;='Summary TC'!$C$5), G217+H193,0)</f>
        <v>0</v>
      </c>
      <c r="I217" s="588">
        <f>IF(AND(I$12&gt;='Summary TC'!$C$4, I$12&lt;='Summary TC'!$C$5), H217+I193,0)</f>
        <v>0</v>
      </c>
      <c r="J217" s="588">
        <f>IF(AND(J$12&gt;='Summary TC'!$C$4, J$12&lt;='Summary TC'!$C$5), I217+J193,0)</f>
        <v>0</v>
      </c>
      <c r="K217" s="588">
        <f>IF(AND(K$12&gt;='Summary TC'!$C$4, K$12&lt;='Summary TC'!$C$5), J217+K193,0)</f>
        <v>0</v>
      </c>
      <c r="L217" s="588">
        <f>IF(AND(L$12&gt;='Summary TC'!$C$4, L$12&lt;='Summary TC'!$C$5), K217+L193,0)</f>
        <v>0</v>
      </c>
      <c r="M217" s="588">
        <f>IF(AND(M$12&gt;='Summary TC'!$C$4, M$12&lt;='Summary TC'!$C$5), L217+M193,0)</f>
        <v>0</v>
      </c>
      <c r="N217" s="588">
        <f>IF(AND(N$12&gt;='Summary TC'!$C$4, N$12&lt;='Summary TC'!$C$5), M217+N193,0)</f>
        <v>0</v>
      </c>
      <c r="O217" s="588">
        <f>IF(AND(O$12&gt;='Summary TC'!$C$4, O$12&lt;='Summary TC'!$C$5), N217+O193,0)</f>
        <v>0</v>
      </c>
      <c r="P217" s="588">
        <f>IF(AND(P$12&gt;='Summary TC'!$C$4, P$12&lt;='Summary TC'!$C$5), O217+P193,0)</f>
        <v>0</v>
      </c>
      <c r="Q217" s="588">
        <f>IF(AND(Q$12&gt;='Summary TC'!$C$4, Q$12&lt;='Summary TC'!$C$5), P217+Q193,0)</f>
        <v>0</v>
      </c>
      <c r="R217" s="588">
        <f>IF(AND(R$12&gt;='Summary TC'!$C$4, R$12&lt;='Summary TC'!$C$5), Q217+R193,0)</f>
        <v>0</v>
      </c>
      <c r="S217" s="588">
        <f>IF(AND(S$12&gt;='Summary TC'!$C$4, S$12&lt;='Summary TC'!$C$5), R217+S193,0)</f>
        <v>0</v>
      </c>
      <c r="T217" s="588">
        <f>IF(AND(T$12&gt;='Summary TC'!$C$4, T$12&lt;='Summary TC'!$C$5), S217+T193,0)</f>
        <v>0</v>
      </c>
      <c r="U217" s="588">
        <f>IF(AND(U$12&gt;='Summary TC'!$C$4, U$12&lt;='Summary TC'!$C$5), T217+U193,0)</f>
        <v>0</v>
      </c>
      <c r="V217" s="588">
        <f>IF(AND(V$12&gt;='Summary TC'!$C$4, V$12&lt;='Summary TC'!$C$5), U217+V193,0)</f>
        <v>0</v>
      </c>
      <c r="W217" s="588">
        <f>IF(AND(W$12&gt;='Summary TC'!$C$4, W$12&lt;='Summary TC'!$C$5), V217+W193,0)</f>
        <v>0</v>
      </c>
      <c r="X217" s="588">
        <f>IF(AND(X$12&gt;='Summary TC'!$C$4, X$12&lt;='Summary TC'!$C$5), W217+X193,0)</f>
        <v>0</v>
      </c>
      <c r="Y217" s="588">
        <f>IF(AND(Y$12&gt;='Summary TC'!$C$4, Y$12&lt;='Summary TC'!$C$5), X217+Y193,0)</f>
        <v>0</v>
      </c>
      <c r="Z217" s="588">
        <f>IF(AND(Z$12&gt;='Summary TC'!$C$4, Z$12&lt;='Summary TC'!$C$5), Y217+Z193,0)</f>
        <v>0</v>
      </c>
      <c r="AA217" s="588">
        <f>IF(AND(AA$12&gt;='Summary TC'!$C$4, AA$12&lt;='Summary TC'!$C$5), Z217+AA193,0)</f>
        <v>0</v>
      </c>
      <c r="AB217" s="588">
        <f>IF(AND(AB$12&gt;='Summary TC'!$C$4, AB$12&lt;='Summary TC'!$C$5), AA217+AB193,0)</f>
        <v>0</v>
      </c>
      <c r="AC217" s="588">
        <f>IF(AND(AC$12&gt;='Summary TC'!$C$4, AC$12&lt;='Summary TC'!$C$5), AB217+AC193,0)</f>
        <v>0</v>
      </c>
      <c r="AD217" s="588">
        <f>IF(AND(AD$12&gt;='Summary TC'!$C$4, AD$12&lt;='Summary TC'!$C$5), AC217+AD193,0)</f>
        <v>0</v>
      </c>
      <c r="AE217" s="588">
        <f>IF(AND(AE$12&gt;='Summary TC'!$C$4, AE$12&lt;='Summary TC'!$C$5), AD217+AE193,0)</f>
        <v>0</v>
      </c>
      <c r="AF217" s="588">
        <f>IF(AND(AF$12&gt;='Summary TC'!$C$4, AF$12&lt;='Summary TC'!$C$5), AE217+AF193,0)</f>
        <v>0</v>
      </c>
      <c r="AG217" s="588">
        <f>IF(AND(AG$12&gt;='Summary TC'!$C$4, AG$12&lt;='Summary TC'!$C$5), AF217+AG193,0)</f>
        <v>0</v>
      </c>
      <c r="AH217" s="588">
        <f>IF(AND(AH$12&gt;='Summary TC'!$C$4, AH$12&lt;='Summary TC'!$C$5), AG217+AH193,0)</f>
        <v>0</v>
      </c>
      <c r="AI217" s="670"/>
    </row>
    <row r="218" spans="2:36" hidden="1" x14ac:dyDescent="0.2">
      <c r="B218" s="667" t="s">
        <v>35</v>
      </c>
      <c r="C218" s="668"/>
      <c r="D218" s="625"/>
      <c r="E218" s="588">
        <f t="shared" ref="E218:P218" si="39">E217*E216</f>
        <v>0</v>
      </c>
      <c r="F218" s="588">
        <f t="shared" si="39"/>
        <v>0</v>
      </c>
      <c r="G218" s="588">
        <f t="shared" si="39"/>
        <v>0</v>
      </c>
      <c r="H218" s="588">
        <f t="shared" si="39"/>
        <v>0</v>
      </c>
      <c r="I218" s="588">
        <f t="shared" si="39"/>
        <v>0</v>
      </c>
      <c r="J218" s="588">
        <f t="shared" si="39"/>
        <v>0</v>
      </c>
      <c r="K218" s="588">
        <f t="shared" si="39"/>
        <v>0</v>
      </c>
      <c r="L218" s="588">
        <f t="shared" si="39"/>
        <v>0</v>
      </c>
      <c r="M218" s="588">
        <f t="shared" si="39"/>
        <v>0</v>
      </c>
      <c r="N218" s="588">
        <f t="shared" si="39"/>
        <v>0</v>
      </c>
      <c r="O218" s="588">
        <f t="shared" si="39"/>
        <v>0</v>
      </c>
      <c r="P218" s="588">
        <f t="shared" si="39"/>
        <v>0</v>
      </c>
      <c r="Q218" s="588">
        <f t="shared" ref="Q218:AC218" si="40">Q217*Q216</f>
        <v>0</v>
      </c>
      <c r="R218" s="588">
        <f t="shared" si="40"/>
        <v>0</v>
      </c>
      <c r="S218" s="588">
        <f t="shared" si="40"/>
        <v>0</v>
      </c>
      <c r="T218" s="588">
        <f t="shared" si="40"/>
        <v>0</v>
      </c>
      <c r="U218" s="588">
        <f t="shared" si="40"/>
        <v>0</v>
      </c>
      <c r="V218" s="588">
        <f t="shared" si="40"/>
        <v>0</v>
      </c>
      <c r="W218" s="588">
        <f t="shared" si="40"/>
        <v>0</v>
      </c>
      <c r="X218" s="588">
        <f t="shared" si="40"/>
        <v>0</v>
      </c>
      <c r="Y218" s="588">
        <f t="shared" si="40"/>
        <v>0</v>
      </c>
      <c r="Z218" s="588">
        <f t="shared" si="40"/>
        <v>0</v>
      </c>
      <c r="AA218" s="588">
        <f t="shared" si="40"/>
        <v>0</v>
      </c>
      <c r="AB218" s="588">
        <f t="shared" si="40"/>
        <v>0</v>
      </c>
      <c r="AC218" s="588">
        <f t="shared" si="40"/>
        <v>0</v>
      </c>
      <c r="AD218" s="588">
        <f>AD217*AD216</f>
        <v>0</v>
      </c>
      <c r="AE218" s="588">
        <f>AE217*AE216</f>
        <v>0</v>
      </c>
      <c r="AF218" s="588">
        <f>AF217*AF216</f>
        <v>0</v>
      </c>
      <c r="AG218" s="588">
        <f>AG217*AG216</f>
        <v>0</v>
      </c>
      <c r="AH218" s="588">
        <f>AH217*AH216</f>
        <v>0</v>
      </c>
      <c r="AI218" s="670"/>
    </row>
    <row r="219" spans="2:36" hidden="1" x14ac:dyDescent="0.2">
      <c r="B219" s="667"/>
      <c r="C219" s="668"/>
      <c r="D219" s="625"/>
      <c r="E219" s="671"/>
      <c r="F219" s="671"/>
      <c r="G219" s="671"/>
      <c r="H219" s="671"/>
      <c r="I219" s="671"/>
      <c r="J219" s="721"/>
      <c r="K219" s="721"/>
      <c r="L219" s="721"/>
      <c r="M219" s="721"/>
      <c r="N219" s="721"/>
      <c r="O219" s="721"/>
      <c r="P219" s="721"/>
      <c r="Q219" s="721"/>
      <c r="R219" s="721"/>
      <c r="S219" s="721"/>
      <c r="T219" s="721"/>
      <c r="U219" s="721"/>
      <c r="V219" s="721"/>
      <c r="W219" s="721"/>
      <c r="X219" s="721"/>
      <c r="Y219" s="721"/>
      <c r="Z219" s="721"/>
      <c r="AA219" s="721"/>
      <c r="AB219" s="721"/>
      <c r="AC219" s="721"/>
      <c r="AD219" s="721"/>
      <c r="AE219" s="721"/>
      <c r="AF219" s="721"/>
      <c r="AG219" s="721"/>
      <c r="AH219" s="721"/>
      <c r="AI219" s="670"/>
    </row>
    <row r="220" spans="2:36" hidden="1" x14ac:dyDescent="0.2">
      <c r="B220" s="667" t="s">
        <v>36</v>
      </c>
      <c r="C220" s="668"/>
      <c r="D220" s="625"/>
      <c r="E220" s="588">
        <f>IF(AND(E$12&gt;='Summary TC'!$C$4, E$12&lt;='Summary TC'!$C$5), D220-E210,0)</f>
        <v>0</v>
      </c>
      <c r="F220" s="588">
        <f>IF(AND(F$12&gt;='Summary TC'!$C$4, F$12&lt;='Summary TC'!$C$5), E220-F210,0)</f>
        <v>0</v>
      </c>
      <c r="G220" s="588">
        <f>IF(AND(G$12&gt;='Summary TC'!$C$4, G$12&lt;='Summary TC'!$C$5), F220-G210,0)</f>
        <v>0</v>
      </c>
      <c r="H220" s="588">
        <f>IF(AND(H$12&gt;='Summary TC'!$C$4, H$12&lt;='Summary TC'!$C$5), G220-H210,0)</f>
        <v>0</v>
      </c>
      <c r="I220" s="588">
        <f>IF(AND(I$12&gt;='Summary TC'!$C$4, I$12&lt;='Summary TC'!$C$5), H220-I210,0)</f>
        <v>0</v>
      </c>
      <c r="J220" s="588">
        <f>IF(AND(J$12&gt;='Summary TC'!$C$4, J$12&lt;='Summary TC'!$C$5), I220-J210,0)</f>
        <v>0</v>
      </c>
      <c r="K220" s="588">
        <f>IF(AND(K$12&gt;='Summary TC'!$C$4, K$12&lt;='Summary TC'!$C$5), J220-K210,0)</f>
        <v>0</v>
      </c>
      <c r="L220" s="588">
        <f>IF(AND(L$12&gt;='Summary TC'!$C$4, L$12&lt;='Summary TC'!$C$5), K220-L210,0)</f>
        <v>0</v>
      </c>
      <c r="M220" s="588">
        <f>IF(AND(M$12&gt;='Summary TC'!$C$4, M$12&lt;='Summary TC'!$C$5), L220-M210,0)</f>
        <v>0</v>
      </c>
      <c r="N220" s="588">
        <f>IF(AND(N$12&gt;='Summary TC'!$C$4, N$12&lt;='Summary TC'!$C$5), M220-N210,0)</f>
        <v>0</v>
      </c>
      <c r="O220" s="588">
        <f>IF(AND(O$12&gt;='Summary TC'!$C$4, O$12&lt;='Summary TC'!$C$5), N220-O210,0)</f>
        <v>0</v>
      </c>
      <c r="P220" s="588">
        <f>IF(AND(P$12&gt;='Summary TC'!$C$4, P$12&lt;='Summary TC'!$C$5), O220-P210,0)</f>
        <v>0</v>
      </c>
      <c r="Q220" s="588">
        <f>IF(AND(Q$12&gt;='Summary TC'!$C$4, Q$12&lt;='Summary TC'!$C$5), P220-Q210,0)</f>
        <v>0</v>
      </c>
      <c r="R220" s="588">
        <f>IF(AND(R$12&gt;='Summary TC'!$C$4, R$12&lt;='Summary TC'!$C$5), Q220-R210,0)</f>
        <v>0</v>
      </c>
      <c r="S220" s="588">
        <f>IF(AND(S$12&gt;='Summary TC'!$C$4, S$12&lt;='Summary TC'!$C$5), R220-S210,0)</f>
        <v>0</v>
      </c>
      <c r="T220" s="588">
        <f>IF(AND(T$12&gt;='Summary TC'!$C$4, T$12&lt;='Summary TC'!$C$5), S220-T210,0)</f>
        <v>0</v>
      </c>
      <c r="U220" s="588">
        <f>IF(AND(U$12&gt;='Summary TC'!$C$4, U$12&lt;='Summary TC'!$C$5), T220-U210,0)</f>
        <v>0</v>
      </c>
      <c r="V220" s="588">
        <f>IF(AND(V$12&gt;='Summary TC'!$C$4, V$12&lt;='Summary TC'!$C$5), U220-V210,0)</f>
        <v>0</v>
      </c>
      <c r="W220" s="588">
        <f>IF(AND(W$12&gt;='Summary TC'!$C$4, W$12&lt;='Summary TC'!$C$5), V220-W210,0)</f>
        <v>0</v>
      </c>
      <c r="X220" s="588">
        <f>IF(AND(X$12&gt;='Summary TC'!$C$4, X$12&lt;='Summary TC'!$C$5), W220-X210,0)</f>
        <v>0</v>
      </c>
      <c r="Y220" s="588">
        <f>IF(AND(Y$12&gt;='Summary TC'!$C$4, Y$12&lt;='Summary TC'!$C$5), X220-Y210,0)</f>
        <v>0</v>
      </c>
      <c r="Z220" s="588">
        <f>IF(AND(Z$12&gt;='Summary TC'!$C$4, Z$12&lt;='Summary TC'!$C$5), Y220-Z210,0)</f>
        <v>0</v>
      </c>
      <c r="AA220" s="588">
        <f>IF(AND(AA$12&gt;='Summary TC'!$C$4, AA$12&lt;='Summary TC'!$C$5), Z220-AA210,0)</f>
        <v>0</v>
      </c>
      <c r="AB220" s="588">
        <f>IF(AND(AB$12&gt;='Summary TC'!$C$4, AB$12&lt;='Summary TC'!$C$5), AA220-AB210,0)</f>
        <v>0</v>
      </c>
      <c r="AC220" s="588">
        <f>IF(AND(AC$12&gt;='Summary TC'!$C$4, AC$12&lt;='Summary TC'!$C$5), AB220-AC210,0)</f>
        <v>0</v>
      </c>
      <c r="AD220" s="588">
        <f>IF(AND(AD$12&gt;='Summary TC'!$C$4, AD$12&lt;='Summary TC'!$C$5), AC220-AD210,0)</f>
        <v>0</v>
      </c>
      <c r="AE220" s="588">
        <f>IF(AND(AE$12&gt;='Summary TC'!$C$4, AE$12&lt;='Summary TC'!$C$5), AD220-AE210,0)</f>
        <v>0</v>
      </c>
      <c r="AF220" s="588">
        <f>IF(AND(AF$12&gt;='Summary TC'!$C$4, AF$12&lt;='Summary TC'!$C$5), AE220-AF210,0)</f>
        <v>0</v>
      </c>
      <c r="AG220" s="588">
        <f>IF(AND(AG$12&gt;='Summary TC'!$C$4, AG$12&lt;='Summary TC'!$C$5), AF220-AG210,0)</f>
        <v>0</v>
      </c>
      <c r="AH220" s="588">
        <f>IF(AND(AH$12&gt;='Summary TC'!$C$4, AH$12&lt;='Summary TC'!$C$5), AG220-AH210,0)</f>
        <v>0</v>
      </c>
      <c r="AI220" s="670"/>
    </row>
    <row r="221" spans="2:36" ht="13.5" hidden="1" thickBot="1" x14ac:dyDescent="0.25">
      <c r="B221" s="672" t="s">
        <v>37</v>
      </c>
      <c r="C221" s="673"/>
      <c r="D221" s="665"/>
      <c r="E221" s="722" t="str">
        <f>IF(E220&gt;E218,"CAP Needed"," ")</f>
        <v xml:space="preserve"> </v>
      </c>
      <c r="F221" s="722" t="str">
        <f>IF(F220&gt;F218,"CAP Needed"," ")</f>
        <v xml:space="preserve"> </v>
      </c>
      <c r="G221" s="722" t="str">
        <f>IF(G220&gt;G218,"CAP Needed"," ")</f>
        <v xml:space="preserve"> </v>
      </c>
      <c r="H221" s="722" t="str">
        <f>IF(H220&gt;H218,"CAP Needed"," ")</f>
        <v xml:space="preserve"> </v>
      </c>
      <c r="I221" s="722" t="str">
        <f>IF(I220&gt;I218,"CAP Needed"," ")</f>
        <v xml:space="preserve"> </v>
      </c>
      <c r="J221" s="722" t="str">
        <f t="shared" ref="J221:AC221" si="41">IF(J220&gt;J218,"CAP Needed"," ")</f>
        <v xml:space="preserve"> </v>
      </c>
      <c r="K221" s="722" t="str">
        <f t="shared" si="41"/>
        <v xml:space="preserve"> </v>
      </c>
      <c r="L221" s="722" t="str">
        <f t="shared" si="41"/>
        <v xml:space="preserve"> </v>
      </c>
      <c r="M221" s="722" t="str">
        <f t="shared" si="41"/>
        <v xml:space="preserve"> </v>
      </c>
      <c r="N221" s="722" t="str">
        <f t="shared" si="41"/>
        <v xml:space="preserve"> </v>
      </c>
      <c r="O221" s="722" t="str">
        <f t="shared" si="41"/>
        <v xml:space="preserve"> </v>
      </c>
      <c r="P221" s="722" t="str">
        <f t="shared" si="41"/>
        <v xml:space="preserve"> </v>
      </c>
      <c r="Q221" s="722" t="str">
        <f t="shared" si="41"/>
        <v xml:space="preserve"> </v>
      </c>
      <c r="R221" s="722" t="str">
        <f t="shared" si="41"/>
        <v xml:space="preserve"> </v>
      </c>
      <c r="S221" s="722" t="str">
        <f t="shared" si="41"/>
        <v xml:space="preserve"> </v>
      </c>
      <c r="T221" s="722" t="str">
        <f t="shared" si="41"/>
        <v xml:space="preserve"> </v>
      </c>
      <c r="U221" s="722" t="str">
        <f t="shared" si="41"/>
        <v xml:space="preserve"> </v>
      </c>
      <c r="V221" s="722" t="str">
        <f t="shared" si="41"/>
        <v xml:space="preserve"> </v>
      </c>
      <c r="W221" s="722" t="str">
        <f t="shared" si="41"/>
        <v xml:space="preserve"> </v>
      </c>
      <c r="X221" s="722" t="str">
        <f t="shared" si="41"/>
        <v xml:space="preserve"> </v>
      </c>
      <c r="Y221" s="722" t="str">
        <f t="shared" si="41"/>
        <v xml:space="preserve"> </v>
      </c>
      <c r="Z221" s="722" t="str">
        <f t="shared" si="41"/>
        <v xml:space="preserve"> </v>
      </c>
      <c r="AA221" s="722" t="str">
        <f t="shared" si="41"/>
        <v xml:space="preserve"> </v>
      </c>
      <c r="AB221" s="722" t="str">
        <f t="shared" si="41"/>
        <v xml:space="preserve"> </v>
      </c>
      <c r="AC221" s="722" t="str">
        <f t="shared" si="41"/>
        <v xml:space="preserve"> </v>
      </c>
      <c r="AD221" s="722" t="str">
        <f>IF(AD220&gt;AD218,"CAP Needed"," ")</f>
        <v xml:space="preserve"> </v>
      </c>
      <c r="AE221" s="722" t="str">
        <f>IF(AE220&gt;AE218,"CAP Needed"," ")</f>
        <v xml:space="preserve"> </v>
      </c>
      <c r="AF221" s="722" t="str">
        <f>IF(AF220&gt;AF218,"CAP Needed"," ")</f>
        <v xml:space="preserve"> </v>
      </c>
      <c r="AG221" s="722" t="str">
        <f>IF(AG220&gt;AG218,"CAP Needed"," ")</f>
        <v xml:space="preserve"> </v>
      </c>
      <c r="AH221" s="722" t="str">
        <f>IF(AH220&gt;AH218,"CAP Needed"," ")</f>
        <v xml:space="preserve"> </v>
      </c>
      <c r="AI221" s="665"/>
    </row>
    <row r="222" spans="2:36" hidden="1" x14ac:dyDescent="0.2">
      <c r="B222" s="374"/>
    </row>
    <row r="223" spans="2:36" hidden="1" x14ac:dyDescent="0.2">
      <c r="B223" s="465"/>
      <c r="D223" s="465"/>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8"/>
      <c r="AD223" s="718"/>
      <c r="AE223" s="718"/>
      <c r="AF223" s="718"/>
      <c r="AG223" s="718"/>
      <c r="AH223" s="718"/>
      <c r="AI223" s="719"/>
    </row>
    <row r="224" spans="2:36" hidden="1" x14ac:dyDescent="0.2">
      <c r="B224" s="465" t="s">
        <v>82</v>
      </c>
      <c r="D224" s="465"/>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8"/>
      <c r="AD224" s="718"/>
      <c r="AE224" s="718"/>
      <c r="AF224" s="718"/>
      <c r="AG224" s="718"/>
      <c r="AH224" s="718"/>
      <c r="AI224" s="719"/>
    </row>
    <row r="225" spans="2:35" hidden="1" x14ac:dyDescent="0.2">
      <c r="B225" s="465"/>
      <c r="D225" s="465"/>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8"/>
      <c r="AD225" s="718"/>
      <c r="AE225" s="718"/>
      <c r="AF225" s="718"/>
      <c r="AG225" s="718"/>
      <c r="AH225" s="718"/>
      <c r="AI225" s="719"/>
    </row>
    <row r="226" spans="2:35" ht="13.5" hidden="1" thickBot="1" x14ac:dyDescent="0.25">
      <c r="B226" s="398" t="s">
        <v>3</v>
      </c>
    </row>
    <row r="227" spans="2:35" hidden="1" x14ac:dyDescent="0.2">
      <c r="B227" s="470"/>
      <c r="C227" s="507"/>
      <c r="D227" s="529"/>
      <c r="E227" s="438" t="s">
        <v>0</v>
      </c>
      <c r="F227" s="386"/>
      <c r="G227" s="439"/>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c r="AF227" s="386"/>
      <c r="AG227" s="386"/>
      <c r="AH227" s="386"/>
      <c r="AI227" s="571"/>
    </row>
    <row r="228" spans="2:35" ht="13.5" hidden="1" thickBot="1" x14ac:dyDescent="0.25">
      <c r="B228" s="473"/>
      <c r="C228" s="576"/>
      <c r="D228" s="473"/>
      <c r="E228" s="506">
        <f>'DY Def'!B$5</f>
        <v>1</v>
      </c>
      <c r="F228" s="506">
        <f>'DY Def'!C$5</f>
        <v>2</v>
      </c>
      <c r="G228" s="506">
        <f>'DY Def'!D$5</f>
        <v>3</v>
      </c>
      <c r="H228" s="506">
        <f>'DY Def'!E$5</f>
        <v>4</v>
      </c>
      <c r="I228" s="506">
        <f>'DY Def'!F$5</f>
        <v>5</v>
      </c>
      <c r="J228" s="506">
        <f>'DY Def'!G$5</f>
        <v>6</v>
      </c>
      <c r="K228" s="506">
        <f>'DY Def'!H$5</f>
        <v>7</v>
      </c>
      <c r="L228" s="506">
        <f>'DY Def'!I$5</f>
        <v>8</v>
      </c>
      <c r="M228" s="506">
        <f>'DY Def'!J$5</f>
        <v>9</v>
      </c>
      <c r="N228" s="506">
        <f>'DY Def'!K$5</f>
        <v>10</v>
      </c>
      <c r="O228" s="506">
        <f>'DY Def'!L$5</f>
        <v>11</v>
      </c>
      <c r="P228" s="506">
        <f>'DY Def'!M$5</f>
        <v>12</v>
      </c>
      <c r="Q228" s="506">
        <f>'DY Def'!N$5</f>
        <v>13</v>
      </c>
      <c r="R228" s="506">
        <f>'DY Def'!O$5</f>
        <v>14</v>
      </c>
      <c r="S228" s="506">
        <f>'DY Def'!P$5</f>
        <v>15</v>
      </c>
      <c r="T228" s="506">
        <f>'DY Def'!Q$5</f>
        <v>16</v>
      </c>
      <c r="U228" s="506">
        <f>'DY Def'!R$5</f>
        <v>17</v>
      </c>
      <c r="V228" s="506">
        <f>'DY Def'!S$5</f>
        <v>18</v>
      </c>
      <c r="W228" s="506">
        <f>'DY Def'!T$5</f>
        <v>19</v>
      </c>
      <c r="X228" s="506">
        <f>'DY Def'!U$5</f>
        <v>20</v>
      </c>
      <c r="Y228" s="506">
        <f>'DY Def'!V$5</f>
        <v>21</v>
      </c>
      <c r="Z228" s="506">
        <f>'DY Def'!W$5</f>
        <v>22</v>
      </c>
      <c r="AA228" s="506">
        <f>'DY Def'!X$5</f>
        <v>23</v>
      </c>
      <c r="AB228" s="506">
        <f>'DY Def'!Y$5</f>
        <v>24</v>
      </c>
      <c r="AC228" s="506">
        <f>'DY Def'!Z$5</f>
        <v>25</v>
      </c>
      <c r="AD228" s="506">
        <f>'DY Def'!AA$5</f>
        <v>26</v>
      </c>
      <c r="AE228" s="506">
        <f>'DY Def'!AB$5</f>
        <v>27</v>
      </c>
      <c r="AF228" s="506">
        <f>'DY Def'!AC$5</f>
        <v>28</v>
      </c>
      <c r="AG228" s="506">
        <f>'DY Def'!AD$5</f>
        <v>29</v>
      </c>
      <c r="AH228" s="506">
        <f>'DY Def'!AE$5</f>
        <v>30</v>
      </c>
      <c r="AI228" s="678" t="s">
        <v>1</v>
      </c>
    </row>
    <row r="229" spans="2:35" hidden="1" x14ac:dyDescent="0.2">
      <c r="B229" s="488" t="s">
        <v>80</v>
      </c>
      <c r="C229" s="585"/>
      <c r="D229" s="617"/>
      <c r="E229" s="723"/>
      <c r="F229" s="723"/>
      <c r="G229" s="723"/>
      <c r="H229" s="723"/>
      <c r="I229" s="723"/>
      <c r="J229" s="723"/>
      <c r="K229" s="723"/>
      <c r="L229" s="723"/>
      <c r="M229" s="723"/>
      <c r="N229" s="723"/>
      <c r="O229" s="723"/>
      <c r="P229" s="723"/>
      <c r="Q229" s="723"/>
      <c r="R229" s="723"/>
      <c r="S229" s="723"/>
      <c r="T229" s="723"/>
      <c r="U229" s="723"/>
      <c r="V229" s="723"/>
      <c r="W229" s="723"/>
      <c r="X229" s="723"/>
      <c r="Y229" s="723"/>
      <c r="Z229" s="723"/>
      <c r="AA229" s="723"/>
      <c r="AB229" s="723"/>
      <c r="AC229" s="723"/>
      <c r="AD229" s="723"/>
      <c r="AE229" s="723"/>
      <c r="AF229" s="723"/>
      <c r="AG229" s="723"/>
      <c r="AH229" s="723"/>
      <c r="AI229" s="724"/>
    </row>
    <row r="230" spans="2:35" hidden="1" x14ac:dyDescent="0.2">
      <c r="B230" s="539" t="str">
        <f>IFERROR(VLOOKUP(C230,'MEG Def'!$A$55:$B$57,2),"")</f>
        <v/>
      </c>
      <c r="C230" s="585"/>
      <c r="D230" s="617" t="s">
        <v>20</v>
      </c>
      <c r="E230" s="588">
        <f>E231*E232</f>
        <v>0</v>
      </c>
      <c r="F230" s="588">
        <f t="shared" ref="F230:AC230" si="42">F231*F232</f>
        <v>0</v>
      </c>
      <c r="G230" s="588">
        <f t="shared" si="42"/>
        <v>0</v>
      </c>
      <c r="H230" s="588">
        <f t="shared" si="42"/>
        <v>0</v>
      </c>
      <c r="I230" s="588">
        <f t="shared" si="42"/>
        <v>0</v>
      </c>
      <c r="J230" s="588">
        <f t="shared" si="42"/>
        <v>0</v>
      </c>
      <c r="K230" s="588">
        <f t="shared" si="42"/>
        <v>0</v>
      </c>
      <c r="L230" s="588">
        <f t="shared" si="42"/>
        <v>0</v>
      </c>
      <c r="M230" s="588">
        <f t="shared" si="42"/>
        <v>0</v>
      </c>
      <c r="N230" s="588">
        <f t="shared" si="42"/>
        <v>0</v>
      </c>
      <c r="O230" s="588">
        <f t="shared" si="42"/>
        <v>0</v>
      </c>
      <c r="P230" s="588">
        <f t="shared" si="42"/>
        <v>0</v>
      </c>
      <c r="Q230" s="588">
        <f t="shared" si="42"/>
        <v>0</v>
      </c>
      <c r="R230" s="588">
        <f t="shared" si="42"/>
        <v>0</v>
      </c>
      <c r="S230" s="588">
        <f t="shared" si="42"/>
        <v>0</v>
      </c>
      <c r="T230" s="588">
        <f t="shared" si="42"/>
        <v>0</v>
      </c>
      <c r="U230" s="588">
        <f t="shared" si="42"/>
        <v>0</v>
      </c>
      <c r="V230" s="588">
        <f t="shared" si="42"/>
        <v>0</v>
      </c>
      <c r="W230" s="588">
        <f t="shared" si="42"/>
        <v>0</v>
      </c>
      <c r="X230" s="588">
        <f t="shared" si="42"/>
        <v>0</v>
      </c>
      <c r="Y230" s="588">
        <f t="shared" si="42"/>
        <v>0</v>
      </c>
      <c r="Z230" s="588">
        <f t="shared" si="42"/>
        <v>0</v>
      </c>
      <c r="AA230" s="588">
        <f t="shared" si="42"/>
        <v>0</v>
      </c>
      <c r="AB230" s="588">
        <f t="shared" si="42"/>
        <v>0</v>
      </c>
      <c r="AC230" s="588">
        <f t="shared" si="42"/>
        <v>0</v>
      </c>
      <c r="AD230" s="588">
        <f>AD231*AD232</f>
        <v>0</v>
      </c>
      <c r="AE230" s="588">
        <f>AE231*AE232</f>
        <v>0</v>
      </c>
      <c r="AF230" s="588">
        <f>AF231*AF232</f>
        <v>0</v>
      </c>
      <c r="AG230" s="588">
        <f>AG231*AG232</f>
        <v>0</v>
      </c>
      <c r="AH230" s="588">
        <f>AH231*AH232</f>
        <v>0</v>
      </c>
      <c r="AI230" s="630"/>
    </row>
    <row r="231" spans="2:35" s="590" customFormat="1" hidden="1" x14ac:dyDescent="0.2">
      <c r="B231" s="591"/>
      <c r="C231" s="592"/>
      <c r="D231" s="725" t="s">
        <v>21</v>
      </c>
      <c r="E231" s="595">
        <f>SUMIF('WOW PMPM &amp; Agg'!$B$59:$B$67,'Summary TC'!$B230,'WOW PMPM &amp; Agg'!D$59:D$67)</f>
        <v>0</v>
      </c>
      <c r="F231" s="595">
        <f>SUMIF('WOW PMPM &amp; Agg'!$B$59:$B$67,'Summary TC'!$B230,'WOW PMPM &amp; Agg'!E$59:E$67)</f>
        <v>0</v>
      </c>
      <c r="G231" s="595">
        <f>SUMIF('WOW PMPM &amp; Agg'!$B$59:$B$67,'Summary TC'!$B230,'WOW PMPM &amp; Agg'!F$59:F$67)</f>
        <v>0</v>
      </c>
      <c r="H231" s="595">
        <f>SUMIF('WOW PMPM &amp; Agg'!$B$59:$B$67,'Summary TC'!$B230,'WOW PMPM &amp; Agg'!G$59:G$67)</f>
        <v>0</v>
      </c>
      <c r="I231" s="595">
        <f>SUMIF('WOW PMPM &amp; Agg'!$B$59:$B$67,'Summary TC'!$B230,'WOW PMPM &amp; Agg'!H$59:H$67)</f>
        <v>0</v>
      </c>
      <c r="J231" s="595">
        <f>SUMIF('WOW PMPM &amp; Agg'!$B$59:$B$67,'Summary TC'!$B230,'WOW PMPM &amp; Agg'!I$59:I$67)</f>
        <v>0</v>
      </c>
      <c r="K231" s="595">
        <f>SUMIF('WOW PMPM &amp; Agg'!$B$59:$B$67,'Summary TC'!$B230,'WOW PMPM &amp; Agg'!J$59:J$67)</f>
        <v>0</v>
      </c>
      <c r="L231" s="595">
        <f>SUMIF('WOW PMPM &amp; Agg'!$B$59:$B$67,'Summary TC'!$B230,'WOW PMPM &amp; Agg'!K$59:K$67)</f>
        <v>0</v>
      </c>
      <c r="M231" s="595">
        <f>SUMIF('WOW PMPM &amp; Agg'!$B$59:$B$67,'Summary TC'!$B230,'WOW PMPM &amp; Agg'!L$59:L$67)</f>
        <v>0</v>
      </c>
      <c r="N231" s="595">
        <f>SUMIF('WOW PMPM &amp; Agg'!$B$59:$B$67,'Summary TC'!$B230,'WOW PMPM &amp; Agg'!M$59:M$67)</f>
        <v>0</v>
      </c>
      <c r="O231" s="595">
        <f>SUMIF('WOW PMPM &amp; Agg'!$B$59:$B$67,'Summary TC'!$B230,'WOW PMPM &amp; Agg'!N$59:N$67)</f>
        <v>0</v>
      </c>
      <c r="P231" s="595">
        <f>SUMIF('WOW PMPM &amp; Agg'!$B$59:$B$67,'Summary TC'!$B230,'WOW PMPM &amp; Agg'!O$59:O$67)</f>
        <v>0</v>
      </c>
      <c r="Q231" s="595">
        <f>SUMIF('WOW PMPM &amp; Agg'!$B$59:$B$67,'Summary TC'!$B230,'WOW PMPM &amp; Agg'!P$59:P$67)</f>
        <v>0</v>
      </c>
      <c r="R231" s="595">
        <f>SUMIF('WOW PMPM &amp; Agg'!$B$59:$B$67,'Summary TC'!$B230,'WOW PMPM &amp; Agg'!Q$59:Q$67)</f>
        <v>0</v>
      </c>
      <c r="S231" s="595">
        <f>SUMIF('WOW PMPM &amp; Agg'!$B$59:$B$67,'Summary TC'!$B230,'WOW PMPM &amp; Agg'!R$59:R$67)</f>
        <v>0</v>
      </c>
      <c r="T231" s="595">
        <f>SUMIF('WOW PMPM &amp; Agg'!$B$59:$B$67,'Summary TC'!$B230,'WOW PMPM &amp; Agg'!S$59:S$67)</f>
        <v>0</v>
      </c>
      <c r="U231" s="595">
        <f>SUMIF('WOW PMPM &amp; Agg'!$B$59:$B$67,'Summary TC'!$B230,'WOW PMPM &amp; Agg'!T$59:T$67)</f>
        <v>0</v>
      </c>
      <c r="V231" s="595">
        <f>SUMIF('WOW PMPM &amp; Agg'!$B$59:$B$67,'Summary TC'!$B230,'WOW PMPM &amp; Agg'!U$59:U$67)</f>
        <v>0</v>
      </c>
      <c r="W231" s="595">
        <f>SUMIF('WOW PMPM &amp; Agg'!$B$59:$B$67,'Summary TC'!$B230,'WOW PMPM &amp; Agg'!V$59:V$67)</f>
        <v>0</v>
      </c>
      <c r="X231" s="595">
        <f>SUMIF('WOW PMPM &amp; Agg'!$B$59:$B$67,'Summary TC'!$B230,'WOW PMPM &amp; Agg'!W$59:W$67)</f>
        <v>0</v>
      </c>
      <c r="Y231" s="595">
        <f>SUMIF('WOW PMPM &amp; Agg'!$B$59:$B$67,'Summary TC'!$B230,'WOW PMPM &amp; Agg'!X$59:X$67)</f>
        <v>0</v>
      </c>
      <c r="Z231" s="595">
        <f>SUMIF('WOW PMPM &amp; Agg'!$B$59:$B$67,'Summary TC'!$B230,'WOW PMPM &amp; Agg'!Y$59:Y$67)</f>
        <v>0</v>
      </c>
      <c r="AA231" s="595">
        <f>SUMIF('WOW PMPM &amp; Agg'!$B$59:$B$67,'Summary TC'!$B230,'WOW PMPM &amp; Agg'!Z$59:Z$67)</f>
        <v>0</v>
      </c>
      <c r="AB231" s="595">
        <f>SUMIF('WOW PMPM &amp; Agg'!$B$59:$B$67,'Summary TC'!$B230,'WOW PMPM &amp; Agg'!AA$59:AA$67)</f>
        <v>0</v>
      </c>
      <c r="AC231" s="595">
        <f>SUMIF('WOW PMPM &amp; Agg'!$B$59:$B$67,'Summary TC'!$B230,'WOW PMPM &amp; Agg'!AB$59:AB$67)</f>
        <v>0</v>
      </c>
      <c r="AD231" s="595">
        <f>SUMIF('WOW PMPM &amp; Agg'!$B$59:$B$67,'Summary TC'!$B230,'WOW PMPM &amp; Agg'!AC$59:AC$67)</f>
        <v>0</v>
      </c>
      <c r="AE231" s="595">
        <f>SUMIF('WOW PMPM &amp; Agg'!$B$59:$B$67,'Summary TC'!$B230,'WOW PMPM &amp; Agg'!AD$59:AD$67)</f>
        <v>0</v>
      </c>
      <c r="AF231" s="595">
        <f>SUMIF('WOW PMPM &amp; Agg'!$B$59:$B$67,'Summary TC'!$B230,'WOW PMPM &amp; Agg'!AE$59:AE$67)</f>
        <v>0</v>
      </c>
      <c r="AG231" s="595">
        <f>SUMIF('WOW PMPM &amp; Agg'!$B$59:$B$67,'Summary TC'!$B230,'WOW PMPM &amp; Agg'!AF$59:AF$67)</f>
        <v>0</v>
      </c>
      <c r="AH231" s="595">
        <f>SUMIF('WOW PMPM &amp; Agg'!$B$59:$B$67,'Summary TC'!$B230,'WOW PMPM &amp; Agg'!AG$59:AG$67)</f>
        <v>0</v>
      </c>
      <c r="AI231" s="726"/>
    </row>
    <row r="232" spans="2:35" hidden="1" x14ac:dyDescent="0.2">
      <c r="B232" s="539"/>
      <c r="C232" s="585"/>
      <c r="D232" s="617" t="s">
        <v>22</v>
      </c>
      <c r="E232" s="569">
        <f>IF($B$8="Actuals only",SUMIF('MemMon Actual'!$B$14:$B$39,'Summary TC'!$B230,'MemMon Actual'!D$14:D$39),0)+IF($B$8="Actuals + Projected",SUMIF('MemMon Total'!$B$10:$B$35,'Summary TC'!$B230,'MemMon Total'!D$10:D$35),0)</f>
        <v>0</v>
      </c>
      <c r="F232" s="569">
        <f>IF($B$8="Actuals only",SUMIF('MemMon Actual'!$B$14:$B$39,'Summary TC'!$B230,'MemMon Actual'!E$14:E$39),0)+IF($B$8="Actuals + Projected",SUMIF('MemMon Total'!$B$10:$B$35,'Summary TC'!$B230,'MemMon Total'!E$10:E$35),0)</f>
        <v>0</v>
      </c>
      <c r="G232" s="569">
        <f>IF($B$8="Actuals only",SUMIF('MemMon Actual'!$B$14:$B$39,'Summary TC'!$B230,'MemMon Actual'!F$14:F$39),0)+IF($B$8="Actuals + Projected",SUMIF('MemMon Total'!$B$10:$B$35,'Summary TC'!$B230,'MemMon Total'!F$10:F$35),0)</f>
        <v>0</v>
      </c>
      <c r="H232" s="569">
        <f>IF($B$8="Actuals only",SUMIF('MemMon Actual'!$B$14:$B$39,'Summary TC'!$B230,'MemMon Actual'!G$14:G$39),0)+IF($B$8="Actuals + Projected",SUMIF('MemMon Total'!$B$10:$B$35,'Summary TC'!$B230,'MemMon Total'!G$10:G$35),0)</f>
        <v>0</v>
      </c>
      <c r="I232" s="569">
        <f>IF($B$8="Actuals only",SUMIF('MemMon Actual'!$B$14:$B$39,'Summary TC'!$B230,'MemMon Actual'!H$14:H$39),0)+IF($B$8="Actuals + Projected",SUMIF('MemMon Total'!$B$10:$B$35,'Summary TC'!$B230,'MemMon Total'!H$10:H$35),0)</f>
        <v>0</v>
      </c>
      <c r="J232" s="569">
        <f>IF($B$8="Actuals only",SUMIF('MemMon Actual'!$B$14:$B$39,'Summary TC'!$B230,'MemMon Actual'!I$14:I$39),0)+IF($B$8="Actuals + Projected",SUMIF('MemMon Total'!$B$10:$B$35,'Summary TC'!$B230,'MemMon Total'!I$10:I$35),0)</f>
        <v>0</v>
      </c>
      <c r="K232" s="569">
        <f>IF($B$8="Actuals only",SUMIF('MemMon Actual'!$B$14:$B$39,'Summary TC'!$B230,'MemMon Actual'!J$14:J$39),0)+IF($B$8="Actuals + Projected",SUMIF('MemMon Total'!$B$10:$B$35,'Summary TC'!$B230,'MemMon Total'!J$10:J$35),0)</f>
        <v>0</v>
      </c>
      <c r="L232" s="569">
        <f>IF($B$8="Actuals only",SUMIF('MemMon Actual'!$B$14:$B$39,'Summary TC'!$B230,'MemMon Actual'!K$14:K$39),0)+IF($B$8="Actuals + Projected",SUMIF('MemMon Total'!$B$10:$B$35,'Summary TC'!$B230,'MemMon Total'!K$10:K$35),0)</f>
        <v>0</v>
      </c>
      <c r="M232" s="569">
        <f>IF($B$8="Actuals only",SUMIF('MemMon Actual'!$B$14:$B$39,'Summary TC'!$B230,'MemMon Actual'!L$14:L$39),0)+IF($B$8="Actuals + Projected",SUMIF('MemMon Total'!$B$10:$B$35,'Summary TC'!$B230,'MemMon Total'!L$10:L$35),0)</f>
        <v>0</v>
      </c>
      <c r="N232" s="569">
        <f>IF($B$8="Actuals only",SUMIF('MemMon Actual'!$B$14:$B$39,'Summary TC'!$B230,'MemMon Actual'!M$14:M$39),0)+IF($B$8="Actuals + Projected",SUMIF('MemMon Total'!$B$10:$B$35,'Summary TC'!$B230,'MemMon Total'!M$10:M$35),0)</f>
        <v>0</v>
      </c>
      <c r="O232" s="569">
        <f>IF($B$8="Actuals only",SUMIF('MemMon Actual'!$B$14:$B$39,'Summary TC'!$B230,'MemMon Actual'!N$14:N$39),0)+IF($B$8="Actuals + Projected",SUMIF('MemMon Total'!$B$10:$B$35,'Summary TC'!$B230,'MemMon Total'!N$10:N$35),0)</f>
        <v>0</v>
      </c>
      <c r="P232" s="569">
        <f>IF($B$8="Actuals only",SUMIF('MemMon Actual'!$B$14:$B$39,'Summary TC'!$B230,'MemMon Actual'!O$14:O$39),0)+IF($B$8="Actuals + Projected",SUMIF('MemMon Total'!$B$10:$B$35,'Summary TC'!$B230,'MemMon Total'!O$10:O$35),0)</f>
        <v>0</v>
      </c>
      <c r="Q232" s="569">
        <f>IF($B$8="Actuals only",SUMIF('MemMon Actual'!$B$14:$B$39,'Summary TC'!$B230,'MemMon Actual'!P$14:P$39),0)+IF($B$8="Actuals + Projected",SUMIF('MemMon Total'!$B$10:$B$35,'Summary TC'!$B230,'MemMon Total'!P$10:P$35),0)</f>
        <v>0</v>
      </c>
      <c r="R232" s="569">
        <f>IF($B$8="Actuals only",SUMIF('MemMon Actual'!$B$14:$B$39,'Summary TC'!$B230,'MemMon Actual'!Q$14:Q$39),0)+IF($B$8="Actuals + Projected",SUMIF('MemMon Total'!$B$10:$B$35,'Summary TC'!$B230,'MemMon Total'!Q$10:Q$35),0)</f>
        <v>0</v>
      </c>
      <c r="S232" s="569">
        <f>IF($B$8="Actuals only",SUMIF('MemMon Actual'!$B$14:$B$39,'Summary TC'!$B230,'MemMon Actual'!R$14:R$39),0)+IF($B$8="Actuals + Projected",SUMIF('MemMon Total'!$B$10:$B$35,'Summary TC'!$B230,'MemMon Total'!R$10:R$35),0)</f>
        <v>0</v>
      </c>
      <c r="T232" s="569">
        <f>IF($B$8="Actuals only",SUMIF('MemMon Actual'!$B$14:$B$39,'Summary TC'!$B230,'MemMon Actual'!S$14:S$39),0)+IF($B$8="Actuals + Projected",SUMIF('MemMon Total'!$B$10:$B$35,'Summary TC'!$B230,'MemMon Total'!S$10:S$35),0)</f>
        <v>0</v>
      </c>
      <c r="U232" s="569">
        <f>IF($B$8="Actuals only",SUMIF('MemMon Actual'!$B$14:$B$39,'Summary TC'!$B230,'MemMon Actual'!T$14:T$39),0)+IF($B$8="Actuals + Projected",SUMIF('MemMon Total'!$B$10:$B$35,'Summary TC'!$B230,'MemMon Total'!T$10:T$35),0)</f>
        <v>0</v>
      </c>
      <c r="V232" s="569">
        <f>IF($B$8="Actuals only",SUMIF('MemMon Actual'!$B$14:$B$39,'Summary TC'!$B230,'MemMon Actual'!U$14:U$39),0)+IF($B$8="Actuals + Projected",SUMIF('MemMon Total'!$B$10:$B$35,'Summary TC'!$B230,'MemMon Total'!U$10:U$35),0)</f>
        <v>0</v>
      </c>
      <c r="W232" s="569">
        <f>IF($B$8="Actuals only",SUMIF('MemMon Actual'!$B$14:$B$39,'Summary TC'!$B230,'MemMon Actual'!V$14:V$39),0)+IF($B$8="Actuals + Projected",SUMIF('MemMon Total'!$B$10:$B$35,'Summary TC'!$B230,'MemMon Total'!V$10:V$35),0)</f>
        <v>0</v>
      </c>
      <c r="X232" s="569">
        <f>IF($B$8="Actuals only",SUMIF('MemMon Actual'!$B$14:$B$39,'Summary TC'!$B230,'MemMon Actual'!W$14:W$39),0)+IF($B$8="Actuals + Projected",SUMIF('MemMon Total'!$B$10:$B$35,'Summary TC'!$B230,'MemMon Total'!W$10:W$35),0)</f>
        <v>0</v>
      </c>
      <c r="Y232" s="569">
        <f>IF($B$8="Actuals only",SUMIF('MemMon Actual'!$B$14:$B$39,'Summary TC'!$B230,'MemMon Actual'!X$14:X$39),0)+IF($B$8="Actuals + Projected",SUMIF('MemMon Total'!$B$10:$B$35,'Summary TC'!$B230,'MemMon Total'!X$10:X$35),0)</f>
        <v>0</v>
      </c>
      <c r="Z232" s="569">
        <f>IF($B$8="Actuals only",SUMIF('MemMon Actual'!$B$14:$B$39,'Summary TC'!$B230,'MemMon Actual'!Y$14:Y$39),0)+IF($B$8="Actuals + Projected",SUMIF('MemMon Total'!$B$10:$B$35,'Summary TC'!$B230,'MemMon Total'!Y$10:Y$35),0)</f>
        <v>0</v>
      </c>
      <c r="AA232" s="569">
        <f>IF($B$8="Actuals only",SUMIF('MemMon Actual'!$B$14:$B$39,'Summary TC'!$B230,'MemMon Actual'!Z$14:Z$39),0)+IF($B$8="Actuals + Projected",SUMIF('MemMon Total'!$B$10:$B$35,'Summary TC'!$B230,'MemMon Total'!Z$10:Z$35),0)</f>
        <v>0</v>
      </c>
      <c r="AB232" s="569">
        <f>IF($B$8="Actuals only",SUMIF('MemMon Actual'!$B$14:$B$39,'Summary TC'!$B230,'MemMon Actual'!AA$14:AA$39),0)+IF($B$8="Actuals + Projected",SUMIF('MemMon Total'!$B$10:$B$35,'Summary TC'!$B230,'MemMon Total'!AA$10:AA$35),0)</f>
        <v>0</v>
      </c>
      <c r="AC232" s="569">
        <f>IF($B$8="Actuals only",SUMIF('MemMon Actual'!$B$14:$B$39,'Summary TC'!$B230,'MemMon Actual'!AB$14:AB$39),0)+IF($B$8="Actuals + Projected",SUMIF('MemMon Total'!$B$10:$B$35,'Summary TC'!$B230,'MemMon Total'!AB$10:AB$35),0)</f>
        <v>0</v>
      </c>
      <c r="AD232" s="569">
        <f>IF($B$8="Actuals only",SUMIF('MemMon Actual'!$B$14:$B$39,'Summary TC'!$B230,'MemMon Actual'!AC$14:AC$39),0)+IF($B$8="Actuals + Projected",SUMIF('MemMon Total'!$B$10:$B$35,'Summary TC'!$B230,'MemMon Total'!AC$10:AC$35),0)</f>
        <v>0</v>
      </c>
      <c r="AE232" s="569">
        <f>IF($B$8="Actuals only",SUMIF('MemMon Actual'!$B$14:$B$39,'Summary TC'!$B230,'MemMon Actual'!AD$14:AD$39),0)+IF($B$8="Actuals + Projected",SUMIF('MemMon Total'!$B$10:$B$35,'Summary TC'!$B230,'MemMon Total'!AD$10:AD$35),0)</f>
        <v>0</v>
      </c>
      <c r="AF232" s="569">
        <f>IF($B$8="Actuals only",SUMIF('MemMon Actual'!$B$14:$B$39,'Summary TC'!$B230,'MemMon Actual'!AE$14:AE$39),0)+IF($B$8="Actuals + Projected",SUMIF('MemMon Total'!$B$10:$B$35,'Summary TC'!$B230,'MemMon Total'!AE$10:AE$35),0)</f>
        <v>0</v>
      </c>
      <c r="AG232" s="569">
        <f>IF($B$8="Actuals only",SUMIF('MemMon Actual'!$B$14:$B$39,'Summary TC'!$B230,'MemMon Actual'!AF$14:AF$39),0)+IF($B$8="Actuals + Projected",SUMIF('MemMon Total'!$B$10:$B$35,'Summary TC'!$B230,'MemMon Total'!AF$10:AF$35),0)</f>
        <v>0</v>
      </c>
      <c r="AH232" s="569">
        <f>IF($B$8="Actuals only",SUMIF('MemMon Actual'!$B$14:$B$39,'Summary TC'!$B230,'MemMon Actual'!AG$14:AG$39),0)+IF($B$8="Actuals + Projected",SUMIF('MemMon Total'!$B$10:$B$35,'Summary TC'!$B230,'MemMon Total'!AG$10:AG$35),0)</f>
        <v>0</v>
      </c>
      <c r="AI232" s="630"/>
    </row>
    <row r="233" spans="2:35" hidden="1" x14ac:dyDescent="0.2">
      <c r="B233" s="539"/>
      <c r="C233" s="585"/>
      <c r="D233" s="61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27"/>
      <c r="AD233" s="727"/>
      <c r="AE233" s="727"/>
      <c r="AF233" s="727"/>
      <c r="AG233" s="727"/>
      <c r="AH233" s="727"/>
      <c r="AI233" s="630"/>
    </row>
    <row r="234" spans="2:35" hidden="1" x14ac:dyDescent="0.2">
      <c r="B234" s="539" t="str">
        <f>IFERROR(VLOOKUP(C234,'MEG Def'!$A$55:$B$57,2),"")</f>
        <v/>
      </c>
      <c r="C234" s="585"/>
      <c r="D234" s="617" t="s">
        <v>20</v>
      </c>
      <c r="E234" s="588">
        <f>E235*E236</f>
        <v>0</v>
      </c>
      <c r="F234" s="588">
        <f t="shared" ref="F234:AC234" si="43">F235*F236</f>
        <v>0</v>
      </c>
      <c r="G234" s="588">
        <f t="shared" si="43"/>
        <v>0</v>
      </c>
      <c r="H234" s="588">
        <f t="shared" si="43"/>
        <v>0</v>
      </c>
      <c r="I234" s="588">
        <f t="shared" si="43"/>
        <v>0</v>
      </c>
      <c r="J234" s="588">
        <f t="shared" si="43"/>
        <v>0</v>
      </c>
      <c r="K234" s="588">
        <f t="shared" si="43"/>
        <v>0</v>
      </c>
      <c r="L234" s="588">
        <f t="shared" si="43"/>
        <v>0</v>
      </c>
      <c r="M234" s="588">
        <f t="shared" si="43"/>
        <v>0</v>
      </c>
      <c r="N234" s="588">
        <f t="shared" si="43"/>
        <v>0</v>
      </c>
      <c r="O234" s="588">
        <f t="shared" si="43"/>
        <v>0</v>
      </c>
      <c r="P234" s="588">
        <f t="shared" si="43"/>
        <v>0</v>
      </c>
      <c r="Q234" s="588">
        <f t="shared" si="43"/>
        <v>0</v>
      </c>
      <c r="R234" s="588">
        <f t="shared" si="43"/>
        <v>0</v>
      </c>
      <c r="S234" s="588">
        <f t="shared" si="43"/>
        <v>0</v>
      </c>
      <c r="T234" s="588">
        <f t="shared" si="43"/>
        <v>0</v>
      </c>
      <c r="U234" s="588">
        <f t="shared" si="43"/>
        <v>0</v>
      </c>
      <c r="V234" s="588">
        <f t="shared" si="43"/>
        <v>0</v>
      </c>
      <c r="W234" s="588">
        <f t="shared" si="43"/>
        <v>0</v>
      </c>
      <c r="X234" s="588">
        <f t="shared" si="43"/>
        <v>0</v>
      </c>
      <c r="Y234" s="588">
        <f t="shared" si="43"/>
        <v>0</v>
      </c>
      <c r="Z234" s="588">
        <f t="shared" si="43"/>
        <v>0</v>
      </c>
      <c r="AA234" s="588">
        <f t="shared" si="43"/>
        <v>0</v>
      </c>
      <c r="AB234" s="588">
        <f t="shared" si="43"/>
        <v>0</v>
      </c>
      <c r="AC234" s="588">
        <f t="shared" si="43"/>
        <v>0</v>
      </c>
      <c r="AD234" s="588">
        <f>AD235*AD236</f>
        <v>0</v>
      </c>
      <c r="AE234" s="588">
        <f>AE235*AE236</f>
        <v>0</v>
      </c>
      <c r="AF234" s="588">
        <f>AF235*AF236</f>
        <v>0</v>
      </c>
      <c r="AG234" s="588">
        <f>AG235*AG236</f>
        <v>0</v>
      </c>
      <c r="AH234" s="588">
        <f>AH235*AH236</f>
        <v>0</v>
      </c>
      <c r="AI234" s="630"/>
    </row>
    <row r="235" spans="2:35" s="590" customFormat="1" hidden="1" x14ac:dyDescent="0.2">
      <c r="B235" s="591"/>
      <c r="C235" s="592"/>
      <c r="D235" s="725" t="s">
        <v>21</v>
      </c>
      <c r="E235" s="595">
        <f>SUMIF('WOW PMPM &amp; Agg'!$B$59:$B$67,'Summary TC'!$B234,'WOW PMPM &amp; Agg'!D$59:D$67)</f>
        <v>0</v>
      </c>
      <c r="F235" s="595">
        <f>SUMIF('WOW PMPM &amp; Agg'!$B$59:$B$67,'Summary TC'!$B234,'WOW PMPM &amp; Agg'!E$59:E$67)</f>
        <v>0</v>
      </c>
      <c r="G235" s="595">
        <f>SUMIF('WOW PMPM &amp; Agg'!$B$59:$B$67,'Summary TC'!$B234,'WOW PMPM &amp; Agg'!F$59:F$67)</f>
        <v>0</v>
      </c>
      <c r="H235" s="595">
        <f>SUMIF('WOW PMPM &amp; Agg'!$B$59:$B$67,'Summary TC'!$B234,'WOW PMPM &amp; Agg'!G$59:G$67)</f>
        <v>0</v>
      </c>
      <c r="I235" s="595">
        <f>SUMIF('WOW PMPM &amp; Agg'!$B$59:$B$67,'Summary TC'!$B234,'WOW PMPM &amp; Agg'!H$59:H$67)</f>
        <v>0</v>
      </c>
      <c r="J235" s="595">
        <f>SUMIF('WOW PMPM &amp; Agg'!$B$59:$B$67,'Summary TC'!$B234,'WOW PMPM &amp; Agg'!I$59:I$67)</f>
        <v>0</v>
      </c>
      <c r="K235" s="595">
        <f>SUMIF('WOW PMPM &amp; Agg'!$B$59:$B$67,'Summary TC'!$B234,'WOW PMPM &amp; Agg'!J$59:J$67)</f>
        <v>0</v>
      </c>
      <c r="L235" s="595">
        <f>SUMIF('WOW PMPM &amp; Agg'!$B$59:$B$67,'Summary TC'!$B234,'WOW PMPM &amp; Agg'!K$59:K$67)</f>
        <v>0</v>
      </c>
      <c r="M235" s="595">
        <f>SUMIF('WOW PMPM &amp; Agg'!$B$59:$B$67,'Summary TC'!$B234,'WOW PMPM &amp; Agg'!L$59:L$67)</f>
        <v>0</v>
      </c>
      <c r="N235" s="595">
        <f>SUMIF('WOW PMPM &amp; Agg'!$B$59:$B$67,'Summary TC'!$B234,'WOW PMPM &amp; Agg'!M$59:M$67)</f>
        <v>0</v>
      </c>
      <c r="O235" s="595">
        <f>SUMIF('WOW PMPM &amp; Agg'!$B$59:$B$67,'Summary TC'!$B234,'WOW PMPM &amp; Agg'!N$59:N$67)</f>
        <v>0</v>
      </c>
      <c r="P235" s="595">
        <f>SUMIF('WOW PMPM &amp; Agg'!$B$59:$B$67,'Summary TC'!$B234,'WOW PMPM &amp; Agg'!O$59:O$67)</f>
        <v>0</v>
      </c>
      <c r="Q235" s="595">
        <f>SUMIF('WOW PMPM &amp; Agg'!$B$59:$B$67,'Summary TC'!$B234,'WOW PMPM &amp; Agg'!P$59:P$67)</f>
        <v>0</v>
      </c>
      <c r="R235" s="595">
        <f>SUMIF('WOW PMPM &amp; Agg'!$B$59:$B$67,'Summary TC'!$B234,'WOW PMPM &amp; Agg'!Q$59:Q$67)</f>
        <v>0</v>
      </c>
      <c r="S235" s="595">
        <f>SUMIF('WOW PMPM &amp; Agg'!$B$59:$B$67,'Summary TC'!$B234,'WOW PMPM &amp; Agg'!R$59:R$67)</f>
        <v>0</v>
      </c>
      <c r="T235" s="595">
        <f>SUMIF('WOW PMPM &amp; Agg'!$B$59:$B$67,'Summary TC'!$B234,'WOW PMPM &amp; Agg'!S$59:S$67)</f>
        <v>0</v>
      </c>
      <c r="U235" s="595">
        <f>SUMIF('WOW PMPM &amp; Agg'!$B$59:$B$67,'Summary TC'!$B234,'WOW PMPM &amp; Agg'!T$59:T$67)</f>
        <v>0</v>
      </c>
      <c r="V235" s="595">
        <f>SUMIF('WOW PMPM &amp; Agg'!$B$59:$B$67,'Summary TC'!$B234,'WOW PMPM &amp; Agg'!U$59:U$67)</f>
        <v>0</v>
      </c>
      <c r="W235" s="595">
        <f>SUMIF('WOW PMPM &amp; Agg'!$B$59:$B$67,'Summary TC'!$B234,'WOW PMPM &amp; Agg'!V$59:V$67)</f>
        <v>0</v>
      </c>
      <c r="X235" s="595">
        <f>SUMIF('WOW PMPM &amp; Agg'!$B$59:$B$67,'Summary TC'!$B234,'WOW PMPM &amp; Agg'!W$59:W$67)</f>
        <v>0</v>
      </c>
      <c r="Y235" s="595">
        <f>SUMIF('WOW PMPM &amp; Agg'!$B$59:$B$67,'Summary TC'!$B234,'WOW PMPM &amp; Agg'!X$59:X$67)</f>
        <v>0</v>
      </c>
      <c r="Z235" s="595">
        <f>SUMIF('WOW PMPM &amp; Agg'!$B$59:$B$67,'Summary TC'!$B234,'WOW PMPM &amp; Agg'!Y$59:Y$67)</f>
        <v>0</v>
      </c>
      <c r="AA235" s="595">
        <f>SUMIF('WOW PMPM &amp; Agg'!$B$59:$B$67,'Summary TC'!$B234,'WOW PMPM &amp; Agg'!Z$59:Z$67)</f>
        <v>0</v>
      </c>
      <c r="AB235" s="595">
        <f>SUMIF('WOW PMPM &amp; Agg'!$B$59:$B$67,'Summary TC'!$B234,'WOW PMPM &amp; Agg'!AA$59:AA$67)</f>
        <v>0</v>
      </c>
      <c r="AC235" s="595">
        <f>SUMIF('WOW PMPM &amp; Agg'!$B$59:$B$67,'Summary TC'!$B234,'WOW PMPM &amp; Agg'!AB$59:AB$67)</f>
        <v>0</v>
      </c>
      <c r="AD235" s="595">
        <f>SUMIF('WOW PMPM &amp; Agg'!$B$59:$B$67,'Summary TC'!$B234,'WOW PMPM &amp; Agg'!AC$59:AC$67)</f>
        <v>0</v>
      </c>
      <c r="AE235" s="595">
        <f>SUMIF('WOW PMPM &amp; Agg'!$B$59:$B$67,'Summary TC'!$B234,'WOW PMPM &amp; Agg'!AD$59:AD$67)</f>
        <v>0</v>
      </c>
      <c r="AF235" s="595">
        <f>SUMIF('WOW PMPM &amp; Agg'!$B$59:$B$67,'Summary TC'!$B234,'WOW PMPM &amp; Agg'!AE$59:AE$67)</f>
        <v>0</v>
      </c>
      <c r="AG235" s="595">
        <f>SUMIF('WOW PMPM &amp; Agg'!$B$59:$B$67,'Summary TC'!$B234,'WOW PMPM &amp; Agg'!AF$59:AF$67)</f>
        <v>0</v>
      </c>
      <c r="AH235" s="595">
        <f>SUMIF('WOW PMPM &amp; Agg'!$B$59:$B$67,'Summary TC'!$B234,'WOW PMPM &amp; Agg'!AG$59:AG$67)</f>
        <v>0</v>
      </c>
      <c r="AI235" s="726"/>
    </row>
    <row r="236" spans="2:35" hidden="1" x14ac:dyDescent="0.2">
      <c r="B236" s="539"/>
      <c r="C236" s="585"/>
      <c r="D236" s="617" t="s">
        <v>22</v>
      </c>
      <c r="E236" s="569">
        <f>IF($B$8="Actuals only",SUMIF('MemMon Actual'!$B$14:$B$39,'Summary TC'!$B234,'MemMon Actual'!D$14:D$39),0)+IF($B$8="Actuals + Projected",SUMIF('MemMon Total'!$B$10:$B$35,'Summary TC'!$B234,'MemMon Total'!D$10:D$35),0)</f>
        <v>0</v>
      </c>
      <c r="F236" s="569">
        <f>IF($B$8="Actuals only",SUMIF('MemMon Actual'!$B$14:$B$39,'Summary TC'!$B234,'MemMon Actual'!E$14:E$39),0)+IF($B$8="Actuals + Projected",SUMIF('MemMon Total'!$B$10:$B$35,'Summary TC'!$B234,'MemMon Total'!E$10:E$35),0)</f>
        <v>0</v>
      </c>
      <c r="G236" s="569">
        <f>IF($B$8="Actuals only",SUMIF('MemMon Actual'!$B$14:$B$39,'Summary TC'!$B234,'MemMon Actual'!F$14:F$39),0)+IF($B$8="Actuals + Projected",SUMIF('MemMon Total'!$B$10:$B$35,'Summary TC'!$B234,'MemMon Total'!F$10:F$35),0)</f>
        <v>0</v>
      </c>
      <c r="H236" s="569">
        <f>IF($B$8="Actuals only",SUMIF('MemMon Actual'!$B$14:$B$39,'Summary TC'!$B234,'MemMon Actual'!G$14:G$39),0)+IF($B$8="Actuals + Projected",SUMIF('MemMon Total'!$B$10:$B$35,'Summary TC'!$B234,'MemMon Total'!G$10:G$35),0)</f>
        <v>0</v>
      </c>
      <c r="I236" s="569">
        <f>IF($B$8="Actuals only",SUMIF('MemMon Actual'!$B$14:$B$39,'Summary TC'!$B234,'MemMon Actual'!H$14:H$39),0)+IF($B$8="Actuals + Projected",SUMIF('MemMon Total'!$B$10:$B$35,'Summary TC'!$B234,'MemMon Total'!H$10:H$35),0)</f>
        <v>0</v>
      </c>
      <c r="J236" s="569">
        <f>IF($B$8="Actuals only",SUMIF('MemMon Actual'!$B$14:$B$39,'Summary TC'!$B234,'MemMon Actual'!I$14:I$39),0)+IF($B$8="Actuals + Projected",SUMIF('MemMon Total'!$B$10:$B$35,'Summary TC'!$B234,'MemMon Total'!I$10:I$35),0)</f>
        <v>0</v>
      </c>
      <c r="K236" s="569">
        <f>IF($B$8="Actuals only",SUMIF('MemMon Actual'!$B$14:$B$39,'Summary TC'!$B234,'MemMon Actual'!J$14:J$39),0)+IF($B$8="Actuals + Projected",SUMIF('MemMon Total'!$B$10:$B$35,'Summary TC'!$B234,'MemMon Total'!J$10:J$35),0)</f>
        <v>0</v>
      </c>
      <c r="L236" s="569">
        <f>IF($B$8="Actuals only",SUMIF('MemMon Actual'!$B$14:$B$39,'Summary TC'!$B234,'MemMon Actual'!K$14:K$39),0)+IF($B$8="Actuals + Projected",SUMIF('MemMon Total'!$B$10:$B$35,'Summary TC'!$B234,'MemMon Total'!K$10:K$35),0)</f>
        <v>0</v>
      </c>
      <c r="M236" s="569">
        <f>IF($B$8="Actuals only",SUMIF('MemMon Actual'!$B$14:$B$39,'Summary TC'!$B234,'MemMon Actual'!L$14:L$39),0)+IF($B$8="Actuals + Projected",SUMIF('MemMon Total'!$B$10:$B$35,'Summary TC'!$B234,'MemMon Total'!L$10:L$35),0)</f>
        <v>0</v>
      </c>
      <c r="N236" s="569">
        <f>IF($B$8="Actuals only",SUMIF('MemMon Actual'!$B$14:$B$39,'Summary TC'!$B234,'MemMon Actual'!M$14:M$39),0)+IF($B$8="Actuals + Projected",SUMIF('MemMon Total'!$B$10:$B$35,'Summary TC'!$B234,'MemMon Total'!M$10:M$35),0)</f>
        <v>0</v>
      </c>
      <c r="O236" s="569">
        <f>IF($B$8="Actuals only",SUMIF('MemMon Actual'!$B$14:$B$39,'Summary TC'!$B234,'MemMon Actual'!N$14:N$39),0)+IF($B$8="Actuals + Projected",SUMIF('MemMon Total'!$B$10:$B$35,'Summary TC'!$B234,'MemMon Total'!N$10:N$35),0)</f>
        <v>0</v>
      </c>
      <c r="P236" s="569">
        <f>IF($B$8="Actuals only",SUMIF('MemMon Actual'!$B$14:$B$39,'Summary TC'!$B234,'MemMon Actual'!O$14:O$39),0)+IF($B$8="Actuals + Projected",SUMIF('MemMon Total'!$B$10:$B$35,'Summary TC'!$B234,'MemMon Total'!O$10:O$35),0)</f>
        <v>0</v>
      </c>
      <c r="Q236" s="569">
        <f>IF($B$8="Actuals only",SUMIF('MemMon Actual'!$B$14:$B$39,'Summary TC'!$B234,'MemMon Actual'!P$14:P$39),0)+IF($B$8="Actuals + Projected",SUMIF('MemMon Total'!$B$10:$B$35,'Summary TC'!$B234,'MemMon Total'!P$10:P$35),0)</f>
        <v>0</v>
      </c>
      <c r="R236" s="569">
        <f>IF($B$8="Actuals only",SUMIF('MemMon Actual'!$B$14:$B$39,'Summary TC'!$B234,'MemMon Actual'!Q$14:Q$39),0)+IF($B$8="Actuals + Projected",SUMIF('MemMon Total'!$B$10:$B$35,'Summary TC'!$B234,'MemMon Total'!Q$10:Q$35),0)</f>
        <v>0</v>
      </c>
      <c r="S236" s="569">
        <f>IF($B$8="Actuals only",SUMIF('MemMon Actual'!$B$14:$B$39,'Summary TC'!$B234,'MemMon Actual'!R$14:R$39),0)+IF($B$8="Actuals + Projected",SUMIF('MemMon Total'!$B$10:$B$35,'Summary TC'!$B234,'MemMon Total'!R$10:R$35),0)</f>
        <v>0</v>
      </c>
      <c r="T236" s="569">
        <f>IF($B$8="Actuals only",SUMIF('MemMon Actual'!$B$14:$B$39,'Summary TC'!$B234,'MemMon Actual'!S$14:S$39),0)+IF($B$8="Actuals + Projected",SUMIF('MemMon Total'!$B$10:$B$35,'Summary TC'!$B234,'MemMon Total'!S$10:S$35),0)</f>
        <v>0</v>
      </c>
      <c r="U236" s="569">
        <f>IF($B$8="Actuals only",SUMIF('MemMon Actual'!$B$14:$B$39,'Summary TC'!$B234,'MemMon Actual'!T$14:T$39),0)+IF($B$8="Actuals + Projected",SUMIF('MemMon Total'!$B$10:$B$35,'Summary TC'!$B234,'MemMon Total'!T$10:T$35),0)</f>
        <v>0</v>
      </c>
      <c r="V236" s="569">
        <f>IF($B$8="Actuals only",SUMIF('MemMon Actual'!$B$14:$B$39,'Summary TC'!$B234,'MemMon Actual'!U$14:U$39),0)+IF($B$8="Actuals + Projected",SUMIF('MemMon Total'!$B$10:$B$35,'Summary TC'!$B234,'MemMon Total'!U$10:U$35),0)</f>
        <v>0</v>
      </c>
      <c r="W236" s="569">
        <f>IF($B$8="Actuals only",SUMIF('MemMon Actual'!$B$14:$B$39,'Summary TC'!$B234,'MemMon Actual'!V$14:V$39),0)+IF($B$8="Actuals + Projected",SUMIF('MemMon Total'!$B$10:$B$35,'Summary TC'!$B234,'MemMon Total'!V$10:V$35),0)</f>
        <v>0</v>
      </c>
      <c r="X236" s="569">
        <f>IF($B$8="Actuals only",SUMIF('MemMon Actual'!$B$14:$B$39,'Summary TC'!$B234,'MemMon Actual'!W$14:W$39),0)+IF($B$8="Actuals + Projected",SUMIF('MemMon Total'!$B$10:$B$35,'Summary TC'!$B234,'MemMon Total'!W$10:W$35),0)</f>
        <v>0</v>
      </c>
      <c r="Y236" s="569">
        <f>IF($B$8="Actuals only",SUMIF('MemMon Actual'!$B$14:$B$39,'Summary TC'!$B234,'MemMon Actual'!X$14:X$39),0)+IF($B$8="Actuals + Projected",SUMIF('MemMon Total'!$B$10:$B$35,'Summary TC'!$B234,'MemMon Total'!X$10:X$35),0)</f>
        <v>0</v>
      </c>
      <c r="Z236" s="569">
        <f>IF($B$8="Actuals only",SUMIF('MemMon Actual'!$B$14:$B$39,'Summary TC'!$B234,'MemMon Actual'!Y$14:Y$39),0)+IF($B$8="Actuals + Projected",SUMIF('MemMon Total'!$B$10:$B$35,'Summary TC'!$B234,'MemMon Total'!Y$10:Y$35),0)</f>
        <v>0</v>
      </c>
      <c r="AA236" s="569">
        <f>IF($B$8="Actuals only",SUMIF('MemMon Actual'!$B$14:$B$39,'Summary TC'!$B234,'MemMon Actual'!Z$14:Z$39),0)+IF($B$8="Actuals + Projected",SUMIF('MemMon Total'!$B$10:$B$35,'Summary TC'!$B234,'MemMon Total'!Z$10:Z$35),0)</f>
        <v>0</v>
      </c>
      <c r="AB236" s="569">
        <f>IF($B$8="Actuals only",SUMIF('MemMon Actual'!$B$14:$B$39,'Summary TC'!$B234,'MemMon Actual'!AA$14:AA$39),0)+IF($B$8="Actuals + Projected",SUMIF('MemMon Total'!$B$10:$B$35,'Summary TC'!$B234,'MemMon Total'!AA$10:AA$35),0)</f>
        <v>0</v>
      </c>
      <c r="AC236" s="569">
        <f>IF($B$8="Actuals only",SUMIF('MemMon Actual'!$B$14:$B$39,'Summary TC'!$B234,'MemMon Actual'!AB$14:AB$39),0)+IF($B$8="Actuals + Projected",SUMIF('MemMon Total'!$B$10:$B$35,'Summary TC'!$B234,'MemMon Total'!AB$10:AB$35),0)</f>
        <v>0</v>
      </c>
      <c r="AD236" s="569">
        <f>IF($B$8="Actuals only",SUMIF('MemMon Actual'!$B$14:$B$39,'Summary TC'!$B234,'MemMon Actual'!AC$14:AC$39),0)+IF($B$8="Actuals + Projected",SUMIF('MemMon Total'!$B$10:$B$35,'Summary TC'!$B234,'MemMon Total'!AC$10:AC$35),0)</f>
        <v>0</v>
      </c>
      <c r="AE236" s="569">
        <f>IF($B$8="Actuals only",SUMIF('MemMon Actual'!$B$14:$B$39,'Summary TC'!$B234,'MemMon Actual'!AD$14:AD$39),0)+IF($B$8="Actuals + Projected",SUMIF('MemMon Total'!$B$10:$B$35,'Summary TC'!$B234,'MemMon Total'!AD$10:AD$35),0)</f>
        <v>0</v>
      </c>
      <c r="AF236" s="569">
        <f>IF($B$8="Actuals only",SUMIF('MemMon Actual'!$B$14:$B$39,'Summary TC'!$B234,'MemMon Actual'!AE$14:AE$39),0)+IF($B$8="Actuals + Projected",SUMIF('MemMon Total'!$B$10:$B$35,'Summary TC'!$B234,'MemMon Total'!AE$10:AE$35),0)</f>
        <v>0</v>
      </c>
      <c r="AG236" s="569">
        <f>IF($B$8="Actuals only",SUMIF('MemMon Actual'!$B$14:$B$39,'Summary TC'!$B234,'MemMon Actual'!AF$14:AF$39),0)+IF($B$8="Actuals + Projected",SUMIF('MemMon Total'!$B$10:$B$35,'Summary TC'!$B234,'MemMon Total'!AF$10:AF$35),0)</f>
        <v>0</v>
      </c>
      <c r="AH236" s="569">
        <f>IF($B$8="Actuals only",SUMIF('MemMon Actual'!$B$14:$B$39,'Summary TC'!$B234,'MemMon Actual'!AG$14:AG$39),0)+IF($B$8="Actuals + Projected",SUMIF('MemMon Total'!$B$10:$B$35,'Summary TC'!$B234,'MemMon Total'!AG$10:AG$35),0)</f>
        <v>0</v>
      </c>
      <c r="AI236" s="630"/>
    </row>
    <row r="237" spans="2:35" hidden="1" x14ac:dyDescent="0.2">
      <c r="B237" s="539"/>
      <c r="C237" s="585"/>
      <c r="D237" s="617"/>
      <c r="E237" s="727"/>
      <c r="F237" s="727"/>
      <c r="G237" s="727"/>
      <c r="H237" s="727"/>
      <c r="I237" s="727"/>
      <c r="J237" s="727"/>
      <c r="K237" s="727"/>
      <c r="L237" s="727"/>
      <c r="M237" s="727"/>
      <c r="N237" s="727"/>
      <c r="O237" s="727"/>
      <c r="P237" s="727"/>
      <c r="Q237" s="727"/>
      <c r="R237" s="727"/>
      <c r="S237" s="727"/>
      <c r="T237" s="727"/>
      <c r="U237" s="727"/>
      <c r="V237" s="727"/>
      <c r="W237" s="727"/>
      <c r="X237" s="727"/>
      <c r="Y237" s="727"/>
      <c r="Z237" s="727"/>
      <c r="AA237" s="727"/>
      <c r="AB237" s="727"/>
      <c r="AC237" s="727"/>
      <c r="AD237" s="727"/>
      <c r="AE237" s="727"/>
      <c r="AF237" s="727"/>
      <c r="AG237" s="727"/>
      <c r="AH237" s="727"/>
      <c r="AI237" s="630"/>
    </row>
    <row r="238" spans="2:35" hidden="1" x14ac:dyDescent="0.2">
      <c r="B238" s="539" t="str">
        <f>IFERROR(VLOOKUP(C238,'MEG Def'!$A$55:$B$57,2),"")</f>
        <v/>
      </c>
      <c r="C238" s="585"/>
      <c r="D238" s="617" t="s">
        <v>20</v>
      </c>
      <c r="E238" s="588">
        <f>E239*E240</f>
        <v>0</v>
      </c>
      <c r="F238" s="588">
        <f t="shared" ref="F238:AC238" si="44">F239*F240</f>
        <v>0</v>
      </c>
      <c r="G238" s="588">
        <f t="shared" si="44"/>
        <v>0</v>
      </c>
      <c r="H238" s="588">
        <f t="shared" si="44"/>
        <v>0</v>
      </c>
      <c r="I238" s="588">
        <f t="shared" si="44"/>
        <v>0</v>
      </c>
      <c r="J238" s="588">
        <f t="shared" si="44"/>
        <v>0</v>
      </c>
      <c r="K238" s="588">
        <f t="shared" si="44"/>
        <v>0</v>
      </c>
      <c r="L238" s="588">
        <f t="shared" si="44"/>
        <v>0</v>
      </c>
      <c r="M238" s="588">
        <f t="shared" si="44"/>
        <v>0</v>
      </c>
      <c r="N238" s="588">
        <f t="shared" si="44"/>
        <v>0</v>
      </c>
      <c r="O238" s="588">
        <f t="shared" si="44"/>
        <v>0</v>
      </c>
      <c r="P238" s="588">
        <f t="shared" si="44"/>
        <v>0</v>
      </c>
      <c r="Q238" s="588">
        <f t="shared" si="44"/>
        <v>0</v>
      </c>
      <c r="R238" s="588">
        <f t="shared" si="44"/>
        <v>0</v>
      </c>
      <c r="S238" s="588">
        <f t="shared" si="44"/>
        <v>0</v>
      </c>
      <c r="T238" s="588">
        <f t="shared" si="44"/>
        <v>0</v>
      </c>
      <c r="U238" s="588">
        <f t="shared" si="44"/>
        <v>0</v>
      </c>
      <c r="V238" s="588">
        <f t="shared" si="44"/>
        <v>0</v>
      </c>
      <c r="W238" s="588">
        <f t="shared" si="44"/>
        <v>0</v>
      </c>
      <c r="X238" s="588">
        <f t="shared" si="44"/>
        <v>0</v>
      </c>
      <c r="Y238" s="588">
        <f t="shared" si="44"/>
        <v>0</v>
      </c>
      <c r="Z238" s="588">
        <f t="shared" si="44"/>
        <v>0</v>
      </c>
      <c r="AA238" s="588">
        <f t="shared" si="44"/>
        <v>0</v>
      </c>
      <c r="AB238" s="588">
        <f t="shared" si="44"/>
        <v>0</v>
      </c>
      <c r="AC238" s="588">
        <f t="shared" si="44"/>
        <v>0</v>
      </c>
      <c r="AD238" s="588">
        <f>AD239*AD240</f>
        <v>0</v>
      </c>
      <c r="AE238" s="588">
        <f>AE239*AE240</f>
        <v>0</v>
      </c>
      <c r="AF238" s="588">
        <f>AF239*AF240</f>
        <v>0</v>
      </c>
      <c r="AG238" s="588">
        <f>AG239*AG240</f>
        <v>0</v>
      </c>
      <c r="AH238" s="588">
        <f>AH239*AH240</f>
        <v>0</v>
      </c>
      <c r="AI238" s="630"/>
    </row>
    <row r="239" spans="2:35" s="590" customFormat="1" hidden="1" x14ac:dyDescent="0.2">
      <c r="B239" s="591"/>
      <c r="C239" s="592"/>
      <c r="D239" s="725" t="s">
        <v>21</v>
      </c>
      <c r="E239" s="595">
        <f>SUMIF('WOW PMPM &amp; Agg'!$B$59:$B$67,'Summary TC'!$B238,'WOW PMPM &amp; Agg'!D$59:D$67)</f>
        <v>0</v>
      </c>
      <c r="F239" s="595">
        <f>SUMIF('WOW PMPM &amp; Agg'!$B$59:$B$67,'Summary TC'!$B238,'WOW PMPM &amp; Agg'!E$59:E$67)</f>
        <v>0</v>
      </c>
      <c r="G239" s="595">
        <f>SUMIF('WOW PMPM &amp; Agg'!$B$59:$B$67,'Summary TC'!$B238,'WOW PMPM &amp; Agg'!F$59:F$67)</f>
        <v>0</v>
      </c>
      <c r="H239" s="595">
        <f>SUMIF('WOW PMPM &amp; Agg'!$B$59:$B$67,'Summary TC'!$B238,'WOW PMPM &amp; Agg'!G$59:G$67)</f>
        <v>0</v>
      </c>
      <c r="I239" s="595">
        <f>SUMIF('WOW PMPM &amp; Agg'!$B$59:$B$67,'Summary TC'!$B238,'WOW PMPM &amp; Agg'!H$59:H$67)</f>
        <v>0</v>
      </c>
      <c r="J239" s="595">
        <f>SUMIF('WOW PMPM &amp; Agg'!$B$59:$B$67,'Summary TC'!$B238,'WOW PMPM &amp; Agg'!I$59:I$67)</f>
        <v>0</v>
      </c>
      <c r="K239" s="595">
        <f>SUMIF('WOW PMPM &amp; Agg'!$B$59:$B$67,'Summary TC'!$B238,'WOW PMPM &amp; Agg'!J$59:J$67)</f>
        <v>0</v>
      </c>
      <c r="L239" s="595">
        <f>SUMIF('WOW PMPM &amp; Agg'!$B$59:$B$67,'Summary TC'!$B238,'WOW PMPM &amp; Agg'!K$59:K$67)</f>
        <v>0</v>
      </c>
      <c r="M239" s="595">
        <f>SUMIF('WOW PMPM &amp; Agg'!$B$59:$B$67,'Summary TC'!$B238,'WOW PMPM &amp; Agg'!L$59:L$67)</f>
        <v>0</v>
      </c>
      <c r="N239" s="595">
        <f>SUMIF('WOW PMPM &amp; Agg'!$B$59:$B$67,'Summary TC'!$B238,'WOW PMPM &amp; Agg'!M$59:M$67)</f>
        <v>0</v>
      </c>
      <c r="O239" s="595">
        <f>SUMIF('WOW PMPM &amp; Agg'!$B$59:$B$67,'Summary TC'!$B238,'WOW PMPM &amp; Agg'!N$59:N$67)</f>
        <v>0</v>
      </c>
      <c r="P239" s="595">
        <f>SUMIF('WOW PMPM &amp; Agg'!$B$59:$B$67,'Summary TC'!$B238,'WOW PMPM &amp; Agg'!O$59:O$67)</f>
        <v>0</v>
      </c>
      <c r="Q239" s="595">
        <f>SUMIF('WOW PMPM &amp; Agg'!$B$59:$B$67,'Summary TC'!$B238,'WOW PMPM &amp; Agg'!P$59:P$67)</f>
        <v>0</v>
      </c>
      <c r="R239" s="595">
        <f>SUMIF('WOW PMPM &amp; Agg'!$B$59:$B$67,'Summary TC'!$B238,'WOW PMPM &amp; Agg'!Q$59:Q$67)</f>
        <v>0</v>
      </c>
      <c r="S239" s="595">
        <f>SUMIF('WOW PMPM &amp; Agg'!$B$59:$B$67,'Summary TC'!$B238,'WOW PMPM &amp; Agg'!R$59:R$67)</f>
        <v>0</v>
      </c>
      <c r="T239" s="595">
        <f>SUMIF('WOW PMPM &amp; Agg'!$B$59:$B$67,'Summary TC'!$B238,'WOW PMPM &amp; Agg'!S$59:S$67)</f>
        <v>0</v>
      </c>
      <c r="U239" s="595">
        <f>SUMIF('WOW PMPM &amp; Agg'!$B$59:$B$67,'Summary TC'!$B238,'WOW PMPM &amp; Agg'!T$59:T$67)</f>
        <v>0</v>
      </c>
      <c r="V239" s="595">
        <f>SUMIF('WOW PMPM &amp; Agg'!$B$59:$B$67,'Summary TC'!$B238,'WOW PMPM &amp; Agg'!U$59:U$67)</f>
        <v>0</v>
      </c>
      <c r="W239" s="595">
        <f>SUMIF('WOW PMPM &amp; Agg'!$B$59:$B$67,'Summary TC'!$B238,'WOW PMPM &amp; Agg'!V$59:V$67)</f>
        <v>0</v>
      </c>
      <c r="X239" s="595">
        <f>SUMIF('WOW PMPM &amp; Agg'!$B$59:$B$67,'Summary TC'!$B238,'WOW PMPM &amp; Agg'!W$59:W$67)</f>
        <v>0</v>
      </c>
      <c r="Y239" s="595">
        <f>SUMIF('WOW PMPM &amp; Agg'!$B$59:$B$67,'Summary TC'!$B238,'WOW PMPM &amp; Agg'!X$59:X$67)</f>
        <v>0</v>
      </c>
      <c r="Z239" s="595">
        <f>SUMIF('WOW PMPM &amp; Agg'!$B$59:$B$67,'Summary TC'!$B238,'WOW PMPM &amp; Agg'!Y$59:Y$67)</f>
        <v>0</v>
      </c>
      <c r="AA239" s="595">
        <f>SUMIF('WOW PMPM &amp; Agg'!$B$59:$B$67,'Summary TC'!$B238,'WOW PMPM &amp; Agg'!Z$59:Z$67)</f>
        <v>0</v>
      </c>
      <c r="AB239" s="595">
        <f>SUMIF('WOW PMPM &amp; Agg'!$B$59:$B$67,'Summary TC'!$B238,'WOW PMPM &amp; Agg'!AA$59:AA$67)</f>
        <v>0</v>
      </c>
      <c r="AC239" s="595">
        <f>SUMIF('WOW PMPM &amp; Agg'!$B$59:$B$67,'Summary TC'!$B238,'WOW PMPM &amp; Agg'!AB$59:AB$67)</f>
        <v>0</v>
      </c>
      <c r="AD239" s="595">
        <f>SUMIF('WOW PMPM &amp; Agg'!$B$59:$B$67,'Summary TC'!$B238,'WOW PMPM &amp; Agg'!AC$59:AC$67)</f>
        <v>0</v>
      </c>
      <c r="AE239" s="595">
        <f>SUMIF('WOW PMPM &amp; Agg'!$B$59:$B$67,'Summary TC'!$B238,'WOW PMPM &amp; Agg'!AD$59:AD$67)</f>
        <v>0</v>
      </c>
      <c r="AF239" s="595">
        <f>SUMIF('WOW PMPM &amp; Agg'!$B$59:$B$67,'Summary TC'!$B238,'WOW PMPM &amp; Agg'!AE$59:AE$67)</f>
        <v>0</v>
      </c>
      <c r="AG239" s="595">
        <f>SUMIF('WOW PMPM &amp; Agg'!$B$59:$B$67,'Summary TC'!$B238,'WOW PMPM &amp; Agg'!AF$59:AF$67)</f>
        <v>0</v>
      </c>
      <c r="AH239" s="595">
        <f>SUMIF('WOW PMPM &amp; Agg'!$B$59:$B$67,'Summary TC'!$B238,'WOW PMPM &amp; Agg'!AG$59:AG$67)</f>
        <v>0</v>
      </c>
      <c r="AI239" s="726"/>
    </row>
    <row r="240" spans="2:35" hidden="1" x14ac:dyDescent="0.2">
      <c r="B240" s="539"/>
      <c r="C240" s="585"/>
      <c r="D240" s="617" t="s">
        <v>22</v>
      </c>
      <c r="E240" s="569">
        <f>IF($B$8="Actuals only",SUMIF('MemMon Actual'!$B$14:$B$39,'Summary TC'!$B238,'MemMon Actual'!D$14:D$39),0)+IF($B$8="Actuals + Projected",SUMIF('MemMon Total'!$B$10:$B$35,'Summary TC'!$B238,'MemMon Total'!D$10:D$35),0)</f>
        <v>0</v>
      </c>
      <c r="F240" s="569">
        <f>IF($B$8="Actuals only",SUMIF('MemMon Actual'!$B$14:$B$39,'Summary TC'!$B238,'MemMon Actual'!E$14:E$39),0)+IF($B$8="Actuals + Projected",SUMIF('MemMon Total'!$B$10:$B$35,'Summary TC'!$B238,'MemMon Total'!E$10:E$35),0)</f>
        <v>0</v>
      </c>
      <c r="G240" s="569">
        <f>IF($B$8="Actuals only",SUMIF('MemMon Actual'!$B$14:$B$39,'Summary TC'!$B238,'MemMon Actual'!F$14:F$39),0)+IF($B$8="Actuals + Projected",SUMIF('MemMon Total'!$B$10:$B$35,'Summary TC'!$B238,'MemMon Total'!F$10:F$35),0)</f>
        <v>0</v>
      </c>
      <c r="H240" s="569">
        <f>IF($B$8="Actuals only",SUMIF('MemMon Actual'!$B$14:$B$39,'Summary TC'!$B238,'MemMon Actual'!G$14:G$39),0)+IF($B$8="Actuals + Projected",SUMIF('MemMon Total'!$B$10:$B$35,'Summary TC'!$B238,'MemMon Total'!G$10:G$35),0)</f>
        <v>0</v>
      </c>
      <c r="I240" s="569">
        <f>IF($B$8="Actuals only",SUMIF('MemMon Actual'!$B$14:$B$39,'Summary TC'!$B238,'MemMon Actual'!H$14:H$39),0)+IF($B$8="Actuals + Projected",SUMIF('MemMon Total'!$B$10:$B$35,'Summary TC'!$B238,'MemMon Total'!H$10:H$35),0)</f>
        <v>0</v>
      </c>
      <c r="J240" s="569">
        <f>IF($B$8="Actuals only",SUMIF('MemMon Actual'!$B$14:$B$39,'Summary TC'!$B238,'MemMon Actual'!I$14:I$39),0)+IF($B$8="Actuals + Projected",SUMIF('MemMon Total'!$B$10:$B$35,'Summary TC'!$B238,'MemMon Total'!I$10:I$35),0)</f>
        <v>0</v>
      </c>
      <c r="K240" s="569">
        <f>IF($B$8="Actuals only",SUMIF('MemMon Actual'!$B$14:$B$39,'Summary TC'!$B238,'MemMon Actual'!J$14:J$39),0)+IF($B$8="Actuals + Projected",SUMIF('MemMon Total'!$B$10:$B$35,'Summary TC'!$B238,'MemMon Total'!J$10:J$35),0)</f>
        <v>0</v>
      </c>
      <c r="L240" s="569">
        <f>IF($B$8="Actuals only",SUMIF('MemMon Actual'!$B$14:$B$39,'Summary TC'!$B238,'MemMon Actual'!K$14:K$39),0)+IF($B$8="Actuals + Projected",SUMIF('MemMon Total'!$B$10:$B$35,'Summary TC'!$B238,'MemMon Total'!K$10:K$35),0)</f>
        <v>0</v>
      </c>
      <c r="M240" s="569">
        <f>IF($B$8="Actuals only",SUMIF('MemMon Actual'!$B$14:$B$39,'Summary TC'!$B238,'MemMon Actual'!L$14:L$39),0)+IF($B$8="Actuals + Projected",SUMIF('MemMon Total'!$B$10:$B$35,'Summary TC'!$B238,'MemMon Total'!L$10:L$35),0)</f>
        <v>0</v>
      </c>
      <c r="N240" s="569">
        <f>IF($B$8="Actuals only",SUMIF('MemMon Actual'!$B$14:$B$39,'Summary TC'!$B238,'MemMon Actual'!M$14:M$39),0)+IF($B$8="Actuals + Projected",SUMIF('MemMon Total'!$B$10:$B$35,'Summary TC'!$B238,'MemMon Total'!M$10:M$35),0)</f>
        <v>0</v>
      </c>
      <c r="O240" s="569">
        <f>IF($B$8="Actuals only",SUMIF('MemMon Actual'!$B$14:$B$39,'Summary TC'!$B238,'MemMon Actual'!N$14:N$39),0)+IF($B$8="Actuals + Projected",SUMIF('MemMon Total'!$B$10:$B$35,'Summary TC'!$B238,'MemMon Total'!N$10:N$35),0)</f>
        <v>0</v>
      </c>
      <c r="P240" s="569">
        <f>IF($B$8="Actuals only",SUMIF('MemMon Actual'!$B$14:$B$39,'Summary TC'!$B238,'MemMon Actual'!O$14:O$39),0)+IF($B$8="Actuals + Projected",SUMIF('MemMon Total'!$B$10:$B$35,'Summary TC'!$B238,'MemMon Total'!O$10:O$35),0)</f>
        <v>0</v>
      </c>
      <c r="Q240" s="569">
        <f>IF($B$8="Actuals only",SUMIF('MemMon Actual'!$B$14:$B$39,'Summary TC'!$B238,'MemMon Actual'!P$14:P$39),0)+IF($B$8="Actuals + Projected",SUMIF('MemMon Total'!$B$10:$B$35,'Summary TC'!$B238,'MemMon Total'!P$10:P$35),0)</f>
        <v>0</v>
      </c>
      <c r="R240" s="569">
        <f>IF($B$8="Actuals only",SUMIF('MemMon Actual'!$B$14:$B$39,'Summary TC'!$B238,'MemMon Actual'!Q$14:Q$39),0)+IF($B$8="Actuals + Projected",SUMIF('MemMon Total'!$B$10:$B$35,'Summary TC'!$B238,'MemMon Total'!Q$10:Q$35),0)</f>
        <v>0</v>
      </c>
      <c r="S240" s="569">
        <f>IF($B$8="Actuals only",SUMIF('MemMon Actual'!$B$14:$B$39,'Summary TC'!$B238,'MemMon Actual'!R$14:R$39),0)+IF($B$8="Actuals + Projected",SUMIF('MemMon Total'!$B$10:$B$35,'Summary TC'!$B238,'MemMon Total'!R$10:R$35),0)</f>
        <v>0</v>
      </c>
      <c r="T240" s="569">
        <f>IF($B$8="Actuals only",SUMIF('MemMon Actual'!$B$14:$B$39,'Summary TC'!$B238,'MemMon Actual'!S$14:S$39),0)+IF($B$8="Actuals + Projected",SUMIF('MemMon Total'!$B$10:$B$35,'Summary TC'!$B238,'MemMon Total'!S$10:S$35),0)</f>
        <v>0</v>
      </c>
      <c r="U240" s="569">
        <f>IF($B$8="Actuals only",SUMIF('MemMon Actual'!$B$14:$B$39,'Summary TC'!$B238,'MemMon Actual'!T$14:T$39),0)+IF($B$8="Actuals + Projected",SUMIF('MemMon Total'!$B$10:$B$35,'Summary TC'!$B238,'MemMon Total'!T$10:T$35),0)</f>
        <v>0</v>
      </c>
      <c r="V240" s="569">
        <f>IF($B$8="Actuals only",SUMIF('MemMon Actual'!$B$14:$B$39,'Summary TC'!$B238,'MemMon Actual'!U$14:U$39),0)+IF($B$8="Actuals + Projected",SUMIF('MemMon Total'!$B$10:$B$35,'Summary TC'!$B238,'MemMon Total'!U$10:U$35),0)</f>
        <v>0</v>
      </c>
      <c r="W240" s="569">
        <f>IF($B$8="Actuals only",SUMIF('MemMon Actual'!$B$14:$B$39,'Summary TC'!$B238,'MemMon Actual'!V$14:V$39),0)+IF($B$8="Actuals + Projected",SUMIF('MemMon Total'!$B$10:$B$35,'Summary TC'!$B238,'MemMon Total'!V$10:V$35),0)</f>
        <v>0</v>
      </c>
      <c r="X240" s="569">
        <f>IF($B$8="Actuals only",SUMIF('MemMon Actual'!$B$14:$B$39,'Summary TC'!$B238,'MemMon Actual'!W$14:W$39),0)+IF($B$8="Actuals + Projected",SUMIF('MemMon Total'!$B$10:$B$35,'Summary TC'!$B238,'MemMon Total'!W$10:W$35),0)</f>
        <v>0</v>
      </c>
      <c r="Y240" s="569">
        <f>IF($B$8="Actuals only",SUMIF('MemMon Actual'!$B$14:$B$39,'Summary TC'!$B238,'MemMon Actual'!X$14:X$39),0)+IF($B$8="Actuals + Projected",SUMIF('MemMon Total'!$B$10:$B$35,'Summary TC'!$B238,'MemMon Total'!X$10:X$35),0)</f>
        <v>0</v>
      </c>
      <c r="Z240" s="569">
        <f>IF($B$8="Actuals only",SUMIF('MemMon Actual'!$B$14:$B$39,'Summary TC'!$B238,'MemMon Actual'!Y$14:Y$39),0)+IF($B$8="Actuals + Projected",SUMIF('MemMon Total'!$B$10:$B$35,'Summary TC'!$B238,'MemMon Total'!Y$10:Y$35),0)</f>
        <v>0</v>
      </c>
      <c r="AA240" s="569">
        <f>IF($B$8="Actuals only",SUMIF('MemMon Actual'!$B$14:$B$39,'Summary TC'!$B238,'MemMon Actual'!Z$14:Z$39),0)+IF($B$8="Actuals + Projected",SUMIF('MemMon Total'!$B$10:$B$35,'Summary TC'!$B238,'MemMon Total'!Z$10:Z$35),0)</f>
        <v>0</v>
      </c>
      <c r="AB240" s="569">
        <f>IF($B$8="Actuals only",SUMIF('MemMon Actual'!$B$14:$B$39,'Summary TC'!$B238,'MemMon Actual'!AA$14:AA$39),0)+IF($B$8="Actuals + Projected",SUMIF('MemMon Total'!$B$10:$B$35,'Summary TC'!$B238,'MemMon Total'!AA$10:AA$35),0)</f>
        <v>0</v>
      </c>
      <c r="AC240" s="569">
        <f>IF($B$8="Actuals only",SUMIF('MemMon Actual'!$B$14:$B$39,'Summary TC'!$B238,'MemMon Actual'!AB$14:AB$39),0)+IF($B$8="Actuals + Projected",SUMIF('MemMon Total'!$B$10:$B$35,'Summary TC'!$B238,'MemMon Total'!AB$10:AB$35),0)</f>
        <v>0</v>
      </c>
      <c r="AD240" s="569">
        <f>IF($B$8="Actuals only",SUMIF('MemMon Actual'!$B$14:$B$39,'Summary TC'!$B238,'MemMon Actual'!AC$14:AC$39),0)+IF($B$8="Actuals + Projected",SUMIF('MemMon Total'!$B$10:$B$35,'Summary TC'!$B238,'MemMon Total'!AC$10:AC$35),0)</f>
        <v>0</v>
      </c>
      <c r="AE240" s="569">
        <f>IF($B$8="Actuals only",SUMIF('MemMon Actual'!$B$14:$B$39,'Summary TC'!$B238,'MemMon Actual'!AD$14:AD$39),0)+IF($B$8="Actuals + Projected",SUMIF('MemMon Total'!$B$10:$B$35,'Summary TC'!$B238,'MemMon Total'!AD$10:AD$35),0)</f>
        <v>0</v>
      </c>
      <c r="AF240" s="569">
        <f>IF($B$8="Actuals only",SUMIF('MemMon Actual'!$B$14:$B$39,'Summary TC'!$B238,'MemMon Actual'!AE$14:AE$39),0)+IF($B$8="Actuals + Projected",SUMIF('MemMon Total'!$B$10:$B$35,'Summary TC'!$B238,'MemMon Total'!AE$10:AE$35),0)</f>
        <v>0</v>
      </c>
      <c r="AG240" s="569">
        <f>IF($B$8="Actuals only",SUMIF('MemMon Actual'!$B$14:$B$39,'Summary TC'!$B238,'MemMon Actual'!AF$14:AF$39),0)+IF($B$8="Actuals + Projected",SUMIF('MemMon Total'!$B$10:$B$35,'Summary TC'!$B238,'MemMon Total'!AF$10:AF$35),0)</f>
        <v>0</v>
      </c>
      <c r="AH240" s="569">
        <f>IF($B$8="Actuals only",SUMIF('MemMon Actual'!$B$14:$B$39,'Summary TC'!$B238,'MemMon Actual'!AG$14:AG$39),0)+IF($B$8="Actuals + Projected",SUMIF('MemMon Total'!$B$10:$B$35,'Summary TC'!$B238,'MemMon Total'!AG$10:AG$35),0)</f>
        <v>0</v>
      </c>
      <c r="AI240" s="630"/>
    </row>
    <row r="241" spans="2:35" hidden="1" x14ac:dyDescent="0.2">
      <c r="B241" s="539"/>
      <c r="C241" s="585"/>
      <c r="D241" s="617"/>
      <c r="E241" s="727"/>
      <c r="F241" s="727"/>
      <c r="G241" s="727"/>
      <c r="H241" s="727"/>
      <c r="I241" s="727"/>
      <c r="J241" s="727"/>
      <c r="K241" s="727"/>
      <c r="L241" s="727"/>
      <c r="M241" s="727"/>
      <c r="N241" s="727"/>
      <c r="O241" s="727"/>
      <c r="P241" s="727"/>
      <c r="Q241" s="727"/>
      <c r="R241" s="727"/>
      <c r="S241" s="727"/>
      <c r="T241" s="727"/>
      <c r="U241" s="727"/>
      <c r="V241" s="727"/>
      <c r="W241" s="727"/>
      <c r="X241" s="727"/>
      <c r="Y241" s="727"/>
      <c r="Z241" s="727"/>
      <c r="AA241" s="727"/>
      <c r="AB241" s="727"/>
      <c r="AC241" s="727"/>
      <c r="AD241" s="727"/>
      <c r="AE241" s="727"/>
      <c r="AF241" s="727"/>
      <c r="AG241" s="727"/>
      <c r="AH241" s="727"/>
      <c r="AI241" s="630"/>
    </row>
    <row r="242" spans="2:35" hidden="1" x14ac:dyDescent="0.2">
      <c r="B242" s="494" t="s">
        <v>81</v>
      </c>
      <c r="C242" s="585"/>
      <c r="D242" s="617" t="s">
        <v>148</v>
      </c>
      <c r="E242" s="727"/>
      <c r="F242" s="727"/>
      <c r="G242" s="727"/>
      <c r="H242" s="727"/>
      <c r="I242" s="727"/>
      <c r="J242" s="727"/>
      <c r="K242" s="727"/>
      <c r="L242" s="727"/>
      <c r="M242" s="727"/>
      <c r="N242" s="727"/>
      <c r="O242" s="727"/>
      <c r="P242" s="727"/>
      <c r="Q242" s="727"/>
      <c r="R242" s="727"/>
      <c r="S242" s="727"/>
      <c r="T242" s="727"/>
      <c r="U242" s="727"/>
      <c r="V242" s="727"/>
      <c r="W242" s="727"/>
      <c r="X242" s="727"/>
      <c r="Y242" s="727"/>
      <c r="Z242" s="727"/>
      <c r="AA242" s="727"/>
      <c r="AB242" s="727"/>
      <c r="AC242" s="727"/>
      <c r="AD242" s="727"/>
      <c r="AE242" s="727"/>
      <c r="AF242" s="727"/>
      <c r="AG242" s="727"/>
      <c r="AH242" s="727"/>
      <c r="AI242" s="630"/>
    </row>
    <row r="243" spans="2:35" hidden="1" x14ac:dyDescent="0.2">
      <c r="B243" s="625"/>
      <c r="C243" s="585"/>
      <c r="D243" s="728" t="s">
        <v>39</v>
      </c>
      <c r="E243" s="727"/>
      <c r="F243" s="727"/>
      <c r="G243" s="727"/>
      <c r="H243" s="727"/>
      <c r="I243" s="727"/>
      <c r="J243" s="727"/>
      <c r="K243" s="727"/>
      <c r="L243" s="727"/>
      <c r="M243" s="727"/>
      <c r="N243" s="727"/>
      <c r="O243" s="727"/>
      <c r="P243" s="727"/>
      <c r="Q243" s="727"/>
      <c r="R243" s="727"/>
      <c r="S243" s="727"/>
      <c r="T243" s="727"/>
      <c r="U243" s="727"/>
      <c r="V243" s="727"/>
      <c r="W243" s="727"/>
      <c r="X243" s="727"/>
      <c r="Y243" s="727"/>
      <c r="Z243" s="727"/>
      <c r="AA243" s="727"/>
      <c r="AB243" s="727"/>
      <c r="AC243" s="727"/>
      <c r="AD243" s="727"/>
      <c r="AE243" s="727"/>
      <c r="AF243" s="727"/>
      <c r="AG243" s="727"/>
      <c r="AH243" s="727"/>
      <c r="AI243" s="630"/>
    </row>
    <row r="244" spans="2:35" hidden="1" x14ac:dyDescent="0.2">
      <c r="B244" s="625"/>
      <c r="C244" s="576"/>
      <c r="D244" s="625"/>
      <c r="E244" s="727"/>
      <c r="F244" s="727"/>
      <c r="G244" s="727"/>
      <c r="H244" s="727"/>
      <c r="I244" s="727"/>
      <c r="J244" s="727"/>
      <c r="K244" s="727"/>
      <c r="L244" s="727"/>
      <c r="M244" s="727"/>
      <c r="N244" s="727"/>
      <c r="O244" s="727"/>
      <c r="P244" s="727"/>
      <c r="Q244" s="727"/>
      <c r="R244" s="727"/>
      <c r="S244" s="727"/>
      <c r="T244" s="727"/>
      <c r="U244" s="727"/>
      <c r="V244" s="727"/>
      <c r="W244" s="727"/>
      <c r="X244" s="727"/>
      <c r="Y244" s="727"/>
      <c r="Z244" s="727"/>
      <c r="AA244" s="727"/>
      <c r="AB244" s="727"/>
      <c r="AC244" s="727"/>
      <c r="AD244" s="727"/>
      <c r="AE244" s="727"/>
      <c r="AF244" s="727"/>
      <c r="AG244" s="727"/>
      <c r="AH244" s="727"/>
      <c r="AI244" s="630"/>
    </row>
    <row r="245" spans="2:35" hidden="1" x14ac:dyDescent="0.2">
      <c r="B245" s="539" t="str">
        <f>IFERROR(VLOOKUP(C245,'MEG Def'!$A$60:$B$62,2),"")</f>
        <v/>
      </c>
      <c r="C245" s="576"/>
      <c r="D245" s="617" t="str">
        <f>IF($C245&lt;&gt;0,"Total","")</f>
        <v/>
      </c>
      <c r="E245" s="588">
        <f>IF($D$243="Yes",E260,IF($B$8="Actuals Only",IF('C Report'!$K$2&gt;E$12,SUMIF('WOW PMPM &amp; Agg'!$B$59:$B$67,'Summary TC'!$B245,'WOW PMPM &amp; Agg'!D$59:D$67),IF(AND('C Report'!$K$2=E$12,'C Report'!$K$3=1),(SUMIF('WOW PMPM &amp; Agg'!$B$59:$B$67,'Summary TC'!$B245,'WOW PMPM &amp; Agg'!D$59:D$67)*0.25),IF(AND('C Report'!$K$2=E$12,'C Report'!$K$3=2),(SUMIF('WOW PMPM &amp; Agg'!$B$59:$B$67,'Summary TC'!$B245,'WOW PMPM &amp; Agg'!D$59:D$67)*0.5),IF(AND('C Report'!$K$2=E$12,'C Report'!$K$3=3),(SUMIF('WOW PMPM &amp; Agg'!$B$59:$B$67,'Summary TC'!$B245,'WOW PMPM &amp; Agg'!D$59:D$67)*0.75),IF(AND('C Report'!$K$2=E$12,'C Report'!$K$3=4),SUMIF('WOW PMPM &amp; Agg'!$B$59:$B$67,'Summary TC'!$B245,'WOW PMPM &amp; Agg'!D$59:D$67),""))))),SUMIF('WOW PMPM &amp; Agg'!$B$59:$B$67,'Summary TC'!$B245,'WOW PMPM &amp; Agg'!D$59:D$67)))</f>
        <v>0</v>
      </c>
      <c r="F245" s="588">
        <f>IF($D$243="Yes",F260,IF($B$8="Actuals Only",IF('C Report'!$K$2&gt;F$12,SUMIF('WOW PMPM &amp; Agg'!$B$59:$B$67,'Summary TC'!$B245,'WOW PMPM &amp; Agg'!E$59:E$67),IF(AND('C Report'!$K$2=F$12,'C Report'!$K$3=1),(SUMIF('WOW PMPM &amp; Agg'!$B$59:$B$67,'Summary TC'!$B245,'WOW PMPM &amp; Agg'!E$59:E$67)*0.25),IF(AND('C Report'!$K$2=F$12,'C Report'!$K$3=2),(SUMIF('WOW PMPM &amp; Agg'!$B$59:$B$67,'Summary TC'!$B245,'WOW PMPM &amp; Agg'!E$59:E$67)*0.5),IF(AND('C Report'!$K$2=F$12,'C Report'!$K$3=3),(SUMIF('WOW PMPM &amp; Agg'!$B$59:$B$67,'Summary TC'!$B245,'WOW PMPM &amp; Agg'!E$59:E$67)*0.75),IF(AND('C Report'!$K$2=F$12,'C Report'!$K$3=4),SUMIF('WOW PMPM &amp; Agg'!$B$59:$B$67,'Summary TC'!$B245,'WOW PMPM &amp; Agg'!E$59:E$67),""))))),SUMIF('WOW PMPM &amp; Agg'!$B$59:$B$67,'Summary TC'!$B245,'WOW PMPM &amp; Agg'!E$59:E$67)))</f>
        <v>0</v>
      </c>
      <c r="G245" s="588">
        <f>IF($D$243="Yes",G260,IF($B$8="Actuals Only",IF('C Report'!$K$2&gt;G$12,SUMIF('WOW PMPM &amp; Agg'!$B$59:$B$67,'Summary TC'!$B245,'WOW PMPM &amp; Agg'!F$59:F$67),IF(AND('C Report'!$K$2=G$12,'C Report'!$K$3=1),(SUMIF('WOW PMPM &amp; Agg'!$B$59:$B$67,'Summary TC'!$B245,'WOW PMPM &amp; Agg'!F$59:F$67)*0.25),IF(AND('C Report'!$K$2=G$12,'C Report'!$K$3=2),(SUMIF('WOW PMPM &amp; Agg'!$B$59:$B$67,'Summary TC'!$B245,'WOW PMPM &amp; Agg'!F$59:F$67)*0.5),IF(AND('C Report'!$K$2=G$12,'C Report'!$K$3=3),(SUMIF('WOW PMPM &amp; Agg'!$B$59:$B$67,'Summary TC'!$B245,'WOW PMPM &amp; Agg'!F$59:F$67)*0.75),IF(AND('C Report'!$K$2=G$12,'C Report'!$K$3=4),SUMIF('WOW PMPM &amp; Agg'!$B$59:$B$67,'Summary TC'!$B245,'WOW PMPM &amp; Agg'!F$59:F$67),""))))),SUMIF('WOW PMPM &amp; Agg'!$B$59:$B$67,'Summary TC'!$B245,'WOW PMPM &amp; Agg'!F$59:F$67)))</f>
        <v>0</v>
      </c>
      <c r="H245" s="588">
        <f>IF($D$243="Yes",H260,IF($B$8="Actuals Only",IF('C Report'!$K$2&gt;H$12,SUMIF('WOW PMPM &amp; Agg'!$B$59:$B$67,'Summary TC'!$B245,'WOW PMPM &amp; Agg'!G$59:G$67),IF(AND('C Report'!$K$2=H$12,'C Report'!$K$3=1),(SUMIF('WOW PMPM &amp; Agg'!$B$59:$B$67,'Summary TC'!$B245,'WOW PMPM &amp; Agg'!G$59:G$67)*0.25),IF(AND('C Report'!$K$2=H$12,'C Report'!$K$3=2),(SUMIF('WOW PMPM &amp; Agg'!$B$59:$B$67,'Summary TC'!$B245,'WOW PMPM &amp; Agg'!G$59:G$67)*0.5),IF(AND('C Report'!$K$2=H$12,'C Report'!$K$3=3),(SUMIF('WOW PMPM &amp; Agg'!$B$59:$B$67,'Summary TC'!$B245,'WOW PMPM &amp; Agg'!G$59:G$67)*0.75),IF(AND('C Report'!$K$2=H$12,'C Report'!$K$3=4),SUMIF('WOW PMPM &amp; Agg'!$B$59:$B$67,'Summary TC'!$B245,'WOW PMPM &amp; Agg'!G$59:G$67),""))))),SUMIF('WOW PMPM &amp; Agg'!$B$59:$B$67,'Summary TC'!$B245,'WOW PMPM &amp; Agg'!G$59:G$67)))</f>
        <v>0</v>
      </c>
      <c r="I245" s="588">
        <f>IF($D$243="Yes",I260,IF($B$8="Actuals Only",IF('C Report'!$K$2&gt;I$12,SUMIF('WOW PMPM &amp; Agg'!$B$59:$B$67,'Summary TC'!$B245,'WOW PMPM &amp; Agg'!H$59:H$67),IF(AND('C Report'!$K$2=I$12,'C Report'!$K$3=1),(SUMIF('WOW PMPM &amp; Agg'!$B$59:$B$67,'Summary TC'!$B245,'WOW PMPM &amp; Agg'!H$59:H$67)*0.25),IF(AND('C Report'!$K$2=I$12,'C Report'!$K$3=2),(SUMIF('WOW PMPM &amp; Agg'!$B$59:$B$67,'Summary TC'!$B245,'WOW PMPM &amp; Agg'!H$59:H$67)*0.5),IF(AND('C Report'!$K$2=I$12,'C Report'!$K$3=3),(SUMIF('WOW PMPM &amp; Agg'!$B$59:$B$67,'Summary TC'!$B245,'WOW PMPM &amp; Agg'!H$59:H$67)*0.75),IF(AND('C Report'!$K$2=I$12,'C Report'!$K$3=4),SUMIF('WOW PMPM &amp; Agg'!$B$59:$B$67,'Summary TC'!$B245,'WOW PMPM &amp; Agg'!H$59:H$67),""))))),SUMIF('WOW PMPM &amp; Agg'!$B$59:$B$67,'Summary TC'!$B245,'WOW PMPM &amp; Agg'!H$59:H$67)))</f>
        <v>0</v>
      </c>
      <c r="J245" s="588">
        <f>IF($D$243="Yes",J260,IF($B$8="Actuals Only",IF('C Report'!$K$2&gt;J$12,SUMIF('WOW PMPM &amp; Agg'!$B$59:$B$67,'Summary TC'!$B245,'WOW PMPM &amp; Agg'!I$59:I$67),IF(AND('C Report'!$K$2=J$12,'C Report'!$K$3=1),(SUMIF('WOW PMPM &amp; Agg'!$B$59:$B$67,'Summary TC'!$B245,'WOW PMPM &amp; Agg'!I$59:I$67)*0.25),IF(AND('C Report'!$K$2=J$12,'C Report'!$K$3=2),(SUMIF('WOW PMPM &amp; Agg'!$B$59:$B$67,'Summary TC'!$B245,'WOW PMPM &amp; Agg'!I$59:I$67)*0.5),IF(AND('C Report'!$K$2=J$12,'C Report'!$K$3=3),(SUMIF('WOW PMPM &amp; Agg'!$B$59:$B$67,'Summary TC'!$B245,'WOW PMPM &amp; Agg'!I$59:I$67)*0.75),IF(AND('C Report'!$K$2=J$12,'C Report'!$K$3=4),SUMIF('WOW PMPM &amp; Agg'!$B$59:$B$67,'Summary TC'!$B245,'WOW PMPM &amp; Agg'!I$59:I$67),""))))),SUMIF('WOW PMPM &amp; Agg'!$B$59:$B$67,'Summary TC'!$B245,'WOW PMPM &amp; Agg'!I$59:I$67)))</f>
        <v>0</v>
      </c>
      <c r="K245" s="588">
        <f>IF($D$243="Yes",K260,IF($B$8="Actuals Only",IF('C Report'!$K$2&gt;K$12,SUMIF('WOW PMPM &amp; Agg'!$B$59:$B$67,'Summary TC'!$B245,'WOW PMPM &amp; Agg'!J$59:J$67),IF(AND('C Report'!$K$2=K$12,'C Report'!$K$3=1),(SUMIF('WOW PMPM &amp; Agg'!$B$59:$B$67,'Summary TC'!$B245,'WOW PMPM &amp; Agg'!J$59:J$67)*0.25),IF(AND('C Report'!$K$2=K$12,'C Report'!$K$3=2),(SUMIF('WOW PMPM &amp; Agg'!$B$59:$B$67,'Summary TC'!$B245,'WOW PMPM &amp; Agg'!J$59:J$67)*0.5),IF(AND('C Report'!$K$2=K$12,'C Report'!$K$3=3),(SUMIF('WOW PMPM &amp; Agg'!$B$59:$B$67,'Summary TC'!$B245,'WOW PMPM &amp; Agg'!J$59:J$67)*0.75),IF(AND('C Report'!$K$2=K$12,'C Report'!$K$3=4),SUMIF('WOW PMPM &amp; Agg'!$B$59:$B$67,'Summary TC'!$B245,'WOW PMPM &amp; Agg'!J$59:J$67),""))))),SUMIF('WOW PMPM &amp; Agg'!$B$59:$B$67,'Summary TC'!$B245,'WOW PMPM &amp; Agg'!J$59:J$67)))</f>
        <v>0</v>
      </c>
      <c r="L245" s="588">
        <f>IF($D$243="Yes",L260,IF($B$8="Actuals Only",IF('C Report'!$K$2&gt;L$12,SUMIF('WOW PMPM &amp; Agg'!$B$59:$B$67,'Summary TC'!$B245,'WOW PMPM &amp; Agg'!K$59:K$67),IF(AND('C Report'!$K$2=L$12,'C Report'!$K$3=1),(SUMIF('WOW PMPM &amp; Agg'!$B$59:$B$67,'Summary TC'!$B245,'WOW PMPM &amp; Agg'!K$59:K$67)*0.25),IF(AND('C Report'!$K$2=L$12,'C Report'!$K$3=2),(SUMIF('WOW PMPM &amp; Agg'!$B$59:$B$67,'Summary TC'!$B245,'WOW PMPM &amp; Agg'!K$59:K$67)*0.5),IF(AND('C Report'!$K$2=L$12,'C Report'!$K$3=3),(SUMIF('WOW PMPM &amp; Agg'!$B$59:$B$67,'Summary TC'!$B245,'WOW PMPM &amp; Agg'!K$59:K$67)*0.75),IF(AND('C Report'!$K$2=L$12,'C Report'!$K$3=4),SUMIF('WOW PMPM &amp; Agg'!$B$59:$B$67,'Summary TC'!$B245,'WOW PMPM &amp; Agg'!K$59:K$67),""))))),SUMIF('WOW PMPM &amp; Agg'!$B$59:$B$67,'Summary TC'!$B245,'WOW PMPM &amp; Agg'!K$59:K$67)))</f>
        <v>0</v>
      </c>
      <c r="M245" s="588">
        <f>IF($D$243="Yes",M260,IF($B$8="Actuals Only",IF('C Report'!$K$2&gt;M$12,SUMIF('WOW PMPM &amp; Agg'!$B$59:$B$67,'Summary TC'!$B245,'WOW PMPM &amp; Agg'!L$59:L$67),IF(AND('C Report'!$K$2=M$12,'C Report'!$K$3=1),(SUMIF('WOW PMPM &amp; Agg'!$B$59:$B$67,'Summary TC'!$B245,'WOW PMPM &amp; Agg'!L$59:L$67)*0.25),IF(AND('C Report'!$K$2=M$12,'C Report'!$K$3=2),(SUMIF('WOW PMPM &amp; Agg'!$B$59:$B$67,'Summary TC'!$B245,'WOW PMPM &amp; Agg'!L$59:L$67)*0.5),IF(AND('C Report'!$K$2=M$12,'C Report'!$K$3=3),(SUMIF('WOW PMPM &amp; Agg'!$B$59:$B$67,'Summary TC'!$B245,'WOW PMPM &amp; Agg'!L$59:L$67)*0.75),IF(AND('C Report'!$K$2=M$12,'C Report'!$K$3=4),SUMIF('WOW PMPM &amp; Agg'!$B$59:$B$67,'Summary TC'!$B245,'WOW PMPM &amp; Agg'!L$59:L$67),""))))),SUMIF('WOW PMPM &amp; Agg'!$B$59:$B$67,'Summary TC'!$B245,'WOW PMPM &amp; Agg'!L$59:L$67)))</f>
        <v>0</v>
      </c>
      <c r="N245" s="588">
        <f>IF($D$243="Yes",N260,IF($B$8="Actuals Only",IF('C Report'!$K$2&gt;N$12,SUMIF('WOW PMPM &amp; Agg'!$B$59:$B$67,'Summary TC'!$B245,'WOW PMPM &amp; Agg'!M$59:M$67),IF(AND('C Report'!$K$2=N$12,'C Report'!$K$3=1),(SUMIF('WOW PMPM &amp; Agg'!$B$59:$B$67,'Summary TC'!$B245,'WOW PMPM &amp; Agg'!M$59:M$67)*0.25),IF(AND('C Report'!$K$2=N$12,'C Report'!$K$3=2),(SUMIF('WOW PMPM &amp; Agg'!$B$59:$B$67,'Summary TC'!$B245,'WOW PMPM &amp; Agg'!M$59:M$67)*0.5),IF(AND('C Report'!$K$2=N$12,'C Report'!$K$3=3),(SUMIF('WOW PMPM &amp; Agg'!$B$59:$B$67,'Summary TC'!$B245,'WOW PMPM &amp; Agg'!M$59:M$67)*0.75),IF(AND('C Report'!$K$2=N$12,'C Report'!$K$3=4),SUMIF('WOW PMPM &amp; Agg'!$B$59:$B$67,'Summary TC'!$B245,'WOW PMPM &amp; Agg'!M$59:M$67),""))))),SUMIF('WOW PMPM &amp; Agg'!$B$59:$B$67,'Summary TC'!$B245,'WOW PMPM &amp; Agg'!M$59:M$67)))</f>
        <v>0</v>
      </c>
      <c r="O245" s="588">
        <f>IF($D$243="Yes",O260,IF($B$8="Actuals Only",IF('C Report'!$K$2&gt;O$12,SUMIF('WOW PMPM &amp; Agg'!$B$59:$B$67,'Summary TC'!$B245,'WOW PMPM &amp; Agg'!N$59:N$67),IF(AND('C Report'!$K$2=O$12,'C Report'!$K$3=1),(SUMIF('WOW PMPM &amp; Agg'!$B$59:$B$67,'Summary TC'!$B245,'WOW PMPM &amp; Agg'!N$59:N$67)*0.25),IF(AND('C Report'!$K$2=O$12,'C Report'!$K$3=2),(SUMIF('WOW PMPM &amp; Agg'!$B$59:$B$67,'Summary TC'!$B245,'WOW PMPM &amp; Agg'!N$59:N$67)*0.5),IF(AND('C Report'!$K$2=O$12,'C Report'!$K$3=3),(SUMIF('WOW PMPM &amp; Agg'!$B$59:$B$67,'Summary TC'!$B245,'WOW PMPM &amp; Agg'!N$59:N$67)*0.75),IF(AND('C Report'!$K$2=O$12,'C Report'!$K$3=4),SUMIF('WOW PMPM &amp; Agg'!$B$59:$B$67,'Summary TC'!$B245,'WOW PMPM &amp; Agg'!N$59:N$67),""))))),SUMIF('WOW PMPM &amp; Agg'!$B$59:$B$67,'Summary TC'!$B245,'WOW PMPM &amp; Agg'!N$59:N$67)))</f>
        <v>0</v>
      </c>
      <c r="P245" s="588">
        <f>IF($D$243="Yes",P260,IF($B$8="Actuals Only",IF('C Report'!$K$2&gt;P$12,SUMIF('WOW PMPM &amp; Agg'!$B$59:$B$67,'Summary TC'!$B245,'WOW PMPM &amp; Agg'!O$59:O$67),IF(AND('C Report'!$K$2=P$12,'C Report'!$K$3=1),(SUMIF('WOW PMPM &amp; Agg'!$B$59:$B$67,'Summary TC'!$B245,'WOW PMPM &amp; Agg'!O$59:O$67)*0.25),IF(AND('C Report'!$K$2=P$12,'C Report'!$K$3=2),(SUMIF('WOW PMPM &amp; Agg'!$B$59:$B$67,'Summary TC'!$B245,'WOW PMPM &amp; Agg'!O$59:O$67)*0.5),IF(AND('C Report'!$K$2=P$12,'C Report'!$K$3=3),(SUMIF('WOW PMPM &amp; Agg'!$B$59:$B$67,'Summary TC'!$B245,'WOW PMPM &amp; Agg'!O$59:O$67)*0.75),IF(AND('C Report'!$K$2=P$12,'C Report'!$K$3=4),SUMIF('WOW PMPM &amp; Agg'!$B$59:$B$67,'Summary TC'!$B245,'WOW PMPM &amp; Agg'!O$59:O$67),""))))),SUMIF('WOW PMPM &amp; Agg'!$B$59:$B$67,'Summary TC'!$B245,'WOW PMPM &amp; Agg'!O$59:O$67)))</f>
        <v>0</v>
      </c>
      <c r="Q245" s="588">
        <f>IF($D$243="Yes",Q260,IF($B$8="Actuals Only",IF('C Report'!$K$2&gt;Q$12,SUMIF('WOW PMPM &amp; Agg'!$B$59:$B$67,'Summary TC'!$B245,'WOW PMPM &amp; Agg'!P$59:P$67),IF(AND('C Report'!$K$2=Q$12,'C Report'!$K$3=1),(SUMIF('WOW PMPM &amp; Agg'!$B$59:$B$67,'Summary TC'!$B245,'WOW PMPM &amp; Agg'!P$59:P$67)*0.25),IF(AND('C Report'!$K$2=Q$12,'C Report'!$K$3=2),(SUMIF('WOW PMPM &amp; Agg'!$B$59:$B$67,'Summary TC'!$B245,'WOW PMPM &amp; Agg'!P$59:P$67)*0.5),IF(AND('C Report'!$K$2=Q$12,'C Report'!$K$3=3),(SUMIF('WOW PMPM &amp; Agg'!$B$59:$B$67,'Summary TC'!$B245,'WOW PMPM &amp; Agg'!P$59:P$67)*0.75),IF(AND('C Report'!$K$2=Q$12,'C Report'!$K$3=4),SUMIF('WOW PMPM &amp; Agg'!$B$59:$B$67,'Summary TC'!$B245,'WOW PMPM &amp; Agg'!P$59:P$67),""))))),SUMIF('WOW PMPM &amp; Agg'!$B$59:$B$67,'Summary TC'!$B245,'WOW PMPM &amp; Agg'!P$59:P$67)))</f>
        <v>0</v>
      </c>
      <c r="R245" s="588">
        <f>IF($D$243="Yes",R260,IF($B$8="Actuals Only",IF('C Report'!$K$2&gt;R$12,SUMIF('WOW PMPM &amp; Agg'!$B$59:$B$67,'Summary TC'!$B245,'WOW PMPM &amp; Agg'!Q$59:Q$67),IF(AND('C Report'!$K$2=R$12,'C Report'!$K$3=1),(SUMIF('WOW PMPM &amp; Agg'!$B$59:$B$67,'Summary TC'!$B245,'WOW PMPM &amp; Agg'!Q$59:Q$67)*0.25),IF(AND('C Report'!$K$2=R$12,'C Report'!$K$3=2),(SUMIF('WOW PMPM &amp; Agg'!$B$59:$B$67,'Summary TC'!$B245,'WOW PMPM &amp; Agg'!Q$59:Q$67)*0.5),IF(AND('C Report'!$K$2=R$12,'C Report'!$K$3=3),(SUMIF('WOW PMPM &amp; Agg'!$B$59:$B$67,'Summary TC'!$B245,'WOW PMPM &amp; Agg'!Q$59:Q$67)*0.75),IF(AND('C Report'!$K$2=R$12,'C Report'!$K$3=4),SUMIF('WOW PMPM &amp; Agg'!$B$59:$B$67,'Summary TC'!$B245,'WOW PMPM &amp; Agg'!Q$59:Q$67),""))))),SUMIF('WOW PMPM &amp; Agg'!$B$59:$B$67,'Summary TC'!$B245,'WOW PMPM &amp; Agg'!Q$59:Q$67)))</f>
        <v>0</v>
      </c>
      <c r="S245" s="588">
        <f>IF($D$243="Yes",S260,IF($B$8="Actuals Only",IF('C Report'!$K$2&gt;S$12,SUMIF('WOW PMPM &amp; Agg'!$B$59:$B$67,'Summary TC'!$B245,'WOW PMPM &amp; Agg'!R$59:R$67),IF(AND('C Report'!$K$2=S$12,'C Report'!$K$3=1),(SUMIF('WOW PMPM &amp; Agg'!$B$59:$B$67,'Summary TC'!$B245,'WOW PMPM &amp; Agg'!R$59:R$67)*0.25),IF(AND('C Report'!$K$2=S$12,'C Report'!$K$3=2),(SUMIF('WOW PMPM &amp; Agg'!$B$59:$B$67,'Summary TC'!$B245,'WOW PMPM &amp; Agg'!R$59:R$67)*0.5),IF(AND('C Report'!$K$2=S$12,'C Report'!$K$3=3),(SUMIF('WOW PMPM &amp; Agg'!$B$59:$B$67,'Summary TC'!$B245,'WOW PMPM &amp; Agg'!R$59:R$67)*0.75),IF(AND('C Report'!$K$2=S$12,'C Report'!$K$3=4),SUMIF('WOW PMPM &amp; Agg'!$B$59:$B$67,'Summary TC'!$B245,'WOW PMPM &amp; Agg'!R$59:R$67),""))))),SUMIF('WOW PMPM &amp; Agg'!$B$59:$B$67,'Summary TC'!$B245,'WOW PMPM &amp; Agg'!R$59:R$67)))</f>
        <v>0</v>
      </c>
      <c r="T245" s="588">
        <f>IF($D$243="Yes",T260,IF($B$8="Actuals Only",IF('C Report'!$K$2&gt;T$12,SUMIF('WOW PMPM &amp; Agg'!$B$59:$B$67,'Summary TC'!$B245,'WOW PMPM &amp; Agg'!S$59:S$67),IF(AND('C Report'!$K$2=T$12,'C Report'!$K$3=1),(SUMIF('WOW PMPM &amp; Agg'!$B$59:$B$67,'Summary TC'!$B245,'WOW PMPM &amp; Agg'!S$59:S$67)*0.25),IF(AND('C Report'!$K$2=T$12,'C Report'!$K$3=2),(SUMIF('WOW PMPM &amp; Agg'!$B$59:$B$67,'Summary TC'!$B245,'WOW PMPM &amp; Agg'!S$59:S$67)*0.5),IF(AND('C Report'!$K$2=T$12,'C Report'!$K$3=3),(SUMIF('WOW PMPM &amp; Agg'!$B$59:$B$67,'Summary TC'!$B245,'WOW PMPM &amp; Agg'!S$59:S$67)*0.75),IF(AND('C Report'!$K$2=T$12,'C Report'!$K$3=4),SUMIF('WOW PMPM &amp; Agg'!$B$59:$B$67,'Summary TC'!$B245,'WOW PMPM &amp; Agg'!S$59:S$67),""))))),SUMIF('WOW PMPM &amp; Agg'!$B$59:$B$67,'Summary TC'!$B245,'WOW PMPM &amp; Agg'!S$59:S$67)))</f>
        <v>0</v>
      </c>
      <c r="U245" s="588">
        <f>IF($D$243="Yes",U260,IF($B$8="Actuals Only",IF('C Report'!$K$2&gt;U$12,SUMIF('WOW PMPM &amp; Agg'!$B$59:$B$67,'Summary TC'!$B245,'WOW PMPM &amp; Agg'!T$59:T$67),IF(AND('C Report'!$K$2=U$12,'C Report'!$K$3=1),(SUMIF('WOW PMPM &amp; Agg'!$B$59:$B$67,'Summary TC'!$B245,'WOW PMPM &amp; Agg'!T$59:T$67)*0.25),IF(AND('C Report'!$K$2=U$12,'C Report'!$K$3=2),(SUMIF('WOW PMPM &amp; Agg'!$B$59:$B$67,'Summary TC'!$B245,'WOW PMPM &amp; Agg'!T$59:T$67)*0.5),IF(AND('C Report'!$K$2=U$12,'C Report'!$K$3=3),(SUMIF('WOW PMPM &amp; Agg'!$B$59:$B$67,'Summary TC'!$B245,'WOW PMPM &amp; Agg'!T$59:T$67)*0.75),IF(AND('C Report'!$K$2=U$12,'C Report'!$K$3=4),SUMIF('WOW PMPM &amp; Agg'!$B$59:$B$67,'Summary TC'!$B245,'WOW PMPM &amp; Agg'!T$59:T$67),""))))),SUMIF('WOW PMPM &amp; Agg'!$B$59:$B$67,'Summary TC'!$B245,'WOW PMPM &amp; Agg'!T$59:T$67)))</f>
        <v>0</v>
      </c>
      <c r="V245" s="588">
        <f>IF($D$243="Yes",V260,IF($B$8="Actuals Only",IF('C Report'!$K$2&gt;V$12,SUMIF('WOW PMPM &amp; Agg'!$B$59:$B$67,'Summary TC'!$B245,'WOW PMPM &amp; Agg'!U$59:U$67),IF(AND('C Report'!$K$2=V$12,'C Report'!$K$3=1),(SUMIF('WOW PMPM &amp; Agg'!$B$59:$B$67,'Summary TC'!$B245,'WOW PMPM &amp; Agg'!U$59:U$67)*0.25),IF(AND('C Report'!$K$2=V$12,'C Report'!$K$3=2),(SUMIF('WOW PMPM &amp; Agg'!$B$59:$B$67,'Summary TC'!$B245,'WOW PMPM &amp; Agg'!U$59:U$67)*0.5),IF(AND('C Report'!$K$2=V$12,'C Report'!$K$3=3),(SUMIF('WOW PMPM &amp; Agg'!$B$59:$B$67,'Summary TC'!$B245,'WOW PMPM &amp; Agg'!U$59:U$67)*0.75),IF(AND('C Report'!$K$2=V$12,'C Report'!$K$3=4),SUMIF('WOW PMPM &amp; Agg'!$B$59:$B$67,'Summary TC'!$B245,'WOW PMPM &amp; Agg'!U$59:U$67),""))))),SUMIF('WOW PMPM &amp; Agg'!$B$59:$B$67,'Summary TC'!$B245,'WOW PMPM &amp; Agg'!U$59:U$67)))</f>
        <v>0</v>
      </c>
      <c r="W245" s="588">
        <f>IF($D$243="Yes",W260,IF($B$8="Actuals Only",IF('C Report'!$K$2&gt;W$12,SUMIF('WOW PMPM &amp; Agg'!$B$59:$B$67,'Summary TC'!$B245,'WOW PMPM &amp; Agg'!V$59:V$67),IF(AND('C Report'!$K$2=W$12,'C Report'!$K$3=1),(SUMIF('WOW PMPM &amp; Agg'!$B$59:$B$67,'Summary TC'!$B245,'WOW PMPM &amp; Agg'!V$59:V$67)*0.25),IF(AND('C Report'!$K$2=W$12,'C Report'!$K$3=2),(SUMIF('WOW PMPM &amp; Agg'!$B$59:$B$67,'Summary TC'!$B245,'WOW PMPM &amp; Agg'!V$59:V$67)*0.5),IF(AND('C Report'!$K$2=W$12,'C Report'!$K$3=3),(SUMIF('WOW PMPM &amp; Agg'!$B$59:$B$67,'Summary TC'!$B245,'WOW PMPM &amp; Agg'!V$59:V$67)*0.75),IF(AND('C Report'!$K$2=W$12,'C Report'!$K$3=4),SUMIF('WOW PMPM &amp; Agg'!$B$59:$B$67,'Summary TC'!$B245,'WOW PMPM &amp; Agg'!V$59:V$67),""))))),SUMIF('WOW PMPM &amp; Agg'!$B$59:$B$67,'Summary TC'!$B245,'WOW PMPM &amp; Agg'!V$59:V$67)))</f>
        <v>0</v>
      </c>
      <c r="X245" s="588">
        <f>IF($D$243="Yes",X260,IF($B$8="Actuals Only",IF('C Report'!$K$2&gt;X$12,SUMIF('WOW PMPM &amp; Agg'!$B$59:$B$67,'Summary TC'!$B245,'WOW PMPM &amp; Agg'!W$59:W$67),IF(AND('C Report'!$K$2=X$12,'C Report'!$K$3=1),(SUMIF('WOW PMPM &amp; Agg'!$B$59:$B$67,'Summary TC'!$B245,'WOW PMPM &amp; Agg'!W$59:W$67)*0.25),IF(AND('C Report'!$K$2=X$12,'C Report'!$K$3=2),(SUMIF('WOW PMPM &amp; Agg'!$B$59:$B$67,'Summary TC'!$B245,'WOW PMPM &amp; Agg'!W$59:W$67)*0.5),IF(AND('C Report'!$K$2=X$12,'C Report'!$K$3=3),(SUMIF('WOW PMPM &amp; Agg'!$B$59:$B$67,'Summary TC'!$B245,'WOW PMPM &amp; Agg'!W$59:W$67)*0.75),IF(AND('C Report'!$K$2=X$12,'C Report'!$K$3=4),SUMIF('WOW PMPM &amp; Agg'!$B$59:$B$67,'Summary TC'!$B245,'WOW PMPM &amp; Agg'!W$59:W$67),""))))),SUMIF('WOW PMPM &amp; Agg'!$B$59:$B$67,'Summary TC'!$B245,'WOW PMPM &amp; Agg'!W$59:W$67)))</f>
        <v>0</v>
      </c>
      <c r="Y245" s="588">
        <f>IF($D$243="Yes",Y260,IF($B$8="Actuals Only",IF('C Report'!$K$2&gt;Y$12,SUMIF('WOW PMPM &amp; Agg'!$B$59:$B$67,'Summary TC'!$B245,'WOW PMPM &amp; Agg'!X$59:X$67),IF(AND('C Report'!$K$2=Y$12,'C Report'!$K$3=1),(SUMIF('WOW PMPM &amp; Agg'!$B$59:$B$67,'Summary TC'!$B245,'WOW PMPM &amp; Agg'!X$59:X$67)*0.25),IF(AND('C Report'!$K$2=Y$12,'C Report'!$K$3=2),(SUMIF('WOW PMPM &amp; Agg'!$B$59:$B$67,'Summary TC'!$B245,'WOW PMPM &amp; Agg'!X$59:X$67)*0.5),IF(AND('C Report'!$K$2=Y$12,'C Report'!$K$3=3),(SUMIF('WOW PMPM &amp; Agg'!$B$59:$B$67,'Summary TC'!$B245,'WOW PMPM &amp; Agg'!X$59:X$67)*0.75),IF(AND('C Report'!$K$2=Y$12,'C Report'!$K$3=4),SUMIF('WOW PMPM &amp; Agg'!$B$59:$B$67,'Summary TC'!$B245,'WOW PMPM &amp; Agg'!X$59:X$67),""))))),SUMIF('WOW PMPM &amp; Agg'!$B$59:$B$67,'Summary TC'!$B245,'WOW PMPM &amp; Agg'!X$59:X$67)))</f>
        <v>0</v>
      </c>
      <c r="Z245" s="588">
        <f>IF($D$243="Yes",Z260,IF($B$8="Actuals Only",IF('C Report'!$K$2&gt;Z$12,SUMIF('WOW PMPM &amp; Agg'!$B$59:$B$67,'Summary TC'!$B245,'WOW PMPM &amp; Agg'!Y$59:Y$67),IF(AND('C Report'!$K$2=Z$12,'C Report'!$K$3=1),(SUMIF('WOW PMPM &amp; Agg'!$B$59:$B$67,'Summary TC'!$B245,'WOW PMPM &amp; Agg'!Y$59:Y$67)*0.25),IF(AND('C Report'!$K$2=Z$12,'C Report'!$K$3=2),(SUMIF('WOW PMPM &amp; Agg'!$B$59:$B$67,'Summary TC'!$B245,'WOW PMPM &amp; Agg'!Y$59:Y$67)*0.5),IF(AND('C Report'!$K$2=Z$12,'C Report'!$K$3=3),(SUMIF('WOW PMPM &amp; Agg'!$B$59:$B$67,'Summary TC'!$B245,'WOW PMPM &amp; Agg'!Y$59:Y$67)*0.75),IF(AND('C Report'!$K$2=Z$12,'C Report'!$K$3=4),SUMIF('WOW PMPM &amp; Agg'!$B$59:$B$67,'Summary TC'!$B245,'WOW PMPM &amp; Agg'!Y$59:Y$67),""))))),SUMIF('WOW PMPM &amp; Agg'!$B$59:$B$67,'Summary TC'!$B245,'WOW PMPM &amp; Agg'!Y$59:Y$67)))</f>
        <v>0</v>
      </c>
      <c r="AA245" s="588">
        <f>IF($D$243="Yes",AA260,IF($B$8="Actuals Only",IF('C Report'!$K$2&gt;AA$12,SUMIF('WOW PMPM &amp; Agg'!$B$59:$B$67,'Summary TC'!$B245,'WOW PMPM &amp; Agg'!Z$59:Z$67),IF(AND('C Report'!$K$2=AA$12,'C Report'!$K$3=1),(SUMIF('WOW PMPM &amp; Agg'!$B$59:$B$67,'Summary TC'!$B245,'WOW PMPM &amp; Agg'!Z$59:Z$67)*0.25),IF(AND('C Report'!$K$2=AA$12,'C Report'!$K$3=2),(SUMIF('WOW PMPM &amp; Agg'!$B$59:$B$67,'Summary TC'!$B245,'WOW PMPM &amp; Agg'!Z$59:Z$67)*0.5),IF(AND('C Report'!$K$2=AA$12,'C Report'!$K$3=3),(SUMIF('WOW PMPM &amp; Agg'!$B$59:$B$67,'Summary TC'!$B245,'WOW PMPM &amp; Agg'!Z$59:Z$67)*0.75),IF(AND('C Report'!$K$2=AA$12,'C Report'!$K$3=4),SUMIF('WOW PMPM &amp; Agg'!$B$59:$B$67,'Summary TC'!$B245,'WOW PMPM &amp; Agg'!Z$59:Z$67),""))))),SUMIF('WOW PMPM &amp; Agg'!$B$59:$B$67,'Summary TC'!$B245,'WOW PMPM &amp; Agg'!Z$59:Z$67)))</f>
        <v>0</v>
      </c>
      <c r="AB245" s="588">
        <f>IF($D$243="Yes",AB260,IF($B$8="Actuals Only",IF('C Report'!$K$2&gt;AB$12,SUMIF('WOW PMPM &amp; Agg'!$B$59:$B$67,'Summary TC'!$B245,'WOW PMPM &amp; Agg'!AA$59:AA$67),IF(AND('C Report'!$K$2=AB$12,'C Report'!$K$3=1),(SUMIF('WOW PMPM &amp; Agg'!$B$59:$B$67,'Summary TC'!$B245,'WOW PMPM &amp; Agg'!AA$59:AA$67)*0.25),IF(AND('C Report'!$K$2=AB$12,'C Report'!$K$3=2),(SUMIF('WOW PMPM &amp; Agg'!$B$59:$B$67,'Summary TC'!$B245,'WOW PMPM &amp; Agg'!AA$59:AA$67)*0.5),IF(AND('C Report'!$K$2=AB$12,'C Report'!$K$3=3),(SUMIF('WOW PMPM &amp; Agg'!$B$59:$B$67,'Summary TC'!$B245,'WOW PMPM &amp; Agg'!AA$59:AA$67)*0.75),IF(AND('C Report'!$K$2=AB$12,'C Report'!$K$3=4),SUMIF('WOW PMPM &amp; Agg'!$B$59:$B$67,'Summary TC'!$B245,'WOW PMPM &amp; Agg'!AA$59:AA$67),""))))),SUMIF('WOW PMPM &amp; Agg'!$B$59:$B$67,'Summary TC'!$B245,'WOW PMPM &amp; Agg'!AA$59:AA$67)))</f>
        <v>0</v>
      </c>
      <c r="AC245" s="588">
        <f>IF($D$243="Yes",AC260,IF($B$8="Actuals Only",IF('C Report'!$K$2&gt;AC$12,SUMIF('WOW PMPM &amp; Agg'!$B$59:$B$67,'Summary TC'!$B245,'WOW PMPM &amp; Agg'!AB$59:AB$67),IF(AND('C Report'!$K$2=AC$12,'C Report'!$K$3=1),(SUMIF('WOW PMPM &amp; Agg'!$B$59:$B$67,'Summary TC'!$B245,'WOW PMPM &amp; Agg'!AB$59:AB$67)*0.25),IF(AND('C Report'!$K$2=AC$12,'C Report'!$K$3=2),(SUMIF('WOW PMPM &amp; Agg'!$B$59:$B$67,'Summary TC'!$B245,'WOW PMPM &amp; Agg'!AB$59:AB$67)*0.5),IF(AND('C Report'!$K$2=AC$12,'C Report'!$K$3=3),(SUMIF('WOW PMPM &amp; Agg'!$B$59:$B$67,'Summary TC'!$B245,'WOW PMPM &amp; Agg'!AB$59:AB$67)*0.75),IF(AND('C Report'!$K$2=AC$12,'C Report'!$K$3=4),SUMIF('WOW PMPM &amp; Agg'!$B$59:$B$67,'Summary TC'!$B245,'WOW PMPM &amp; Agg'!AB$59:AB$67),""))))),SUMIF('WOW PMPM &amp; Agg'!$B$59:$B$67,'Summary TC'!$B245,'WOW PMPM &amp; Agg'!AB$59:AB$67)))</f>
        <v>0</v>
      </c>
      <c r="AD245" s="588">
        <f>IF($D$243="Yes",AD260,IF($B$8="Actuals Only",IF('C Report'!$K$2&gt;AD$12,SUMIF('WOW PMPM &amp; Agg'!$B$59:$B$67,'Summary TC'!$B245,'WOW PMPM &amp; Agg'!AC$59:AC$67),IF(AND('C Report'!$K$2=AD$12,'C Report'!$K$3=1),(SUMIF('WOW PMPM &amp; Agg'!$B$59:$B$67,'Summary TC'!$B245,'WOW PMPM &amp; Agg'!AC$59:AC$67)*0.25),IF(AND('C Report'!$K$2=AD$12,'C Report'!$K$3=2),(SUMIF('WOW PMPM &amp; Agg'!$B$59:$B$67,'Summary TC'!$B245,'WOW PMPM &amp; Agg'!AC$59:AC$67)*0.5),IF(AND('C Report'!$K$2=AD$12,'C Report'!$K$3=3),(SUMIF('WOW PMPM &amp; Agg'!$B$59:$B$67,'Summary TC'!$B245,'WOW PMPM &amp; Agg'!AC$59:AC$67)*0.75),IF(AND('C Report'!$K$2=AD$12,'C Report'!$K$3=4),SUMIF('WOW PMPM &amp; Agg'!$B$59:$B$67,'Summary TC'!$B245,'WOW PMPM &amp; Agg'!AC$59:AC$67),""))))),SUMIF('WOW PMPM &amp; Agg'!$B$59:$B$67,'Summary TC'!$B245,'WOW PMPM &amp; Agg'!AC$59:AC$67)))</f>
        <v>0</v>
      </c>
      <c r="AE245" s="588">
        <f>IF($D$243="Yes",AE260,IF($B$8="Actuals Only",IF('C Report'!$K$2&gt;AE$12,SUMIF('WOW PMPM &amp; Agg'!$B$59:$B$67,'Summary TC'!$B245,'WOW PMPM &amp; Agg'!AD$59:AD$67),IF(AND('C Report'!$K$2=AE$12,'C Report'!$K$3=1),(SUMIF('WOW PMPM &amp; Agg'!$B$59:$B$67,'Summary TC'!$B245,'WOW PMPM &amp; Agg'!AD$59:AD$67)*0.25),IF(AND('C Report'!$K$2=AE$12,'C Report'!$K$3=2),(SUMIF('WOW PMPM &amp; Agg'!$B$59:$B$67,'Summary TC'!$B245,'WOW PMPM &amp; Agg'!AD$59:AD$67)*0.5),IF(AND('C Report'!$K$2=AE$12,'C Report'!$K$3=3),(SUMIF('WOW PMPM &amp; Agg'!$B$59:$B$67,'Summary TC'!$B245,'WOW PMPM &amp; Agg'!AD$59:AD$67)*0.75),IF(AND('C Report'!$K$2=AE$12,'C Report'!$K$3=4),SUMIF('WOW PMPM &amp; Agg'!$B$59:$B$67,'Summary TC'!$B245,'WOW PMPM &amp; Agg'!AD$59:AD$67),""))))),SUMIF('WOW PMPM &amp; Agg'!$B$59:$B$67,'Summary TC'!$B245,'WOW PMPM &amp; Agg'!AD$59:AD$67)))</f>
        <v>0</v>
      </c>
      <c r="AF245" s="588">
        <f>IF($D$243="Yes",AF260,IF($B$8="Actuals Only",IF('C Report'!$K$2&gt;AF$12,SUMIF('WOW PMPM &amp; Agg'!$B$59:$B$67,'Summary TC'!$B245,'WOW PMPM &amp; Agg'!AE$59:AE$67),IF(AND('C Report'!$K$2=AF$12,'C Report'!$K$3=1),(SUMIF('WOW PMPM &amp; Agg'!$B$59:$B$67,'Summary TC'!$B245,'WOW PMPM &amp; Agg'!AE$59:AE$67)*0.25),IF(AND('C Report'!$K$2=AF$12,'C Report'!$K$3=2),(SUMIF('WOW PMPM &amp; Agg'!$B$59:$B$67,'Summary TC'!$B245,'WOW PMPM &amp; Agg'!AE$59:AE$67)*0.5),IF(AND('C Report'!$K$2=AF$12,'C Report'!$K$3=3),(SUMIF('WOW PMPM &amp; Agg'!$B$59:$B$67,'Summary TC'!$B245,'WOW PMPM &amp; Agg'!AE$59:AE$67)*0.75),IF(AND('C Report'!$K$2=AF$12,'C Report'!$K$3=4),SUMIF('WOW PMPM &amp; Agg'!$B$59:$B$67,'Summary TC'!$B245,'WOW PMPM &amp; Agg'!AE$59:AE$67),""))))),SUMIF('WOW PMPM &amp; Agg'!$B$59:$B$67,'Summary TC'!$B245,'WOW PMPM &amp; Agg'!AE$59:AE$67)))</f>
        <v>0</v>
      </c>
      <c r="AG245" s="588">
        <f>IF($D$243="Yes",AG260,IF($B$8="Actuals Only",IF('C Report'!$K$2&gt;AG$12,SUMIF('WOW PMPM &amp; Agg'!$B$59:$B$67,'Summary TC'!$B245,'WOW PMPM &amp; Agg'!AF$59:AF$67),IF(AND('C Report'!$K$2=AG$12,'C Report'!$K$3=1),(SUMIF('WOW PMPM &amp; Agg'!$B$59:$B$67,'Summary TC'!$B245,'WOW PMPM &amp; Agg'!AF$59:AF$67)*0.25),IF(AND('C Report'!$K$2=AG$12,'C Report'!$K$3=2),(SUMIF('WOW PMPM &amp; Agg'!$B$59:$B$67,'Summary TC'!$B245,'WOW PMPM &amp; Agg'!AF$59:AF$67)*0.5),IF(AND('C Report'!$K$2=AG$12,'C Report'!$K$3=3),(SUMIF('WOW PMPM &amp; Agg'!$B$59:$B$67,'Summary TC'!$B245,'WOW PMPM &amp; Agg'!AF$59:AF$67)*0.75),IF(AND('C Report'!$K$2=AG$12,'C Report'!$K$3=4),SUMIF('WOW PMPM &amp; Agg'!$B$59:$B$67,'Summary TC'!$B245,'WOW PMPM &amp; Agg'!AF$59:AF$67),""))))),SUMIF('WOW PMPM &amp; Agg'!$B$59:$B$67,'Summary TC'!$B245,'WOW PMPM &amp; Agg'!AF$59:AF$67)))</f>
        <v>0</v>
      </c>
      <c r="AH245" s="588">
        <f>IF($D$243="Yes",AH260,IF($B$8="Actuals Only",IF('C Report'!$K$2&gt;AH$12,SUMIF('WOW PMPM &amp; Agg'!$B$59:$B$67,'Summary TC'!$B245,'WOW PMPM &amp; Agg'!AG$59:AG$67),IF(AND('C Report'!$K$2=AH$12,'C Report'!$K$3=1),(SUMIF('WOW PMPM &amp; Agg'!$B$59:$B$67,'Summary TC'!$B245,'WOW PMPM &amp; Agg'!AG$59:AG$67)*0.25),IF(AND('C Report'!$K$2=AH$12,'C Report'!$K$3=2),(SUMIF('WOW PMPM &amp; Agg'!$B$59:$B$67,'Summary TC'!$B245,'WOW PMPM &amp; Agg'!AG$59:AG$67)*0.5),IF(AND('C Report'!$K$2=AH$12,'C Report'!$K$3=3),(SUMIF('WOW PMPM &amp; Agg'!$B$59:$B$67,'Summary TC'!$B245,'WOW PMPM &amp; Agg'!AG$59:AG$67)*0.75),IF(AND('C Report'!$K$2=AH$12,'C Report'!$K$3=4),SUMIF('WOW PMPM &amp; Agg'!$B$59:$B$67,'Summary TC'!$B245,'WOW PMPM &amp; Agg'!AG$59:AG$67),""))))),SUMIF('WOW PMPM &amp; Agg'!$B$59:$B$67,'Summary TC'!$B245,'WOW PMPM &amp; Agg'!AG$59:AG$67)))</f>
        <v>0</v>
      </c>
      <c r="AI245" s="618"/>
    </row>
    <row r="246" spans="2:35" hidden="1" x14ac:dyDescent="0.2">
      <c r="B246" s="539" t="str">
        <f>IFERROR(VLOOKUP(C246,'MEG Def'!$A$60:$B$62,2),"")</f>
        <v/>
      </c>
      <c r="C246" s="576"/>
      <c r="D246" s="617" t="str">
        <f>IF($C246&lt;&gt;0,"Total","")</f>
        <v/>
      </c>
      <c r="E246" s="588">
        <f>IF($D$243="Yes",E261,IF($B$8="Actuals Only",IF('C Report'!$K$2&gt;E$12,SUMIF('WOW PMPM &amp; Agg'!$B$59:$B$67,'Summary TC'!$B246,'WOW PMPM &amp; Agg'!D$59:D$67),IF(AND('C Report'!$K$2=E$12,'C Report'!$K$3=1),(SUMIF('WOW PMPM &amp; Agg'!$B$59:$B$67,'Summary TC'!$B246,'WOW PMPM &amp; Agg'!D$59:D$67)*0.25),IF(AND('C Report'!$K$2=E$12,'C Report'!$K$3=2),(SUMIF('WOW PMPM &amp; Agg'!$B$59:$B$67,'Summary TC'!$B246,'WOW PMPM &amp; Agg'!D$59:D$67)*0.5),IF(AND('C Report'!$K$2=E$12,'C Report'!$K$3=3),(SUMIF('WOW PMPM &amp; Agg'!$B$59:$B$67,'Summary TC'!$B246,'WOW PMPM &amp; Agg'!D$59:D$67)*0.75),IF(AND('C Report'!$K$2=E$12,'C Report'!$K$3=4),SUMIF('WOW PMPM &amp; Agg'!$B$59:$B$67,'Summary TC'!$B246,'WOW PMPM &amp; Agg'!D$59:D$67),""))))),SUMIF('WOW PMPM &amp; Agg'!$B$59:$B$67,'Summary TC'!$B246,'WOW PMPM &amp; Agg'!D$59:D$67)))</f>
        <v>0</v>
      </c>
      <c r="F246" s="588">
        <f>IF($D$243="Yes",F261,IF($B$8="Actuals Only",IF('C Report'!$K$2&gt;F$12,SUMIF('WOW PMPM &amp; Agg'!$B$59:$B$67,'Summary TC'!$B246,'WOW PMPM &amp; Agg'!E$59:E$67),IF(AND('C Report'!$K$2=F$12,'C Report'!$K$3=1),(SUMIF('WOW PMPM &amp; Agg'!$B$59:$B$67,'Summary TC'!$B246,'WOW PMPM &amp; Agg'!E$59:E$67)*0.25),IF(AND('C Report'!$K$2=F$12,'C Report'!$K$3=2),(SUMIF('WOW PMPM &amp; Agg'!$B$59:$B$67,'Summary TC'!$B246,'WOW PMPM &amp; Agg'!E$59:E$67)*0.5),IF(AND('C Report'!$K$2=F$12,'C Report'!$K$3=3),(SUMIF('WOW PMPM &amp; Agg'!$B$59:$B$67,'Summary TC'!$B246,'WOW PMPM &amp; Agg'!E$59:E$67)*0.75),IF(AND('C Report'!$K$2=F$12,'C Report'!$K$3=4),SUMIF('WOW PMPM &amp; Agg'!$B$59:$B$67,'Summary TC'!$B246,'WOW PMPM &amp; Agg'!E$59:E$67),""))))),SUMIF('WOW PMPM &amp; Agg'!$B$59:$B$67,'Summary TC'!$B246,'WOW PMPM &amp; Agg'!E$59:E$67)))</f>
        <v>0</v>
      </c>
      <c r="G246" s="588">
        <f>IF($D$243="Yes",G261,IF($B$8="Actuals Only",IF('C Report'!$K$2&gt;G$12,SUMIF('WOW PMPM &amp; Agg'!$B$59:$B$67,'Summary TC'!$B246,'WOW PMPM &amp; Agg'!F$59:F$67),IF(AND('C Report'!$K$2=G$12,'C Report'!$K$3=1),(SUMIF('WOW PMPM &amp; Agg'!$B$59:$B$67,'Summary TC'!$B246,'WOW PMPM &amp; Agg'!F$59:F$67)*0.25),IF(AND('C Report'!$K$2=G$12,'C Report'!$K$3=2),(SUMIF('WOW PMPM &amp; Agg'!$B$59:$B$67,'Summary TC'!$B246,'WOW PMPM &amp; Agg'!F$59:F$67)*0.5),IF(AND('C Report'!$K$2=G$12,'C Report'!$K$3=3),(SUMIF('WOW PMPM &amp; Agg'!$B$59:$B$67,'Summary TC'!$B246,'WOW PMPM &amp; Agg'!F$59:F$67)*0.75),IF(AND('C Report'!$K$2=G$12,'C Report'!$K$3=4),SUMIF('WOW PMPM &amp; Agg'!$B$59:$B$67,'Summary TC'!$B246,'WOW PMPM &amp; Agg'!F$59:F$67),""))))),SUMIF('WOW PMPM &amp; Agg'!$B$59:$B$67,'Summary TC'!$B246,'WOW PMPM &amp; Agg'!F$59:F$67)))</f>
        <v>0</v>
      </c>
      <c r="H246" s="588">
        <f>IF($D$243="Yes",H261,IF($B$8="Actuals Only",IF('C Report'!$K$2&gt;H$12,SUMIF('WOW PMPM &amp; Agg'!$B$59:$B$67,'Summary TC'!$B246,'WOW PMPM &amp; Agg'!G$59:G$67),IF(AND('C Report'!$K$2=H$12,'C Report'!$K$3=1),(SUMIF('WOW PMPM &amp; Agg'!$B$59:$B$67,'Summary TC'!$B246,'WOW PMPM &amp; Agg'!G$59:G$67)*0.25),IF(AND('C Report'!$K$2=H$12,'C Report'!$K$3=2),(SUMIF('WOW PMPM &amp; Agg'!$B$59:$B$67,'Summary TC'!$B246,'WOW PMPM &amp; Agg'!G$59:G$67)*0.5),IF(AND('C Report'!$K$2=H$12,'C Report'!$K$3=3),(SUMIF('WOW PMPM &amp; Agg'!$B$59:$B$67,'Summary TC'!$B246,'WOW PMPM &amp; Agg'!G$59:G$67)*0.75),IF(AND('C Report'!$K$2=H$12,'C Report'!$K$3=4),SUMIF('WOW PMPM &amp; Agg'!$B$59:$B$67,'Summary TC'!$B246,'WOW PMPM &amp; Agg'!G$59:G$67),""))))),SUMIF('WOW PMPM &amp; Agg'!$B$59:$B$67,'Summary TC'!$B246,'WOW PMPM &amp; Agg'!G$59:G$67)))</f>
        <v>0</v>
      </c>
      <c r="I246" s="588">
        <f>IF($D$243="Yes",I261,IF($B$8="Actuals Only",IF('C Report'!$K$2&gt;I$12,SUMIF('WOW PMPM &amp; Agg'!$B$59:$B$67,'Summary TC'!$B246,'WOW PMPM &amp; Agg'!H$59:H$67),IF(AND('C Report'!$K$2=I$12,'C Report'!$K$3=1),(SUMIF('WOW PMPM &amp; Agg'!$B$59:$B$67,'Summary TC'!$B246,'WOW PMPM &amp; Agg'!H$59:H$67)*0.25),IF(AND('C Report'!$K$2=I$12,'C Report'!$K$3=2),(SUMIF('WOW PMPM &amp; Agg'!$B$59:$B$67,'Summary TC'!$B246,'WOW PMPM &amp; Agg'!H$59:H$67)*0.5),IF(AND('C Report'!$K$2=I$12,'C Report'!$K$3=3),(SUMIF('WOW PMPM &amp; Agg'!$B$59:$B$67,'Summary TC'!$B246,'WOW PMPM &amp; Agg'!H$59:H$67)*0.75),IF(AND('C Report'!$K$2=I$12,'C Report'!$K$3=4),SUMIF('WOW PMPM &amp; Agg'!$B$59:$B$67,'Summary TC'!$B246,'WOW PMPM &amp; Agg'!H$59:H$67),""))))),SUMIF('WOW PMPM &amp; Agg'!$B$59:$B$67,'Summary TC'!$B246,'WOW PMPM &amp; Agg'!H$59:H$67)))</f>
        <v>0</v>
      </c>
      <c r="J246" s="588">
        <f>IF($D$243="Yes",J261,IF($B$8="Actuals Only",IF('C Report'!$K$2&gt;J$12,SUMIF('WOW PMPM &amp; Agg'!$B$59:$B$67,'Summary TC'!$B246,'WOW PMPM &amp; Agg'!I$59:I$67),IF(AND('C Report'!$K$2=J$12,'C Report'!$K$3=1),(SUMIF('WOW PMPM &amp; Agg'!$B$59:$B$67,'Summary TC'!$B246,'WOW PMPM &amp; Agg'!I$59:I$67)*0.25),IF(AND('C Report'!$K$2=J$12,'C Report'!$K$3=2),(SUMIF('WOW PMPM &amp; Agg'!$B$59:$B$67,'Summary TC'!$B246,'WOW PMPM &amp; Agg'!I$59:I$67)*0.5),IF(AND('C Report'!$K$2=J$12,'C Report'!$K$3=3),(SUMIF('WOW PMPM &amp; Agg'!$B$59:$B$67,'Summary TC'!$B246,'WOW PMPM &amp; Agg'!I$59:I$67)*0.75),IF(AND('C Report'!$K$2=J$12,'C Report'!$K$3=4),SUMIF('WOW PMPM &amp; Agg'!$B$59:$B$67,'Summary TC'!$B246,'WOW PMPM &amp; Agg'!I$59:I$67),""))))),SUMIF('WOW PMPM &amp; Agg'!$B$59:$B$67,'Summary TC'!$B246,'WOW PMPM &amp; Agg'!I$59:I$67)))</f>
        <v>0</v>
      </c>
      <c r="K246" s="588">
        <f>IF($D$243="Yes",K261,IF($B$8="Actuals Only",IF('C Report'!$K$2&gt;K$12,SUMIF('WOW PMPM &amp; Agg'!$B$59:$B$67,'Summary TC'!$B246,'WOW PMPM &amp; Agg'!J$59:J$67),IF(AND('C Report'!$K$2=K$12,'C Report'!$K$3=1),(SUMIF('WOW PMPM &amp; Agg'!$B$59:$B$67,'Summary TC'!$B246,'WOW PMPM &amp; Agg'!J$59:J$67)*0.25),IF(AND('C Report'!$K$2=K$12,'C Report'!$K$3=2),(SUMIF('WOW PMPM &amp; Agg'!$B$59:$B$67,'Summary TC'!$B246,'WOW PMPM &amp; Agg'!J$59:J$67)*0.5),IF(AND('C Report'!$K$2=K$12,'C Report'!$K$3=3),(SUMIF('WOW PMPM &amp; Agg'!$B$59:$B$67,'Summary TC'!$B246,'WOW PMPM &amp; Agg'!J$59:J$67)*0.75),IF(AND('C Report'!$K$2=K$12,'C Report'!$K$3=4),SUMIF('WOW PMPM &amp; Agg'!$B$59:$B$67,'Summary TC'!$B246,'WOW PMPM &amp; Agg'!J$59:J$67),""))))),SUMIF('WOW PMPM &amp; Agg'!$B$59:$B$67,'Summary TC'!$B246,'WOW PMPM &amp; Agg'!J$59:J$67)))</f>
        <v>0</v>
      </c>
      <c r="L246" s="588">
        <f>IF($D$243="Yes",L261,IF($B$8="Actuals Only",IF('C Report'!$K$2&gt;L$12,SUMIF('WOW PMPM &amp; Agg'!$B$59:$B$67,'Summary TC'!$B246,'WOW PMPM &amp; Agg'!K$59:K$67),IF(AND('C Report'!$K$2=L$12,'C Report'!$K$3=1),(SUMIF('WOW PMPM &amp; Agg'!$B$59:$B$67,'Summary TC'!$B246,'WOW PMPM &amp; Agg'!K$59:K$67)*0.25),IF(AND('C Report'!$K$2=L$12,'C Report'!$K$3=2),(SUMIF('WOW PMPM &amp; Agg'!$B$59:$B$67,'Summary TC'!$B246,'WOW PMPM &amp; Agg'!K$59:K$67)*0.5),IF(AND('C Report'!$K$2=L$12,'C Report'!$K$3=3),(SUMIF('WOW PMPM &amp; Agg'!$B$59:$B$67,'Summary TC'!$B246,'WOW PMPM &amp; Agg'!K$59:K$67)*0.75),IF(AND('C Report'!$K$2=L$12,'C Report'!$K$3=4),SUMIF('WOW PMPM &amp; Agg'!$B$59:$B$67,'Summary TC'!$B246,'WOW PMPM &amp; Agg'!K$59:K$67),""))))),SUMIF('WOW PMPM &amp; Agg'!$B$59:$B$67,'Summary TC'!$B246,'WOW PMPM &amp; Agg'!K$59:K$67)))</f>
        <v>0</v>
      </c>
      <c r="M246" s="588">
        <f>IF($D$243="Yes",M261,IF($B$8="Actuals Only",IF('C Report'!$K$2&gt;M$12,SUMIF('WOW PMPM &amp; Agg'!$B$59:$B$67,'Summary TC'!$B246,'WOW PMPM &amp; Agg'!L$59:L$67),IF(AND('C Report'!$K$2=M$12,'C Report'!$K$3=1),(SUMIF('WOW PMPM &amp; Agg'!$B$59:$B$67,'Summary TC'!$B246,'WOW PMPM &amp; Agg'!L$59:L$67)*0.25),IF(AND('C Report'!$K$2=M$12,'C Report'!$K$3=2),(SUMIF('WOW PMPM &amp; Agg'!$B$59:$B$67,'Summary TC'!$B246,'WOW PMPM &amp; Agg'!L$59:L$67)*0.5),IF(AND('C Report'!$K$2=M$12,'C Report'!$K$3=3),(SUMIF('WOW PMPM &amp; Agg'!$B$59:$B$67,'Summary TC'!$B246,'WOW PMPM &amp; Agg'!L$59:L$67)*0.75),IF(AND('C Report'!$K$2=M$12,'C Report'!$K$3=4),SUMIF('WOW PMPM &amp; Agg'!$B$59:$B$67,'Summary TC'!$B246,'WOW PMPM &amp; Agg'!L$59:L$67),""))))),SUMIF('WOW PMPM &amp; Agg'!$B$59:$B$67,'Summary TC'!$B246,'WOW PMPM &amp; Agg'!L$59:L$67)))</f>
        <v>0</v>
      </c>
      <c r="N246" s="588">
        <f>IF($D$243="Yes",N261,IF($B$8="Actuals Only",IF('C Report'!$K$2&gt;N$12,SUMIF('WOW PMPM &amp; Agg'!$B$59:$B$67,'Summary TC'!$B246,'WOW PMPM &amp; Agg'!M$59:M$67),IF(AND('C Report'!$K$2=N$12,'C Report'!$K$3=1),(SUMIF('WOW PMPM &amp; Agg'!$B$59:$B$67,'Summary TC'!$B246,'WOW PMPM &amp; Agg'!M$59:M$67)*0.25),IF(AND('C Report'!$K$2=N$12,'C Report'!$K$3=2),(SUMIF('WOW PMPM &amp; Agg'!$B$59:$B$67,'Summary TC'!$B246,'WOW PMPM &amp; Agg'!M$59:M$67)*0.5),IF(AND('C Report'!$K$2=N$12,'C Report'!$K$3=3),(SUMIF('WOW PMPM &amp; Agg'!$B$59:$B$67,'Summary TC'!$B246,'WOW PMPM &amp; Agg'!M$59:M$67)*0.75),IF(AND('C Report'!$K$2=N$12,'C Report'!$K$3=4),SUMIF('WOW PMPM &amp; Agg'!$B$59:$B$67,'Summary TC'!$B246,'WOW PMPM &amp; Agg'!M$59:M$67),""))))),SUMIF('WOW PMPM &amp; Agg'!$B$59:$B$67,'Summary TC'!$B246,'WOW PMPM &amp; Agg'!M$59:M$67)))</f>
        <v>0</v>
      </c>
      <c r="O246" s="588">
        <f>IF($D$243="Yes",O261,IF($B$8="Actuals Only",IF('C Report'!$K$2&gt;O$12,SUMIF('WOW PMPM &amp; Agg'!$B$59:$B$67,'Summary TC'!$B246,'WOW PMPM &amp; Agg'!N$59:N$67),IF(AND('C Report'!$K$2=O$12,'C Report'!$K$3=1),(SUMIF('WOW PMPM &amp; Agg'!$B$59:$B$67,'Summary TC'!$B246,'WOW PMPM &amp; Agg'!N$59:N$67)*0.25),IF(AND('C Report'!$K$2=O$12,'C Report'!$K$3=2),(SUMIF('WOW PMPM &amp; Agg'!$B$59:$B$67,'Summary TC'!$B246,'WOW PMPM &amp; Agg'!N$59:N$67)*0.5),IF(AND('C Report'!$K$2=O$12,'C Report'!$K$3=3),(SUMIF('WOW PMPM &amp; Agg'!$B$59:$B$67,'Summary TC'!$B246,'WOW PMPM &amp; Agg'!N$59:N$67)*0.75),IF(AND('C Report'!$K$2=O$12,'C Report'!$K$3=4),SUMIF('WOW PMPM &amp; Agg'!$B$59:$B$67,'Summary TC'!$B246,'WOW PMPM &amp; Agg'!N$59:N$67),""))))),SUMIF('WOW PMPM &amp; Agg'!$B$59:$B$67,'Summary TC'!$B246,'WOW PMPM &amp; Agg'!N$59:N$67)))</f>
        <v>0</v>
      </c>
      <c r="P246" s="588">
        <f>IF($D$243="Yes",P261,IF($B$8="Actuals Only",IF('C Report'!$K$2&gt;P$12,SUMIF('WOW PMPM &amp; Agg'!$B$59:$B$67,'Summary TC'!$B246,'WOW PMPM &amp; Agg'!O$59:O$67),IF(AND('C Report'!$K$2=P$12,'C Report'!$K$3=1),(SUMIF('WOW PMPM &amp; Agg'!$B$59:$B$67,'Summary TC'!$B246,'WOW PMPM &amp; Agg'!O$59:O$67)*0.25),IF(AND('C Report'!$K$2=P$12,'C Report'!$K$3=2),(SUMIF('WOW PMPM &amp; Agg'!$B$59:$B$67,'Summary TC'!$B246,'WOW PMPM &amp; Agg'!O$59:O$67)*0.5),IF(AND('C Report'!$K$2=P$12,'C Report'!$K$3=3),(SUMIF('WOW PMPM &amp; Agg'!$B$59:$B$67,'Summary TC'!$B246,'WOW PMPM &amp; Agg'!O$59:O$67)*0.75),IF(AND('C Report'!$K$2=P$12,'C Report'!$K$3=4),SUMIF('WOW PMPM &amp; Agg'!$B$59:$B$67,'Summary TC'!$B246,'WOW PMPM &amp; Agg'!O$59:O$67),""))))),SUMIF('WOW PMPM &amp; Agg'!$B$59:$B$67,'Summary TC'!$B246,'WOW PMPM &amp; Agg'!O$59:O$67)))</f>
        <v>0</v>
      </c>
      <c r="Q246" s="588">
        <f>IF($D$243="Yes",Q261,IF($B$8="Actuals Only",IF('C Report'!$K$2&gt;Q$12,SUMIF('WOW PMPM &amp; Agg'!$B$59:$B$67,'Summary TC'!$B246,'WOW PMPM &amp; Agg'!P$59:P$67),IF(AND('C Report'!$K$2=Q$12,'C Report'!$K$3=1),(SUMIF('WOW PMPM &amp; Agg'!$B$59:$B$67,'Summary TC'!$B246,'WOW PMPM &amp; Agg'!P$59:P$67)*0.25),IF(AND('C Report'!$K$2=Q$12,'C Report'!$K$3=2),(SUMIF('WOW PMPM &amp; Agg'!$B$59:$B$67,'Summary TC'!$B246,'WOW PMPM &amp; Agg'!P$59:P$67)*0.5),IF(AND('C Report'!$K$2=Q$12,'C Report'!$K$3=3),(SUMIF('WOW PMPM &amp; Agg'!$B$59:$B$67,'Summary TC'!$B246,'WOW PMPM &amp; Agg'!P$59:P$67)*0.75),IF(AND('C Report'!$K$2=Q$12,'C Report'!$K$3=4),SUMIF('WOW PMPM &amp; Agg'!$B$59:$B$67,'Summary TC'!$B246,'WOW PMPM &amp; Agg'!P$59:P$67),""))))),SUMIF('WOW PMPM &amp; Agg'!$B$59:$B$67,'Summary TC'!$B246,'WOW PMPM &amp; Agg'!P$59:P$67)))</f>
        <v>0</v>
      </c>
      <c r="R246" s="588">
        <f>IF($D$243="Yes",R261,IF($B$8="Actuals Only",IF('C Report'!$K$2&gt;R$12,SUMIF('WOW PMPM &amp; Agg'!$B$59:$B$67,'Summary TC'!$B246,'WOW PMPM &amp; Agg'!Q$59:Q$67),IF(AND('C Report'!$K$2=R$12,'C Report'!$K$3=1),(SUMIF('WOW PMPM &amp; Agg'!$B$59:$B$67,'Summary TC'!$B246,'WOW PMPM &amp; Agg'!Q$59:Q$67)*0.25),IF(AND('C Report'!$K$2=R$12,'C Report'!$K$3=2),(SUMIF('WOW PMPM &amp; Agg'!$B$59:$B$67,'Summary TC'!$B246,'WOW PMPM &amp; Agg'!Q$59:Q$67)*0.5),IF(AND('C Report'!$K$2=R$12,'C Report'!$K$3=3),(SUMIF('WOW PMPM &amp; Agg'!$B$59:$B$67,'Summary TC'!$B246,'WOW PMPM &amp; Agg'!Q$59:Q$67)*0.75),IF(AND('C Report'!$K$2=R$12,'C Report'!$K$3=4),SUMIF('WOW PMPM &amp; Agg'!$B$59:$B$67,'Summary TC'!$B246,'WOW PMPM &amp; Agg'!Q$59:Q$67),""))))),SUMIF('WOW PMPM &amp; Agg'!$B$59:$B$67,'Summary TC'!$B246,'WOW PMPM &amp; Agg'!Q$59:Q$67)))</f>
        <v>0</v>
      </c>
      <c r="S246" s="588">
        <f>IF($D$243="Yes",S261,IF($B$8="Actuals Only",IF('C Report'!$K$2&gt;S$12,SUMIF('WOW PMPM &amp; Agg'!$B$59:$B$67,'Summary TC'!$B246,'WOW PMPM &amp; Agg'!R$59:R$67),IF(AND('C Report'!$K$2=S$12,'C Report'!$K$3=1),(SUMIF('WOW PMPM &amp; Agg'!$B$59:$B$67,'Summary TC'!$B246,'WOW PMPM &amp; Agg'!R$59:R$67)*0.25),IF(AND('C Report'!$K$2=S$12,'C Report'!$K$3=2),(SUMIF('WOW PMPM &amp; Agg'!$B$59:$B$67,'Summary TC'!$B246,'WOW PMPM &amp; Agg'!R$59:R$67)*0.5),IF(AND('C Report'!$K$2=S$12,'C Report'!$K$3=3),(SUMIF('WOW PMPM &amp; Agg'!$B$59:$B$67,'Summary TC'!$B246,'WOW PMPM &amp; Agg'!R$59:R$67)*0.75),IF(AND('C Report'!$K$2=S$12,'C Report'!$K$3=4),SUMIF('WOW PMPM &amp; Agg'!$B$59:$B$67,'Summary TC'!$B246,'WOW PMPM &amp; Agg'!R$59:R$67),""))))),SUMIF('WOW PMPM &amp; Agg'!$B$59:$B$67,'Summary TC'!$B246,'WOW PMPM &amp; Agg'!R$59:R$67)))</f>
        <v>0</v>
      </c>
      <c r="T246" s="588">
        <f>IF($D$243="Yes",T261,IF($B$8="Actuals Only",IF('C Report'!$K$2&gt;T$12,SUMIF('WOW PMPM &amp; Agg'!$B$59:$B$67,'Summary TC'!$B246,'WOW PMPM &amp; Agg'!S$59:S$67),IF(AND('C Report'!$K$2=T$12,'C Report'!$K$3=1),(SUMIF('WOW PMPM &amp; Agg'!$B$59:$B$67,'Summary TC'!$B246,'WOW PMPM &amp; Agg'!S$59:S$67)*0.25),IF(AND('C Report'!$K$2=T$12,'C Report'!$K$3=2),(SUMIF('WOW PMPM &amp; Agg'!$B$59:$B$67,'Summary TC'!$B246,'WOW PMPM &amp; Agg'!S$59:S$67)*0.5),IF(AND('C Report'!$K$2=T$12,'C Report'!$K$3=3),(SUMIF('WOW PMPM &amp; Agg'!$B$59:$B$67,'Summary TC'!$B246,'WOW PMPM &amp; Agg'!S$59:S$67)*0.75),IF(AND('C Report'!$K$2=T$12,'C Report'!$K$3=4),SUMIF('WOW PMPM &amp; Agg'!$B$59:$B$67,'Summary TC'!$B246,'WOW PMPM &amp; Agg'!S$59:S$67),""))))),SUMIF('WOW PMPM &amp; Agg'!$B$59:$B$67,'Summary TC'!$B246,'WOW PMPM &amp; Agg'!S$59:S$67)))</f>
        <v>0</v>
      </c>
      <c r="U246" s="588">
        <f>IF($D$243="Yes",U261,IF($B$8="Actuals Only",IF('C Report'!$K$2&gt;U$12,SUMIF('WOW PMPM &amp; Agg'!$B$59:$B$67,'Summary TC'!$B246,'WOW PMPM &amp; Agg'!T$59:T$67),IF(AND('C Report'!$K$2=U$12,'C Report'!$K$3=1),(SUMIF('WOW PMPM &amp; Agg'!$B$59:$B$67,'Summary TC'!$B246,'WOW PMPM &amp; Agg'!T$59:T$67)*0.25),IF(AND('C Report'!$K$2=U$12,'C Report'!$K$3=2),(SUMIF('WOW PMPM &amp; Agg'!$B$59:$B$67,'Summary TC'!$B246,'WOW PMPM &amp; Agg'!T$59:T$67)*0.5),IF(AND('C Report'!$K$2=U$12,'C Report'!$K$3=3),(SUMIF('WOW PMPM &amp; Agg'!$B$59:$B$67,'Summary TC'!$B246,'WOW PMPM &amp; Agg'!T$59:T$67)*0.75),IF(AND('C Report'!$K$2=U$12,'C Report'!$K$3=4),SUMIF('WOW PMPM &amp; Agg'!$B$59:$B$67,'Summary TC'!$B246,'WOW PMPM &amp; Agg'!T$59:T$67),""))))),SUMIF('WOW PMPM &amp; Agg'!$B$59:$B$67,'Summary TC'!$B246,'WOW PMPM &amp; Agg'!T$59:T$67)))</f>
        <v>0</v>
      </c>
      <c r="V246" s="588">
        <f>IF($D$243="Yes",V261,IF($B$8="Actuals Only",IF('C Report'!$K$2&gt;V$12,SUMIF('WOW PMPM &amp; Agg'!$B$59:$B$67,'Summary TC'!$B246,'WOW PMPM &amp; Agg'!U$59:U$67),IF(AND('C Report'!$K$2=V$12,'C Report'!$K$3=1),(SUMIF('WOW PMPM &amp; Agg'!$B$59:$B$67,'Summary TC'!$B246,'WOW PMPM &amp; Agg'!U$59:U$67)*0.25),IF(AND('C Report'!$K$2=V$12,'C Report'!$K$3=2),(SUMIF('WOW PMPM &amp; Agg'!$B$59:$B$67,'Summary TC'!$B246,'WOW PMPM &amp; Agg'!U$59:U$67)*0.5),IF(AND('C Report'!$K$2=V$12,'C Report'!$K$3=3),(SUMIF('WOW PMPM &amp; Agg'!$B$59:$B$67,'Summary TC'!$B246,'WOW PMPM &amp; Agg'!U$59:U$67)*0.75),IF(AND('C Report'!$K$2=V$12,'C Report'!$K$3=4),SUMIF('WOW PMPM &amp; Agg'!$B$59:$B$67,'Summary TC'!$B246,'WOW PMPM &amp; Agg'!U$59:U$67),""))))),SUMIF('WOW PMPM &amp; Agg'!$B$59:$B$67,'Summary TC'!$B246,'WOW PMPM &amp; Agg'!U$59:U$67)))</f>
        <v>0</v>
      </c>
      <c r="W246" s="588">
        <f>IF($D$243="Yes",W261,IF($B$8="Actuals Only",IF('C Report'!$K$2&gt;W$12,SUMIF('WOW PMPM &amp; Agg'!$B$59:$B$67,'Summary TC'!$B246,'WOW PMPM &amp; Agg'!V$59:V$67),IF(AND('C Report'!$K$2=W$12,'C Report'!$K$3=1),(SUMIF('WOW PMPM &amp; Agg'!$B$59:$B$67,'Summary TC'!$B246,'WOW PMPM &amp; Agg'!V$59:V$67)*0.25),IF(AND('C Report'!$K$2=W$12,'C Report'!$K$3=2),(SUMIF('WOW PMPM &amp; Agg'!$B$59:$B$67,'Summary TC'!$B246,'WOW PMPM &amp; Agg'!V$59:V$67)*0.5),IF(AND('C Report'!$K$2=W$12,'C Report'!$K$3=3),(SUMIF('WOW PMPM &amp; Agg'!$B$59:$B$67,'Summary TC'!$B246,'WOW PMPM &amp; Agg'!V$59:V$67)*0.75),IF(AND('C Report'!$K$2=W$12,'C Report'!$K$3=4),SUMIF('WOW PMPM &amp; Agg'!$B$59:$B$67,'Summary TC'!$B246,'WOW PMPM &amp; Agg'!V$59:V$67),""))))),SUMIF('WOW PMPM &amp; Agg'!$B$59:$B$67,'Summary TC'!$B246,'WOW PMPM &amp; Agg'!V$59:V$67)))</f>
        <v>0</v>
      </c>
      <c r="X246" s="588">
        <f>IF($D$243="Yes",X261,IF($B$8="Actuals Only",IF('C Report'!$K$2&gt;X$12,SUMIF('WOW PMPM &amp; Agg'!$B$59:$B$67,'Summary TC'!$B246,'WOW PMPM &amp; Agg'!W$59:W$67),IF(AND('C Report'!$K$2=X$12,'C Report'!$K$3=1),(SUMIF('WOW PMPM &amp; Agg'!$B$59:$B$67,'Summary TC'!$B246,'WOW PMPM &amp; Agg'!W$59:W$67)*0.25),IF(AND('C Report'!$K$2=X$12,'C Report'!$K$3=2),(SUMIF('WOW PMPM &amp; Agg'!$B$59:$B$67,'Summary TC'!$B246,'WOW PMPM &amp; Agg'!W$59:W$67)*0.5),IF(AND('C Report'!$K$2=X$12,'C Report'!$K$3=3),(SUMIF('WOW PMPM &amp; Agg'!$B$59:$B$67,'Summary TC'!$B246,'WOW PMPM &amp; Agg'!W$59:W$67)*0.75),IF(AND('C Report'!$K$2=X$12,'C Report'!$K$3=4),SUMIF('WOW PMPM &amp; Agg'!$B$59:$B$67,'Summary TC'!$B246,'WOW PMPM &amp; Agg'!W$59:W$67),""))))),SUMIF('WOW PMPM &amp; Agg'!$B$59:$B$67,'Summary TC'!$B246,'WOW PMPM &amp; Agg'!W$59:W$67)))</f>
        <v>0</v>
      </c>
      <c r="Y246" s="588">
        <f>IF($D$243="Yes",Y261,IF($B$8="Actuals Only",IF('C Report'!$K$2&gt;Y$12,SUMIF('WOW PMPM &amp; Agg'!$B$59:$B$67,'Summary TC'!$B246,'WOW PMPM &amp; Agg'!X$59:X$67),IF(AND('C Report'!$K$2=Y$12,'C Report'!$K$3=1),(SUMIF('WOW PMPM &amp; Agg'!$B$59:$B$67,'Summary TC'!$B246,'WOW PMPM &amp; Agg'!X$59:X$67)*0.25),IF(AND('C Report'!$K$2=Y$12,'C Report'!$K$3=2),(SUMIF('WOW PMPM &amp; Agg'!$B$59:$B$67,'Summary TC'!$B246,'WOW PMPM &amp; Agg'!X$59:X$67)*0.5),IF(AND('C Report'!$K$2=Y$12,'C Report'!$K$3=3),(SUMIF('WOW PMPM &amp; Agg'!$B$59:$B$67,'Summary TC'!$B246,'WOW PMPM &amp; Agg'!X$59:X$67)*0.75),IF(AND('C Report'!$K$2=Y$12,'C Report'!$K$3=4),SUMIF('WOW PMPM &amp; Agg'!$B$59:$B$67,'Summary TC'!$B246,'WOW PMPM &amp; Agg'!X$59:X$67),""))))),SUMIF('WOW PMPM &amp; Agg'!$B$59:$B$67,'Summary TC'!$B246,'WOW PMPM &amp; Agg'!X$59:X$67)))</f>
        <v>0</v>
      </c>
      <c r="Z246" s="588">
        <f>IF($D$243="Yes",Z261,IF($B$8="Actuals Only",IF('C Report'!$K$2&gt;Z$12,SUMIF('WOW PMPM &amp; Agg'!$B$59:$B$67,'Summary TC'!$B246,'WOW PMPM &amp; Agg'!Y$59:Y$67),IF(AND('C Report'!$K$2=Z$12,'C Report'!$K$3=1),(SUMIF('WOW PMPM &amp; Agg'!$B$59:$B$67,'Summary TC'!$B246,'WOW PMPM &amp; Agg'!Y$59:Y$67)*0.25),IF(AND('C Report'!$K$2=Z$12,'C Report'!$K$3=2),(SUMIF('WOW PMPM &amp; Agg'!$B$59:$B$67,'Summary TC'!$B246,'WOW PMPM &amp; Agg'!Y$59:Y$67)*0.5),IF(AND('C Report'!$K$2=Z$12,'C Report'!$K$3=3),(SUMIF('WOW PMPM &amp; Agg'!$B$59:$B$67,'Summary TC'!$B246,'WOW PMPM &amp; Agg'!Y$59:Y$67)*0.75),IF(AND('C Report'!$K$2=Z$12,'C Report'!$K$3=4),SUMIF('WOW PMPM &amp; Agg'!$B$59:$B$67,'Summary TC'!$B246,'WOW PMPM &amp; Agg'!Y$59:Y$67),""))))),SUMIF('WOW PMPM &amp; Agg'!$B$59:$B$67,'Summary TC'!$B246,'WOW PMPM &amp; Agg'!Y$59:Y$67)))</f>
        <v>0</v>
      </c>
      <c r="AA246" s="588">
        <f>IF($D$243="Yes",AA261,IF($B$8="Actuals Only",IF('C Report'!$K$2&gt;AA$12,SUMIF('WOW PMPM &amp; Agg'!$B$59:$B$67,'Summary TC'!$B246,'WOW PMPM &amp; Agg'!Z$59:Z$67),IF(AND('C Report'!$K$2=AA$12,'C Report'!$K$3=1),(SUMIF('WOW PMPM &amp; Agg'!$B$59:$B$67,'Summary TC'!$B246,'WOW PMPM &amp; Agg'!Z$59:Z$67)*0.25),IF(AND('C Report'!$K$2=AA$12,'C Report'!$K$3=2),(SUMIF('WOW PMPM &amp; Agg'!$B$59:$B$67,'Summary TC'!$B246,'WOW PMPM &amp; Agg'!Z$59:Z$67)*0.5),IF(AND('C Report'!$K$2=AA$12,'C Report'!$K$3=3),(SUMIF('WOW PMPM &amp; Agg'!$B$59:$B$67,'Summary TC'!$B246,'WOW PMPM &amp; Agg'!Z$59:Z$67)*0.75),IF(AND('C Report'!$K$2=AA$12,'C Report'!$K$3=4),SUMIF('WOW PMPM &amp; Agg'!$B$59:$B$67,'Summary TC'!$B246,'WOW PMPM &amp; Agg'!Z$59:Z$67),""))))),SUMIF('WOW PMPM &amp; Agg'!$B$59:$B$67,'Summary TC'!$B246,'WOW PMPM &amp; Agg'!Z$59:Z$67)))</f>
        <v>0</v>
      </c>
      <c r="AB246" s="588">
        <f>IF($D$243="Yes",AB261,IF($B$8="Actuals Only",IF('C Report'!$K$2&gt;AB$12,SUMIF('WOW PMPM &amp; Agg'!$B$59:$B$67,'Summary TC'!$B246,'WOW PMPM &amp; Agg'!AA$59:AA$67),IF(AND('C Report'!$K$2=AB$12,'C Report'!$K$3=1),(SUMIF('WOW PMPM &amp; Agg'!$B$59:$B$67,'Summary TC'!$B246,'WOW PMPM &amp; Agg'!AA$59:AA$67)*0.25),IF(AND('C Report'!$K$2=AB$12,'C Report'!$K$3=2),(SUMIF('WOW PMPM &amp; Agg'!$B$59:$B$67,'Summary TC'!$B246,'WOW PMPM &amp; Agg'!AA$59:AA$67)*0.5),IF(AND('C Report'!$K$2=AB$12,'C Report'!$K$3=3),(SUMIF('WOW PMPM &amp; Agg'!$B$59:$B$67,'Summary TC'!$B246,'WOW PMPM &amp; Agg'!AA$59:AA$67)*0.75),IF(AND('C Report'!$K$2=AB$12,'C Report'!$K$3=4),SUMIF('WOW PMPM &amp; Agg'!$B$59:$B$67,'Summary TC'!$B246,'WOW PMPM &amp; Agg'!AA$59:AA$67),""))))),SUMIF('WOW PMPM &amp; Agg'!$B$59:$B$67,'Summary TC'!$B246,'WOW PMPM &amp; Agg'!AA$59:AA$67)))</f>
        <v>0</v>
      </c>
      <c r="AC246" s="588">
        <f>IF($D$243="Yes",AC261,IF($B$8="Actuals Only",IF('C Report'!$K$2&gt;AC$12,SUMIF('WOW PMPM &amp; Agg'!$B$59:$B$67,'Summary TC'!$B246,'WOW PMPM &amp; Agg'!AB$59:AB$67),IF(AND('C Report'!$K$2=AC$12,'C Report'!$K$3=1),(SUMIF('WOW PMPM &amp; Agg'!$B$59:$B$67,'Summary TC'!$B246,'WOW PMPM &amp; Agg'!AB$59:AB$67)*0.25),IF(AND('C Report'!$K$2=AC$12,'C Report'!$K$3=2),(SUMIF('WOW PMPM &amp; Agg'!$B$59:$B$67,'Summary TC'!$B246,'WOW PMPM &amp; Agg'!AB$59:AB$67)*0.5),IF(AND('C Report'!$K$2=AC$12,'C Report'!$K$3=3),(SUMIF('WOW PMPM &amp; Agg'!$B$59:$B$67,'Summary TC'!$B246,'WOW PMPM &amp; Agg'!AB$59:AB$67)*0.75),IF(AND('C Report'!$K$2=AC$12,'C Report'!$K$3=4),SUMIF('WOW PMPM &amp; Agg'!$B$59:$B$67,'Summary TC'!$B246,'WOW PMPM &amp; Agg'!AB$59:AB$67),""))))),SUMIF('WOW PMPM &amp; Agg'!$B$59:$B$67,'Summary TC'!$B246,'WOW PMPM &amp; Agg'!AB$59:AB$67)))</f>
        <v>0</v>
      </c>
      <c r="AD246" s="588">
        <f>IF($D$243="Yes",AD261,IF($B$8="Actuals Only",IF('C Report'!$K$2&gt;AD$12,SUMIF('WOW PMPM &amp; Agg'!$B$59:$B$67,'Summary TC'!$B246,'WOW PMPM &amp; Agg'!AC$59:AC$67),IF(AND('C Report'!$K$2=AD$12,'C Report'!$K$3=1),(SUMIF('WOW PMPM &amp; Agg'!$B$59:$B$67,'Summary TC'!$B246,'WOW PMPM &amp; Agg'!AC$59:AC$67)*0.25),IF(AND('C Report'!$K$2=AD$12,'C Report'!$K$3=2),(SUMIF('WOW PMPM &amp; Agg'!$B$59:$B$67,'Summary TC'!$B246,'WOW PMPM &amp; Agg'!AC$59:AC$67)*0.5),IF(AND('C Report'!$K$2=AD$12,'C Report'!$K$3=3),(SUMIF('WOW PMPM &amp; Agg'!$B$59:$B$67,'Summary TC'!$B246,'WOW PMPM &amp; Agg'!AC$59:AC$67)*0.75),IF(AND('C Report'!$K$2=AD$12,'C Report'!$K$3=4),SUMIF('WOW PMPM &amp; Agg'!$B$59:$B$67,'Summary TC'!$B246,'WOW PMPM &amp; Agg'!AC$59:AC$67),""))))),SUMIF('WOW PMPM &amp; Agg'!$B$59:$B$67,'Summary TC'!$B246,'WOW PMPM &amp; Agg'!AC$59:AC$67)))</f>
        <v>0</v>
      </c>
      <c r="AE246" s="588">
        <f>IF($D$243="Yes",AE261,IF($B$8="Actuals Only",IF('C Report'!$K$2&gt;AE$12,SUMIF('WOW PMPM &amp; Agg'!$B$59:$B$67,'Summary TC'!$B246,'WOW PMPM &amp; Agg'!AD$59:AD$67),IF(AND('C Report'!$K$2=AE$12,'C Report'!$K$3=1),(SUMIF('WOW PMPM &amp; Agg'!$B$59:$B$67,'Summary TC'!$B246,'WOW PMPM &amp; Agg'!AD$59:AD$67)*0.25),IF(AND('C Report'!$K$2=AE$12,'C Report'!$K$3=2),(SUMIF('WOW PMPM &amp; Agg'!$B$59:$B$67,'Summary TC'!$B246,'WOW PMPM &amp; Agg'!AD$59:AD$67)*0.5),IF(AND('C Report'!$K$2=AE$12,'C Report'!$K$3=3),(SUMIF('WOW PMPM &amp; Agg'!$B$59:$B$67,'Summary TC'!$B246,'WOW PMPM &amp; Agg'!AD$59:AD$67)*0.75),IF(AND('C Report'!$K$2=AE$12,'C Report'!$K$3=4),SUMIF('WOW PMPM &amp; Agg'!$B$59:$B$67,'Summary TC'!$B246,'WOW PMPM &amp; Agg'!AD$59:AD$67),""))))),SUMIF('WOW PMPM &amp; Agg'!$B$59:$B$67,'Summary TC'!$B246,'WOW PMPM &amp; Agg'!AD$59:AD$67)))</f>
        <v>0</v>
      </c>
      <c r="AF246" s="588">
        <f>IF($D$243="Yes",AF261,IF($B$8="Actuals Only",IF('C Report'!$K$2&gt;AF$12,SUMIF('WOW PMPM &amp; Agg'!$B$59:$B$67,'Summary TC'!$B246,'WOW PMPM &amp; Agg'!AE$59:AE$67),IF(AND('C Report'!$K$2=AF$12,'C Report'!$K$3=1),(SUMIF('WOW PMPM &amp; Agg'!$B$59:$B$67,'Summary TC'!$B246,'WOW PMPM &amp; Agg'!AE$59:AE$67)*0.25),IF(AND('C Report'!$K$2=AF$12,'C Report'!$K$3=2),(SUMIF('WOW PMPM &amp; Agg'!$B$59:$B$67,'Summary TC'!$B246,'WOW PMPM &amp; Agg'!AE$59:AE$67)*0.5),IF(AND('C Report'!$K$2=AF$12,'C Report'!$K$3=3),(SUMIF('WOW PMPM &amp; Agg'!$B$59:$B$67,'Summary TC'!$B246,'WOW PMPM &amp; Agg'!AE$59:AE$67)*0.75),IF(AND('C Report'!$K$2=AF$12,'C Report'!$K$3=4),SUMIF('WOW PMPM &amp; Agg'!$B$59:$B$67,'Summary TC'!$B246,'WOW PMPM &amp; Agg'!AE$59:AE$67),""))))),SUMIF('WOW PMPM &amp; Agg'!$B$59:$B$67,'Summary TC'!$B246,'WOW PMPM &amp; Agg'!AE$59:AE$67)))</f>
        <v>0</v>
      </c>
      <c r="AG246" s="588">
        <f>IF($D$243="Yes",AG261,IF($B$8="Actuals Only",IF('C Report'!$K$2&gt;AG$12,SUMIF('WOW PMPM &amp; Agg'!$B$59:$B$67,'Summary TC'!$B246,'WOW PMPM &amp; Agg'!AF$59:AF$67),IF(AND('C Report'!$K$2=AG$12,'C Report'!$K$3=1),(SUMIF('WOW PMPM &amp; Agg'!$B$59:$B$67,'Summary TC'!$B246,'WOW PMPM &amp; Agg'!AF$59:AF$67)*0.25),IF(AND('C Report'!$K$2=AG$12,'C Report'!$K$3=2),(SUMIF('WOW PMPM &amp; Agg'!$B$59:$B$67,'Summary TC'!$B246,'WOW PMPM &amp; Agg'!AF$59:AF$67)*0.5),IF(AND('C Report'!$K$2=AG$12,'C Report'!$K$3=3),(SUMIF('WOW PMPM &amp; Agg'!$B$59:$B$67,'Summary TC'!$B246,'WOW PMPM &amp; Agg'!AF$59:AF$67)*0.75),IF(AND('C Report'!$K$2=AG$12,'C Report'!$K$3=4),SUMIF('WOW PMPM &amp; Agg'!$B$59:$B$67,'Summary TC'!$B246,'WOW PMPM &amp; Agg'!AF$59:AF$67),""))))),SUMIF('WOW PMPM &amp; Agg'!$B$59:$B$67,'Summary TC'!$B246,'WOW PMPM &amp; Agg'!AF$59:AF$67)))</f>
        <v>0</v>
      </c>
      <c r="AH246" s="588">
        <f>IF($D$243="Yes",AH261,IF($B$8="Actuals Only",IF('C Report'!$K$2&gt;AH$12,SUMIF('WOW PMPM &amp; Agg'!$B$59:$B$67,'Summary TC'!$B246,'WOW PMPM &amp; Agg'!AG$59:AG$67),IF(AND('C Report'!$K$2=AH$12,'C Report'!$K$3=1),(SUMIF('WOW PMPM &amp; Agg'!$B$59:$B$67,'Summary TC'!$B246,'WOW PMPM &amp; Agg'!AG$59:AG$67)*0.25),IF(AND('C Report'!$K$2=AH$12,'C Report'!$K$3=2),(SUMIF('WOW PMPM &amp; Agg'!$B$59:$B$67,'Summary TC'!$B246,'WOW PMPM &amp; Agg'!AG$59:AG$67)*0.5),IF(AND('C Report'!$K$2=AH$12,'C Report'!$K$3=3),(SUMIF('WOW PMPM &amp; Agg'!$B$59:$B$67,'Summary TC'!$B246,'WOW PMPM &amp; Agg'!AG$59:AG$67)*0.75),IF(AND('C Report'!$K$2=AH$12,'C Report'!$K$3=4),SUMIF('WOW PMPM &amp; Agg'!$B$59:$B$67,'Summary TC'!$B246,'WOW PMPM &amp; Agg'!AG$59:AG$67),""))))),SUMIF('WOW PMPM &amp; Agg'!$B$59:$B$67,'Summary TC'!$B246,'WOW PMPM &amp; Agg'!AG$59:AG$67)))</f>
        <v>0</v>
      </c>
      <c r="AI246" s="618"/>
    </row>
    <row r="247" spans="2:35" hidden="1" x14ac:dyDescent="0.2">
      <c r="B247" s="539" t="str">
        <f>IFERROR(VLOOKUP(C247,'MEG Def'!$A$60:$B$62,2),"")</f>
        <v/>
      </c>
      <c r="C247" s="576"/>
      <c r="D247" s="617" t="str">
        <f>IF($C247&lt;&gt;0,"Total","")</f>
        <v/>
      </c>
      <c r="E247" s="588">
        <f>IF($D$243="Yes",E262,IF($B$8="Actuals Only",IF('C Report'!$K$2&gt;E$12,SUMIF('WOW PMPM &amp; Agg'!$B$59:$B$67,'Summary TC'!$B247,'WOW PMPM &amp; Agg'!D$59:D$67),IF(AND('C Report'!$K$2=E$12,'C Report'!$K$3=1),(SUMIF('WOW PMPM &amp; Agg'!$B$59:$B$67,'Summary TC'!$B247,'WOW PMPM &amp; Agg'!D$59:D$67)*0.25),IF(AND('C Report'!$K$2=E$12,'C Report'!$K$3=2),(SUMIF('WOW PMPM &amp; Agg'!$B$59:$B$67,'Summary TC'!$B247,'WOW PMPM &amp; Agg'!D$59:D$67)*0.5),IF(AND('C Report'!$K$2=E$12,'C Report'!$K$3=3),(SUMIF('WOW PMPM &amp; Agg'!$B$59:$B$67,'Summary TC'!$B247,'WOW PMPM &amp; Agg'!D$59:D$67)*0.75),IF(AND('C Report'!$K$2=E$12,'C Report'!$K$3=4),SUMIF('WOW PMPM &amp; Agg'!$B$59:$B$67,'Summary TC'!$B247,'WOW PMPM &amp; Agg'!D$59:D$67),""))))),SUMIF('WOW PMPM &amp; Agg'!$B$59:$B$67,'Summary TC'!$B247,'WOW PMPM &amp; Agg'!D$59:D$67)))</f>
        <v>0</v>
      </c>
      <c r="F247" s="588">
        <f>IF($D$243="Yes",F262,IF($B$8="Actuals Only",IF('C Report'!$K$2&gt;F$12,SUMIF('WOW PMPM &amp; Agg'!$B$59:$B$67,'Summary TC'!$B247,'WOW PMPM &amp; Agg'!E$59:E$67),IF(AND('C Report'!$K$2=F$12,'C Report'!$K$3=1),(SUMIF('WOW PMPM &amp; Agg'!$B$59:$B$67,'Summary TC'!$B247,'WOW PMPM &amp; Agg'!E$59:E$67)*0.25),IF(AND('C Report'!$K$2=F$12,'C Report'!$K$3=2),(SUMIF('WOW PMPM &amp; Agg'!$B$59:$B$67,'Summary TC'!$B247,'WOW PMPM &amp; Agg'!E$59:E$67)*0.5),IF(AND('C Report'!$K$2=F$12,'C Report'!$K$3=3),(SUMIF('WOW PMPM &amp; Agg'!$B$59:$B$67,'Summary TC'!$B247,'WOW PMPM &amp; Agg'!E$59:E$67)*0.75),IF(AND('C Report'!$K$2=F$12,'C Report'!$K$3=4),SUMIF('WOW PMPM &amp; Agg'!$B$59:$B$67,'Summary TC'!$B247,'WOW PMPM &amp; Agg'!E$59:E$67),""))))),SUMIF('WOW PMPM &amp; Agg'!$B$59:$B$67,'Summary TC'!$B247,'WOW PMPM &amp; Agg'!E$59:E$67)))</f>
        <v>0</v>
      </c>
      <c r="G247" s="588">
        <f>IF($D$243="Yes",G262,IF($B$8="Actuals Only",IF('C Report'!$K$2&gt;G$12,SUMIF('WOW PMPM &amp; Agg'!$B$59:$B$67,'Summary TC'!$B247,'WOW PMPM &amp; Agg'!F$59:F$67),IF(AND('C Report'!$K$2=G$12,'C Report'!$K$3=1),(SUMIF('WOW PMPM &amp; Agg'!$B$59:$B$67,'Summary TC'!$B247,'WOW PMPM &amp; Agg'!F$59:F$67)*0.25),IF(AND('C Report'!$K$2=G$12,'C Report'!$K$3=2),(SUMIF('WOW PMPM &amp; Agg'!$B$59:$B$67,'Summary TC'!$B247,'WOW PMPM &amp; Agg'!F$59:F$67)*0.5),IF(AND('C Report'!$K$2=G$12,'C Report'!$K$3=3),(SUMIF('WOW PMPM &amp; Agg'!$B$59:$B$67,'Summary TC'!$B247,'WOW PMPM &amp; Agg'!F$59:F$67)*0.75),IF(AND('C Report'!$K$2=G$12,'C Report'!$K$3=4),SUMIF('WOW PMPM &amp; Agg'!$B$59:$B$67,'Summary TC'!$B247,'WOW PMPM &amp; Agg'!F$59:F$67),""))))),SUMIF('WOW PMPM &amp; Agg'!$B$59:$B$67,'Summary TC'!$B247,'WOW PMPM &amp; Agg'!F$59:F$67)))</f>
        <v>0</v>
      </c>
      <c r="H247" s="588">
        <f>IF($D$243="Yes",H262,IF($B$8="Actuals Only",IF('C Report'!$K$2&gt;H$12,SUMIF('WOW PMPM &amp; Agg'!$B$59:$B$67,'Summary TC'!$B247,'WOW PMPM &amp; Agg'!G$59:G$67),IF(AND('C Report'!$K$2=H$12,'C Report'!$K$3=1),(SUMIF('WOW PMPM &amp; Agg'!$B$59:$B$67,'Summary TC'!$B247,'WOW PMPM &amp; Agg'!G$59:G$67)*0.25),IF(AND('C Report'!$K$2=H$12,'C Report'!$K$3=2),(SUMIF('WOW PMPM &amp; Agg'!$B$59:$B$67,'Summary TC'!$B247,'WOW PMPM &amp; Agg'!G$59:G$67)*0.5),IF(AND('C Report'!$K$2=H$12,'C Report'!$K$3=3),(SUMIF('WOW PMPM &amp; Agg'!$B$59:$B$67,'Summary TC'!$B247,'WOW PMPM &amp; Agg'!G$59:G$67)*0.75),IF(AND('C Report'!$K$2=H$12,'C Report'!$K$3=4),SUMIF('WOW PMPM &amp; Agg'!$B$59:$B$67,'Summary TC'!$B247,'WOW PMPM &amp; Agg'!G$59:G$67),""))))),SUMIF('WOW PMPM &amp; Agg'!$B$59:$B$67,'Summary TC'!$B247,'WOW PMPM &amp; Agg'!G$59:G$67)))</f>
        <v>0</v>
      </c>
      <c r="I247" s="588">
        <f>IF($D$243="Yes",I262,IF($B$8="Actuals Only",IF('C Report'!$K$2&gt;I$12,SUMIF('WOW PMPM &amp; Agg'!$B$59:$B$67,'Summary TC'!$B247,'WOW PMPM &amp; Agg'!H$59:H$67),IF(AND('C Report'!$K$2=I$12,'C Report'!$K$3=1),(SUMIF('WOW PMPM &amp; Agg'!$B$59:$B$67,'Summary TC'!$B247,'WOW PMPM &amp; Agg'!H$59:H$67)*0.25),IF(AND('C Report'!$K$2=I$12,'C Report'!$K$3=2),(SUMIF('WOW PMPM &amp; Agg'!$B$59:$B$67,'Summary TC'!$B247,'WOW PMPM &amp; Agg'!H$59:H$67)*0.5),IF(AND('C Report'!$K$2=I$12,'C Report'!$K$3=3),(SUMIF('WOW PMPM &amp; Agg'!$B$59:$B$67,'Summary TC'!$B247,'WOW PMPM &amp; Agg'!H$59:H$67)*0.75),IF(AND('C Report'!$K$2=I$12,'C Report'!$K$3=4),SUMIF('WOW PMPM &amp; Agg'!$B$59:$B$67,'Summary TC'!$B247,'WOW PMPM &amp; Agg'!H$59:H$67),""))))),SUMIF('WOW PMPM &amp; Agg'!$B$59:$B$67,'Summary TC'!$B247,'WOW PMPM &amp; Agg'!H$59:H$67)))</f>
        <v>0</v>
      </c>
      <c r="J247" s="588">
        <f>IF($D$243="Yes",J262,IF($B$8="Actuals Only",IF('C Report'!$K$2&gt;J$12,SUMIF('WOW PMPM &amp; Agg'!$B$59:$B$67,'Summary TC'!$B247,'WOW PMPM &amp; Agg'!I$59:I$67),IF(AND('C Report'!$K$2=J$12,'C Report'!$K$3=1),(SUMIF('WOW PMPM &amp; Agg'!$B$59:$B$67,'Summary TC'!$B247,'WOW PMPM &amp; Agg'!I$59:I$67)*0.25),IF(AND('C Report'!$K$2=J$12,'C Report'!$K$3=2),(SUMIF('WOW PMPM &amp; Agg'!$B$59:$B$67,'Summary TC'!$B247,'WOW PMPM &amp; Agg'!I$59:I$67)*0.5),IF(AND('C Report'!$K$2=J$12,'C Report'!$K$3=3),(SUMIF('WOW PMPM &amp; Agg'!$B$59:$B$67,'Summary TC'!$B247,'WOW PMPM &amp; Agg'!I$59:I$67)*0.75),IF(AND('C Report'!$K$2=J$12,'C Report'!$K$3=4),SUMIF('WOW PMPM &amp; Agg'!$B$59:$B$67,'Summary TC'!$B247,'WOW PMPM &amp; Agg'!I$59:I$67),""))))),SUMIF('WOW PMPM &amp; Agg'!$B$59:$B$67,'Summary TC'!$B247,'WOW PMPM &amp; Agg'!I$59:I$67)))</f>
        <v>0</v>
      </c>
      <c r="K247" s="588">
        <f>IF($D$243="Yes",K262,IF($B$8="Actuals Only",IF('C Report'!$K$2&gt;K$12,SUMIF('WOW PMPM &amp; Agg'!$B$59:$B$67,'Summary TC'!$B247,'WOW PMPM &amp; Agg'!J$59:J$67),IF(AND('C Report'!$K$2=K$12,'C Report'!$K$3=1),(SUMIF('WOW PMPM &amp; Agg'!$B$59:$B$67,'Summary TC'!$B247,'WOW PMPM &amp; Agg'!J$59:J$67)*0.25),IF(AND('C Report'!$K$2=K$12,'C Report'!$K$3=2),(SUMIF('WOW PMPM &amp; Agg'!$B$59:$B$67,'Summary TC'!$B247,'WOW PMPM &amp; Agg'!J$59:J$67)*0.5),IF(AND('C Report'!$K$2=K$12,'C Report'!$K$3=3),(SUMIF('WOW PMPM &amp; Agg'!$B$59:$B$67,'Summary TC'!$B247,'WOW PMPM &amp; Agg'!J$59:J$67)*0.75),IF(AND('C Report'!$K$2=K$12,'C Report'!$K$3=4),SUMIF('WOW PMPM &amp; Agg'!$B$59:$B$67,'Summary TC'!$B247,'WOW PMPM &amp; Agg'!J$59:J$67),""))))),SUMIF('WOW PMPM &amp; Agg'!$B$59:$B$67,'Summary TC'!$B247,'WOW PMPM &amp; Agg'!J$59:J$67)))</f>
        <v>0</v>
      </c>
      <c r="L247" s="588">
        <f>IF($D$243="Yes",L262,IF($B$8="Actuals Only",IF('C Report'!$K$2&gt;L$12,SUMIF('WOW PMPM &amp; Agg'!$B$59:$B$67,'Summary TC'!$B247,'WOW PMPM &amp; Agg'!K$59:K$67),IF(AND('C Report'!$K$2=L$12,'C Report'!$K$3=1),(SUMIF('WOW PMPM &amp; Agg'!$B$59:$B$67,'Summary TC'!$B247,'WOW PMPM &amp; Agg'!K$59:K$67)*0.25),IF(AND('C Report'!$K$2=L$12,'C Report'!$K$3=2),(SUMIF('WOW PMPM &amp; Agg'!$B$59:$B$67,'Summary TC'!$B247,'WOW PMPM &amp; Agg'!K$59:K$67)*0.5),IF(AND('C Report'!$K$2=L$12,'C Report'!$K$3=3),(SUMIF('WOW PMPM &amp; Agg'!$B$59:$B$67,'Summary TC'!$B247,'WOW PMPM &amp; Agg'!K$59:K$67)*0.75),IF(AND('C Report'!$K$2=L$12,'C Report'!$K$3=4),SUMIF('WOW PMPM &amp; Agg'!$B$59:$B$67,'Summary TC'!$B247,'WOW PMPM &amp; Agg'!K$59:K$67),""))))),SUMIF('WOW PMPM &amp; Agg'!$B$59:$B$67,'Summary TC'!$B247,'WOW PMPM &amp; Agg'!K$59:K$67)))</f>
        <v>0</v>
      </c>
      <c r="M247" s="588">
        <f>IF($D$243="Yes",M262,IF($B$8="Actuals Only",IF('C Report'!$K$2&gt;M$12,SUMIF('WOW PMPM &amp; Agg'!$B$59:$B$67,'Summary TC'!$B247,'WOW PMPM &amp; Agg'!L$59:L$67),IF(AND('C Report'!$K$2=M$12,'C Report'!$K$3=1),(SUMIF('WOW PMPM &amp; Agg'!$B$59:$B$67,'Summary TC'!$B247,'WOW PMPM &amp; Agg'!L$59:L$67)*0.25),IF(AND('C Report'!$K$2=M$12,'C Report'!$K$3=2),(SUMIF('WOW PMPM &amp; Agg'!$B$59:$B$67,'Summary TC'!$B247,'WOW PMPM &amp; Agg'!L$59:L$67)*0.5),IF(AND('C Report'!$K$2=M$12,'C Report'!$K$3=3),(SUMIF('WOW PMPM &amp; Agg'!$B$59:$B$67,'Summary TC'!$B247,'WOW PMPM &amp; Agg'!L$59:L$67)*0.75),IF(AND('C Report'!$K$2=M$12,'C Report'!$K$3=4),SUMIF('WOW PMPM &amp; Agg'!$B$59:$B$67,'Summary TC'!$B247,'WOW PMPM &amp; Agg'!L$59:L$67),""))))),SUMIF('WOW PMPM &amp; Agg'!$B$59:$B$67,'Summary TC'!$B247,'WOW PMPM &amp; Agg'!L$59:L$67)))</f>
        <v>0</v>
      </c>
      <c r="N247" s="588">
        <f>IF($D$243="Yes",N262,IF($B$8="Actuals Only",IF('C Report'!$K$2&gt;N$12,SUMIF('WOW PMPM &amp; Agg'!$B$59:$B$67,'Summary TC'!$B247,'WOW PMPM &amp; Agg'!M$59:M$67),IF(AND('C Report'!$K$2=N$12,'C Report'!$K$3=1),(SUMIF('WOW PMPM &amp; Agg'!$B$59:$B$67,'Summary TC'!$B247,'WOW PMPM &amp; Agg'!M$59:M$67)*0.25),IF(AND('C Report'!$K$2=N$12,'C Report'!$K$3=2),(SUMIF('WOW PMPM &amp; Agg'!$B$59:$B$67,'Summary TC'!$B247,'WOW PMPM &amp; Agg'!M$59:M$67)*0.5),IF(AND('C Report'!$K$2=N$12,'C Report'!$K$3=3),(SUMIF('WOW PMPM &amp; Agg'!$B$59:$B$67,'Summary TC'!$B247,'WOW PMPM &amp; Agg'!M$59:M$67)*0.75),IF(AND('C Report'!$K$2=N$12,'C Report'!$K$3=4),SUMIF('WOW PMPM &amp; Agg'!$B$59:$B$67,'Summary TC'!$B247,'WOW PMPM &amp; Agg'!M$59:M$67),""))))),SUMIF('WOW PMPM &amp; Agg'!$B$59:$B$67,'Summary TC'!$B247,'WOW PMPM &amp; Agg'!M$59:M$67)))</f>
        <v>0</v>
      </c>
      <c r="O247" s="588">
        <f>IF($D$243="Yes",O262,IF($B$8="Actuals Only",IF('C Report'!$K$2&gt;O$12,SUMIF('WOW PMPM &amp; Agg'!$B$59:$B$67,'Summary TC'!$B247,'WOW PMPM &amp; Agg'!N$59:N$67),IF(AND('C Report'!$K$2=O$12,'C Report'!$K$3=1),(SUMIF('WOW PMPM &amp; Agg'!$B$59:$B$67,'Summary TC'!$B247,'WOW PMPM &amp; Agg'!N$59:N$67)*0.25),IF(AND('C Report'!$K$2=O$12,'C Report'!$K$3=2),(SUMIF('WOW PMPM &amp; Agg'!$B$59:$B$67,'Summary TC'!$B247,'WOW PMPM &amp; Agg'!N$59:N$67)*0.5),IF(AND('C Report'!$K$2=O$12,'C Report'!$K$3=3),(SUMIF('WOW PMPM &amp; Agg'!$B$59:$B$67,'Summary TC'!$B247,'WOW PMPM &amp; Agg'!N$59:N$67)*0.75),IF(AND('C Report'!$K$2=O$12,'C Report'!$K$3=4),SUMIF('WOW PMPM &amp; Agg'!$B$59:$B$67,'Summary TC'!$B247,'WOW PMPM &amp; Agg'!N$59:N$67),""))))),SUMIF('WOW PMPM &amp; Agg'!$B$59:$B$67,'Summary TC'!$B247,'WOW PMPM &amp; Agg'!N$59:N$67)))</f>
        <v>0</v>
      </c>
      <c r="P247" s="588">
        <f>IF($D$243="Yes",P262,IF($B$8="Actuals Only",IF('C Report'!$K$2&gt;P$12,SUMIF('WOW PMPM &amp; Agg'!$B$59:$B$67,'Summary TC'!$B247,'WOW PMPM &amp; Agg'!O$59:O$67),IF(AND('C Report'!$K$2=P$12,'C Report'!$K$3=1),(SUMIF('WOW PMPM &amp; Agg'!$B$59:$B$67,'Summary TC'!$B247,'WOW PMPM &amp; Agg'!O$59:O$67)*0.25),IF(AND('C Report'!$K$2=P$12,'C Report'!$K$3=2),(SUMIF('WOW PMPM &amp; Agg'!$B$59:$B$67,'Summary TC'!$B247,'WOW PMPM &amp; Agg'!O$59:O$67)*0.5),IF(AND('C Report'!$K$2=P$12,'C Report'!$K$3=3),(SUMIF('WOW PMPM &amp; Agg'!$B$59:$B$67,'Summary TC'!$B247,'WOW PMPM &amp; Agg'!O$59:O$67)*0.75),IF(AND('C Report'!$K$2=P$12,'C Report'!$K$3=4),SUMIF('WOW PMPM &amp; Agg'!$B$59:$B$67,'Summary TC'!$B247,'WOW PMPM &amp; Agg'!O$59:O$67),""))))),SUMIF('WOW PMPM &amp; Agg'!$B$59:$B$67,'Summary TC'!$B247,'WOW PMPM &amp; Agg'!O$59:O$67)))</f>
        <v>0</v>
      </c>
      <c r="Q247" s="588">
        <f>IF($D$243="Yes",Q262,IF($B$8="Actuals Only",IF('C Report'!$K$2&gt;Q$12,SUMIF('WOW PMPM &amp; Agg'!$B$59:$B$67,'Summary TC'!$B247,'WOW PMPM &amp; Agg'!P$59:P$67),IF(AND('C Report'!$K$2=Q$12,'C Report'!$K$3=1),(SUMIF('WOW PMPM &amp; Agg'!$B$59:$B$67,'Summary TC'!$B247,'WOW PMPM &amp; Agg'!P$59:P$67)*0.25),IF(AND('C Report'!$K$2=Q$12,'C Report'!$K$3=2),(SUMIF('WOW PMPM &amp; Agg'!$B$59:$B$67,'Summary TC'!$B247,'WOW PMPM &amp; Agg'!P$59:P$67)*0.5),IF(AND('C Report'!$K$2=Q$12,'C Report'!$K$3=3),(SUMIF('WOW PMPM &amp; Agg'!$B$59:$B$67,'Summary TC'!$B247,'WOW PMPM &amp; Agg'!P$59:P$67)*0.75),IF(AND('C Report'!$K$2=Q$12,'C Report'!$K$3=4),SUMIF('WOW PMPM &amp; Agg'!$B$59:$B$67,'Summary TC'!$B247,'WOW PMPM &amp; Agg'!P$59:P$67),""))))),SUMIF('WOW PMPM &amp; Agg'!$B$59:$B$67,'Summary TC'!$B247,'WOW PMPM &amp; Agg'!P$59:P$67)))</f>
        <v>0</v>
      </c>
      <c r="R247" s="588">
        <f>IF($D$243="Yes",R262,IF($B$8="Actuals Only",IF('C Report'!$K$2&gt;R$12,SUMIF('WOW PMPM &amp; Agg'!$B$59:$B$67,'Summary TC'!$B247,'WOW PMPM &amp; Agg'!Q$59:Q$67),IF(AND('C Report'!$K$2=R$12,'C Report'!$K$3=1),(SUMIF('WOW PMPM &amp; Agg'!$B$59:$B$67,'Summary TC'!$B247,'WOW PMPM &amp; Agg'!Q$59:Q$67)*0.25),IF(AND('C Report'!$K$2=R$12,'C Report'!$K$3=2),(SUMIF('WOW PMPM &amp; Agg'!$B$59:$B$67,'Summary TC'!$B247,'WOW PMPM &amp; Agg'!Q$59:Q$67)*0.5),IF(AND('C Report'!$K$2=R$12,'C Report'!$K$3=3),(SUMIF('WOW PMPM &amp; Agg'!$B$59:$B$67,'Summary TC'!$B247,'WOW PMPM &amp; Agg'!Q$59:Q$67)*0.75),IF(AND('C Report'!$K$2=R$12,'C Report'!$K$3=4),SUMIF('WOW PMPM &amp; Agg'!$B$59:$B$67,'Summary TC'!$B247,'WOW PMPM &amp; Agg'!Q$59:Q$67),""))))),SUMIF('WOW PMPM &amp; Agg'!$B$59:$B$67,'Summary TC'!$B247,'WOW PMPM &amp; Agg'!Q$59:Q$67)))</f>
        <v>0</v>
      </c>
      <c r="S247" s="588">
        <f>IF($D$243="Yes",S262,IF($B$8="Actuals Only",IF('C Report'!$K$2&gt;S$12,SUMIF('WOW PMPM &amp; Agg'!$B$59:$B$67,'Summary TC'!$B247,'WOW PMPM &amp; Agg'!R$59:R$67),IF(AND('C Report'!$K$2=S$12,'C Report'!$K$3=1),(SUMIF('WOW PMPM &amp; Agg'!$B$59:$B$67,'Summary TC'!$B247,'WOW PMPM &amp; Agg'!R$59:R$67)*0.25),IF(AND('C Report'!$K$2=S$12,'C Report'!$K$3=2),(SUMIF('WOW PMPM &amp; Agg'!$B$59:$B$67,'Summary TC'!$B247,'WOW PMPM &amp; Agg'!R$59:R$67)*0.5),IF(AND('C Report'!$K$2=S$12,'C Report'!$K$3=3),(SUMIF('WOW PMPM &amp; Agg'!$B$59:$B$67,'Summary TC'!$B247,'WOW PMPM &amp; Agg'!R$59:R$67)*0.75),IF(AND('C Report'!$K$2=S$12,'C Report'!$K$3=4),SUMIF('WOW PMPM &amp; Agg'!$B$59:$B$67,'Summary TC'!$B247,'WOW PMPM &amp; Agg'!R$59:R$67),""))))),SUMIF('WOW PMPM &amp; Agg'!$B$59:$B$67,'Summary TC'!$B247,'WOW PMPM &amp; Agg'!R$59:R$67)))</f>
        <v>0</v>
      </c>
      <c r="T247" s="588">
        <f>IF($D$243="Yes",T262,IF($B$8="Actuals Only",IF('C Report'!$K$2&gt;T$12,SUMIF('WOW PMPM &amp; Agg'!$B$59:$B$67,'Summary TC'!$B247,'WOW PMPM &amp; Agg'!S$59:S$67),IF(AND('C Report'!$K$2=T$12,'C Report'!$K$3=1),(SUMIF('WOW PMPM &amp; Agg'!$B$59:$B$67,'Summary TC'!$B247,'WOW PMPM &amp; Agg'!S$59:S$67)*0.25),IF(AND('C Report'!$K$2=T$12,'C Report'!$K$3=2),(SUMIF('WOW PMPM &amp; Agg'!$B$59:$B$67,'Summary TC'!$B247,'WOW PMPM &amp; Agg'!S$59:S$67)*0.5),IF(AND('C Report'!$K$2=T$12,'C Report'!$K$3=3),(SUMIF('WOW PMPM &amp; Agg'!$B$59:$B$67,'Summary TC'!$B247,'WOW PMPM &amp; Agg'!S$59:S$67)*0.75),IF(AND('C Report'!$K$2=T$12,'C Report'!$K$3=4),SUMIF('WOW PMPM &amp; Agg'!$B$59:$B$67,'Summary TC'!$B247,'WOW PMPM &amp; Agg'!S$59:S$67),""))))),SUMIF('WOW PMPM &amp; Agg'!$B$59:$B$67,'Summary TC'!$B247,'WOW PMPM &amp; Agg'!S$59:S$67)))</f>
        <v>0</v>
      </c>
      <c r="U247" s="588">
        <f>IF($D$243="Yes",U262,IF($B$8="Actuals Only",IF('C Report'!$K$2&gt;U$12,SUMIF('WOW PMPM &amp; Agg'!$B$59:$B$67,'Summary TC'!$B247,'WOW PMPM &amp; Agg'!T$59:T$67),IF(AND('C Report'!$K$2=U$12,'C Report'!$K$3=1),(SUMIF('WOW PMPM &amp; Agg'!$B$59:$B$67,'Summary TC'!$B247,'WOW PMPM &amp; Agg'!T$59:T$67)*0.25),IF(AND('C Report'!$K$2=U$12,'C Report'!$K$3=2),(SUMIF('WOW PMPM &amp; Agg'!$B$59:$B$67,'Summary TC'!$B247,'WOW PMPM &amp; Agg'!T$59:T$67)*0.5),IF(AND('C Report'!$K$2=U$12,'C Report'!$K$3=3),(SUMIF('WOW PMPM &amp; Agg'!$B$59:$B$67,'Summary TC'!$B247,'WOW PMPM &amp; Agg'!T$59:T$67)*0.75),IF(AND('C Report'!$K$2=U$12,'C Report'!$K$3=4),SUMIF('WOW PMPM &amp; Agg'!$B$59:$B$67,'Summary TC'!$B247,'WOW PMPM &amp; Agg'!T$59:T$67),""))))),SUMIF('WOW PMPM &amp; Agg'!$B$59:$B$67,'Summary TC'!$B247,'WOW PMPM &amp; Agg'!T$59:T$67)))</f>
        <v>0</v>
      </c>
      <c r="V247" s="588">
        <f>IF($D$243="Yes",V262,IF($B$8="Actuals Only",IF('C Report'!$K$2&gt;V$12,SUMIF('WOW PMPM &amp; Agg'!$B$59:$B$67,'Summary TC'!$B247,'WOW PMPM &amp; Agg'!U$59:U$67),IF(AND('C Report'!$K$2=V$12,'C Report'!$K$3=1),(SUMIF('WOW PMPM &amp; Agg'!$B$59:$B$67,'Summary TC'!$B247,'WOW PMPM &amp; Agg'!U$59:U$67)*0.25),IF(AND('C Report'!$K$2=V$12,'C Report'!$K$3=2),(SUMIF('WOW PMPM &amp; Agg'!$B$59:$B$67,'Summary TC'!$B247,'WOW PMPM &amp; Agg'!U$59:U$67)*0.5),IF(AND('C Report'!$K$2=V$12,'C Report'!$K$3=3),(SUMIF('WOW PMPM &amp; Agg'!$B$59:$B$67,'Summary TC'!$B247,'WOW PMPM &amp; Agg'!U$59:U$67)*0.75),IF(AND('C Report'!$K$2=V$12,'C Report'!$K$3=4),SUMIF('WOW PMPM &amp; Agg'!$B$59:$B$67,'Summary TC'!$B247,'WOW PMPM &amp; Agg'!U$59:U$67),""))))),SUMIF('WOW PMPM &amp; Agg'!$B$59:$B$67,'Summary TC'!$B247,'WOW PMPM &amp; Agg'!U$59:U$67)))</f>
        <v>0</v>
      </c>
      <c r="W247" s="588">
        <f>IF($D$243="Yes",W262,IF($B$8="Actuals Only",IF('C Report'!$K$2&gt;W$12,SUMIF('WOW PMPM &amp; Agg'!$B$59:$B$67,'Summary TC'!$B247,'WOW PMPM &amp; Agg'!V$59:V$67),IF(AND('C Report'!$K$2=W$12,'C Report'!$K$3=1),(SUMIF('WOW PMPM &amp; Agg'!$B$59:$B$67,'Summary TC'!$B247,'WOW PMPM &amp; Agg'!V$59:V$67)*0.25),IF(AND('C Report'!$K$2=W$12,'C Report'!$K$3=2),(SUMIF('WOW PMPM &amp; Agg'!$B$59:$B$67,'Summary TC'!$B247,'WOW PMPM &amp; Agg'!V$59:V$67)*0.5),IF(AND('C Report'!$K$2=W$12,'C Report'!$K$3=3),(SUMIF('WOW PMPM &amp; Agg'!$B$59:$B$67,'Summary TC'!$B247,'WOW PMPM &amp; Agg'!V$59:V$67)*0.75),IF(AND('C Report'!$K$2=W$12,'C Report'!$K$3=4),SUMIF('WOW PMPM &amp; Agg'!$B$59:$B$67,'Summary TC'!$B247,'WOW PMPM &amp; Agg'!V$59:V$67),""))))),SUMIF('WOW PMPM &amp; Agg'!$B$59:$B$67,'Summary TC'!$B247,'WOW PMPM &amp; Agg'!V$59:V$67)))</f>
        <v>0</v>
      </c>
      <c r="X247" s="588">
        <f>IF($D$243="Yes",X262,IF($B$8="Actuals Only",IF('C Report'!$K$2&gt;X$12,SUMIF('WOW PMPM &amp; Agg'!$B$59:$B$67,'Summary TC'!$B247,'WOW PMPM &amp; Agg'!W$59:W$67),IF(AND('C Report'!$K$2=X$12,'C Report'!$K$3=1),(SUMIF('WOW PMPM &amp; Agg'!$B$59:$B$67,'Summary TC'!$B247,'WOW PMPM &amp; Agg'!W$59:W$67)*0.25),IF(AND('C Report'!$K$2=X$12,'C Report'!$K$3=2),(SUMIF('WOW PMPM &amp; Agg'!$B$59:$B$67,'Summary TC'!$B247,'WOW PMPM &amp; Agg'!W$59:W$67)*0.5),IF(AND('C Report'!$K$2=X$12,'C Report'!$K$3=3),(SUMIF('WOW PMPM &amp; Agg'!$B$59:$B$67,'Summary TC'!$B247,'WOW PMPM &amp; Agg'!W$59:W$67)*0.75),IF(AND('C Report'!$K$2=X$12,'C Report'!$K$3=4),SUMIF('WOW PMPM &amp; Agg'!$B$59:$B$67,'Summary TC'!$B247,'WOW PMPM &amp; Agg'!W$59:W$67),""))))),SUMIF('WOW PMPM &amp; Agg'!$B$59:$B$67,'Summary TC'!$B247,'WOW PMPM &amp; Agg'!W$59:W$67)))</f>
        <v>0</v>
      </c>
      <c r="Y247" s="588">
        <f>IF($D$243="Yes",Y262,IF($B$8="Actuals Only",IF('C Report'!$K$2&gt;Y$12,SUMIF('WOW PMPM &amp; Agg'!$B$59:$B$67,'Summary TC'!$B247,'WOW PMPM &amp; Agg'!X$59:X$67),IF(AND('C Report'!$K$2=Y$12,'C Report'!$K$3=1),(SUMIF('WOW PMPM &amp; Agg'!$B$59:$B$67,'Summary TC'!$B247,'WOW PMPM &amp; Agg'!X$59:X$67)*0.25),IF(AND('C Report'!$K$2=Y$12,'C Report'!$K$3=2),(SUMIF('WOW PMPM &amp; Agg'!$B$59:$B$67,'Summary TC'!$B247,'WOW PMPM &amp; Agg'!X$59:X$67)*0.5),IF(AND('C Report'!$K$2=Y$12,'C Report'!$K$3=3),(SUMIF('WOW PMPM &amp; Agg'!$B$59:$B$67,'Summary TC'!$B247,'WOW PMPM &amp; Agg'!X$59:X$67)*0.75),IF(AND('C Report'!$K$2=Y$12,'C Report'!$K$3=4),SUMIF('WOW PMPM &amp; Agg'!$B$59:$B$67,'Summary TC'!$B247,'WOW PMPM &amp; Agg'!X$59:X$67),""))))),SUMIF('WOW PMPM &amp; Agg'!$B$59:$B$67,'Summary TC'!$B247,'WOW PMPM &amp; Agg'!X$59:X$67)))</f>
        <v>0</v>
      </c>
      <c r="Z247" s="588">
        <f>IF($D$243="Yes",Z262,IF($B$8="Actuals Only",IF('C Report'!$K$2&gt;Z$12,SUMIF('WOW PMPM &amp; Agg'!$B$59:$B$67,'Summary TC'!$B247,'WOW PMPM &amp; Agg'!Y$59:Y$67),IF(AND('C Report'!$K$2=Z$12,'C Report'!$K$3=1),(SUMIF('WOW PMPM &amp; Agg'!$B$59:$B$67,'Summary TC'!$B247,'WOW PMPM &amp; Agg'!Y$59:Y$67)*0.25),IF(AND('C Report'!$K$2=Z$12,'C Report'!$K$3=2),(SUMIF('WOW PMPM &amp; Agg'!$B$59:$B$67,'Summary TC'!$B247,'WOW PMPM &amp; Agg'!Y$59:Y$67)*0.5),IF(AND('C Report'!$K$2=Z$12,'C Report'!$K$3=3),(SUMIF('WOW PMPM &amp; Agg'!$B$59:$B$67,'Summary TC'!$B247,'WOW PMPM &amp; Agg'!Y$59:Y$67)*0.75),IF(AND('C Report'!$K$2=Z$12,'C Report'!$K$3=4),SUMIF('WOW PMPM &amp; Agg'!$B$59:$B$67,'Summary TC'!$B247,'WOW PMPM &amp; Agg'!Y$59:Y$67),""))))),SUMIF('WOW PMPM &amp; Agg'!$B$59:$B$67,'Summary TC'!$B247,'WOW PMPM &amp; Agg'!Y$59:Y$67)))</f>
        <v>0</v>
      </c>
      <c r="AA247" s="588">
        <f>IF($D$243="Yes",AA262,IF($B$8="Actuals Only",IF('C Report'!$K$2&gt;AA$12,SUMIF('WOW PMPM &amp; Agg'!$B$59:$B$67,'Summary TC'!$B247,'WOW PMPM &amp; Agg'!Z$59:Z$67),IF(AND('C Report'!$K$2=AA$12,'C Report'!$K$3=1),(SUMIF('WOW PMPM &amp; Agg'!$B$59:$B$67,'Summary TC'!$B247,'WOW PMPM &amp; Agg'!Z$59:Z$67)*0.25),IF(AND('C Report'!$K$2=AA$12,'C Report'!$K$3=2),(SUMIF('WOW PMPM &amp; Agg'!$B$59:$B$67,'Summary TC'!$B247,'WOW PMPM &amp; Agg'!Z$59:Z$67)*0.5),IF(AND('C Report'!$K$2=AA$12,'C Report'!$K$3=3),(SUMIF('WOW PMPM &amp; Agg'!$B$59:$B$67,'Summary TC'!$B247,'WOW PMPM &amp; Agg'!Z$59:Z$67)*0.75),IF(AND('C Report'!$K$2=AA$12,'C Report'!$K$3=4),SUMIF('WOW PMPM &amp; Agg'!$B$59:$B$67,'Summary TC'!$B247,'WOW PMPM &amp; Agg'!Z$59:Z$67),""))))),SUMIF('WOW PMPM &amp; Agg'!$B$59:$B$67,'Summary TC'!$B247,'WOW PMPM &amp; Agg'!Z$59:Z$67)))</f>
        <v>0</v>
      </c>
      <c r="AB247" s="588">
        <f>IF($D$243="Yes",AB262,IF($B$8="Actuals Only",IF('C Report'!$K$2&gt;AB$12,SUMIF('WOW PMPM &amp; Agg'!$B$59:$B$67,'Summary TC'!$B247,'WOW PMPM &amp; Agg'!AA$59:AA$67),IF(AND('C Report'!$K$2=AB$12,'C Report'!$K$3=1),(SUMIF('WOW PMPM &amp; Agg'!$B$59:$B$67,'Summary TC'!$B247,'WOW PMPM &amp; Agg'!AA$59:AA$67)*0.25),IF(AND('C Report'!$K$2=AB$12,'C Report'!$K$3=2),(SUMIF('WOW PMPM &amp; Agg'!$B$59:$B$67,'Summary TC'!$B247,'WOW PMPM &amp; Agg'!AA$59:AA$67)*0.5),IF(AND('C Report'!$K$2=AB$12,'C Report'!$K$3=3),(SUMIF('WOW PMPM &amp; Agg'!$B$59:$B$67,'Summary TC'!$B247,'WOW PMPM &amp; Agg'!AA$59:AA$67)*0.75),IF(AND('C Report'!$K$2=AB$12,'C Report'!$K$3=4),SUMIF('WOW PMPM &amp; Agg'!$B$59:$B$67,'Summary TC'!$B247,'WOW PMPM &amp; Agg'!AA$59:AA$67),""))))),SUMIF('WOW PMPM &amp; Agg'!$B$59:$B$67,'Summary TC'!$B247,'WOW PMPM &amp; Agg'!AA$59:AA$67)))</f>
        <v>0</v>
      </c>
      <c r="AC247" s="588">
        <f>IF($D$243="Yes",AC262,IF($B$8="Actuals Only",IF('C Report'!$K$2&gt;AC$12,SUMIF('WOW PMPM &amp; Agg'!$B$59:$B$67,'Summary TC'!$B247,'WOW PMPM &amp; Agg'!AB$59:AB$67),IF(AND('C Report'!$K$2=AC$12,'C Report'!$K$3=1),(SUMIF('WOW PMPM &amp; Agg'!$B$59:$B$67,'Summary TC'!$B247,'WOW PMPM &amp; Agg'!AB$59:AB$67)*0.25),IF(AND('C Report'!$K$2=AC$12,'C Report'!$K$3=2),(SUMIF('WOW PMPM &amp; Agg'!$B$59:$B$67,'Summary TC'!$B247,'WOW PMPM &amp; Agg'!AB$59:AB$67)*0.5),IF(AND('C Report'!$K$2=AC$12,'C Report'!$K$3=3),(SUMIF('WOW PMPM &amp; Agg'!$B$59:$B$67,'Summary TC'!$B247,'WOW PMPM &amp; Agg'!AB$59:AB$67)*0.75),IF(AND('C Report'!$K$2=AC$12,'C Report'!$K$3=4),SUMIF('WOW PMPM &amp; Agg'!$B$59:$B$67,'Summary TC'!$B247,'WOW PMPM &amp; Agg'!AB$59:AB$67),""))))),SUMIF('WOW PMPM &amp; Agg'!$B$59:$B$67,'Summary TC'!$B247,'WOW PMPM &amp; Agg'!AB$59:AB$67)))</f>
        <v>0</v>
      </c>
      <c r="AD247" s="588">
        <f>IF($D$243="Yes",AD262,IF($B$8="Actuals Only",IF('C Report'!$K$2&gt;AD$12,SUMIF('WOW PMPM &amp; Agg'!$B$59:$B$67,'Summary TC'!$B247,'WOW PMPM &amp; Agg'!AC$59:AC$67),IF(AND('C Report'!$K$2=AD$12,'C Report'!$K$3=1),(SUMIF('WOW PMPM &amp; Agg'!$B$59:$B$67,'Summary TC'!$B247,'WOW PMPM &amp; Agg'!AC$59:AC$67)*0.25),IF(AND('C Report'!$K$2=AD$12,'C Report'!$K$3=2),(SUMIF('WOW PMPM &amp; Agg'!$B$59:$B$67,'Summary TC'!$B247,'WOW PMPM &amp; Agg'!AC$59:AC$67)*0.5),IF(AND('C Report'!$K$2=AD$12,'C Report'!$K$3=3),(SUMIF('WOW PMPM &amp; Agg'!$B$59:$B$67,'Summary TC'!$B247,'WOW PMPM &amp; Agg'!AC$59:AC$67)*0.75),IF(AND('C Report'!$K$2=AD$12,'C Report'!$K$3=4),SUMIF('WOW PMPM &amp; Agg'!$B$59:$B$67,'Summary TC'!$B247,'WOW PMPM &amp; Agg'!AC$59:AC$67),""))))),SUMIF('WOW PMPM &amp; Agg'!$B$59:$B$67,'Summary TC'!$B247,'WOW PMPM &amp; Agg'!AC$59:AC$67)))</f>
        <v>0</v>
      </c>
      <c r="AE247" s="588">
        <f>IF($D$243="Yes",AE262,IF($B$8="Actuals Only",IF('C Report'!$K$2&gt;AE$12,SUMIF('WOW PMPM &amp; Agg'!$B$59:$B$67,'Summary TC'!$B247,'WOW PMPM &amp; Agg'!AD$59:AD$67),IF(AND('C Report'!$K$2=AE$12,'C Report'!$K$3=1),(SUMIF('WOW PMPM &amp; Agg'!$B$59:$B$67,'Summary TC'!$B247,'WOW PMPM &amp; Agg'!AD$59:AD$67)*0.25),IF(AND('C Report'!$K$2=AE$12,'C Report'!$K$3=2),(SUMIF('WOW PMPM &amp; Agg'!$B$59:$B$67,'Summary TC'!$B247,'WOW PMPM &amp; Agg'!AD$59:AD$67)*0.5),IF(AND('C Report'!$K$2=AE$12,'C Report'!$K$3=3),(SUMIF('WOW PMPM &amp; Agg'!$B$59:$B$67,'Summary TC'!$B247,'WOW PMPM &amp; Agg'!AD$59:AD$67)*0.75),IF(AND('C Report'!$K$2=AE$12,'C Report'!$K$3=4),SUMIF('WOW PMPM &amp; Agg'!$B$59:$B$67,'Summary TC'!$B247,'WOW PMPM &amp; Agg'!AD$59:AD$67),""))))),SUMIF('WOW PMPM &amp; Agg'!$B$59:$B$67,'Summary TC'!$B247,'WOW PMPM &amp; Agg'!AD$59:AD$67)))</f>
        <v>0</v>
      </c>
      <c r="AF247" s="588">
        <f>IF($D$243="Yes",AF262,IF($B$8="Actuals Only",IF('C Report'!$K$2&gt;AF$12,SUMIF('WOW PMPM &amp; Agg'!$B$59:$B$67,'Summary TC'!$B247,'WOW PMPM &amp; Agg'!AE$59:AE$67),IF(AND('C Report'!$K$2=AF$12,'C Report'!$K$3=1),(SUMIF('WOW PMPM &amp; Agg'!$B$59:$B$67,'Summary TC'!$B247,'WOW PMPM &amp; Agg'!AE$59:AE$67)*0.25),IF(AND('C Report'!$K$2=AF$12,'C Report'!$K$3=2),(SUMIF('WOW PMPM &amp; Agg'!$B$59:$B$67,'Summary TC'!$B247,'WOW PMPM &amp; Agg'!AE$59:AE$67)*0.5),IF(AND('C Report'!$K$2=AF$12,'C Report'!$K$3=3),(SUMIF('WOW PMPM &amp; Agg'!$B$59:$B$67,'Summary TC'!$B247,'WOW PMPM &amp; Agg'!AE$59:AE$67)*0.75),IF(AND('C Report'!$K$2=AF$12,'C Report'!$K$3=4),SUMIF('WOW PMPM &amp; Agg'!$B$59:$B$67,'Summary TC'!$B247,'WOW PMPM &amp; Agg'!AE$59:AE$67),""))))),SUMIF('WOW PMPM &amp; Agg'!$B$59:$B$67,'Summary TC'!$B247,'WOW PMPM &amp; Agg'!AE$59:AE$67)))</f>
        <v>0</v>
      </c>
      <c r="AG247" s="588">
        <f>IF($D$243="Yes",AG262,IF($B$8="Actuals Only",IF('C Report'!$K$2&gt;AG$12,SUMIF('WOW PMPM &amp; Agg'!$B$59:$B$67,'Summary TC'!$B247,'WOW PMPM &amp; Agg'!AF$59:AF$67),IF(AND('C Report'!$K$2=AG$12,'C Report'!$K$3=1),(SUMIF('WOW PMPM &amp; Agg'!$B$59:$B$67,'Summary TC'!$B247,'WOW PMPM &amp; Agg'!AF$59:AF$67)*0.25),IF(AND('C Report'!$K$2=AG$12,'C Report'!$K$3=2),(SUMIF('WOW PMPM &amp; Agg'!$B$59:$B$67,'Summary TC'!$B247,'WOW PMPM &amp; Agg'!AF$59:AF$67)*0.5),IF(AND('C Report'!$K$2=AG$12,'C Report'!$K$3=3),(SUMIF('WOW PMPM &amp; Agg'!$B$59:$B$67,'Summary TC'!$B247,'WOW PMPM &amp; Agg'!AF$59:AF$67)*0.75),IF(AND('C Report'!$K$2=AG$12,'C Report'!$K$3=4),SUMIF('WOW PMPM &amp; Agg'!$B$59:$B$67,'Summary TC'!$B247,'WOW PMPM &amp; Agg'!AF$59:AF$67),""))))),SUMIF('WOW PMPM &amp; Agg'!$B$59:$B$67,'Summary TC'!$B247,'WOW PMPM &amp; Agg'!AF$59:AF$67)))</f>
        <v>0</v>
      </c>
      <c r="AH247" s="588">
        <f>IF($D$243="Yes",AH262,IF($B$8="Actuals Only",IF('C Report'!$K$2&gt;AH$12,SUMIF('WOW PMPM &amp; Agg'!$B$59:$B$67,'Summary TC'!$B247,'WOW PMPM &amp; Agg'!AG$59:AG$67),IF(AND('C Report'!$K$2=AH$12,'C Report'!$K$3=1),(SUMIF('WOW PMPM &amp; Agg'!$B$59:$B$67,'Summary TC'!$B247,'WOW PMPM &amp; Agg'!AG$59:AG$67)*0.25),IF(AND('C Report'!$K$2=AH$12,'C Report'!$K$3=2),(SUMIF('WOW PMPM &amp; Agg'!$B$59:$B$67,'Summary TC'!$B247,'WOW PMPM &amp; Agg'!AG$59:AG$67)*0.5),IF(AND('C Report'!$K$2=AH$12,'C Report'!$K$3=3),(SUMIF('WOW PMPM &amp; Agg'!$B$59:$B$67,'Summary TC'!$B247,'WOW PMPM &amp; Agg'!AG$59:AG$67)*0.75),IF(AND('C Report'!$K$2=AH$12,'C Report'!$K$3=4),SUMIF('WOW PMPM &amp; Agg'!$B$59:$B$67,'Summary TC'!$B247,'WOW PMPM &amp; Agg'!AG$59:AG$67),""))))),SUMIF('WOW PMPM &amp; Agg'!$B$59:$B$67,'Summary TC'!$B247,'WOW PMPM &amp; Agg'!AG$59:AG$67)))</f>
        <v>0</v>
      </c>
      <c r="AI247" s="729"/>
    </row>
    <row r="248" spans="2:35" ht="13.5" hidden="1" thickBot="1" x14ac:dyDescent="0.25">
      <c r="B248" s="694"/>
      <c r="C248" s="585"/>
      <c r="D248" s="678"/>
      <c r="E248" s="451"/>
      <c r="F248" s="451"/>
      <c r="G248" s="451"/>
      <c r="H248" s="451"/>
      <c r="I248" s="451"/>
      <c r="J248" s="451"/>
      <c r="K248" s="451"/>
      <c r="L248" s="451"/>
      <c r="M248" s="451"/>
      <c r="N248" s="451"/>
      <c r="O248" s="451"/>
      <c r="P248" s="451"/>
      <c r="Q248" s="451"/>
      <c r="R248" s="451"/>
      <c r="S248" s="451"/>
      <c r="T248" s="451"/>
      <c r="U248" s="451"/>
      <c r="V248" s="451"/>
      <c r="W248" s="451"/>
      <c r="X248" s="451"/>
      <c r="Y248" s="451"/>
      <c r="Z248" s="451"/>
      <c r="AA248" s="451"/>
      <c r="AB248" s="451"/>
      <c r="AC248" s="451"/>
      <c r="AD248" s="451"/>
      <c r="AE248" s="451"/>
      <c r="AF248" s="451"/>
      <c r="AG248" s="451"/>
      <c r="AH248" s="451"/>
      <c r="AI248" s="730"/>
    </row>
    <row r="249" spans="2:35" ht="13.5" hidden="1" thickBot="1" x14ac:dyDescent="0.25">
      <c r="B249" s="610" t="s">
        <v>4</v>
      </c>
      <c r="C249" s="611"/>
      <c r="D249" s="700"/>
      <c r="E249" s="731">
        <f>IF(AND(E$12&gt;='Summary TC'!$C$4, E$12&lt;='Summary TC'!$C$5), SUMIF($D230:$D248,"Total",E230:E248),0)</f>
        <v>0</v>
      </c>
      <c r="F249" s="621">
        <f>IF(AND(F$12&gt;='Summary TC'!$C$4, F$12&lt;='Summary TC'!$C$5), SUMIF($D230:$D248,"Total",F230:F248),0)</f>
        <v>0</v>
      </c>
      <c r="G249" s="621">
        <f>IF(AND(G$12&gt;='Summary TC'!$C$4, G$12&lt;='Summary TC'!$C$5), SUMIF($D230:$D248,"Total",G230:G248),0)</f>
        <v>0</v>
      </c>
      <c r="H249" s="621">
        <f>IF(AND(H$12&gt;='Summary TC'!$C$4, H$12&lt;='Summary TC'!$C$5), SUMIF($D230:$D248,"Total",H230:H248),0)</f>
        <v>0</v>
      </c>
      <c r="I249" s="621">
        <f>IF(AND(I$12&gt;='Summary TC'!$C$4, I$12&lt;='Summary TC'!$C$5), SUMIF($D230:$D248,"Total",I230:I248),0)</f>
        <v>0</v>
      </c>
      <c r="J249" s="621">
        <f>IF(AND(J$12&gt;='Summary TC'!$C$4, J$12&lt;='Summary TC'!$C$5), SUMIF($D230:$D248,"Total",J230:J248),0)</f>
        <v>0</v>
      </c>
      <c r="K249" s="621">
        <f>IF(AND(K$12&gt;='Summary TC'!$C$4, K$12&lt;='Summary TC'!$C$5), SUMIF($D230:$D248,"Total",K230:K248),0)</f>
        <v>0</v>
      </c>
      <c r="L249" s="621">
        <f>IF(AND(L$12&gt;='Summary TC'!$C$4, L$12&lt;='Summary TC'!$C$5), SUMIF($D230:$D248,"Total",L230:L248),0)</f>
        <v>0</v>
      </c>
      <c r="M249" s="621">
        <f>IF(AND(M$12&gt;='Summary TC'!$C$4, M$12&lt;='Summary TC'!$C$5), SUMIF($D230:$D248,"Total",M230:M248),0)</f>
        <v>0</v>
      </c>
      <c r="N249" s="621">
        <f>IF(AND(N$12&gt;='Summary TC'!$C$4, N$12&lt;='Summary TC'!$C$5), SUMIF($D230:$D248,"Total",N230:N248),0)</f>
        <v>0</v>
      </c>
      <c r="O249" s="621">
        <f>IF(AND(O$12&gt;='Summary TC'!$C$4, O$12&lt;='Summary TC'!$C$5), SUMIF($D230:$D248,"Total",O230:O248),0)</f>
        <v>0</v>
      </c>
      <c r="P249" s="621">
        <f>IF(AND(P$12&gt;='Summary TC'!$C$4, P$12&lt;='Summary TC'!$C$5), SUMIF($D230:$D248,"Total",P230:P248),0)</f>
        <v>0</v>
      </c>
      <c r="Q249" s="621">
        <f>IF(AND(Q$12&gt;='Summary TC'!$C$4, Q$12&lt;='Summary TC'!$C$5), SUMIF($D230:$D248,"Total",Q230:Q248),0)</f>
        <v>0</v>
      </c>
      <c r="R249" s="621">
        <f>IF(AND(R$12&gt;='Summary TC'!$C$4, R$12&lt;='Summary TC'!$C$5), SUMIF($D230:$D248,"Total",R230:R248),0)</f>
        <v>0</v>
      </c>
      <c r="S249" s="621">
        <f>IF(AND(S$12&gt;='Summary TC'!$C$4, S$12&lt;='Summary TC'!$C$5), SUMIF($D230:$D248,"Total",S230:S248),0)</f>
        <v>0</v>
      </c>
      <c r="T249" s="621">
        <f>IF(AND(T$12&gt;='Summary TC'!$C$4, T$12&lt;='Summary TC'!$C$5), SUMIF($D230:$D248,"Total",T230:T248),0)</f>
        <v>0</v>
      </c>
      <c r="U249" s="621">
        <f>IF(AND(U$12&gt;='Summary TC'!$C$4, U$12&lt;='Summary TC'!$C$5), SUMIF($D230:$D248,"Total",U230:U248),0)</f>
        <v>0</v>
      </c>
      <c r="V249" s="621">
        <f>IF(AND(V$12&gt;='Summary TC'!$C$4, V$12&lt;='Summary TC'!$C$5), SUMIF($D230:$D248,"Total",V230:V248),0)</f>
        <v>0</v>
      </c>
      <c r="W249" s="621">
        <f>IF(AND(W$12&gt;='Summary TC'!$C$4, W$12&lt;='Summary TC'!$C$5), SUMIF($D230:$D248,"Total",W230:W248),0)</f>
        <v>0</v>
      </c>
      <c r="X249" s="621">
        <f>IF(AND(X$12&gt;='Summary TC'!$C$4, X$12&lt;='Summary TC'!$C$5), SUMIF($D230:$D248,"Total",X230:X248),0)</f>
        <v>0</v>
      </c>
      <c r="Y249" s="621">
        <f>IF(AND(Y$12&gt;='Summary TC'!$C$4, Y$12&lt;='Summary TC'!$C$5), SUMIF($D230:$D248,"Total",Y230:Y248),0)</f>
        <v>0</v>
      </c>
      <c r="Z249" s="621">
        <f>IF(AND(Z$12&gt;='Summary TC'!$C$4, Z$12&lt;='Summary TC'!$C$5), SUMIF($D230:$D248,"Total",Z230:Z248),0)</f>
        <v>0</v>
      </c>
      <c r="AA249" s="621">
        <f>IF(AND(AA$12&gt;='Summary TC'!$C$4, AA$12&lt;='Summary TC'!$C$5), SUMIF($D230:$D248,"Total",AA230:AA248),0)</f>
        <v>0</v>
      </c>
      <c r="AB249" s="621">
        <f>IF(AND(AB$12&gt;='Summary TC'!$C$4, AB$12&lt;='Summary TC'!$C$5), SUMIF($D230:$D248,"Total",AB230:AB248),0)</f>
        <v>0</v>
      </c>
      <c r="AC249" s="621">
        <f>IF(AND(AC$12&gt;='Summary TC'!$C$4, AC$12&lt;='Summary TC'!$C$5), SUMIF($D230:$D248,"Total",AC230:AC248),0)</f>
        <v>0</v>
      </c>
      <c r="AD249" s="621">
        <f>IF(AND(AD$12&gt;='Summary TC'!$C$4, AD$12&lt;='Summary TC'!$C$5), SUMIF($D230:$D248,"Total",AD230:AD248),0)</f>
        <v>0</v>
      </c>
      <c r="AE249" s="621">
        <f>IF(AND(AE$12&gt;='Summary TC'!$C$4, AE$12&lt;='Summary TC'!$C$5), SUMIF($D230:$D248,"Total",AE230:AE248),0)</f>
        <v>0</v>
      </c>
      <c r="AF249" s="621">
        <f>IF(AND(AF$12&gt;='Summary TC'!$C$4, AF$12&lt;='Summary TC'!$C$5), SUMIF($D230:$D248,"Total",AF230:AF248),0)</f>
        <v>0</v>
      </c>
      <c r="AG249" s="621">
        <f>IF(AND(AG$12&gt;='Summary TC'!$C$4, AG$12&lt;='Summary TC'!$C$5), SUMIF($D230:$D248,"Total",AG230:AG248),0)</f>
        <v>0</v>
      </c>
      <c r="AH249" s="621">
        <f>IF(AND(AH$12&gt;='Summary TC'!$C$4, AH$12&lt;='Summary TC'!$C$5), SUMIF($D230:$D248,"Total",AH230:AH248),0)</f>
        <v>0</v>
      </c>
      <c r="AI249" s="613">
        <f>SUM(E249:AH249)</f>
        <v>0</v>
      </c>
    </row>
    <row r="250" spans="2:35" hidden="1" x14ac:dyDescent="0.2">
      <c r="B250" s="465"/>
      <c r="D250" s="465"/>
      <c r="E250" s="718"/>
      <c r="F250" s="718"/>
      <c r="G250" s="718"/>
      <c r="H250" s="718"/>
      <c r="I250" s="718"/>
      <c r="J250" s="718"/>
      <c r="K250" s="718"/>
      <c r="L250" s="718"/>
      <c r="M250" s="718"/>
      <c r="N250" s="718"/>
      <c r="O250" s="718"/>
      <c r="P250" s="718"/>
      <c r="Q250" s="718"/>
      <c r="R250" s="718"/>
      <c r="S250" s="718"/>
      <c r="T250" s="718"/>
      <c r="U250" s="718"/>
      <c r="V250" s="718"/>
      <c r="W250" s="718"/>
      <c r="X250" s="718"/>
      <c r="Y250" s="718"/>
      <c r="Z250" s="718"/>
      <c r="AA250" s="718"/>
      <c r="AB250" s="718"/>
      <c r="AC250" s="718"/>
      <c r="AD250" s="718"/>
      <c r="AE250" s="718"/>
      <c r="AF250" s="718"/>
      <c r="AG250" s="718"/>
      <c r="AH250" s="718"/>
      <c r="AI250" s="719"/>
    </row>
    <row r="251" spans="2:35" ht="13.5" hidden="1" thickBot="1" x14ac:dyDescent="0.25">
      <c r="B251" s="398" t="s">
        <v>5</v>
      </c>
      <c r="D251" s="465"/>
      <c r="E251" s="718"/>
      <c r="F251" s="718"/>
      <c r="G251" s="718"/>
      <c r="H251" s="718"/>
      <c r="I251" s="718"/>
      <c r="J251" s="718"/>
      <c r="K251" s="718"/>
      <c r="L251" s="718"/>
      <c r="M251" s="718"/>
      <c r="N251" s="718"/>
      <c r="O251" s="718"/>
      <c r="P251" s="718"/>
      <c r="Q251" s="718"/>
      <c r="R251" s="718"/>
      <c r="S251" s="718"/>
      <c r="T251" s="718"/>
      <c r="U251" s="718"/>
      <c r="V251" s="718"/>
      <c r="W251" s="718"/>
      <c r="X251" s="718"/>
      <c r="Y251" s="718"/>
      <c r="Z251" s="718"/>
      <c r="AA251" s="718"/>
      <c r="AB251" s="718"/>
      <c r="AC251" s="718"/>
      <c r="AD251" s="718"/>
      <c r="AE251" s="718"/>
      <c r="AF251" s="718"/>
      <c r="AG251" s="718"/>
      <c r="AH251" s="718"/>
      <c r="AI251" s="719"/>
    </row>
    <row r="252" spans="2:35" hidden="1" x14ac:dyDescent="0.2">
      <c r="B252" s="470"/>
      <c r="C252" s="507"/>
      <c r="D252" s="436"/>
      <c r="E252" s="472" t="s">
        <v>0</v>
      </c>
      <c r="F252" s="386"/>
      <c r="G252" s="439"/>
      <c r="H252" s="386"/>
      <c r="I252" s="386"/>
      <c r="J252" s="386"/>
      <c r="K252" s="386"/>
      <c r="L252" s="386"/>
      <c r="M252" s="386"/>
      <c r="N252" s="386"/>
      <c r="O252" s="386"/>
      <c r="P252" s="386"/>
      <c r="Q252" s="386"/>
      <c r="R252" s="386"/>
      <c r="S252" s="386"/>
      <c r="T252" s="386"/>
      <c r="U252" s="386"/>
      <c r="V252" s="386"/>
      <c r="W252" s="386"/>
      <c r="X252" s="386"/>
      <c r="Y252" s="386"/>
      <c r="Z252" s="386"/>
      <c r="AA252" s="386"/>
      <c r="AB252" s="386"/>
      <c r="AC252" s="386"/>
      <c r="AD252" s="386"/>
      <c r="AE252" s="386"/>
      <c r="AF252" s="386"/>
      <c r="AG252" s="386"/>
      <c r="AH252" s="386"/>
      <c r="AI252" s="571" t="s">
        <v>77</v>
      </c>
    </row>
    <row r="253" spans="2:35" ht="13.5" hidden="1" thickBot="1" x14ac:dyDescent="0.25">
      <c r="B253" s="473"/>
      <c r="C253" s="576"/>
      <c r="D253" s="440"/>
      <c r="E253" s="503">
        <f>'DY Def'!B$5</f>
        <v>1</v>
      </c>
      <c r="F253" s="506">
        <f>'DY Def'!C$5</f>
        <v>2</v>
      </c>
      <c r="G253" s="506">
        <f>'DY Def'!D$5</f>
        <v>3</v>
      </c>
      <c r="H253" s="506">
        <f>'DY Def'!E$5</f>
        <v>4</v>
      </c>
      <c r="I253" s="506">
        <f>'DY Def'!F$5</f>
        <v>5</v>
      </c>
      <c r="J253" s="506">
        <f>'DY Def'!G$5</f>
        <v>6</v>
      </c>
      <c r="K253" s="506">
        <f>'DY Def'!H$5</f>
        <v>7</v>
      </c>
      <c r="L253" s="506">
        <f>'DY Def'!I$5</f>
        <v>8</v>
      </c>
      <c r="M253" s="506">
        <f>'DY Def'!J$5</f>
        <v>9</v>
      </c>
      <c r="N253" s="506">
        <f>'DY Def'!K$5</f>
        <v>10</v>
      </c>
      <c r="O253" s="506">
        <f>'DY Def'!L$5</f>
        <v>11</v>
      </c>
      <c r="P253" s="506">
        <f>'DY Def'!M$5</f>
        <v>12</v>
      </c>
      <c r="Q253" s="506">
        <f>'DY Def'!N$5</f>
        <v>13</v>
      </c>
      <c r="R253" s="506">
        <f>'DY Def'!O$5</f>
        <v>14</v>
      </c>
      <c r="S253" s="506">
        <f>'DY Def'!P$5</f>
        <v>15</v>
      </c>
      <c r="T253" s="506">
        <f>'DY Def'!Q$5</f>
        <v>16</v>
      </c>
      <c r="U253" s="506">
        <f>'DY Def'!R$5</f>
        <v>17</v>
      </c>
      <c r="V253" s="506">
        <f>'DY Def'!S$5</f>
        <v>18</v>
      </c>
      <c r="W253" s="506">
        <f>'DY Def'!T$5</f>
        <v>19</v>
      </c>
      <c r="X253" s="506">
        <f>'DY Def'!U$5</f>
        <v>20</v>
      </c>
      <c r="Y253" s="506">
        <f>'DY Def'!V$5</f>
        <v>21</v>
      </c>
      <c r="Z253" s="506">
        <f>'DY Def'!W$5</f>
        <v>22</v>
      </c>
      <c r="AA253" s="506">
        <f>'DY Def'!X$5</f>
        <v>23</v>
      </c>
      <c r="AB253" s="506">
        <f>'DY Def'!Y$5</f>
        <v>24</v>
      </c>
      <c r="AC253" s="506">
        <f>'DY Def'!Z$5</f>
        <v>25</v>
      </c>
      <c r="AD253" s="506">
        <f>'DY Def'!AA$5</f>
        <v>26</v>
      </c>
      <c r="AE253" s="506">
        <f>'DY Def'!AB$5</f>
        <v>27</v>
      </c>
      <c r="AF253" s="506">
        <f>'DY Def'!AC$5</f>
        <v>28</v>
      </c>
      <c r="AG253" s="506">
        <f>'DY Def'!AD$5</f>
        <v>29</v>
      </c>
      <c r="AH253" s="506">
        <f>'DY Def'!AE$5</f>
        <v>30</v>
      </c>
      <c r="AI253" s="678" t="s">
        <v>4</v>
      </c>
    </row>
    <row r="254" spans="2:35" hidden="1" x14ac:dyDescent="0.2">
      <c r="B254" s="488" t="s">
        <v>80</v>
      </c>
      <c r="C254" s="576"/>
      <c r="D254" s="440"/>
      <c r="E254" s="732"/>
      <c r="F254" s="733"/>
      <c r="G254" s="733"/>
      <c r="H254" s="733"/>
      <c r="I254" s="733"/>
      <c r="J254" s="733"/>
      <c r="K254" s="733"/>
      <c r="L254" s="733"/>
      <c r="M254" s="733"/>
      <c r="N254" s="733"/>
      <c r="O254" s="733"/>
      <c r="P254" s="733"/>
      <c r="Q254" s="733"/>
      <c r="R254" s="733"/>
      <c r="S254" s="733"/>
      <c r="T254" s="733"/>
      <c r="U254" s="733"/>
      <c r="V254" s="733"/>
      <c r="W254" s="733"/>
      <c r="X254" s="733"/>
      <c r="Y254" s="733"/>
      <c r="Z254" s="733"/>
      <c r="AA254" s="733"/>
      <c r="AB254" s="733"/>
      <c r="AC254" s="733"/>
      <c r="AD254" s="733"/>
      <c r="AE254" s="733"/>
      <c r="AF254" s="733"/>
      <c r="AG254" s="733"/>
      <c r="AH254" s="734"/>
      <c r="AI254" s="734"/>
    </row>
    <row r="255" spans="2:35" hidden="1" x14ac:dyDescent="0.2">
      <c r="B255" s="539" t="str">
        <f>IFERROR(VLOOKUP(C255,'MEG Def'!$A$55:$B$57,2),"")</f>
        <v/>
      </c>
      <c r="C255" s="576"/>
      <c r="D255" s="586"/>
      <c r="E255" s="587">
        <f>IF($B$8="Actuals only",SUMIF('WW Spending Actual'!$B$10:$B$49,'Summary TC'!$B255,'WW Spending Actual'!D$10:D$49),0)+IF($B$8="Actuals + Projected",SUMIF('WW Spending Total'!$B$10:$B$49,'Summary TC'!$B255,'WW Spending Total'!D$10:D$49),0)</f>
        <v>0</v>
      </c>
      <c r="F255" s="588">
        <f>IF($B$8="Actuals only",SUMIF('WW Spending Actual'!$B$10:$B$49,'Summary TC'!$B255,'WW Spending Actual'!E$10:E$49),0)+IF($B$8="Actuals + Projected",SUMIF('WW Spending Total'!$B$10:$B$49,'Summary TC'!$B255,'WW Spending Total'!E$10:E$49),0)</f>
        <v>0</v>
      </c>
      <c r="G255" s="588">
        <f>IF($B$8="Actuals only",SUMIF('WW Spending Actual'!$B$10:$B$49,'Summary TC'!$B255,'WW Spending Actual'!F$10:F$49),0)+IF($B$8="Actuals + Projected",SUMIF('WW Spending Total'!$B$10:$B$49,'Summary TC'!$B255,'WW Spending Total'!F$10:F$49),0)</f>
        <v>0</v>
      </c>
      <c r="H255" s="588">
        <f>IF($B$8="Actuals only",SUMIF('WW Spending Actual'!$B$10:$B$49,'Summary TC'!$B255,'WW Spending Actual'!G$10:G$49),0)+IF($B$8="Actuals + Projected",SUMIF('WW Spending Total'!$B$10:$B$49,'Summary TC'!$B255,'WW Spending Total'!G$10:G$49),0)</f>
        <v>0</v>
      </c>
      <c r="I255" s="588">
        <f>IF($B$8="Actuals only",SUMIF('WW Spending Actual'!$B$10:$B$49,'Summary TC'!$B255,'WW Spending Actual'!H$10:H$49),0)+IF($B$8="Actuals + Projected",SUMIF('WW Spending Total'!$B$10:$B$49,'Summary TC'!$B255,'WW Spending Total'!H$10:H$49),0)</f>
        <v>0</v>
      </c>
      <c r="J255" s="588">
        <f>IF($B$8="Actuals only",SUMIF('WW Spending Actual'!$B$10:$B$49,'Summary TC'!$B255,'WW Spending Actual'!I$10:I$49),0)+IF($B$8="Actuals + Projected",SUMIF('WW Spending Total'!$B$10:$B$49,'Summary TC'!$B255,'WW Spending Total'!I$10:I$49),0)</f>
        <v>0</v>
      </c>
      <c r="K255" s="588">
        <f>IF($B$8="Actuals only",SUMIF('WW Spending Actual'!$B$10:$B$49,'Summary TC'!$B255,'WW Spending Actual'!J$10:J$49),0)+IF($B$8="Actuals + Projected",SUMIF('WW Spending Total'!$B$10:$B$49,'Summary TC'!$B255,'WW Spending Total'!J$10:J$49),0)</f>
        <v>0</v>
      </c>
      <c r="L255" s="588">
        <f>IF($B$8="Actuals only",SUMIF('WW Spending Actual'!$B$10:$B$49,'Summary TC'!$B255,'WW Spending Actual'!K$10:K$49),0)+IF($B$8="Actuals + Projected",SUMIF('WW Spending Total'!$B$10:$B$49,'Summary TC'!$B255,'WW Spending Total'!K$10:K$49),0)</f>
        <v>0</v>
      </c>
      <c r="M255" s="588">
        <f>IF($B$8="Actuals only",SUMIF('WW Spending Actual'!$B$10:$B$49,'Summary TC'!$B255,'WW Spending Actual'!L$10:L$49),0)+IF($B$8="Actuals + Projected",SUMIF('WW Spending Total'!$B$10:$B$49,'Summary TC'!$B255,'WW Spending Total'!L$10:L$49),0)</f>
        <v>0</v>
      </c>
      <c r="N255" s="588">
        <f>IF($B$8="Actuals only",SUMIF('WW Spending Actual'!$B$10:$B$49,'Summary TC'!$B255,'WW Spending Actual'!M$10:M$49),0)+IF($B$8="Actuals + Projected",SUMIF('WW Spending Total'!$B$10:$B$49,'Summary TC'!$B255,'WW Spending Total'!M$10:M$49),0)</f>
        <v>0</v>
      </c>
      <c r="O255" s="588">
        <f>IF($B$8="Actuals only",SUMIF('WW Spending Actual'!$B$10:$B$49,'Summary TC'!$B255,'WW Spending Actual'!N$10:N$49),0)+IF($B$8="Actuals + Projected",SUMIF('WW Spending Total'!$B$10:$B$49,'Summary TC'!$B255,'WW Spending Total'!N$10:N$49),0)</f>
        <v>0</v>
      </c>
      <c r="P255" s="588">
        <f>IF($B$8="Actuals only",SUMIF('WW Spending Actual'!$B$10:$B$49,'Summary TC'!$B255,'WW Spending Actual'!O$10:O$49),0)+IF($B$8="Actuals + Projected",SUMIF('WW Spending Total'!$B$10:$B$49,'Summary TC'!$B255,'WW Spending Total'!O$10:O$49),0)</f>
        <v>0</v>
      </c>
      <c r="Q255" s="588">
        <f>IF($B$8="Actuals only",SUMIF('WW Spending Actual'!$B$10:$B$49,'Summary TC'!$B255,'WW Spending Actual'!P$10:P$49),0)+IF($B$8="Actuals + Projected",SUMIF('WW Spending Total'!$B$10:$B$49,'Summary TC'!$B255,'WW Spending Total'!P$10:P$49),0)</f>
        <v>0</v>
      </c>
      <c r="R255" s="588">
        <f>IF($B$8="Actuals only",SUMIF('WW Spending Actual'!$B$10:$B$49,'Summary TC'!$B255,'WW Spending Actual'!Q$10:Q$49),0)+IF($B$8="Actuals + Projected",SUMIF('WW Spending Total'!$B$10:$B$49,'Summary TC'!$B255,'WW Spending Total'!Q$10:Q$49),0)</f>
        <v>0</v>
      </c>
      <c r="S255" s="588">
        <f>IF($B$8="Actuals only",SUMIF('WW Spending Actual'!$B$10:$B$49,'Summary TC'!$B255,'WW Spending Actual'!R$10:R$49),0)+IF($B$8="Actuals + Projected",SUMIF('WW Spending Total'!$B$10:$B$49,'Summary TC'!$B255,'WW Spending Total'!R$10:R$49),0)</f>
        <v>0</v>
      </c>
      <c r="T255" s="588">
        <f>IF($B$8="Actuals only",SUMIF('WW Spending Actual'!$B$10:$B$49,'Summary TC'!$B255,'WW Spending Actual'!S$10:S$49),0)+IF($B$8="Actuals + Projected",SUMIF('WW Spending Total'!$B$10:$B$49,'Summary TC'!$B255,'WW Spending Total'!S$10:S$49),0)</f>
        <v>0</v>
      </c>
      <c r="U255" s="588">
        <f>IF($B$8="Actuals only",SUMIF('WW Spending Actual'!$B$10:$B$49,'Summary TC'!$B255,'WW Spending Actual'!T$10:T$49),0)+IF($B$8="Actuals + Projected",SUMIF('WW Spending Total'!$B$10:$B$49,'Summary TC'!$B255,'WW Spending Total'!T$10:T$49),0)</f>
        <v>0</v>
      </c>
      <c r="V255" s="588">
        <f>IF($B$8="Actuals only",SUMIF('WW Spending Actual'!$B$10:$B$49,'Summary TC'!$B255,'WW Spending Actual'!U$10:U$49),0)+IF($B$8="Actuals + Projected",SUMIF('WW Spending Total'!$B$10:$B$49,'Summary TC'!$B255,'WW Spending Total'!U$10:U$49),0)</f>
        <v>0</v>
      </c>
      <c r="W255" s="588">
        <f>IF($B$8="Actuals only",SUMIF('WW Spending Actual'!$B$10:$B$49,'Summary TC'!$B255,'WW Spending Actual'!V$10:V$49),0)+IF($B$8="Actuals + Projected",SUMIF('WW Spending Total'!$B$10:$B$49,'Summary TC'!$B255,'WW Spending Total'!V$10:V$49),0)</f>
        <v>0</v>
      </c>
      <c r="X255" s="588">
        <f>IF($B$8="Actuals only",SUMIF('WW Spending Actual'!$B$10:$B$49,'Summary TC'!$B255,'WW Spending Actual'!W$10:W$49),0)+IF($B$8="Actuals + Projected",SUMIF('WW Spending Total'!$B$10:$B$49,'Summary TC'!$B255,'WW Spending Total'!W$10:W$49),0)</f>
        <v>0</v>
      </c>
      <c r="Y255" s="588">
        <f>IF($B$8="Actuals only",SUMIF('WW Spending Actual'!$B$10:$B$49,'Summary TC'!$B255,'WW Spending Actual'!X$10:X$49),0)+IF($B$8="Actuals + Projected",SUMIF('WW Spending Total'!$B$10:$B$49,'Summary TC'!$B255,'WW Spending Total'!X$10:X$49),0)</f>
        <v>0</v>
      </c>
      <c r="Z255" s="588">
        <f>IF($B$8="Actuals only",SUMIF('WW Spending Actual'!$B$10:$B$49,'Summary TC'!$B255,'WW Spending Actual'!Y$10:Y$49),0)+IF($B$8="Actuals + Projected",SUMIF('WW Spending Total'!$B$10:$B$49,'Summary TC'!$B255,'WW Spending Total'!Y$10:Y$49),0)</f>
        <v>0</v>
      </c>
      <c r="AA255" s="588">
        <f>IF($B$8="Actuals only",SUMIF('WW Spending Actual'!$B$10:$B$49,'Summary TC'!$B255,'WW Spending Actual'!Z$10:Z$49),0)+IF($B$8="Actuals + Projected",SUMIF('WW Spending Total'!$B$10:$B$49,'Summary TC'!$B255,'WW Spending Total'!Z$10:Z$49),0)</f>
        <v>0</v>
      </c>
      <c r="AB255" s="588">
        <f>IF($B$8="Actuals only",SUMIF('WW Spending Actual'!$B$10:$B$49,'Summary TC'!$B255,'WW Spending Actual'!AA$10:AA$49),0)+IF($B$8="Actuals + Projected",SUMIF('WW Spending Total'!$B$10:$B$49,'Summary TC'!$B255,'WW Spending Total'!AA$10:AA$49),0)</f>
        <v>0</v>
      </c>
      <c r="AC255" s="588">
        <f>IF($B$8="Actuals only",SUMIF('WW Spending Actual'!$B$10:$B$49,'Summary TC'!$B255,'WW Spending Actual'!AB$10:AB$49),0)+IF($B$8="Actuals + Projected",SUMIF('WW Spending Total'!$B$10:$B$49,'Summary TC'!$B255,'WW Spending Total'!AB$10:AB$49),0)</f>
        <v>0</v>
      </c>
      <c r="AD255" s="588">
        <f>IF($B$8="Actuals only",SUMIF('WW Spending Actual'!$B$10:$B$49,'Summary TC'!$B255,'WW Spending Actual'!AC$10:AC$49),0)+IF($B$8="Actuals + Projected",SUMIF('WW Spending Total'!$B$10:$B$49,'Summary TC'!$B255,'WW Spending Total'!AC$10:AC$49),0)</f>
        <v>0</v>
      </c>
      <c r="AE255" s="588">
        <f>IF($B$8="Actuals only",SUMIF('WW Spending Actual'!$B$10:$B$49,'Summary TC'!$B255,'WW Spending Actual'!AD$10:AD$49),0)+IF($B$8="Actuals + Projected",SUMIF('WW Spending Total'!$B$10:$B$49,'Summary TC'!$B255,'WW Spending Total'!AD$10:AD$49),0)</f>
        <v>0</v>
      </c>
      <c r="AF255" s="588">
        <f>IF($B$8="Actuals only",SUMIF('WW Spending Actual'!$B$10:$B$49,'Summary TC'!$B255,'WW Spending Actual'!AE$10:AE$49),0)+IF($B$8="Actuals + Projected",SUMIF('WW Spending Total'!$B$10:$B$49,'Summary TC'!$B255,'WW Spending Total'!AE$10:AE$49),0)</f>
        <v>0</v>
      </c>
      <c r="AG255" s="588">
        <f>IF($B$8="Actuals only",SUMIF('WW Spending Actual'!$B$10:$B$49,'Summary TC'!$B255,'WW Spending Actual'!AF$10:AF$49),0)+IF($B$8="Actuals + Projected",SUMIF('WW Spending Total'!$B$10:$B$49,'Summary TC'!$B255,'WW Spending Total'!AF$10:AF$49),0)</f>
        <v>0</v>
      </c>
      <c r="AH255" s="589">
        <f>IF($B$8="Actuals only",SUMIF('WW Spending Actual'!$B$10:$B$49,'Summary TC'!$B255,'WW Spending Actual'!AG$10:AG$49),0)+IF($B$8="Actuals + Projected",SUMIF('WW Spending Total'!$B$10:$B$49,'Summary TC'!$B255,'WW Spending Total'!AG$10:AG$49),0)</f>
        <v>0</v>
      </c>
      <c r="AI255" s="735"/>
    </row>
    <row r="256" spans="2:35" hidden="1" x14ac:dyDescent="0.2">
      <c r="B256" s="539" t="str">
        <f>IFERROR(VLOOKUP(C256,'MEG Def'!$A$55:$B$57,2),"")</f>
        <v/>
      </c>
      <c r="C256" s="576"/>
      <c r="D256" s="586"/>
      <c r="E256" s="587">
        <f>IF($B$8="Actuals only",SUMIF('WW Spending Actual'!$B$10:$B$49,'Summary TC'!$B256,'WW Spending Actual'!D$10:D$49),0)+IF($B$8="Actuals + Projected",SUMIF('WW Spending Total'!$B$10:$B$49,'Summary TC'!$B256,'WW Spending Total'!D$10:D$49),0)</f>
        <v>0</v>
      </c>
      <c r="F256" s="588">
        <f>IF($B$8="Actuals only",SUMIF('WW Spending Actual'!$B$10:$B$49,'Summary TC'!$B256,'WW Spending Actual'!E$10:E$49),0)+IF($B$8="Actuals + Projected",SUMIF('WW Spending Total'!$B$10:$B$49,'Summary TC'!$B256,'WW Spending Total'!E$10:E$49),0)</f>
        <v>0</v>
      </c>
      <c r="G256" s="588">
        <f>IF($B$8="Actuals only",SUMIF('WW Spending Actual'!$B$10:$B$49,'Summary TC'!$B256,'WW Spending Actual'!F$10:F$49),0)+IF($B$8="Actuals + Projected",SUMIF('WW Spending Total'!$B$10:$B$49,'Summary TC'!$B256,'WW Spending Total'!F$10:F$49),0)</f>
        <v>0</v>
      </c>
      <c r="H256" s="588">
        <f>IF($B$8="Actuals only",SUMIF('WW Spending Actual'!$B$10:$B$49,'Summary TC'!$B256,'WW Spending Actual'!G$10:G$49),0)+IF($B$8="Actuals + Projected",SUMIF('WW Spending Total'!$B$10:$B$49,'Summary TC'!$B256,'WW Spending Total'!G$10:G$49),0)</f>
        <v>0</v>
      </c>
      <c r="I256" s="588">
        <f>IF($B$8="Actuals only",SUMIF('WW Spending Actual'!$B$10:$B$49,'Summary TC'!$B256,'WW Spending Actual'!H$10:H$49),0)+IF($B$8="Actuals + Projected",SUMIF('WW Spending Total'!$B$10:$B$49,'Summary TC'!$B256,'WW Spending Total'!H$10:H$49),0)</f>
        <v>0</v>
      </c>
      <c r="J256" s="588">
        <f>IF($B$8="Actuals only",SUMIF('WW Spending Actual'!$B$10:$B$49,'Summary TC'!$B256,'WW Spending Actual'!I$10:I$49),0)+IF($B$8="Actuals + Projected",SUMIF('WW Spending Total'!$B$10:$B$49,'Summary TC'!$B256,'WW Spending Total'!I$10:I$49),0)</f>
        <v>0</v>
      </c>
      <c r="K256" s="588">
        <f>IF($B$8="Actuals only",SUMIF('WW Spending Actual'!$B$10:$B$49,'Summary TC'!$B256,'WW Spending Actual'!J$10:J$49),0)+IF($B$8="Actuals + Projected",SUMIF('WW Spending Total'!$B$10:$B$49,'Summary TC'!$B256,'WW Spending Total'!J$10:J$49),0)</f>
        <v>0</v>
      </c>
      <c r="L256" s="588">
        <f>IF($B$8="Actuals only",SUMIF('WW Spending Actual'!$B$10:$B$49,'Summary TC'!$B256,'WW Spending Actual'!K$10:K$49),0)+IF($B$8="Actuals + Projected",SUMIF('WW Spending Total'!$B$10:$B$49,'Summary TC'!$B256,'WW Spending Total'!K$10:K$49),0)</f>
        <v>0</v>
      </c>
      <c r="M256" s="588">
        <f>IF($B$8="Actuals only",SUMIF('WW Spending Actual'!$B$10:$B$49,'Summary TC'!$B256,'WW Spending Actual'!L$10:L$49),0)+IF($B$8="Actuals + Projected",SUMIF('WW Spending Total'!$B$10:$B$49,'Summary TC'!$B256,'WW Spending Total'!L$10:L$49),0)</f>
        <v>0</v>
      </c>
      <c r="N256" s="588">
        <f>IF($B$8="Actuals only",SUMIF('WW Spending Actual'!$B$10:$B$49,'Summary TC'!$B256,'WW Spending Actual'!M$10:M$49),0)+IF($B$8="Actuals + Projected",SUMIF('WW Spending Total'!$B$10:$B$49,'Summary TC'!$B256,'WW Spending Total'!M$10:M$49),0)</f>
        <v>0</v>
      </c>
      <c r="O256" s="588">
        <f>IF($B$8="Actuals only",SUMIF('WW Spending Actual'!$B$10:$B$49,'Summary TC'!$B256,'WW Spending Actual'!N$10:N$49),0)+IF($B$8="Actuals + Projected",SUMIF('WW Spending Total'!$B$10:$B$49,'Summary TC'!$B256,'WW Spending Total'!N$10:N$49),0)</f>
        <v>0</v>
      </c>
      <c r="P256" s="588">
        <f>IF($B$8="Actuals only",SUMIF('WW Spending Actual'!$B$10:$B$49,'Summary TC'!$B256,'WW Spending Actual'!O$10:O$49),0)+IF($B$8="Actuals + Projected",SUMIF('WW Spending Total'!$B$10:$B$49,'Summary TC'!$B256,'WW Spending Total'!O$10:O$49),0)</f>
        <v>0</v>
      </c>
      <c r="Q256" s="588">
        <f>IF($B$8="Actuals only",SUMIF('WW Spending Actual'!$B$10:$B$49,'Summary TC'!$B256,'WW Spending Actual'!P$10:P$49),0)+IF($B$8="Actuals + Projected",SUMIF('WW Spending Total'!$B$10:$B$49,'Summary TC'!$B256,'WW Spending Total'!P$10:P$49),0)</f>
        <v>0</v>
      </c>
      <c r="R256" s="588">
        <f>IF($B$8="Actuals only",SUMIF('WW Spending Actual'!$B$10:$B$49,'Summary TC'!$B256,'WW Spending Actual'!Q$10:Q$49),0)+IF($B$8="Actuals + Projected",SUMIF('WW Spending Total'!$B$10:$B$49,'Summary TC'!$B256,'WW Spending Total'!Q$10:Q$49),0)</f>
        <v>0</v>
      </c>
      <c r="S256" s="588">
        <f>IF($B$8="Actuals only",SUMIF('WW Spending Actual'!$B$10:$B$49,'Summary TC'!$B256,'WW Spending Actual'!R$10:R$49),0)+IF($B$8="Actuals + Projected",SUMIF('WW Spending Total'!$B$10:$B$49,'Summary TC'!$B256,'WW Spending Total'!R$10:R$49),0)</f>
        <v>0</v>
      </c>
      <c r="T256" s="588">
        <f>IF($B$8="Actuals only",SUMIF('WW Spending Actual'!$B$10:$B$49,'Summary TC'!$B256,'WW Spending Actual'!S$10:S$49),0)+IF($B$8="Actuals + Projected",SUMIF('WW Spending Total'!$B$10:$B$49,'Summary TC'!$B256,'WW Spending Total'!S$10:S$49),0)</f>
        <v>0</v>
      </c>
      <c r="U256" s="588">
        <f>IF($B$8="Actuals only",SUMIF('WW Spending Actual'!$B$10:$B$49,'Summary TC'!$B256,'WW Spending Actual'!T$10:T$49),0)+IF($B$8="Actuals + Projected",SUMIF('WW Spending Total'!$B$10:$B$49,'Summary TC'!$B256,'WW Spending Total'!T$10:T$49),0)</f>
        <v>0</v>
      </c>
      <c r="V256" s="588">
        <f>IF($B$8="Actuals only",SUMIF('WW Spending Actual'!$B$10:$B$49,'Summary TC'!$B256,'WW Spending Actual'!U$10:U$49),0)+IF($B$8="Actuals + Projected",SUMIF('WW Spending Total'!$B$10:$B$49,'Summary TC'!$B256,'WW Spending Total'!U$10:U$49),0)</f>
        <v>0</v>
      </c>
      <c r="W256" s="588">
        <f>IF($B$8="Actuals only",SUMIF('WW Spending Actual'!$B$10:$B$49,'Summary TC'!$B256,'WW Spending Actual'!V$10:V$49),0)+IF($B$8="Actuals + Projected",SUMIF('WW Spending Total'!$B$10:$B$49,'Summary TC'!$B256,'WW Spending Total'!V$10:V$49),0)</f>
        <v>0</v>
      </c>
      <c r="X256" s="588">
        <f>IF($B$8="Actuals only",SUMIF('WW Spending Actual'!$B$10:$B$49,'Summary TC'!$B256,'WW Spending Actual'!W$10:W$49),0)+IF($B$8="Actuals + Projected",SUMIF('WW Spending Total'!$B$10:$B$49,'Summary TC'!$B256,'WW Spending Total'!W$10:W$49),0)</f>
        <v>0</v>
      </c>
      <c r="Y256" s="588">
        <f>IF($B$8="Actuals only",SUMIF('WW Spending Actual'!$B$10:$B$49,'Summary TC'!$B256,'WW Spending Actual'!X$10:X$49),0)+IF($B$8="Actuals + Projected",SUMIF('WW Spending Total'!$B$10:$B$49,'Summary TC'!$B256,'WW Spending Total'!X$10:X$49),0)</f>
        <v>0</v>
      </c>
      <c r="Z256" s="588">
        <f>IF($B$8="Actuals only",SUMIF('WW Spending Actual'!$B$10:$B$49,'Summary TC'!$B256,'WW Spending Actual'!Y$10:Y$49),0)+IF($B$8="Actuals + Projected",SUMIF('WW Spending Total'!$B$10:$B$49,'Summary TC'!$B256,'WW Spending Total'!Y$10:Y$49),0)</f>
        <v>0</v>
      </c>
      <c r="AA256" s="588">
        <f>IF($B$8="Actuals only",SUMIF('WW Spending Actual'!$B$10:$B$49,'Summary TC'!$B256,'WW Spending Actual'!Z$10:Z$49),0)+IF($B$8="Actuals + Projected",SUMIF('WW Spending Total'!$B$10:$B$49,'Summary TC'!$B256,'WW Spending Total'!Z$10:Z$49),0)</f>
        <v>0</v>
      </c>
      <c r="AB256" s="588">
        <f>IF($B$8="Actuals only",SUMIF('WW Spending Actual'!$B$10:$B$49,'Summary TC'!$B256,'WW Spending Actual'!AA$10:AA$49),0)+IF($B$8="Actuals + Projected",SUMIF('WW Spending Total'!$B$10:$B$49,'Summary TC'!$B256,'WW Spending Total'!AA$10:AA$49),0)</f>
        <v>0</v>
      </c>
      <c r="AC256" s="588">
        <f>IF($B$8="Actuals only",SUMIF('WW Spending Actual'!$B$10:$B$49,'Summary TC'!$B256,'WW Spending Actual'!AB$10:AB$49),0)+IF($B$8="Actuals + Projected",SUMIF('WW Spending Total'!$B$10:$B$49,'Summary TC'!$B256,'WW Spending Total'!AB$10:AB$49),0)</f>
        <v>0</v>
      </c>
      <c r="AD256" s="588">
        <f>IF($B$8="Actuals only",SUMIF('WW Spending Actual'!$B$10:$B$49,'Summary TC'!$B256,'WW Spending Actual'!AC$10:AC$49),0)+IF($B$8="Actuals + Projected",SUMIF('WW Spending Total'!$B$10:$B$49,'Summary TC'!$B256,'WW Spending Total'!AC$10:AC$49),0)</f>
        <v>0</v>
      </c>
      <c r="AE256" s="588">
        <f>IF($B$8="Actuals only",SUMIF('WW Spending Actual'!$B$10:$B$49,'Summary TC'!$B256,'WW Spending Actual'!AD$10:AD$49),0)+IF($B$8="Actuals + Projected",SUMIF('WW Spending Total'!$B$10:$B$49,'Summary TC'!$B256,'WW Spending Total'!AD$10:AD$49),0)</f>
        <v>0</v>
      </c>
      <c r="AF256" s="588">
        <f>IF($B$8="Actuals only",SUMIF('WW Spending Actual'!$B$10:$B$49,'Summary TC'!$B256,'WW Spending Actual'!AE$10:AE$49),0)+IF($B$8="Actuals + Projected",SUMIF('WW Spending Total'!$B$10:$B$49,'Summary TC'!$B256,'WW Spending Total'!AE$10:AE$49),0)</f>
        <v>0</v>
      </c>
      <c r="AG256" s="588">
        <f>IF($B$8="Actuals only",SUMIF('WW Spending Actual'!$B$10:$B$49,'Summary TC'!$B256,'WW Spending Actual'!AF$10:AF$49),0)+IF($B$8="Actuals + Projected",SUMIF('WW Spending Total'!$B$10:$B$49,'Summary TC'!$B256,'WW Spending Total'!AF$10:AF$49),0)</f>
        <v>0</v>
      </c>
      <c r="AH256" s="589">
        <f>IF($B$8="Actuals only",SUMIF('WW Spending Actual'!$B$10:$B$49,'Summary TC'!$B256,'WW Spending Actual'!AG$10:AG$49),0)+IF($B$8="Actuals + Projected",SUMIF('WW Spending Total'!$B$10:$B$49,'Summary TC'!$B256,'WW Spending Total'!AG$10:AG$49),0)</f>
        <v>0</v>
      </c>
      <c r="AI256" s="735"/>
    </row>
    <row r="257" spans="2:35" hidden="1" x14ac:dyDescent="0.2">
      <c r="B257" s="539" t="str">
        <f>IFERROR(VLOOKUP(C257,'MEG Def'!$A$55:$B$57,2),"")</f>
        <v/>
      </c>
      <c r="C257" s="576"/>
      <c r="D257" s="586"/>
      <c r="E257" s="587">
        <f>IF($B$8="Actuals only",SUMIF('WW Spending Actual'!$B$10:$B$49,'Summary TC'!$B257,'WW Spending Actual'!D$10:D$49),0)+IF($B$8="Actuals + Projected",SUMIF('WW Spending Total'!$B$10:$B$49,'Summary TC'!$B257,'WW Spending Total'!D$10:D$49),0)</f>
        <v>0</v>
      </c>
      <c r="F257" s="588">
        <f>IF($B$8="Actuals only",SUMIF('WW Spending Actual'!$B$10:$B$49,'Summary TC'!$B257,'WW Spending Actual'!E$10:E$49),0)+IF($B$8="Actuals + Projected",SUMIF('WW Spending Total'!$B$10:$B$49,'Summary TC'!$B257,'WW Spending Total'!E$10:E$49),0)</f>
        <v>0</v>
      </c>
      <c r="G257" s="588">
        <f>IF($B$8="Actuals only",SUMIF('WW Spending Actual'!$B$10:$B$49,'Summary TC'!$B257,'WW Spending Actual'!F$10:F$49),0)+IF($B$8="Actuals + Projected",SUMIF('WW Spending Total'!$B$10:$B$49,'Summary TC'!$B257,'WW Spending Total'!F$10:F$49),0)</f>
        <v>0</v>
      </c>
      <c r="H257" s="588">
        <f>IF($B$8="Actuals only",SUMIF('WW Spending Actual'!$B$10:$B$49,'Summary TC'!$B257,'WW Spending Actual'!G$10:G$49),0)+IF($B$8="Actuals + Projected",SUMIF('WW Spending Total'!$B$10:$B$49,'Summary TC'!$B257,'WW Spending Total'!G$10:G$49),0)</f>
        <v>0</v>
      </c>
      <c r="I257" s="588">
        <f>IF($B$8="Actuals only",SUMIF('WW Spending Actual'!$B$10:$B$49,'Summary TC'!$B257,'WW Spending Actual'!H$10:H$49),0)+IF($B$8="Actuals + Projected",SUMIF('WW Spending Total'!$B$10:$B$49,'Summary TC'!$B257,'WW Spending Total'!H$10:H$49),0)</f>
        <v>0</v>
      </c>
      <c r="J257" s="588">
        <f>IF($B$8="Actuals only",SUMIF('WW Spending Actual'!$B$10:$B$49,'Summary TC'!$B257,'WW Spending Actual'!I$10:I$49),0)+IF($B$8="Actuals + Projected",SUMIF('WW Spending Total'!$B$10:$B$49,'Summary TC'!$B257,'WW Spending Total'!I$10:I$49),0)</f>
        <v>0</v>
      </c>
      <c r="K257" s="588">
        <f>IF($B$8="Actuals only",SUMIF('WW Spending Actual'!$B$10:$B$49,'Summary TC'!$B257,'WW Spending Actual'!J$10:J$49),0)+IF($B$8="Actuals + Projected",SUMIF('WW Spending Total'!$B$10:$B$49,'Summary TC'!$B257,'WW Spending Total'!J$10:J$49),0)</f>
        <v>0</v>
      </c>
      <c r="L257" s="588">
        <f>IF($B$8="Actuals only",SUMIF('WW Spending Actual'!$B$10:$B$49,'Summary TC'!$B257,'WW Spending Actual'!K$10:K$49),0)+IF($B$8="Actuals + Projected",SUMIF('WW Spending Total'!$B$10:$B$49,'Summary TC'!$B257,'WW Spending Total'!K$10:K$49),0)</f>
        <v>0</v>
      </c>
      <c r="M257" s="588">
        <f>IF($B$8="Actuals only",SUMIF('WW Spending Actual'!$B$10:$B$49,'Summary TC'!$B257,'WW Spending Actual'!L$10:L$49),0)+IF($B$8="Actuals + Projected",SUMIF('WW Spending Total'!$B$10:$B$49,'Summary TC'!$B257,'WW Spending Total'!L$10:L$49),0)</f>
        <v>0</v>
      </c>
      <c r="N257" s="588">
        <f>IF($B$8="Actuals only",SUMIF('WW Spending Actual'!$B$10:$B$49,'Summary TC'!$B257,'WW Spending Actual'!M$10:M$49),0)+IF($B$8="Actuals + Projected",SUMIF('WW Spending Total'!$B$10:$B$49,'Summary TC'!$B257,'WW Spending Total'!M$10:M$49),0)</f>
        <v>0</v>
      </c>
      <c r="O257" s="588">
        <f>IF($B$8="Actuals only",SUMIF('WW Spending Actual'!$B$10:$B$49,'Summary TC'!$B257,'WW Spending Actual'!N$10:N$49),0)+IF($B$8="Actuals + Projected",SUMIF('WW Spending Total'!$B$10:$B$49,'Summary TC'!$B257,'WW Spending Total'!N$10:N$49),0)</f>
        <v>0</v>
      </c>
      <c r="P257" s="588">
        <f>IF($B$8="Actuals only",SUMIF('WW Spending Actual'!$B$10:$B$49,'Summary TC'!$B257,'WW Spending Actual'!O$10:O$49),0)+IF($B$8="Actuals + Projected",SUMIF('WW Spending Total'!$B$10:$B$49,'Summary TC'!$B257,'WW Spending Total'!O$10:O$49),0)</f>
        <v>0</v>
      </c>
      <c r="Q257" s="588">
        <f>IF($B$8="Actuals only",SUMIF('WW Spending Actual'!$B$10:$B$49,'Summary TC'!$B257,'WW Spending Actual'!P$10:P$49),0)+IF($B$8="Actuals + Projected",SUMIF('WW Spending Total'!$B$10:$B$49,'Summary TC'!$B257,'WW Spending Total'!P$10:P$49),0)</f>
        <v>0</v>
      </c>
      <c r="R257" s="588">
        <f>IF($B$8="Actuals only",SUMIF('WW Spending Actual'!$B$10:$B$49,'Summary TC'!$B257,'WW Spending Actual'!Q$10:Q$49),0)+IF($B$8="Actuals + Projected",SUMIF('WW Spending Total'!$B$10:$B$49,'Summary TC'!$B257,'WW Spending Total'!Q$10:Q$49),0)</f>
        <v>0</v>
      </c>
      <c r="S257" s="588">
        <f>IF($B$8="Actuals only",SUMIF('WW Spending Actual'!$B$10:$B$49,'Summary TC'!$B257,'WW Spending Actual'!R$10:R$49),0)+IF($B$8="Actuals + Projected",SUMIF('WW Spending Total'!$B$10:$B$49,'Summary TC'!$B257,'WW Spending Total'!R$10:R$49),0)</f>
        <v>0</v>
      </c>
      <c r="T257" s="588">
        <f>IF($B$8="Actuals only",SUMIF('WW Spending Actual'!$B$10:$B$49,'Summary TC'!$B257,'WW Spending Actual'!S$10:S$49),0)+IF($B$8="Actuals + Projected",SUMIF('WW Spending Total'!$B$10:$B$49,'Summary TC'!$B257,'WW Spending Total'!S$10:S$49),0)</f>
        <v>0</v>
      </c>
      <c r="U257" s="588">
        <f>IF($B$8="Actuals only",SUMIF('WW Spending Actual'!$B$10:$B$49,'Summary TC'!$B257,'WW Spending Actual'!T$10:T$49),0)+IF($B$8="Actuals + Projected",SUMIF('WW Spending Total'!$B$10:$B$49,'Summary TC'!$B257,'WW Spending Total'!T$10:T$49),0)</f>
        <v>0</v>
      </c>
      <c r="V257" s="588">
        <f>IF($B$8="Actuals only",SUMIF('WW Spending Actual'!$B$10:$B$49,'Summary TC'!$B257,'WW Spending Actual'!U$10:U$49),0)+IF($B$8="Actuals + Projected",SUMIF('WW Spending Total'!$B$10:$B$49,'Summary TC'!$B257,'WW Spending Total'!U$10:U$49),0)</f>
        <v>0</v>
      </c>
      <c r="W257" s="588">
        <f>IF($B$8="Actuals only",SUMIF('WW Spending Actual'!$B$10:$B$49,'Summary TC'!$B257,'WW Spending Actual'!V$10:V$49),0)+IF($B$8="Actuals + Projected",SUMIF('WW Spending Total'!$B$10:$B$49,'Summary TC'!$B257,'WW Spending Total'!V$10:V$49),0)</f>
        <v>0</v>
      </c>
      <c r="X257" s="588">
        <f>IF($B$8="Actuals only",SUMIF('WW Spending Actual'!$B$10:$B$49,'Summary TC'!$B257,'WW Spending Actual'!W$10:W$49),0)+IF($B$8="Actuals + Projected",SUMIF('WW Spending Total'!$B$10:$B$49,'Summary TC'!$B257,'WW Spending Total'!W$10:W$49),0)</f>
        <v>0</v>
      </c>
      <c r="Y257" s="588">
        <f>IF($B$8="Actuals only",SUMIF('WW Spending Actual'!$B$10:$B$49,'Summary TC'!$B257,'WW Spending Actual'!X$10:X$49),0)+IF($B$8="Actuals + Projected",SUMIF('WW Spending Total'!$B$10:$B$49,'Summary TC'!$B257,'WW Spending Total'!X$10:X$49),0)</f>
        <v>0</v>
      </c>
      <c r="Z257" s="588">
        <f>IF($B$8="Actuals only",SUMIF('WW Spending Actual'!$B$10:$B$49,'Summary TC'!$B257,'WW Spending Actual'!Y$10:Y$49),0)+IF($B$8="Actuals + Projected",SUMIF('WW Spending Total'!$B$10:$B$49,'Summary TC'!$B257,'WW Spending Total'!Y$10:Y$49),0)</f>
        <v>0</v>
      </c>
      <c r="AA257" s="588">
        <f>IF($B$8="Actuals only",SUMIF('WW Spending Actual'!$B$10:$B$49,'Summary TC'!$B257,'WW Spending Actual'!Z$10:Z$49),0)+IF($B$8="Actuals + Projected",SUMIF('WW Spending Total'!$B$10:$B$49,'Summary TC'!$B257,'WW Spending Total'!Z$10:Z$49),0)</f>
        <v>0</v>
      </c>
      <c r="AB257" s="588">
        <f>IF($B$8="Actuals only",SUMIF('WW Spending Actual'!$B$10:$B$49,'Summary TC'!$B257,'WW Spending Actual'!AA$10:AA$49),0)+IF($B$8="Actuals + Projected",SUMIF('WW Spending Total'!$B$10:$B$49,'Summary TC'!$B257,'WW Spending Total'!AA$10:AA$49),0)</f>
        <v>0</v>
      </c>
      <c r="AC257" s="588">
        <f>IF($B$8="Actuals only",SUMIF('WW Spending Actual'!$B$10:$B$49,'Summary TC'!$B257,'WW Spending Actual'!AB$10:AB$49),0)+IF($B$8="Actuals + Projected",SUMIF('WW Spending Total'!$B$10:$B$49,'Summary TC'!$B257,'WW Spending Total'!AB$10:AB$49),0)</f>
        <v>0</v>
      </c>
      <c r="AD257" s="588">
        <f>IF($B$8="Actuals only",SUMIF('WW Spending Actual'!$B$10:$B$49,'Summary TC'!$B257,'WW Spending Actual'!AC$10:AC$49),0)+IF($B$8="Actuals + Projected",SUMIF('WW Spending Total'!$B$10:$B$49,'Summary TC'!$B257,'WW Spending Total'!AC$10:AC$49),0)</f>
        <v>0</v>
      </c>
      <c r="AE257" s="588">
        <f>IF($B$8="Actuals only",SUMIF('WW Spending Actual'!$B$10:$B$49,'Summary TC'!$B257,'WW Spending Actual'!AD$10:AD$49),0)+IF($B$8="Actuals + Projected",SUMIF('WW Spending Total'!$B$10:$B$49,'Summary TC'!$B257,'WW Spending Total'!AD$10:AD$49),0)</f>
        <v>0</v>
      </c>
      <c r="AF257" s="588">
        <f>IF($B$8="Actuals only",SUMIF('WW Spending Actual'!$B$10:$B$49,'Summary TC'!$B257,'WW Spending Actual'!AE$10:AE$49),0)+IF($B$8="Actuals + Projected",SUMIF('WW Spending Total'!$B$10:$B$49,'Summary TC'!$B257,'WW Spending Total'!AE$10:AE$49),0)</f>
        <v>0</v>
      </c>
      <c r="AG257" s="588">
        <f>IF($B$8="Actuals only",SUMIF('WW Spending Actual'!$B$10:$B$49,'Summary TC'!$B257,'WW Spending Actual'!AF$10:AF$49),0)+IF($B$8="Actuals + Projected",SUMIF('WW Spending Total'!$B$10:$B$49,'Summary TC'!$B257,'WW Spending Total'!AF$10:AF$49),0)</f>
        <v>0</v>
      </c>
      <c r="AH257" s="589">
        <f>IF($B$8="Actuals only",SUMIF('WW Spending Actual'!$B$10:$B$49,'Summary TC'!$B257,'WW Spending Actual'!AG$10:AG$49),0)+IF($B$8="Actuals + Projected",SUMIF('WW Spending Total'!$B$10:$B$49,'Summary TC'!$B257,'WW Spending Total'!AG$10:AG$49),0)</f>
        <v>0</v>
      </c>
      <c r="AI257" s="735"/>
    </row>
    <row r="258" spans="2:35" hidden="1" x14ac:dyDescent="0.2">
      <c r="B258" s="473"/>
      <c r="C258" s="576"/>
      <c r="D258" s="440"/>
      <c r="E258" s="736"/>
      <c r="F258" s="627"/>
      <c r="G258" s="627"/>
      <c r="H258" s="627"/>
      <c r="I258" s="627"/>
      <c r="J258" s="627"/>
      <c r="K258" s="627"/>
      <c r="L258" s="627"/>
      <c r="M258" s="627"/>
      <c r="N258" s="627"/>
      <c r="O258" s="627"/>
      <c r="P258" s="627"/>
      <c r="Q258" s="627"/>
      <c r="R258" s="627"/>
      <c r="S258" s="627"/>
      <c r="T258" s="627"/>
      <c r="U258" s="627"/>
      <c r="V258" s="627"/>
      <c r="W258" s="627"/>
      <c r="X258" s="627"/>
      <c r="Y258" s="627"/>
      <c r="Z258" s="627"/>
      <c r="AA258" s="627"/>
      <c r="AB258" s="627"/>
      <c r="AC258" s="627"/>
      <c r="AD258" s="627"/>
      <c r="AE258" s="627"/>
      <c r="AF258" s="627"/>
      <c r="AG258" s="627"/>
      <c r="AH258" s="735"/>
      <c r="AI258" s="735"/>
    </row>
    <row r="259" spans="2:35" hidden="1" x14ac:dyDescent="0.2">
      <c r="B259" s="494" t="s">
        <v>81</v>
      </c>
      <c r="C259" s="576"/>
      <c r="D259" s="586"/>
      <c r="E259" s="737"/>
      <c r="F259" s="714"/>
      <c r="G259" s="714"/>
      <c r="H259" s="714"/>
      <c r="I259" s="714"/>
      <c r="J259" s="714"/>
      <c r="K259" s="714"/>
      <c r="L259" s="714"/>
      <c r="M259" s="714"/>
      <c r="N259" s="714"/>
      <c r="O259" s="714"/>
      <c r="P259" s="714"/>
      <c r="Q259" s="714"/>
      <c r="R259" s="714"/>
      <c r="S259" s="714"/>
      <c r="T259" s="714"/>
      <c r="U259" s="714"/>
      <c r="V259" s="714"/>
      <c r="W259" s="714"/>
      <c r="X259" s="714"/>
      <c r="Y259" s="714"/>
      <c r="Z259" s="714"/>
      <c r="AA259" s="714"/>
      <c r="AB259" s="714"/>
      <c r="AC259" s="714"/>
      <c r="AD259" s="714"/>
      <c r="AE259" s="714"/>
      <c r="AF259" s="714"/>
      <c r="AG259" s="714"/>
      <c r="AH259" s="738"/>
      <c r="AI259" s="589"/>
    </row>
    <row r="260" spans="2:35" hidden="1" x14ac:dyDescent="0.2">
      <c r="B260" s="539" t="str">
        <f>IFERROR(VLOOKUP(C260,'MEG Def'!$A$60:$B$62,2),"")</f>
        <v/>
      </c>
      <c r="C260" s="576"/>
      <c r="D260" s="586"/>
      <c r="E260" s="587">
        <f>IF($B$8="Actuals only",SUMIF('WW Spending Actual'!$B$10:$B$49,'Summary TC'!$B260,'WW Spending Actual'!D$10:D$49),0)+IF($B$8="Actuals + Projected",SUMIF('WW Spending Total'!$B$10:$B$49,'Summary TC'!$B260,'WW Spending Total'!D$10:D$49),0)</f>
        <v>0</v>
      </c>
      <c r="F260" s="588">
        <f>IF($B$8="Actuals only",SUMIF('WW Spending Actual'!$B$10:$B$49,'Summary TC'!$B260,'WW Spending Actual'!E$10:E$49),0)+IF($B$8="Actuals + Projected",SUMIF('WW Spending Total'!$B$10:$B$49,'Summary TC'!$B260,'WW Spending Total'!E$10:E$49),0)</f>
        <v>0</v>
      </c>
      <c r="G260" s="588">
        <f>IF($B$8="Actuals only",SUMIF('WW Spending Actual'!$B$10:$B$49,'Summary TC'!$B260,'WW Spending Actual'!F$10:F$49),0)+IF($B$8="Actuals + Projected",SUMIF('WW Spending Total'!$B$10:$B$49,'Summary TC'!$B260,'WW Spending Total'!F$10:F$49),0)</f>
        <v>0</v>
      </c>
      <c r="H260" s="588">
        <f>IF($B$8="Actuals only",SUMIF('WW Spending Actual'!$B$10:$B$49,'Summary TC'!$B260,'WW Spending Actual'!G$10:G$49),0)+IF($B$8="Actuals + Projected",SUMIF('WW Spending Total'!$B$10:$B$49,'Summary TC'!$B260,'WW Spending Total'!G$10:G$49),0)</f>
        <v>0</v>
      </c>
      <c r="I260" s="588">
        <f>IF($B$8="Actuals only",SUMIF('WW Spending Actual'!$B$10:$B$49,'Summary TC'!$B260,'WW Spending Actual'!H$10:H$49),0)+IF($B$8="Actuals + Projected",SUMIF('WW Spending Total'!$B$10:$B$49,'Summary TC'!$B260,'WW Spending Total'!H$10:H$49),0)</f>
        <v>0</v>
      </c>
      <c r="J260" s="588">
        <f>IF($B$8="Actuals only",SUMIF('WW Spending Actual'!$B$10:$B$49,'Summary TC'!$B260,'WW Spending Actual'!I$10:I$49),0)+IF($B$8="Actuals + Projected",SUMIF('WW Spending Total'!$B$10:$B$49,'Summary TC'!$B260,'WW Spending Total'!I$10:I$49),0)</f>
        <v>0</v>
      </c>
      <c r="K260" s="588">
        <f>IF($B$8="Actuals only",SUMIF('WW Spending Actual'!$B$10:$B$49,'Summary TC'!$B260,'WW Spending Actual'!J$10:J$49),0)+IF($B$8="Actuals + Projected",SUMIF('WW Spending Total'!$B$10:$B$49,'Summary TC'!$B260,'WW Spending Total'!J$10:J$49),0)</f>
        <v>0</v>
      </c>
      <c r="L260" s="588">
        <f>IF($B$8="Actuals only",SUMIF('WW Spending Actual'!$B$10:$B$49,'Summary TC'!$B260,'WW Spending Actual'!K$10:K$49),0)+IF($B$8="Actuals + Projected",SUMIF('WW Spending Total'!$B$10:$B$49,'Summary TC'!$B260,'WW Spending Total'!K$10:K$49),0)</f>
        <v>0</v>
      </c>
      <c r="M260" s="588">
        <f>IF($B$8="Actuals only",SUMIF('WW Spending Actual'!$B$10:$B$49,'Summary TC'!$B260,'WW Spending Actual'!L$10:L$49),0)+IF($B$8="Actuals + Projected",SUMIF('WW Spending Total'!$B$10:$B$49,'Summary TC'!$B260,'WW Spending Total'!L$10:L$49),0)</f>
        <v>0</v>
      </c>
      <c r="N260" s="588">
        <f>IF($B$8="Actuals only",SUMIF('WW Spending Actual'!$B$10:$B$49,'Summary TC'!$B260,'WW Spending Actual'!M$10:M$49),0)+IF($B$8="Actuals + Projected",SUMIF('WW Spending Total'!$B$10:$B$49,'Summary TC'!$B260,'WW Spending Total'!M$10:M$49),0)</f>
        <v>0</v>
      </c>
      <c r="O260" s="588">
        <f>IF($B$8="Actuals only",SUMIF('WW Spending Actual'!$B$10:$B$49,'Summary TC'!$B260,'WW Spending Actual'!N$10:N$49),0)+IF($B$8="Actuals + Projected",SUMIF('WW Spending Total'!$B$10:$B$49,'Summary TC'!$B260,'WW Spending Total'!N$10:N$49),0)</f>
        <v>0</v>
      </c>
      <c r="P260" s="588">
        <f>IF($B$8="Actuals only",SUMIF('WW Spending Actual'!$B$10:$B$49,'Summary TC'!$B260,'WW Spending Actual'!O$10:O$49),0)+IF($B$8="Actuals + Projected",SUMIF('WW Spending Total'!$B$10:$B$49,'Summary TC'!$B260,'WW Spending Total'!O$10:O$49),0)</f>
        <v>0</v>
      </c>
      <c r="Q260" s="588">
        <f>IF($B$8="Actuals only",SUMIF('WW Spending Actual'!$B$10:$B$49,'Summary TC'!$B260,'WW Spending Actual'!P$10:P$49),0)+IF($B$8="Actuals + Projected",SUMIF('WW Spending Total'!$B$10:$B$49,'Summary TC'!$B260,'WW Spending Total'!P$10:P$49),0)</f>
        <v>0</v>
      </c>
      <c r="R260" s="588">
        <f>IF($B$8="Actuals only",SUMIF('WW Spending Actual'!$B$10:$B$49,'Summary TC'!$B260,'WW Spending Actual'!Q$10:Q$49),0)+IF($B$8="Actuals + Projected",SUMIF('WW Spending Total'!$B$10:$B$49,'Summary TC'!$B260,'WW Spending Total'!Q$10:Q$49),0)</f>
        <v>0</v>
      </c>
      <c r="S260" s="588">
        <f>IF($B$8="Actuals only",SUMIF('WW Spending Actual'!$B$10:$B$49,'Summary TC'!$B260,'WW Spending Actual'!R$10:R$49),0)+IF($B$8="Actuals + Projected",SUMIF('WW Spending Total'!$B$10:$B$49,'Summary TC'!$B260,'WW Spending Total'!R$10:R$49),0)</f>
        <v>0</v>
      </c>
      <c r="T260" s="588">
        <f>IF($B$8="Actuals only",SUMIF('WW Spending Actual'!$B$10:$B$49,'Summary TC'!$B260,'WW Spending Actual'!S$10:S$49),0)+IF($B$8="Actuals + Projected",SUMIF('WW Spending Total'!$B$10:$B$49,'Summary TC'!$B260,'WW Spending Total'!S$10:S$49),0)</f>
        <v>0</v>
      </c>
      <c r="U260" s="588">
        <f>IF($B$8="Actuals only",SUMIF('WW Spending Actual'!$B$10:$B$49,'Summary TC'!$B260,'WW Spending Actual'!T$10:T$49),0)+IF($B$8="Actuals + Projected",SUMIF('WW Spending Total'!$B$10:$B$49,'Summary TC'!$B260,'WW Spending Total'!T$10:T$49),0)</f>
        <v>0</v>
      </c>
      <c r="V260" s="588">
        <f>IF($B$8="Actuals only",SUMIF('WW Spending Actual'!$B$10:$B$49,'Summary TC'!$B260,'WW Spending Actual'!U$10:U$49),0)+IF($B$8="Actuals + Projected",SUMIF('WW Spending Total'!$B$10:$B$49,'Summary TC'!$B260,'WW Spending Total'!U$10:U$49),0)</f>
        <v>0</v>
      </c>
      <c r="W260" s="588">
        <f>IF($B$8="Actuals only",SUMIF('WW Spending Actual'!$B$10:$B$49,'Summary TC'!$B260,'WW Spending Actual'!V$10:V$49),0)+IF($B$8="Actuals + Projected",SUMIF('WW Spending Total'!$B$10:$B$49,'Summary TC'!$B260,'WW Spending Total'!V$10:V$49),0)</f>
        <v>0</v>
      </c>
      <c r="X260" s="588">
        <f>IF($B$8="Actuals only",SUMIF('WW Spending Actual'!$B$10:$B$49,'Summary TC'!$B260,'WW Spending Actual'!W$10:W$49),0)+IF($B$8="Actuals + Projected",SUMIF('WW Spending Total'!$B$10:$B$49,'Summary TC'!$B260,'WW Spending Total'!W$10:W$49),0)</f>
        <v>0</v>
      </c>
      <c r="Y260" s="588">
        <f>IF($B$8="Actuals only",SUMIF('WW Spending Actual'!$B$10:$B$49,'Summary TC'!$B260,'WW Spending Actual'!X$10:X$49),0)+IF($B$8="Actuals + Projected",SUMIF('WW Spending Total'!$B$10:$B$49,'Summary TC'!$B260,'WW Spending Total'!X$10:X$49),0)</f>
        <v>0</v>
      </c>
      <c r="Z260" s="588">
        <f>IF($B$8="Actuals only",SUMIF('WW Spending Actual'!$B$10:$B$49,'Summary TC'!$B260,'WW Spending Actual'!Y$10:Y$49),0)+IF($B$8="Actuals + Projected",SUMIF('WW Spending Total'!$B$10:$B$49,'Summary TC'!$B260,'WW Spending Total'!Y$10:Y$49),0)</f>
        <v>0</v>
      </c>
      <c r="AA260" s="588">
        <f>IF($B$8="Actuals only",SUMIF('WW Spending Actual'!$B$10:$B$49,'Summary TC'!$B260,'WW Spending Actual'!Z$10:Z$49),0)+IF($B$8="Actuals + Projected",SUMIF('WW Spending Total'!$B$10:$B$49,'Summary TC'!$B260,'WW Spending Total'!Z$10:Z$49),0)</f>
        <v>0</v>
      </c>
      <c r="AB260" s="588">
        <f>IF($B$8="Actuals only",SUMIF('WW Spending Actual'!$B$10:$B$49,'Summary TC'!$B260,'WW Spending Actual'!AA$10:AA$49),0)+IF($B$8="Actuals + Projected",SUMIF('WW Spending Total'!$B$10:$B$49,'Summary TC'!$B260,'WW Spending Total'!AA$10:AA$49),0)</f>
        <v>0</v>
      </c>
      <c r="AC260" s="588">
        <f>IF($B$8="Actuals only",SUMIF('WW Spending Actual'!$B$10:$B$49,'Summary TC'!$B260,'WW Spending Actual'!AB$10:AB$49),0)+IF($B$8="Actuals + Projected",SUMIF('WW Spending Total'!$B$10:$B$49,'Summary TC'!$B260,'WW Spending Total'!AB$10:AB$49),0)</f>
        <v>0</v>
      </c>
      <c r="AD260" s="588">
        <f>IF($B$8="Actuals only",SUMIF('WW Spending Actual'!$B$10:$B$49,'Summary TC'!$B260,'WW Spending Actual'!AC$10:AC$49),0)+IF($B$8="Actuals + Projected",SUMIF('WW Spending Total'!$B$10:$B$49,'Summary TC'!$B260,'WW Spending Total'!AC$10:AC$49),0)</f>
        <v>0</v>
      </c>
      <c r="AE260" s="588">
        <f>IF($B$8="Actuals only",SUMIF('WW Spending Actual'!$B$10:$B$49,'Summary TC'!$B260,'WW Spending Actual'!AD$10:AD$49),0)+IF($B$8="Actuals + Projected",SUMIF('WW Spending Total'!$B$10:$B$49,'Summary TC'!$B260,'WW Spending Total'!AD$10:AD$49),0)</f>
        <v>0</v>
      </c>
      <c r="AF260" s="588">
        <f>IF($B$8="Actuals only",SUMIF('WW Spending Actual'!$B$10:$B$49,'Summary TC'!$B260,'WW Spending Actual'!AE$10:AE$49),0)+IF($B$8="Actuals + Projected",SUMIF('WW Spending Total'!$B$10:$B$49,'Summary TC'!$B260,'WW Spending Total'!AE$10:AE$49),0)</f>
        <v>0</v>
      </c>
      <c r="AG260" s="588">
        <f>IF($B$8="Actuals only",SUMIF('WW Spending Actual'!$B$10:$B$49,'Summary TC'!$B260,'WW Spending Actual'!AF$10:AF$49),0)+IF($B$8="Actuals + Projected",SUMIF('WW Spending Total'!$B$10:$B$49,'Summary TC'!$B260,'WW Spending Total'!AF$10:AF$49),0)</f>
        <v>0</v>
      </c>
      <c r="AH260" s="589">
        <f>IF($B$8="Actuals only",SUMIF('WW Spending Actual'!$B$10:$B$49,'Summary TC'!$B260,'WW Spending Actual'!AG$10:AG$49),0)+IF($B$8="Actuals + Projected",SUMIF('WW Spending Total'!$B$10:$B$49,'Summary TC'!$B260,'WW Spending Total'!AG$10:AG$49),0)</f>
        <v>0</v>
      </c>
      <c r="AI260" s="589"/>
    </row>
    <row r="261" spans="2:35" hidden="1" x14ac:dyDescent="0.2">
      <c r="B261" s="539" t="str">
        <f>IFERROR(VLOOKUP(C261,'MEG Def'!$A$60:$B$62,2),"")</f>
        <v/>
      </c>
      <c r="C261" s="576"/>
      <c r="D261" s="586"/>
      <c r="E261" s="587">
        <f>IF($B$8="Actuals only",SUMIF('WW Spending Actual'!$B$10:$B$49,'Summary TC'!$B261,'WW Spending Actual'!D$10:D$49),0)+IF($B$8="Actuals + Projected",SUMIF('WW Spending Total'!$B$10:$B$49,'Summary TC'!$B261,'WW Spending Total'!D$10:D$49),0)</f>
        <v>0</v>
      </c>
      <c r="F261" s="588">
        <f>IF($B$8="Actuals only",SUMIF('WW Spending Actual'!$B$10:$B$49,'Summary TC'!$B261,'WW Spending Actual'!E$10:E$49),0)+IF($B$8="Actuals + Projected",SUMIF('WW Spending Total'!$B$10:$B$49,'Summary TC'!$B261,'WW Spending Total'!E$10:E$49),0)</f>
        <v>0</v>
      </c>
      <c r="G261" s="588">
        <f>IF($B$8="Actuals only",SUMIF('WW Spending Actual'!$B$10:$B$49,'Summary TC'!$B261,'WW Spending Actual'!F$10:F$49),0)+IF($B$8="Actuals + Projected",SUMIF('WW Spending Total'!$B$10:$B$49,'Summary TC'!$B261,'WW Spending Total'!F$10:F$49),0)</f>
        <v>0</v>
      </c>
      <c r="H261" s="588">
        <f>IF($B$8="Actuals only",SUMIF('WW Spending Actual'!$B$10:$B$49,'Summary TC'!$B261,'WW Spending Actual'!G$10:G$49),0)+IF($B$8="Actuals + Projected",SUMIF('WW Spending Total'!$B$10:$B$49,'Summary TC'!$B261,'WW Spending Total'!G$10:G$49),0)</f>
        <v>0</v>
      </c>
      <c r="I261" s="588">
        <f>IF($B$8="Actuals only",SUMIF('WW Spending Actual'!$B$10:$B$49,'Summary TC'!$B261,'WW Spending Actual'!H$10:H$49),0)+IF($B$8="Actuals + Projected",SUMIF('WW Spending Total'!$B$10:$B$49,'Summary TC'!$B261,'WW Spending Total'!H$10:H$49),0)</f>
        <v>0</v>
      </c>
      <c r="J261" s="588">
        <f>IF($B$8="Actuals only",SUMIF('WW Spending Actual'!$B$10:$B$49,'Summary TC'!$B261,'WW Spending Actual'!I$10:I$49),0)+IF($B$8="Actuals + Projected",SUMIF('WW Spending Total'!$B$10:$B$49,'Summary TC'!$B261,'WW Spending Total'!I$10:I$49),0)</f>
        <v>0</v>
      </c>
      <c r="K261" s="588">
        <f>IF($B$8="Actuals only",SUMIF('WW Spending Actual'!$B$10:$B$49,'Summary TC'!$B261,'WW Spending Actual'!J$10:J$49),0)+IF($B$8="Actuals + Projected",SUMIF('WW Spending Total'!$B$10:$B$49,'Summary TC'!$B261,'WW Spending Total'!J$10:J$49),0)</f>
        <v>0</v>
      </c>
      <c r="L261" s="588">
        <f>IF($B$8="Actuals only",SUMIF('WW Spending Actual'!$B$10:$B$49,'Summary TC'!$B261,'WW Spending Actual'!K$10:K$49),0)+IF($B$8="Actuals + Projected",SUMIF('WW Spending Total'!$B$10:$B$49,'Summary TC'!$B261,'WW Spending Total'!K$10:K$49),0)</f>
        <v>0</v>
      </c>
      <c r="M261" s="588">
        <f>IF($B$8="Actuals only",SUMIF('WW Spending Actual'!$B$10:$B$49,'Summary TC'!$B261,'WW Spending Actual'!L$10:L$49),0)+IF($B$8="Actuals + Projected",SUMIF('WW Spending Total'!$B$10:$B$49,'Summary TC'!$B261,'WW Spending Total'!L$10:L$49),0)</f>
        <v>0</v>
      </c>
      <c r="N261" s="588">
        <f>IF($B$8="Actuals only",SUMIF('WW Spending Actual'!$B$10:$B$49,'Summary TC'!$B261,'WW Spending Actual'!M$10:M$49),0)+IF($B$8="Actuals + Projected",SUMIF('WW Spending Total'!$B$10:$B$49,'Summary TC'!$B261,'WW Spending Total'!M$10:M$49),0)</f>
        <v>0</v>
      </c>
      <c r="O261" s="588">
        <f>IF($B$8="Actuals only",SUMIF('WW Spending Actual'!$B$10:$B$49,'Summary TC'!$B261,'WW Spending Actual'!N$10:N$49),0)+IF($B$8="Actuals + Projected",SUMIF('WW Spending Total'!$B$10:$B$49,'Summary TC'!$B261,'WW Spending Total'!N$10:N$49),0)</f>
        <v>0</v>
      </c>
      <c r="P261" s="588">
        <f>IF($B$8="Actuals only",SUMIF('WW Spending Actual'!$B$10:$B$49,'Summary TC'!$B261,'WW Spending Actual'!O$10:O$49),0)+IF($B$8="Actuals + Projected",SUMIF('WW Spending Total'!$B$10:$B$49,'Summary TC'!$B261,'WW Spending Total'!O$10:O$49),0)</f>
        <v>0</v>
      </c>
      <c r="Q261" s="588">
        <f>IF($B$8="Actuals only",SUMIF('WW Spending Actual'!$B$10:$B$49,'Summary TC'!$B261,'WW Spending Actual'!P$10:P$49),0)+IF($B$8="Actuals + Projected",SUMIF('WW Spending Total'!$B$10:$B$49,'Summary TC'!$B261,'WW Spending Total'!P$10:P$49),0)</f>
        <v>0</v>
      </c>
      <c r="R261" s="588">
        <f>IF($B$8="Actuals only",SUMIF('WW Spending Actual'!$B$10:$B$49,'Summary TC'!$B261,'WW Spending Actual'!Q$10:Q$49),0)+IF($B$8="Actuals + Projected",SUMIF('WW Spending Total'!$B$10:$B$49,'Summary TC'!$B261,'WW Spending Total'!Q$10:Q$49),0)</f>
        <v>0</v>
      </c>
      <c r="S261" s="588">
        <f>IF($B$8="Actuals only",SUMIF('WW Spending Actual'!$B$10:$B$49,'Summary TC'!$B261,'WW Spending Actual'!R$10:R$49),0)+IF($B$8="Actuals + Projected",SUMIF('WW Spending Total'!$B$10:$B$49,'Summary TC'!$B261,'WW Spending Total'!R$10:R$49),0)</f>
        <v>0</v>
      </c>
      <c r="T261" s="588">
        <f>IF($B$8="Actuals only",SUMIF('WW Spending Actual'!$B$10:$B$49,'Summary TC'!$B261,'WW Spending Actual'!S$10:S$49),0)+IF($B$8="Actuals + Projected",SUMIF('WW Spending Total'!$B$10:$B$49,'Summary TC'!$B261,'WW Spending Total'!S$10:S$49),0)</f>
        <v>0</v>
      </c>
      <c r="U261" s="588">
        <f>IF($B$8="Actuals only",SUMIF('WW Spending Actual'!$B$10:$B$49,'Summary TC'!$B261,'WW Spending Actual'!T$10:T$49),0)+IF($B$8="Actuals + Projected",SUMIF('WW Spending Total'!$B$10:$B$49,'Summary TC'!$B261,'WW Spending Total'!T$10:T$49),0)</f>
        <v>0</v>
      </c>
      <c r="V261" s="588">
        <f>IF($B$8="Actuals only",SUMIF('WW Spending Actual'!$B$10:$B$49,'Summary TC'!$B261,'WW Spending Actual'!U$10:U$49),0)+IF($B$8="Actuals + Projected",SUMIF('WW Spending Total'!$B$10:$B$49,'Summary TC'!$B261,'WW Spending Total'!U$10:U$49),0)</f>
        <v>0</v>
      </c>
      <c r="W261" s="588">
        <f>IF($B$8="Actuals only",SUMIF('WW Spending Actual'!$B$10:$B$49,'Summary TC'!$B261,'WW Spending Actual'!V$10:V$49),0)+IF($B$8="Actuals + Projected",SUMIF('WW Spending Total'!$B$10:$B$49,'Summary TC'!$B261,'WW Spending Total'!V$10:V$49),0)</f>
        <v>0</v>
      </c>
      <c r="X261" s="588">
        <f>IF($B$8="Actuals only",SUMIF('WW Spending Actual'!$B$10:$B$49,'Summary TC'!$B261,'WW Spending Actual'!W$10:W$49),0)+IF($B$8="Actuals + Projected",SUMIF('WW Spending Total'!$B$10:$B$49,'Summary TC'!$B261,'WW Spending Total'!W$10:W$49),0)</f>
        <v>0</v>
      </c>
      <c r="Y261" s="588">
        <f>IF($B$8="Actuals only",SUMIF('WW Spending Actual'!$B$10:$B$49,'Summary TC'!$B261,'WW Spending Actual'!X$10:X$49),0)+IF($B$8="Actuals + Projected",SUMIF('WW Spending Total'!$B$10:$B$49,'Summary TC'!$B261,'WW Spending Total'!X$10:X$49),0)</f>
        <v>0</v>
      </c>
      <c r="Z261" s="588">
        <f>IF($B$8="Actuals only",SUMIF('WW Spending Actual'!$B$10:$B$49,'Summary TC'!$B261,'WW Spending Actual'!Y$10:Y$49),0)+IF($B$8="Actuals + Projected",SUMIF('WW Spending Total'!$B$10:$B$49,'Summary TC'!$B261,'WW Spending Total'!Y$10:Y$49),0)</f>
        <v>0</v>
      </c>
      <c r="AA261" s="588">
        <f>IF($B$8="Actuals only",SUMIF('WW Spending Actual'!$B$10:$B$49,'Summary TC'!$B261,'WW Spending Actual'!Z$10:Z$49),0)+IF($B$8="Actuals + Projected",SUMIF('WW Spending Total'!$B$10:$B$49,'Summary TC'!$B261,'WW Spending Total'!Z$10:Z$49),0)</f>
        <v>0</v>
      </c>
      <c r="AB261" s="588">
        <f>IF($B$8="Actuals only",SUMIF('WW Spending Actual'!$B$10:$B$49,'Summary TC'!$B261,'WW Spending Actual'!AA$10:AA$49),0)+IF($B$8="Actuals + Projected",SUMIF('WW Spending Total'!$B$10:$B$49,'Summary TC'!$B261,'WW Spending Total'!AA$10:AA$49),0)</f>
        <v>0</v>
      </c>
      <c r="AC261" s="588">
        <f>IF($B$8="Actuals only",SUMIF('WW Spending Actual'!$B$10:$B$49,'Summary TC'!$B261,'WW Spending Actual'!AB$10:AB$49),0)+IF($B$8="Actuals + Projected",SUMIF('WW Spending Total'!$B$10:$B$49,'Summary TC'!$B261,'WW Spending Total'!AB$10:AB$49),0)</f>
        <v>0</v>
      </c>
      <c r="AD261" s="588">
        <f>IF($B$8="Actuals only",SUMIF('WW Spending Actual'!$B$10:$B$49,'Summary TC'!$B261,'WW Spending Actual'!AC$10:AC$49),0)+IF($B$8="Actuals + Projected",SUMIF('WW Spending Total'!$B$10:$B$49,'Summary TC'!$B261,'WW Spending Total'!AC$10:AC$49),0)</f>
        <v>0</v>
      </c>
      <c r="AE261" s="588">
        <f>IF($B$8="Actuals only",SUMIF('WW Spending Actual'!$B$10:$B$49,'Summary TC'!$B261,'WW Spending Actual'!AD$10:AD$49),0)+IF($B$8="Actuals + Projected",SUMIF('WW Spending Total'!$B$10:$B$49,'Summary TC'!$B261,'WW Spending Total'!AD$10:AD$49),0)</f>
        <v>0</v>
      </c>
      <c r="AF261" s="588">
        <f>IF($B$8="Actuals only",SUMIF('WW Spending Actual'!$B$10:$B$49,'Summary TC'!$B261,'WW Spending Actual'!AE$10:AE$49),0)+IF($B$8="Actuals + Projected",SUMIF('WW Spending Total'!$B$10:$B$49,'Summary TC'!$B261,'WW Spending Total'!AE$10:AE$49),0)</f>
        <v>0</v>
      </c>
      <c r="AG261" s="588">
        <f>IF($B$8="Actuals only",SUMIF('WW Spending Actual'!$B$10:$B$49,'Summary TC'!$B261,'WW Spending Actual'!AF$10:AF$49),0)+IF($B$8="Actuals + Projected",SUMIF('WW Spending Total'!$B$10:$B$49,'Summary TC'!$B261,'WW Spending Total'!AF$10:AF$49),0)</f>
        <v>0</v>
      </c>
      <c r="AH261" s="589">
        <f>IF($B$8="Actuals only",SUMIF('WW Spending Actual'!$B$10:$B$49,'Summary TC'!$B261,'WW Spending Actual'!AG$10:AG$49),0)+IF($B$8="Actuals + Projected",SUMIF('WW Spending Total'!$B$10:$B$49,'Summary TC'!$B261,'WW Spending Total'!AG$10:AG$49),0)</f>
        <v>0</v>
      </c>
      <c r="AI261" s="589"/>
    </row>
    <row r="262" spans="2:35" hidden="1" x14ac:dyDescent="0.2">
      <c r="B262" s="539" t="str">
        <f>IFERROR(VLOOKUP(C262,'MEG Def'!$A$60:$B$62,2),"")</f>
        <v/>
      </c>
      <c r="C262" s="576"/>
      <c r="D262" s="586"/>
      <c r="E262" s="587">
        <f>IF($B$8="Actuals only",SUMIF('WW Spending Actual'!$B$10:$B$49,'Summary TC'!$B262,'WW Spending Actual'!D$10:D$49),0)+IF($B$8="Actuals + Projected",SUMIF('WW Spending Total'!$B$10:$B$49,'Summary TC'!$B262,'WW Spending Total'!D$10:D$49),0)</f>
        <v>0</v>
      </c>
      <c r="F262" s="588">
        <f>IF($B$8="Actuals only",SUMIF('WW Spending Actual'!$B$10:$B$49,'Summary TC'!$B262,'WW Spending Actual'!E$10:E$49),0)+IF($B$8="Actuals + Projected",SUMIF('WW Spending Total'!$B$10:$B$49,'Summary TC'!$B262,'WW Spending Total'!E$10:E$49),0)</f>
        <v>0</v>
      </c>
      <c r="G262" s="588">
        <f>IF($B$8="Actuals only",SUMIF('WW Spending Actual'!$B$10:$B$49,'Summary TC'!$B262,'WW Spending Actual'!F$10:F$49),0)+IF($B$8="Actuals + Projected",SUMIF('WW Spending Total'!$B$10:$B$49,'Summary TC'!$B262,'WW Spending Total'!F$10:F$49),0)</f>
        <v>0</v>
      </c>
      <c r="H262" s="588">
        <f>IF($B$8="Actuals only",SUMIF('WW Spending Actual'!$B$10:$B$49,'Summary TC'!$B262,'WW Spending Actual'!G$10:G$49),0)+IF($B$8="Actuals + Projected",SUMIF('WW Spending Total'!$B$10:$B$49,'Summary TC'!$B262,'WW Spending Total'!G$10:G$49),0)</f>
        <v>0</v>
      </c>
      <c r="I262" s="588">
        <f>IF($B$8="Actuals only",SUMIF('WW Spending Actual'!$B$10:$B$49,'Summary TC'!$B262,'WW Spending Actual'!H$10:H$49),0)+IF($B$8="Actuals + Projected",SUMIF('WW Spending Total'!$B$10:$B$49,'Summary TC'!$B262,'WW Spending Total'!H$10:H$49),0)</f>
        <v>0</v>
      </c>
      <c r="J262" s="588">
        <f>IF($B$8="Actuals only",SUMIF('WW Spending Actual'!$B$10:$B$49,'Summary TC'!$B262,'WW Spending Actual'!I$10:I$49),0)+IF($B$8="Actuals + Projected",SUMIF('WW Spending Total'!$B$10:$B$49,'Summary TC'!$B262,'WW Spending Total'!I$10:I$49),0)</f>
        <v>0</v>
      </c>
      <c r="K262" s="588">
        <f>IF($B$8="Actuals only",SUMIF('WW Spending Actual'!$B$10:$B$49,'Summary TC'!$B262,'WW Spending Actual'!J$10:J$49),0)+IF($B$8="Actuals + Projected",SUMIF('WW Spending Total'!$B$10:$B$49,'Summary TC'!$B262,'WW Spending Total'!J$10:J$49),0)</f>
        <v>0</v>
      </c>
      <c r="L262" s="588">
        <f>IF($B$8="Actuals only",SUMIF('WW Spending Actual'!$B$10:$B$49,'Summary TC'!$B262,'WW Spending Actual'!K$10:K$49),0)+IF($B$8="Actuals + Projected",SUMIF('WW Spending Total'!$B$10:$B$49,'Summary TC'!$B262,'WW Spending Total'!K$10:K$49),0)</f>
        <v>0</v>
      </c>
      <c r="M262" s="588">
        <f>IF($B$8="Actuals only",SUMIF('WW Spending Actual'!$B$10:$B$49,'Summary TC'!$B262,'WW Spending Actual'!L$10:L$49),0)+IF($B$8="Actuals + Projected",SUMIF('WW Spending Total'!$B$10:$B$49,'Summary TC'!$B262,'WW Spending Total'!L$10:L$49),0)</f>
        <v>0</v>
      </c>
      <c r="N262" s="588">
        <f>IF($B$8="Actuals only",SUMIF('WW Spending Actual'!$B$10:$B$49,'Summary TC'!$B262,'WW Spending Actual'!M$10:M$49),0)+IF($B$8="Actuals + Projected",SUMIF('WW Spending Total'!$B$10:$B$49,'Summary TC'!$B262,'WW Spending Total'!M$10:M$49),0)</f>
        <v>0</v>
      </c>
      <c r="O262" s="588">
        <f>IF($B$8="Actuals only",SUMIF('WW Spending Actual'!$B$10:$B$49,'Summary TC'!$B262,'WW Spending Actual'!N$10:N$49),0)+IF($B$8="Actuals + Projected",SUMIF('WW Spending Total'!$B$10:$B$49,'Summary TC'!$B262,'WW Spending Total'!N$10:N$49),0)</f>
        <v>0</v>
      </c>
      <c r="P262" s="588">
        <f>IF($B$8="Actuals only",SUMIF('WW Spending Actual'!$B$10:$B$49,'Summary TC'!$B262,'WW Spending Actual'!O$10:O$49),0)+IF($B$8="Actuals + Projected",SUMIF('WW Spending Total'!$B$10:$B$49,'Summary TC'!$B262,'WW Spending Total'!O$10:O$49),0)</f>
        <v>0</v>
      </c>
      <c r="Q262" s="588">
        <f>IF($B$8="Actuals only",SUMIF('WW Spending Actual'!$B$10:$B$49,'Summary TC'!$B262,'WW Spending Actual'!P$10:P$49),0)+IF($B$8="Actuals + Projected",SUMIF('WW Spending Total'!$B$10:$B$49,'Summary TC'!$B262,'WW Spending Total'!P$10:P$49),0)</f>
        <v>0</v>
      </c>
      <c r="R262" s="588">
        <f>IF($B$8="Actuals only",SUMIF('WW Spending Actual'!$B$10:$B$49,'Summary TC'!$B262,'WW Spending Actual'!Q$10:Q$49),0)+IF($B$8="Actuals + Projected",SUMIF('WW Spending Total'!$B$10:$B$49,'Summary TC'!$B262,'WW Spending Total'!Q$10:Q$49),0)</f>
        <v>0</v>
      </c>
      <c r="S262" s="588">
        <f>IF($B$8="Actuals only",SUMIF('WW Spending Actual'!$B$10:$B$49,'Summary TC'!$B262,'WW Spending Actual'!R$10:R$49),0)+IF($B$8="Actuals + Projected",SUMIF('WW Spending Total'!$B$10:$B$49,'Summary TC'!$B262,'WW Spending Total'!R$10:R$49),0)</f>
        <v>0</v>
      </c>
      <c r="T262" s="588">
        <f>IF($B$8="Actuals only",SUMIF('WW Spending Actual'!$B$10:$B$49,'Summary TC'!$B262,'WW Spending Actual'!S$10:S$49),0)+IF($B$8="Actuals + Projected",SUMIF('WW Spending Total'!$B$10:$B$49,'Summary TC'!$B262,'WW Spending Total'!S$10:S$49),0)</f>
        <v>0</v>
      </c>
      <c r="U262" s="588">
        <f>IF($B$8="Actuals only",SUMIF('WW Spending Actual'!$B$10:$B$49,'Summary TC'!$B262,'WW Spending Actual'!T$10:T$49),0)+IF($B$8="Actuals + Projected",SUMIF('WW Spending Total'!$B$10:$B$49,'Summary TC'!$B262,'WW Spending Total'!T$10:T$49),0)</f>
        <v>0</v>
      </c>
      <c r="V262" s="588">
        <f>IF($B$8="Actuals only",SUMIF('WW Spending Actual'!$B$10:$B$49,'Summary TC'!$B262,'WW Spending Actual'!U$10:U$49),0)+IF($B$8="Actuals + Projected",SUMIF('WW Spending Total'!$B$10:$B$49,'Summary TC'!$B262,'WW Spending Total'!U$10:U$49),0)</f>
        <v>0</v>
      </c>
      <c r="W262" s="588">
        <f>IF($B$8="Actuals only",SUMIF('WW Spending Actual'!$B$10:$B$49,'Summary TC'!$B262,'WW Spending Actual'!V$10:V$49),0)+IF($B$8="Actuals + Projected",SUMIF('WW Spending Total'!$B$10:$B$49,'Summary TC'!$B262,'WW Spending Total'!V$10:V$49),0)</f>
        <v>0</v>
      </c>
      <c r="X262" s="588">
        <f>IF($B$8="Actuals only",SUMIF('WW Spending Actual'!$B$10:$B$49,'Summary TC'!$B262,'WW Spending Actual'!W$10:W$49),0)+IF($B$8="Actuals + Projected",SUMIF('WW Spending Total'!$B$10:$B$49,'Summary TC'!$B262,'WW Spending Total'!W$10:W$49),0)</f>
        <v>0</v>
      </c>
      <c r="Y262" s="588">
        <f>IF($B$8="Actuals only",SUMIF('WW Spending Actual'!$B$10:$B$49,'Summary TC'!$B262,'WW Spending Actual'!X$10:X$49),0)+IF($B$8="Actuals + Projected",SUMIF('WW Spending Total'!$B$10:$B$49,'Summary TC'!$B262,'WW Spending Total'!X$10:X$49),0)</f>
        <v>0</v>
      </c>
      <c r="Z262" s="588">
        <f>IF($B$8="Actuals only",SUMIF('WW Spending Actual'!$B$10:$B$49,'Summary TC'!$B262,'WW Spending Actual'!Y$10:Y$49),0)+IF($B$8="Actuals + Projected",SUMIF('WW Spending Total'!$B$10:$B$49,'Summary TC'!$B262,'WW Spending Total'!Y$10:Y$49),0)</f>
        <v>0</v>
      </c>
      <c r="AA262" s="588">
        <f>IF($B$8="Actuals only",SUMIF('WW Spending Actual'!$B$10:$B$49,'Summary TC'!$B262,'WW Spending Actual'!Z$10:Z$49),0)+IF($B$8="Actuals + Projected",SUMIF('WW Spending Total'!$B$10:$B$49,'Summary TC'!$B262,'WW Spending Total'!Z$10:Z$49),0)</f>
        <v>0</v>
      </c>
      <c r="AB262" s="588">
        <f>IF($B$8="Actuals only",SUMIF('WW Spending Actual'!$B$10:$B$49,'Summary TC'!$B262,'WW Spending Actual'!AA$10:AA$49),0)+IF($B$8="Actuals + Projected",SUMIF('WW Spending Total'!$B$10:$B$49,'Summary TC'!$B262,'WW Spending Total'!AA$10:AA$49),0)</f>
        <v>0</v>
      </c>
      <c r="AC262" s="588">
        <f>IF($B$8="Actuals only",SUMIF('WW Spending Actual'!$B$10:$B$49,'Summary TC'!$B262,'WW Spending Actual'!AB$10:AB$49),0)+IF($B$8="Actuals + Projected",SUMIF('WW Spending Total'!$B$10:$B$49,'Summary TC'!$B262,'WW Spending Total'!AB$10:AB$49),0)</f>
        <v>0</v>
      </c>
      <c r="AD262" s="588">
        <f>IF($B$8="Actuals only",SUMIF('WW Spending Actual'!$B$10:$B$49,'Summary TC'!$B262,'WW Spending Actual'!AC$10:AC$49),0)+IF($B$8="Actuals + Projected",SUMIF('WW Spending Total'!$B$10:$B$49,'Summary TC'!$B262,'WW Spending Total'!AC$10:AC$49),0)</f>
        <v>0</v>
      </c>
      <c r="AE262" s="588">
        <f>IF($B$8="Actuals only",SUMIF('WW Spending Actual'!$B$10:$B$49,'Summary TC'!$B262,'WW Spending Actual'!AD$10:AD$49),0)+IF($B$8="Actuals + Projected",SUMIF('WW Spending Total'!$B$10:$B$49,'Summary TC'!$B262,'WW Spending Total'!AD$10:AD$49),0)</f>
        <v>0</v>
      </c>
      <c r="AF262" s="588">
        <f>IF($B$8="Actuals only",SUMIF('WW Spending Actual'!$B$10:$B$49,'Summary TC'!$B262,'WW Spending Actual'!AE$10:AE$49),0)+IF($B$8="Actuals + Projected",SUMIF('WW Spending Total'!$B$10:$B$49,'Summary TC'!$B262,'WW Spending Total'!AE$10:AE$49),0)</f>
        <v>0</v>
      </c>
      <c r="AG262" s="588">
        <f>IF($B$8="Actuals only",SUMIF('WW Spending Actual'!$B$10:$B$49,'Summary TC'!$B262,'WW Spending Actual'!AF$10:AF$49),0)+IF($B$8="Actuals + Projected",SUMIF('WW Spending Total'!$B$10:$B$49,'Summary TC'!$B262,'WW Spending Total'!AF$10:AF$49),0)</f>
        <v>0</v>
      </c>
      <c r="AH262" s="589">
        <f>IF($B$8="Actuals only",SUMIF('WW Spending Actual'!$B$10:$B$49,'Summary TC'!$B262,'WW Spending Actual'!AG$10:AG$49),0)+IF($B$8="Actuals + Projected",SUMIF('WW Spending Total'!$B$10:$B$49,'Summary TC'!$B262,'WW Spending Total'!AG$10:AG$49),0)</f>
        <v>0</v>
      </c>
      <c r="AI262" s="589"/>
    </row>
    <row r="263" spans="2:35" ht="13.5" hidden="1" thickBot="1" x14ac:dyDescent="0.25">
      <c r="B263" s="539"/>
      <c r="C263" s="576"/>
      <c r="D263" s="586"/>
      <c r="E263" s="739"/>
      <c r="F263" s="740"/>
      <c r="G263" s="740"/>
      <c r="H263" s="740"/>
      <c r="I263" s="740"/>
      <c r="J263" s="740"/>
      <c r="K263" s="740"/>
      <c r="L263" s="740"/>
      <c r="M263" s="740"/>
      <c r="N263" s="740"/>
      <c r="O263" s="740"/>
      <c r="P263" s="740"/>
      <c r="Q263" s="740"/>
      <c r="R263" s="740"/>
      <c r="S263" s="740"/>
      <c r="T263" s="740"/>
      <c r="U263" s="740"/>
      <c r="V263" s="740"/>
      <c r="W263" s="740"/>
      <c r="X263" s="740"/>
      <c r="Y263" s="740"/>
      <c r="Z263" s="740"/>
      <c r="AA263" s="740"/>
      <c r="AB263" s="740"/>
      <c r="AC263" s="740"/>
      <c r="AD263" s="740"/>
      <c r="AE263" s="740"/>
      <c r="AF263" s="740"/>
      <c r="AG263" s="740"/>
      <c r="AH263" s="741"/>
      <c r="AI263" s="589"/>
    </row>
    <row r="264" spans="2:35" ht="13.5" hidden="1" thickBot="1" x14ac:dyDescent="0.25">
      <c r="B264" s="610" t="s">
        <v>4</v>
      </c>
      <c r="C264" s="611"/>
      <c r="D264" s="700"/>
      <c r="E264" s="713">
        <f>IF(AND(E$12&gt;='Summary TC'!$C$4, E$12&lt;='Summary TC'!$C$5), SUM(E255:E263),0)</f>
        <v>0</v>
      </c>
      <c r="F264" s="612">
        <f>IF(AND(F$12&gt;='Summary TC'!$C$4, F$12&lt;='Summary TC'!$C$5), SUM(F255:F263),0)</f>
        <v>0</v>
      </c>
      <c r="G264" s="612">
        <f>IF(AND(G$12&gt;='Summary TC'!$C$4, G$12&lt;='Summary TC'!$C$5), SUM(G255:G263),0)</f>
        <v>0</v>
      </c>
      <c r="H264" s="612">
        <f>IF(AND(H$12&gt;='Summary TC'!$C$4, H$12&lt;='Summary TC'!$C$5), SUM(H255:H263),0)</f>
        <v>0</v>
      </c>
      <c r="I264" s="612">
        <f>IF(AND(I$12&gt;='Summary TC'!$C$4, I$12&lt;='Summary TC'!$C$5), SUM(I255:I263),0)</f>
        <v>0</v>
      </c>
      <c r="J264" s="612">
        <f>IF(AND(J$12&gt;='Summary TC'!$C$4, J$12&lt;='Summary TC'!$C$5), SUM(J255:J263),0)</f>
        <v>0</v>
      </c>
      <c r="K264" s="612">
        <f>IF(AND(K$12&gt;='Summary TC'!$C$4, K$12&lt;='Summary TC'!$C$5), SUM(K255:K263),0)</f>
        <v>0</v>
      </c>
      <c r="L264" s="612">
        <f>IF(AND(L$12&gt;='Summary TC'!$C$4, L$12&lt;='Summary TC'!$C$5), SUM(L255:L263),0)</f>
        <v>0</v>
      </c>
      <c r="M264" s="612">
        <f>IF(AND(M$12&gt;='Summary TC'!$C$4, M$12&lt;='Summary TC'!$C$5), SUM(M255:M263),0)</f>
        <v>0</v>
      </c>
      <c r="N264" s="612">
        <f>IF(AND(N$12&gt;='Summary TC'!$C$4, N$12&lt;='Summary TC'!$C$5), SUM(N255:N263),0)</f>
        <v>0</v>
      </c>
      <c r="O264" s="612">
        <f>IF(AND(O$12&gt;='Summary TC'!$C$4, O$12&lt;='Summary TC'!$C$5), SUM(O255:O263),0)</f>
        <v>0</v>
      </c>
      <c r="P264" s="612">
        <f>IF(AND(P$12&gt;='Summary TC'!$C$4, P$12&lt;='Summary TC'!$C$5), SUM(P255:P263),0)</f>
        <v>0</v>
      </c>
      <c r="Q264" s="612">
        <f>IF(AND(Q$12&gt;='Summary TC'!$C$4, Q$12&lt;='Summary TC'!$C$5), SUM(Q255:Q263),0)</f>
        <v>0</v>
      </c>
      <c r="R264" s="612">
        <f>IF(AND(R$12&gt;='Summary TC'!$C$4, R$12&lt;='Summary TC'!$C$5), SUM(R255:R263),0)</f>
        <v>0</v>
      </c>
      <c r="S264" s="612">
        <f>IF(AND(S$12&gt;='Summary TC'!$C$4, S$12&lt;='Summary TC'!$C$5), SUM(S255:S263),0)</f>
        <v>0</v>
      </c>
      <c r="T264" s="612">
        <f>IF(AND(T$12&gt;='Summary TC'!$C$4, T$12&lt;='Summary TC'!$C$5), SUM(T255:T263),0)</f>
        <v>0</v>
      </c>
      <c r="U264" s="612">
        <f>IF(AND(U$12&gt;='Summary TC'!$C$4, U$12&lt;='Summary TC'!$C$5), SUM(U255:U263),0)</f>
        <v>0</v>
      </c>
      <c r="V264" s="612">
        <f>IF(AND(V$12&gt;='Summary TC'!$C$4, V$12&lt;='Summary TC'!$C$5), SUM(V255:V263),0)</f>
        <v>0</v>
      </c>
      <c r="W264" s="612">
        <f>IF(AND(W$12&gt;='Summary TC'!$C$4, W$12&lt;='Summary TC'!$C$5), SUM(W255:W263),0)</f>
        <v>0</v>
      </c>
      <c r="X264" s="612">
        <f>IF(AND(X$12&gt;='Summary TC'!$C$4, X$12&lt;='Summary TC'!$C$5), SUM(X255:X263),0)</f>
        <v>0</v>
      </c>
      <c r="Y264" s="612">
        <f>IF(AND(Y$12&gt;='Summary TC'!$C$4, Y$12&lt;='Summary TC'!$C$5), SUM(Y255:Y263),0)</f>
        <v>0</v>
      </c>
      <c r="Z264" s="612">
        <f>IF(AND(Z$12&gt;='Summary TC'!$C$4, Z$12&lt;='Summary TC'!$C$5), SUM(Z255:Z263),0)</f>
        <v>0</v>
      </c>
      <c r="AA264" s="612">
        <f>IF(AND(AA$12&gt;='Summary TC'!$C$4, AA$12&lt;='Summary TC'!$C$5), SUM(AA255:AA263),0)</f>
        <v>0</v>
      </c>
      <c r="AB264" s="612">
        <f>IF(AND(AB$12&gt;='Summary TC'!$C$4, AB$12&lt;='Summary TC'!$C$5), SUM(AB255:AB263),0)</f>
        <v>0</v>
      </c>
      <c r="AC264" s="612">
        <f>IF(AND(AC$12&gt;='Summary TC'!$C$4, AC$12&lt;='Summary TC'!$C$5), SUM(AC255:AC263),0)</f>
        <v>0</v>
      </c>
      <c r="AD264" s="612">
        <f>IF(AND(AD$12&gt;='Summary TC'!$C$4, AD$12&lt;='Summary TC'!$C$5), SUM(AD255:AD263),0)</f>
        <v>0</v>
      </c>
      <c r="AE264" s="612">
        <f>IF(AND(AE$12&gt;='Summary TC'!$C$4, AE$12&lt;='Summary TC'!$C$5), SUM(AE255:AE263),0)</f>
        <v>0</v>
      </c>
      <c r="AF264" s="612">
        <f>IF(AND(AF$12&gt;='Summary TC'!$C$4, AF$12&lt;='Summary TC'!$C$5), SUM(AF255:AF263),0)</f>
        <v>0</v>
      </c>
      <c r="AG264" s="612">
        <f>IF(AND(AG$12&gt;='Summary TC'!$C$4, AG$12&lt;='Summary TC'!$C$5), SUM(AG255:AG263),0)</f>
        <v>0</v>
      </c>
      <c r="AH264" s="612">
        <f>IF(AND(AH$12&gt;='Summary TC'!$C$4, AH$12&lt;='Summary TC'!$C$5), SUM(AH255:AH263),0)</f>
        <v>0</v>
      </c>
      <c r="AI264" s="613">
        <f>SUM(E264:AH264)</f>
        <v>0</v>
      </c>
    </row>
    <row r="265" spans="2:35" ht="13.5" hidden="1" thickBot="1" x14ac:dyDescent="0.25">
      <c r="B265" s="465"/>
      <c r="D265" s="465"/>
      <c r="E265" s="742"/>
      <c r="F265" s="742"/>
      <c r="G265" s="742"/>
      <c r="H265" s="742"/>
      <c r="I265" s="742"/>
      <c r="J265" s="742"/>
      <c r="K265" s="742"/>
      <c r="L265" s="742"/>
      <c r="M265" s="742"/>
      <c r="N265" s="742"/>
      <c r="O265" s="742"/>
      <c r="P265" s="742"/>
      <c r="Q265" s="742"/>
      <c r="R265" s="742"/>
      <c r="S265" s="742"/>
      <c r="T265" s="742"/>
      <c r="U265" s="742"/>
      <c r="V265" s="742"/>
      <c r="W265" s="742"/>
      <c r="X265" s="742"/>
      <c r="Y265" s="742"/>
      <c r="Z265" s="742"/>
      <c r="AA265" s="742"/>
      <c r="AB265" s="742"/>
      <c r="AC265" s="742"/>
      <c r="AD265" s="742"/>
      <c r="AE265" s="742"/>
      <c r="AF265" s="742"/>
      <c r="AG265" s="742"/>
      <c r="AH265" s="742"/>
      <c r="AI265" s="743"/>
    </row>
    <row r="266" spans="2:35" s="568" customFormat="1" ht="13.5" hidden="1" thickBot="1" x14ac:dyDescent="0.25">
      <c r="B266" s="744" t="s">
        <v>83</v>
      </c>
      <c r="C266" s="640"/>
      <c r="D266" s="745"/>
      <c r="E266" s="731">
        <f t="shared" ref="E266:AC266" si="45">E249-E264</f>
        <v>0</v>
      </c>
      <c r="F266" s="621">
        <f t="shared" si="45"/>
        <v>0</v>
      </c>
      <c r="G266" s="621">
        <f t="shared" si="45"/>
        <v>0</v>
      </c>
      <c r="H266" s="621">
        <f t="shared" si="45"/>
        <v>0</v>
      </c>
      <c r="I266" s="621">
        <f t="shared" si="45"/>
        <v>0</v>
      </c>
      <c r="J266" s="621">
        <f t="shared" si="45"/>
        <v>0</v>
      </c>
      <c r="K266" s="621">
        <f t="shared" si="45"/>
        <v>0</v>
      </c>
      <c r="L266" s="621">
        <f t="shared" si="45"/>
        <v>0</v>
      </c>
      <c r="M266" s="621">
        <f t="shared" si="45"/>
        <v>0</v>
      </c>
      <c r="N266" s="621">
        <f t="shared" si="45"/>
        <v>0</v>
      </c>
      <c r="O266" s="621">
        <f t="shared" si="45"/>
        <v>0</v>
      </c>
      <c r="P266" s="621">
        <f t="shared" si="45"/>
        <v>0</v>
      </c>
      <c r="Q266" s="621">
        <f t="shared" si="45"/>
        <v>0</v>
      </c>
      <c r="R266" s="621">
        <f t="shared" si="45"/>
        <v>0</v>
      </c>
      <c r="S266" s="621">
        <f t="shared" si="45"/>
        <v>0</v>
      </c>
      <c r="T266" s="621">
        <f t="shared" si="45"/>
        <v>0</v>
      </c>
      <c r="U266" s="621">
        <f t="shared" si="45"/>
        <v>0</v>
      </c>
      <c r="V266" s="621">
        <f t="shared" si="45"/>
        <v>0</v>
      </c>
      <c r="W266" s="621">
        <f t="shared" si="45"/>
        <v>0</v>
      </c>
      <c r="X266" s="621">
        <f t="shared" si="45"/>
        <v>0</v>
      </c>
      <c r="Y266" s="621">
        <f t="shared" si="45"/>
        <v>0</v>
      </c>
      <c r="Z266" s="621">
        <f t="shared" si="45"/>
        <v>0</v>
      </c>
      <c r="AA266" s="621">
        <f t="shared" si="45"/>
        <v>0</v>
      </c>
      <c r="AB266" s="621">
        <f t="shared" si="45"/>
        <v>0</v>
      </c>
      <c r="AC266" s="621">
        <f t="shared" si="45"/>
        <v>0</v>
      </c>
      <c r="AD266" s="621">
        <f>AD249-AD264</f>
        <v>0</v>
      </c>
      <c r="AE266" s="621">
        <f>AE249-AE264</f>
        <v>0</v>
      </c>
      <c r="AF266" s="621">
        <f>AF249-AF264</f>
        <v>0</v>
      </c>
      <c r="AG266" s="621">
        <f>AG249-AG264</f>
        <v>0</v>
      </c>
      <c r="AH266" s="621">
        <f>AH249-AH264</f>
        <v>0</v>
      </c>
      <c r="AI266" s="613" t="str">
        <f>IF('MEG Def'!$J$55="Yes",SUM(E266:AH266),"Excluded")</f>
        <v>Excluded</v>
      </c>
    </row>
    <row r="267" spans="2:35" hidden="1" x14ac:dyDescent="0.2">
      <c r="B267" s="465"/>
      <c r="D267" s="465"/>
      <c r="E267" s="718"/>
      <c r="F267" s="718"/>
      <c r="G267" s="718"/>
      <c r="H267" s="718"/>
      <c r="I267" s="718"/>
      <c r="J267" s="718"/>
      <c r="K267" s="718"/>
      <c r="L267" s="718"/>
      <c r="M267" s="718"/>
      <c r="N267" s="718"/>
      <c r="O267" s="718"/>
      <c r="P267" s="718"/>
      <c r="Q267" s="718"/>
      <c r="R267" s="718"/>
      <c r="S267" s="718"/>
      <c r="T267" s="718"/>
      <c r="U267" s="718"/>
      <c r="V267" s="718"/>
      <c r="W267" s="718"/>
      <c r="X267" s="718"/>
      <c r="Y267" s="718"/>
      <c r="Z267" s="718"/>
      <c r="AA267" s="718"/>
      <c r="AB267" s="718"/>
      <c r="AC267" s="718"/>
      <c r="AD267" s="718"/>
      <c r="AE267" s="718"/>
      <c r="AF267" s="718"/>
      <c r="AG267" s="718"/>
      <c r="AH267" s="718"/>
      <c r="AI267" s="719"/>
    </row>
    <row r="268" spans="2:35" ht="13.5" hidden="1" thickBot="1" x14ac:dyDescent="0.25">
      <c r="B268" s="398" t="s">
        <v>146</v>
      </c>
      <c r="C268" s="570"/>
    </row>
    <row r="269" spans="2:35" hidden="1" x14ac:dyDescent="0.2">
      <c r="B269" s="661"/>
      <c r="C269" s="662"/>
      <c r="D269" s="436"/>
      <c r="E269" s="472" t="s">
        <v>0</v>
      </c>
      <c r="F269" s="386"/>
      <c r="G269" s="439"/>
      <c r="H269" s="386"/>
      <c r="I269" s="386"/>
      <c r="J269" s="386"/>
      <c r="K269" s="386"/>
      <c r="L269" s="386"/>
      <c r="M269" s="386"/>
      <c r="N269" s="386"/>
      <c r="O269" s="386"/>
      <c r="P269" s="386"/>
      <c r="Q269" s="386"/>
      <c r="R269" s="386"/>
      <c r="S269" s="386"/>
      <c r="T269" s="386"/>
      <c r="U269" s="386"/>
      <c r="V269" s="386"/>
      <c r="W269" s="386"/>
      <c r="X269" s="386"/>
      <c r="Y269" s="386"/>
      <c r="Z269" s="386"/>
      <c r="AA269" s="386"/>
      <c r="AB269" s="386"/>
      <c r="AC269" s="386"/>
      <c r="AD269" s="386"/>
      <c r="AE269" s="386"/>
      <c r="AF269" s="386"/>
      <c r="AG269" s="386"/>
      <c r="AH269" s="386"/>
      <c r="AI269" s="529"/>
    </row>
    <row r="270" spans="2:35" ht="13.5" hidden="1" thickBot="1" x14ac:dyDescent="0.25">
      <c r="B270" s="453"/>
      <c r="C270" s="666"/>
      <c r="D270" s="693"/>
      <c r="E270" s="475">
        <f>'DY Def'!B$5</f>
        <v>1</v>
      </c>
      <c r="F270" s="442">
        <f>'DY Def'!C$5</f>
        <v>2</v>
      </c>
      <c r="G270" s="442">
        <f>'DY Def'!D$5</f>
        <v>3</v>
      </c>
      <c r="H270" s="442">
        <f>'DY Def'!E$5</f>
        <v>4</v>
      </c>
      <c r="I270" s="442">
        <f>'DY Def'!F$5</f>
        <v>5</v>
      </c>
      <c r="J270" s="442">
        <f>'DY Def'!G$5</f>
        <v>6</v>
      </c>
      <c r="K270" s="442">
        <f>'DY Def'!H$5</f>
        <v>7</v>
      </c>
      <c r="L270" s="442">
        <f>'DY Def'!I$5</f>
        <v>8</v>
      </c>
      <c r="M270" s="442">
        <f>'DY Def'!J$5</f>
        <v>9</v>
      </c>
      <c r="N270" s="442">
        <f>'DY Def'!K$5</f>
        <v>10</v>
      </c>
      <c r="O270" s="442">
        <f>'DY Def'!L$5</f>
        <v>11</v>
      </c>
      <c r="P270" s="442">
        <f>'DY Def'!M$5</f>
        <v>12</v>
      </c>
      <c r="Q270" s="442">
        <f>'DY Def'!N$5</f>
        <v>13</v>
      </c>
      <c r="R270" s="442">
        <f>'DY Def'!O$5</f>
        <v>14</v>
      </c>
      <c r="S270" s="442">
        <f>'DY Def'!P$5</f>
        <v>15</v>
      </c>
      <c r="T270" s="442">
        <f>'DY Def'!Q$5</f>
        <v>16</v>
      </c>
      <c r="U270" s="442">
        <f>'DY Def'!R$5</f>
        <v>17</v>
      </c>
      <c r="V270" s="442">
        <f>'DY Def'!S$5</f>
        <v>18</v>
      </c>
      <c r="W270" s="442">
        <f>'DY Def'!T$5</f>
        <v>19</v>
      </c>
      <c r="X270" s="442">
        <f>'DY Def'!U$5</f>
        <v>20</v>
      </c>
      <c r="Y270" s="442">
        <f>'DY Def'!V$5</f>
        <v>21</v>
      </c>
      <c r="Z270" s="442">
        <f>'DY Def'!W$5</f>
        <v>22</v>
      </c>
      <c r="AA270" s="442">
        <f>'DY Def'!X$5</f>
        <v>23</v>
      </c>
      <c r="AB270" s="442">
        <f>'DY Def'!Y$5</f>
        <v>24</v>
      </c>
      <c r="AC270" s="442">
        <f>'DY Def'!Z$5</f>
        <v>25</v>
      </c>
      <c r="AD270" s="442">
        <f>'DY Def'!AA$5</f>
        <v>26</v>
      </c>
      <c r="AE270" s="442">
        <f>'DY Def'!AB$5</f>
        <v>27</v>
      </c>
      <c r="AF270" s="442">
        <f>'DY Def'!AC$5</f>
        <v>28</v>
      </c>
      <c r="AG270" s="442">
        <f>'DY Def'!AD$5</f>
        <v>29</v>
      </c>
      <c r="AH270" s="442">
        <f>'DY Def'!AE$5</f>
        <v>30</v>
      </c>
      <c r="AI270" s="625"/>
    </row>
    <row r="271" spans="2:35" hidden="1" x14ac:dyDescent="0.2">
      <c r="B271" s="453"/>
      <c r="C271" s="666"/>
      <c r="D271" s="625"/>
      <c r="AI271" s="625"/>
    </row>
    <row r="272" spans="2:35" s="568" customFormat="1" hidden="1" x14ac:dyDescent="0.2">
      <c r="B272" s="746" t="s">
        <v>33</v>
      </c>
      <c r="C272" s="668"/>
      <c r="D272" s="747"/>
      <c r="E272" s="669"/>
      <c r="F272" s="669"/>
      <c r="G272" s="669"/>
      <c r="H272" s="669"/>
      <c r="I272" s="669"/>
      <c r="J272" s="669"/>
      <c r="K272" s="669"/>
      <c r="L272" s="669"/>
      <c r="M272" s="669"/>
      <c r="N272" s="669"/>
      <c r="O272" s="669"/>
      <c r="P272" s="669"/>
      <c r="Q272" s="669"/>
      <c r="R272" s="669"/>
      <c r="S272" s="669"/>
      <c r="T272" s="669"/>
      <c r="U272" s="669"/>
      <c r="V272" s="669"/>
      <c r="W272" s="669"/>
      <c r="X272" s="669"/>
      <c r="Y272" s="669"/>
      <c r="Z272" s="669"/>
      <c r="AA272" s="669"/>
      <c r="AB272" s="669"/>
      <c r="AC272" s="669"/>
      <c r="AD272" s="669"/>
      <c r="AE272" s="669"/>
      <c r="AF272" s="669"/>
      <c r="AG272" s="669"/>
      <c r="AH272" s="669"/>
      <c r="AI272" s="748"/>
    </row>
    <row r="273" spans="2:35" s="568" customFormat="1" hidden="1" x14ac:dyDescent="0.2">
      <c r="B273" s="746" t="s">
        <v>34</v>
      </c>
      <c r="C273" s="668"/>
      <c r="D273" s="747"/>
      <c r="E273" s="588">
        <f>IF(AND(E$12&gt;='Summary TC'!$C$4, E$12&lt;='Summary TC'!$C$5), D273+E249,0)</f>
        <v>0</v>
      </c>
      <c r="F273" s="588">
        <f>IF(AND(F$12&gt;='Summary TC'!$C$4, F$12&lt;='Summary TC'!$C$5), E273+F249,0)</f>
        <v>0</v>
      </c>
      <c r="G273" s="588">
        <f>IF(AND(G$12&gt;='Summary TC'!$C$4, G$12&lt;='Summary TC'!$C$5), F273+G249,0)</f>
        <v>0</v>
      </c>
      <c r="H273" s="588">
        <f>IF(AND(H$12&gt;='Summary TC'!$C$4, H$12&lt;='Summary TC'!$C$5), G273+H249,0)</f>
        <v>0</v>
      </c>
      <c r="I273" s="588">
        <f>IF(AND(I$12&gt;='Summary TC'!$C$4, I$12&lt;='Summary TC'!$C$5), H273+I249,0)</f>
        <v>0</v>
      </c>
      <c r="J273" s="588">
        <f>IF(AND(J$12&gt;='Summary TC'!$C$4, J$12&lt;='Summary TC'!$C$5), I273+J249,0)</f>
        <v>0</v>
      </c>
      <c r="K273" s="588">
        <f>IF(AND(K$12&gt;='Summary TC'!$C$4, K$12&lt;='Summary TC'!$C$5), J273+K249,0)</f>
        <v>0</v>
      </c>
      <c r="L273" s="588">
        <f>IF(AND(L$12&gt;='Summary TC'!$C$4, L$12&lt;='Summary TC'!$C$5), K273+L249,0)</f>
        <v>0</v>
      </c>
      <c r="M273" s="588">
        <f>IF(AND(M$12&gt;='Summary TC'!$C$4, M$12&lt;='Summary TC'!$C$5), L273+M249,0)</f>
        <v>0</v>
      </c>
      <c r="N273" s="588">
        <f>IF(AND(N$12&gt;='Summary TC'!$C$4, N$12&lt;='Summary TC'!$C$5), M273+N249,0)</f>
        <v>0</v>
      </c>
      <c r="O273" s="588">
        <f>IF(AND(O$12&gt;='Summary TC'!$C$4, O$12&lt;='Summary TC'!$C$5), N273+O249,0)</f>
        <v>0</v>
      </c>
      <c r="P273" s="588">
        <f>IF(AND(P$12&gt;='Summary TC'!$C$4, P$12&lt;='Summary TC'!$C$5), O273+P249,0)</f>
        <v>0</v>
      </c>
      <c r="Q273" s="588">
        <f>IF(AND(Q$12&gt;='Summary TC'!$C$4, Q$12&lt;='Summary TC'!$C$5), P273+Q249,0)</f>
        <v>0</v>
      </c>
      <c r="R273" s="588">
        <f>IF(AND(R$12&gt;='Summary TC'!$C$4, R$12&lt;='Summary TC'!$C$5), Q273+R249,0)</f>
        <v>0</v>
      </c>
      <c r="S273" s="588">
        <f>IF(AND(S$12&gt;='Summary TC'!$C$4, S$12&lt;='Summary TC'!$C$5), R273+S249,0)</f>
        <v>0</v>
      </c>
      <c r="T273" s="588">
        <f>IF(AND(T$12&gt;='Summary TC'!$C$4, T$12&lt;='Summary TC'!$C$5), S273+T249,0)</f>
        <v>0</v>
      </c>
      <c r="U273" s="588">
        <f>IF(AND(U$12&gt;='Summary TC'!$C$4, U$12&lt;='Summary TC'!$C$5), T273+U249,0)</f>
        <v>0</v>
      </c>
      <c r="V273" s="588">
        <f>IF(AND(V$12&gt;='Summary TC'!$C$4, V$12&lt;='Summary TC'!$C$5), U273+V249,0)</f>
        <v>0</v>
      </c>
      <c r="W273" s="588">
        <f>IF(AND(W$12&gt;='Summary TC'!$C$4, W$12&lt;='Summary TC'!$C$5), V273+W249,0)</f>
        <v>0</v>
      </c>
      <c r="X273" s="588">
        <f>IF(AND(X$12&gt;='Summary TC'!$C$4, X$12&lt;='Summary TC'!$C$5), W273+X249,0)</f>
        <v>0</v>
      </c>
      <c r="Y273" s="588">
        <f>IF(AND(Y$12&gt;='Summary TC'!$C$4, Y$12&lt;='Summary TC'!$C$5), X273+Y249,0)</f>
        <v>0</v>
      </c>
      <c r="Z273" s="588">
        <f>IF(AND(Z$12&gt;='Summary TC'!$C$4, Z$12&lt;='Summary TC'!$C$5), Y273+Z249,0)</f>
        <v>0</v>
      </c>
      <c r="AA273" s="588">
        <f>IF(AND(AA$12&gt;='Summary TC'!$C$4, AA$12&lt;='Summary TC'!$C$5), Z273+AA249,0)</f>
        <v>0</v>
      </c>
      <c r="AB273" s="588">
        <f>IF(AND(AB$12&gt;='Summary TC'!$C$4, AB$12&lt;='Summary TC'!$C$5), AA273+AB249,0)</f>
        <v>0</v>
      </c>
      <c r="AC273" s="588">
        <f>IF(AND(AC$12&gt;='Summary TC'!$C$4, AC$12&lt;='Summary TC'!$C$5), AB273+AC249,0)</f>
        <v>0</v>
      </c>
      <c r="AD273" s="588">
        <f>IF(AND(AD$12&gt;='Summary TC'!$C$4, AD$12&lt;='Summary TC'!$C$5), AC273+AD249,0)</f>
        <v>0</v>
      </c>
      <c r="AE273" s="588">
        <f>IF(AND(AE$12&gt;='Summary TC'!$C$4, AE$12&lt;='Summary TC'!$C$5), AD273+AE249,0)</f>
        <v>0</v>
      </c>
      <c r="AF273" s="588">
        <f>IF(AND(AF$12&gt;='Summary TC'!$C$4, AF$12&lt;='Summary TC'!$C$5), AE273+AF249,0)</f>
        <v>0</v>
      </c>
      <c r="AG273" s="588">
        <f>IF(AND(AG$12&gt;='Summary TC'!$C$4, AG$12&lt;='Summary TC'!$C$5), AF273+AG249,0)</f>
        <v>0</v>
      </c>
      <c r="AH273" s="588">
        <f>IF(AND(AH$12&gt;='Summary TC'!$C$4, AH$12&lt;='Summary TC'!$C$5), AG273+AH249,0)</f>
        <v>0</v>
      </c>
      <c r="AI273" s="748"/>
    </row>
    <row r="274" spans="2:35" s="568" customFormat="1" hidden="1" x14ac:dyDescent="0.2">
      <c r="B274" s="746" t="s">
        <v>35</v>
      </c>
      <c r="C274" s="668"/>
      <c r="D274" s="747"/>
      <c r="E274" s="588">
        <f t="shared" ref="E274:AC274" si="46">E273*E272</f>
        <v>0</v>
      </c>
      <c r="F274" s="588">
        <f t="shared" si="46"/>
        <v>0</v>
      </c>
      <c r="G274" s="588">
        <f t="shared" si="46"/>
        <v>0</v>
      </c>
      <c r="H274" s="588">
        <f t="shared" si="46"/>
        <v>0</v>
      </c>
      <c r="I274" s="588">
        <f t="shared" si="46"/>
        <v>0</v>
      </c>
      <c r="J274" s="588">
        <f t="shared" si="46"/>
        <v>0</v>
      </c>
      <c r="K274" s="588">
        <f t="shared" si="46"/>
        <v>0</v>
      </c>
      <c r="L274" s="588">
        <f t="shared" si="46"/>
        <v>0</v>
      </c>
      <c r="M274" s="588">
        <f t="shared" si="46"/>
        <v>0</v>
      </c>
      <c r="N274" s="588">
        <f t="shared" si="46"/>
        <v>0</v>
      </c>
      <c r="O274" s="588">
        <f t="shared" si="46"/>
        <v>0</v>
      </c>
      <c r="P274" s="588">
        <f t="shared" si="46"/>
        <v>0</v>
      </c>
      <c r="Q274" s="588">
        <f t="shared" si="46"/>
        <v>0</v>
      </c>
      <c r="R274" s="588">
        <f t="shared" si="46"/>
        <v>0</v>
      </c>
      <c r="S274" s="588">
        <f t="shared" si="46"/>
        <v>0</v>
      </c>
      <c r="T274" s="588">
        <f t="shared" si="46"/>
        <v>0</v>
      </c>
      <c r="U274" s="588">
        <f t="shared" si="46"/>
        <v>0</v>
      </c>
      <c r="V274" s="588">
        <f t="shared" si="46"/>
        <v>0</v>
      </c>
      <c r="W274" s="588">
        <f t="shared" si="46"/>
        <v>0</v>
      </c>
      <c r="X274" s="588">
        <f t="shared" si="46"/>
        <v>0</v>
      </c>
      <c r="Y274" s="588">
        <f t="shared" si="46"/>
        <v>0</v>
      </c>
      <c r="Z274" s="588">
        <f t="shared" si="46"/>
        <v>0</v>
      </c>
      <c r="AA274" s="588">
        <f t="shared" si="46"/>
        <v>0</v>
      </c>
      <c r="AB274" s="588">
        <f t="shared" si="46"/>
        <v>0</v>
      </c>
      <c r="AC274" s="588">
        <f t="shared" si="46"/>
        <v>0</v>
      </c>
      <c r="AD274" s="588">
        <f>AD273*AD272</f>
        <v>0</v>
      </c>
      <c r="AE274" s="588">
        <f>AE273*AE272</f>
        <v>0</v>
      </c>
      <c r="AF274" s="588">
        <f>AF273*AF272</f>
        <v>0</v>
      </c>
      <c r="AG274" s="588">
        <f>AG273*AG272</f>
        <v>0</v>
      </c>
      <c r="AH274" s="588">
        <f>AH273*AH272</f>
        <v>0</v>
      </c>
      <c r="AI274" s="748"/>
    </row>
    <row r="275" spans="2:35" s="568" customFormat="1" hidden="1" x14ac:dyDescent="0.2">
      <c r="B275" s="746"/>
      <c r="C275" s="668"/>
      <c r="D275" s="747"/>
      <c r="E275" s="671"/>
      <c r="F275" s="671"/>
      <c r="G275" s="671"/>
      <c r="H275" s="671"/>
      <c r="I275" s="671"/>
      <c r="J275" s="671"/>
      <c r="K275" s="671"/>
      <c r="L275" s="671"/>
      <c r="M275" s="671"/>
      <c r="N275" s="671"/>
      <c r="O275" s="671"/>
      <c r="P275" s="671"/>
      <c r="Q275" s="671"/>
      <c r="R275" s="671"/>
      <c r="S275" s="671"/>
      <c r="T275" s="671"/>
      <c r="U275" s="671"/>
      <c r="V275" s="671"/>
      <c r="W275" s="671"/>
      <c r="X275" s="671"/>
      <c r="Y275" s="671"/>
      <c r="Z275" s="671"/>
      <c r="AA275" s="671"/>
      <c r="AB275" s="671"/>
      <c r="AC275" s="671"/>
      <c r="AD275" s="671"/>
      <c r="AE275" s="671"/>
      <c r="AF275" s="671"/>
      <c r="AG275" s="671"/>
      <c r="AH275" s="671"/>
      <c r="AI275" s="748"/>
    </row>
    <row r="276" spans="2:35" s="568" customFormat="1" hidden="1" x14ac:dyDescent="0.2">
      <c r="B276" s="746" t="s">
        <v>36</v>
      </c>
      <c r="C276" s="668"/>
      <c r="D276" s="747"/>
      <c r="E276" s="588">
        <f>IF(AND(E$12&gt;='Summary TC'!$C$4, E$12&lt;='Summary TC'!$C$5), D276-E266,0)</f>
        <v>0</v>
      </c>
      <c r="F276" s="588">
        <f>IF(AND(F$12&gt;='Summary TC'!$C$4, F$12&lt;='Summary TC'!$C$5), E276-F266,0)</f>
        <v>0</v>
      </c>
      <c r="G276" s="588">
        <f>IF(AND(G$12&gt;='Summary TC'!$C$4, G$12&lt;='Summary TC'!$C$5), F276-G266,0)</f>
        <v>0</v>
      </c>
      <c r="H276" s="588">
        <f>IF(AND(H$12&gt;='Summary TC'!$C$4, H$12&lt;='Summary TC'!$C$5), G276-H266,0)</f>
        <v>0</v>
      </c>
      <c r="I276" s="588">
        <f>IF(AND(I$12&gt;='Summary TC'!$C$4, I$12&lt;='Summary TC'!$C$5), H276-I266,0)</f>
        <v>0</v>
      </c>
      <c r="J276" s="588">
        <f>IF(AND(J$12&gt;='Summary TC'!$C$4, J$12&lt;='Summary TC'!$C$5), I276-J266,0)</f>
        <v>0</v>
      </c>
      <c r="K276" s="588">
        <f>IF(AND(K$12&gt;='Summary TC'!$C$4, K$12&lt;='Summary TC'!$C$5), J276-K266,0)</f>
        <v>0</v>
      </c>
      <c r="L276" s="588">
        <f>IF(AND(L$12&gt;='Summary TC'!$C$4, L$12&lt;='Summary TC'!$C$5), K276-L266,0)</f>
        <v>0</v>
      </c>
      <c r="M276" s="588">
        <f>IF(AND(M$12&gt;='Summary TC'!$C$4, M$12&lt;='Summary TC'!$C$5), L276-M266,0)</f>
        <v>0</v>
      </c>
      <c r="N276" s="588">
        <f>IF(AND(N$12&gt;='Summary TC'!$C$4, N$12&lt;='Summary TC'!$C$5), M276-N266,0)</f>
        <v>0</v>
      </c>
      <c r="O276" s="588">
        <f>IF(AND(O$12&gt;='Summary TC'!$C$4, O$12&lt;='Summary TC'!$C$5), N276-O266,0)</f>
        <v>0</v>
      </c>
      <c r="P276" s="588">
        <f>IF(AND(P$12&gt;='Summary TC'!$C$4, P$12&lt;='Summary TC'!$C$5), O276-P266,0)</f>
        <v>0</v>
      </c>
      <c r="Q276" s="588">
        <f>IF(AND(Q$12&gt;='Summary TC'!$C$4, Q$12&lt;='Summary TC'!$C$5), P276-Q266,0)</f>
        <v>0</v>
      </c>
      <c r="R276" s="588">
        <f>IF(AND(R$12&gt;='Summary TC'!$C$4, R$12&lt;='Summary TC'!$C$5), Q276-R266,0)</f>
        <v>0</v>
      </c>
      <c r="S276" s="588">
        <f>IF(AND(S$12&gt;='Summary TC'!$C$4, S$12&lt;='Summary TC'!$C$5), R276-S266,0)</f>
        <v>0</v>
      </c>
      <c r="T276" s="588">
        <f>IF(AND(T$12&gt;='Summary TC'!$C$4, T$12&lt;='Summary TC'!$C$5), S276-T266,0)</f>
        <v>0</v>
      </c>
      <c r="U276" s="588">
        <f>IF(AND(U$12&gt;='Summary TC'!$C$4, U$12&lt;='Summary TC'!$C$5), T276-U266,0)</f>
        <v>0</v>
      </c>
      <c r="V276" s="588">
        <f>IF(AND(V$12&gt;='Summary TC'!$C$4, V$12&lt;='Summary TC'!$C$5), U276-V266,0)</f>
        <v>0</v>
      </c>
      <c r="W276" s="588">
        <f>IF(AND(W$12&gt;='Summary TC'!$C$4, W$12&lt;='Summary TC'!$C$5), V276-W266,0)</f>
        <v>0</v>
      </c>
      <c r="X276" s="588">
        <f>IF(AND(X$12&gt;='Summary TC'!$C$4, X$12&lt;='Summary TC'!$C$5), W276-X266,0)</f>
        <v>0</v>
      </c>
      <c r="Y276" s="588">
        <f>IF(AND(Y$12&gt;='Summary TC'!$C$4, Y$12&lt;='Summary TC'!$C$5), X276-Y266,0)</f>
        <v>0</v>
      </c>
      <c r="Z276" s="588">
        <f>IF(AND(Z$12&gt;='Summary TC'!$C$4, Z$12&lt;='Summary TC'!$C$5), Y276-Z266,0)</f>
        <v>0</v>
      </c>
      <c r="AA276" s="588">
        <f>IF(AND(AA$12&gt;='Summary TC'!$C$4, AA$12&lt;='Summary TC'!$C$5), Z276-AA266,0)</f>
        <v>0</v>
      </c>
      <c r="AB276" s="588">
        <f>IF(AND(AB$12&gt;='Summary TC'!$C$4, AB$12&lt;='Summary TC'!$C$5), AA276-AB266,0)</f>
        <v>0</v>
      </c>
      <c r="AC276" s="588">
        <f>IF(AND(AC$12&gt;='Summary TC'!$C$4, AC$12&lt;='Summary TC'!$C$5), AB276-AC266,0)</f>
        <v>0</v>
      </c>
      <c r="AD276" s="588">
        <f>IF(AND(AD$12&gt;='Summary TC'!$C$4, AD$12&lt;='Summary TC'!$C$5), AC276-AD266,0)</f>
        <v>0</v>
      </c>
      <c r="AE276" s="588">
        <f>IF(AND(AE$12&gt;='Summary TC'!$C$4, AE$12&lt;='Summary TC'!$C$5), AD276-AE266,0)</f>
        <v>0</v>
      </c>
      <c r="AF276" s="588">
        <f>IF(AND(AF$12&gt;='Summary TC'!$C$4, AF$12&lt;='Summary TC'!$C$5), AE276-AF266,0)</f>
        <v>0</v>
      </c>
      <c r="AG276" s="588">
        <f>IF(AND(AG$12&gt;='Summary TC'!$C$4, AG$12&lt;='Summary TC'!$C$5), AF276-AG266,0)</f>
        <v>0</v>
      </c>
      <c r="AH276" s="588">
        <f>IF(AND(AH$12&gt;='Summary TC'!$C$4, AH$12&lt;='Summary TC'!$C$5), AG276-AH266,0)</f>
        <v>0</v>
      </c>
      <c r="AI276" s="748"/>
    </row>
    <row r="277" spans="2:35" ht="13.5" hidden="1" thickBot="1" x14ac:dyDescent="0.25">
      <c r="B277" s="672" t="s">
        <v>37</v>
      </c>
      <c r="C277" s="673"/>
      <c r="D277" s="665"/>
      <c r="E277" s="408" t="str">
        <f>IF(E276&gt;E274,"CAP Needed"," ")</f>
        <v xml:space="preserve"> </v>
      </c>
      <c r="F277" s="408" t="str">
        <f>IF(F276&gt;F274,"CAP Needed"," ")</f>
        <v xml:space="preserve"> </v>
      </c>
      <c r="G277" s="408" t="str">
        <f>IF(G276&gt;G274,"CAP Needed"," ")</f>
        <v xml:space="preserve"> </v>
      </c>
      <c r="H277" s="408" t="str">
        <f>IF(H276&gt;H274,"CAP Needed"," ")</f>
        <v xml:space="preserve"> </v>
      </c>
      <c r="I277" s="408" t="str">
        <f>IF(I276&gt;I274,"CAP Needed"," ")</f>
        <v xml:space="preserve"> </v>
      </c>
      <c r="J277" s="408" t="str">
        <f t="shared" ref="J277:AC277" si="47">IF(J276&gt;J274,"CAP Needed"," ")</f>
        <v xml:space="preserve"> </v>
      </c>
      <c r="K277" s="408" t="str">
        <f t="shared" si="47"/>
        <v xml:space="preserve"> </v>
      </c>
      <c r="L277" s="408" t="str">
        <f t="shared" si="47"/>
        <v xml:space="preserve"> </v>
      </c>
      <c r="M277" s="408" t="str">
        <f t="shared" si="47"/>
        <v xml:space="preserve"> </v>
      </c>
      <c r="N277" s="408" t="str">
        <f t="shared" si="47"/>
        <v xml:space="preserve"> </v>
      </c>
      <c r="O277" s="408" t="str">
        <f t="shared" si="47"/>
        <v xml:space="preserve"> </v>
      </c>
      <c r="P277" s="408" t="str">
        <f t="shared" si="47"/>
        <v xml:space="preserve"> </v>
      </c>
      <c r="Q277" s="408" t="str">
        <f t="shared" si="47"/>
        <v xml:space="preserve"> </v>
      </c>
      <c r="R277" s="408" t="str">
        <f t="shared" si="47"/>
        <v xml:space="preserve"> </v>
      </c>
      <c r="S277" s="408" t="str">
        <f t="shared" si="47"/>
        <v xml:space="preserve"> </v>
      </c>
      <c r="T277" s="408" t="str">
        <f t="shared" si="47"/>
        <v xml:space="preserve"> </v>
      </c>
      <c r="U277" s="408" t="str">
        <f t="shared" si="47"/>
        <v xml:space="preserve"> </v>
      </c>
      <c r="V277" s="408" t="str">
        <f t="shared" si="47"/>
        <v xml:space="preserve"> </v>
      </c>
      <c r="W277" s="408" t="str">
        <f t="shared" si="47"/>
        <v xml:space="preserve"> </v>
      </c>
      <c r="X277" s="408" t="str">
        <f t="shared" si="47"/>
        <v xml:space="preserve"> </v>
      </c>
      <c r="Y277" s="408" t="str">
        <f t="shared" si="47"/>
        <v xml:space="preserve"> </v>
      </c>
      <c r="Z277" s="408" t="str">
        <f t="shared" si="47"/>
        <v xml:space="preserve"> </v>
      </c>
      <c r="AA277" s="408" t="str">
        <f t="shared" si="47"/>
        <v xml:space="preserve"> </v>
      </c>
      <c r="AB277" s="408" t="str">
        <f t="shared" si="47"/>
        <v xml:space="preserve"> </v>
      </c>
      <c r="AC277" s="408" t="str">
        <f t="shared" si="47"/>
        <v xml:space="preserve"> </v>
      </c>
      <c r="AD277" s="408" t="str">
        <f>IF(AD276&gt;AD274,"CAP Needed"," ")</f>
        <v xml:space="preserve"> </v>
      </c>
      <c r="AE277" s="408" t="str">
        <f>IF(AE276&gt;AE274,"CAP Needed"," ")</f>
        <v xml:space="preserve"> </v>
      </c>
      <c r="AF277" s="408" t="str">
        <f>IF(AF276&gt;AF274,"CAP Needed"," ")</f>
        <v xml:space="preserve"> </v>
      </c>
      <c r="AG277" s="408" t="str">
        <f>IF(AG276&gt;AG274,"CAP Needed"," ")</f>
        <v xml:space="preserve"> </v>
      </c>
      <c r="AH277" s="408" t="str">
        <f>IF(AH276&gt;AH274,"CAP Needed"," ")</f>
        <v xml:space="preserve"> </v>
      </c>
      <c r="AI277" s="665"/>
    </row>
    <row r="278" spans="2:35" hidden="1" x14ac:dyDescent="0.2">
      <c r="B278" s="465"/>
      <c r="D278" s="465"/>
      <c r="E278" s="718"/>
      <c r="F278" s="718"/>
      <c r="G278" s="718"/>
      <c r="H278" s="718"/>
      <c r="I278" s="718"/>
      <c r="J278" s="718"/>
      <c r="K278" s="718"/>
      <c r="L278" s="718"/>
      <c r="M278" s="718"/>
      <c r="N278" s="718"/>
      <c r="O278" s="718"/>
      <c r="P278" s="718"/>
      <c r="Q278" s="718"/>
      <c r="R278" s="718"/>
      <c r="S278" s="718"/>
      <c r="T278" s="718"/>
      <c r="U278" s="718"/>
      <c r="V278" s="718"/>
      <c r="W278" s="718"/>
      <c r="X278" s="718"/>
      <c r="Y278" s="718"/>
      <c r="Z278" s="718"/>
      <c r="AA278" s="718"/>
      <c r="AB278" s="718"/>
      <c r="AC278" s="718"/>
      <c r="AD278" s="718"/>
      <c r="AE278" s="718"/>
      <c r="AF278" s="718"/>
      <c r="AG278" s="718"/>
      <c r="AH278" s="718"/>
      <c r="AI278" s="719"/>
    </row>
  </sheetData>
  <sheetProtection algorithmName="SHA-512" hashValue="561VZFEcEqgbz2XgSEQMgbkpTNphcfPHfl2ZzKot5/JnTaK1JbLw3+2G4CHZmSzMQAGqssKhDsVvZfE1DiASjw==" saltValue="sHv3HWqYKpS769mXgfOc1A==" spinCount="100000" sheet="1" objects="1" scenarios="1"/>
  <phoneticPr fontId="0" type="noConversion"/>
  <dataValidations disablePrompts="1" count="4">
    <dataValidation type="list" allowBlank="1" showInputMessage="1" showErrorMessage="1" sqref="B8" xr:uid="{00000000-0002-0000-0E00-000000000000}">
      <formula1>Act_Proj</formula1>
    </dataValidation>
    <dataValidation type="list" allowBlank="1" showInputMessage="1" showErrorMessage="1" sqref="D187 D243"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19</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D19" sqref="D19"/>
    </sheetView>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180</v>
      </c>
      <c r="E1" s="5">
        <v>16</v>
      </c>
    </row>
    <row r="2" spans="1:5" x14ac:dyDescent="0.2">
      <c r="A2" s="18" t="s">
        <v>38</v>
      </c>
      <c r="B2" s="5"/>
      <c r="C2" s="27" t="s">
        <v>161</v>
      </c>
      <c r="D2" s="2" t="s">
        <v>181</v>
      </c>
      <c r="E2" s="5">
        <v>20</v>
      </c>
    </row>
    <row r="3" spans="1:5" x14ac:dyDescent="0.2">
      <c r="A3" s="18" t="s">
        <v>39</v>
      </c>
      <c r="B3" s="5"/>
      <c r="C3" s="119" t="s">
        <v>189</v>
      </c>
    </row>
    <row r="4" spans="1:5" x14ac:dyDescent="0.2">
      <c r="A4" s="18"/>
      <c r="B4" s="5"/>
      <c r="C4" s="119" t="s">
        <v>228</v>
      </c>
    </row>
    <row r="5" spans="1:5" x14ac:dyDescent="0.2">
      <c r="A5" s="2" t="s">
        <v>14</v>
      </c>
      <c r="B5" s="5"/>
      <c r="C5" s="119" t="s">
        <v>229</v>
      </c>
    </row>
    <row r="6" spans="1:5" x14ac:dyDescent="0.2">
      <c r="A6" s="18" t="s">
        <v>40</v>
      </c>
      <c r="B6" s="5"/>
      <c r="C6" s="119" t="s">
        <v>250</v>
      </c>
    </row>
    <row r="7" spans="1:5" x14ac:dyDescent="0.2">
      <c r="A7" t="s">
        <v>41</v>
      </c>
      <c r="B7" s="5"/>
      <c r="C7" s="119" t="s">
        <v>230</v>
      </c>
    </row>
    <row r="8" spans="1:5" x14ac:dyDescent="0.2">
      <c r="B8" s="5"/>
      <c r="C8" s="119" t="s">
        <v>231</v>
      </c>
    </row>
    <row r="9" spans="1:5" x14ac:dyDescent="0.2">
      <c r="A9" s="2" t="s">
        <v>47</v>
      </c>
      <c r="B9" s="5"/>
      <c r="C9" s="119" t="s">
        <v>232</v>
      </c>
    </row>
    <row r="10" spans="1:5" x14ac:dyDescent="0.2">
      <c r="A10" s="18" t="s">
        <v>48</v>
      </c>
      <c r="B10" s="5"/>
      <c r="C10" s="119" t="s">
        <v>233</v>
      </c>
    </row>
    <row r="11" spans="1:5" x14ac:dyDescent="0.2">
      <c r="A11" s="18" t="s">
        <v>8</v>
      </c>
      <c r="B11" s="5"/>
      <c r="C11" s="27" t="s">
        <v>162</v>
      </c>
      <c r="D11" s="2" t="s">
        <v>179</v>
      </c>
    </row>
    <row r="12" spans="1:5" x14ac:dyDescent="0.2">
      <c r="B12" s="5"/>
      <c r="C12" s="178" t="str">
        <f>IF('C Report Grouper'!$D$4="MAP+ADM Waivers","Current","")</f>
        <v/>
      </c>
      <c r="D12" s="203">
        <f>SummaryTC_AP!AI152</f>
        <v>11310871912.610001</v>
      </c>
    </row>
    <row r="13" spans="1:5" x14ac:dyDescent="0.2">
      <c r="A13" s="2" t="s">
        <v>50</v>
      </c>
      <c r="B13" s="5"/>
      <c r="C13" s="178" t="str">
        <f>IF('C Report Grouper'!$D$4="MAP+ADM Waivers","OHP-CCO","")</f>
        <v/>
      </c>
    </row>
    <row r="14" spans="1:5" x14ac:dyDescent="0.2">
      <c r="A14" s="18" t="s">
        <v>51</v>
      </c>
      <c r="B14" s="5"/>
      <c r="C14" s="178" t="str">
        <f>IF('C Report Grouper'!$D$4="MAP+ADM Waivers","OHP-DSHP","")</f>
        <v/>
      </c>
      <c r="D14" s="119"/>
    </row>
    <row r="15" spans="1:5" x14ac:dyDescent="0.2">
      <c r="A15" s="18" t="s">
        <v>52</v>
      </c>
      <c r="B15" s="5"/>
      <c r="C15" s="178" t="str">
        <f>IF('C Report Grouper'!$D$4="MAP+ADM Waivers","SSI","")</f>
        <v/>
      </c>
      <c r="D15" s="119"/>
    </row>
    <row r="16" spans="1:5" x14ac:dyDescent="0.2">
      <c r="B16" s="5"/>
      <c r="D16" s="119"/>
    </row>
    <row r="17" spans="1:4" x14ac:dyDescent="0.2">
      <c r="A17" s="2" t="s">
        <v>178</v>
      </c>
      <c r="B17" s="5"/>
      <c r="C17" s="119"/>
      <c r="D17" s="119"/>
    </row>
    <row r="18" spans="1:4" x14ac:dyDescent="0.2">
      <c r="A18" t="s">
        <v>90</v>
      </c>
      <c r="B18" s="5"/>
      <c r="C18" s="119"/>
      <c r="D18" s="119"/>
    </row>
    <row r="19" spans="1:4" x14ac:dyDescent="0.2">
      <c r="A19" s="18" t="s">
        <v>91</v>
      </c>
      <c r="B19" s="5"/>
      <c r="C19" s="119"/>
    </row>
    <row r="20" spans="1:4" x14ac:dyDescent="0.2">
      <c r="B20" s="5"/>
      <c r="C20" s="119"/>
      <c r="D20" s="119"/>
    </row>
    <row r="21" spans="1:4" x14ac:dyDescent="0.2">
      <c r="A21" s="2"/>
      <c r="B21" s="5"/>
      <c r="C21" s="119"/>
      <c r="D21" s="119"/>
    </row>
    <row r="22" spans="1:4" x14ac:dyDescent="0.2">
      <c r="B22" s="5"/>
      <c r="C22" s="119"/>
      <c r="D22" s="119"/>
    </row>
    <row r="23" spans="1:4" x14ac:dyDescent="0.2">
      <c r="B23" s="5"/>
      <c r="C23" s="119"/>
    </row>
    <row r="24" spans="1:4" x14ac:dyDescent="0.2">
      <c r="B24" s="5"/>
    </row>
    <row r="25" spans="1:4" x14ac:dyDescent="0.2">
      <c r="B25" s="5"/>
    </row>
    <row r="26" spans="1:4" x14ac:dyDescent="0.2">
      <c r="B26" s="5"/>
    </row>
    <row r="27" spans="1:4" x14ac:dyDescent="0.2">
      <c r="B27" s="219"/>
      <c r="C27" s="119"/>
    </row>
    <row r="28" spans="1:4" x14ac:dyDescent="0.2">
      <c r="B28" s="219"/>
      <c r="C28" s="119"/>
    </row>
    <row r="29" spans="1:4" x14ac:dyDescent="0.2">
      <c r="C29" s="119"/>
    </row>
    <row r="30" spans="1:4" x14ac:dyDescent="0.2">
      <c r="C30" s="119"/>
    </row>
    <row r="31" spans="1:4" x14ac:dyDescent="0.2">
      <c r="C31" s="119"/>
    </row>
    <row r="32" spans="1:4" x14ac:dyDescent="0.2">
      <c r="C32" s="119"/>
    </row>
    <row r="33" spans="1:4" x14ac:dyDescent="0.2">
      <c r="C33" s="119"/>
    </row>
    <row r="34" spans="1:4" x14ac:dyDescent="0.2">
      <c r="C34" s="119"/>
    </row>
    <row r="35" spans="1:4" x14ac:dyDescent="0.2">
      <c r="C35" s="119"/>
    </row>
    <row r="36" spans="1:4" ht="14.25" x14ac:dyDescent="0.2">
      <c r="A36" s="48"/>
      <c r="C36" s="119"/>
    </row>
    <row r="37" spans="1:4" ht="14.25" x14ac:dyDescent="0.2">
      <c r="A37" s="48"/>
      <c r="C37" s="119"/>
    </row>
    <row r="38" spans="1:4" ht="14.25" x14ac:dyDescent="0.2">
      <c r="A38" s="48"/>
      <c r="C38" s="119"/>
    </row>
    <row r="39" spans="1:4" x14ac:dyDescent="0.2">
      <c r="C39" s="119"/>
    </row>
    <row r="40" spans="1:4" x14ac:dyDescent="0.2">
      <c r="C40" s="119"/>
    </row>
    <row r="41" spans="1:4" x14ac:dyDescent="0.2">
      <c r="C41" s="119"/>
      <c r="D41" s="119"/>
    </row>
    <row r="42" spans="1:4" x14ac:dyDescent="0.2">
      <c r="C42" s="119"/>
      <c r="D42" s="119"/>
    </row>
    <row r="43" spans="1:4" x14ac:dyDescent="0.2">
      <c r="C43" s="119"/>
      <c r="D43" s="119"/>
    </row>
    <row r="44" spans="1:4" x14ac:dyDescent="0.2">
      <c r="D44" s="119"/>
    </row>
  </sheetData>
  <sheetProtection algorithmName="SHA-512" hashValue="bwLXykvL2+4MfX46EnS9FmR0CAkCkqr4SoL3l3pcDCl8tn+bUGRumuAOiWqVrTYLIvl+sAdsE+Qc9n5gBW+r4A==" saltValue="b66EM2WRbAk1bB/kegSUv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78"/>
  <sheetViews>
    <sheetView showZeros="0" zoomScale="90" zoomScaleNormal="90" workbookViewId="0">
      <pane ySplit="9" topLeftCell="A43" activePane="bottomLeft" state="frozen"/>
      <selection pane="bottomLeft" activeCell="E102" sqref="E102"/>
    </sheetView>
  </sheetViews>
  <sheetFormatPr defaultColWidth="8.7109375" defaultRowHeight="12.75" x14ac:dyDescent="0.2"/>
  <cols>
    <col min="1" max="1" width="8.7109375" style="18"/>
    <col min="2" max="2" width="54.140625" style="18" customWidth="1"/>
    <col min="3" max="3" width="8" style="22"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25" width="18.7109375" style="18" customWidth="1"/>
    <col min="26" max="34" width="18.7109375" style="18" hidden="1" customWidth="1"/>
    <col min="35" max="35" width="19.140625" style="18" customWidth="1"/>
    <col min="36" max="16384" width="8.7109375" style="18"/>
  </cols>
  <sheetData>
    <row r="1" spans="1:35" ht="27.95" hidden="1" customHeight="1" x14ac:dyDescent="0.25">
      <c r="A1" s="41"/>
      <c r="B1" s="154"/>
      <c r="C1" s="202"/>
      <c r="D1" s="41"/>
    </row>
    <row r="2" spans="1:35" hidden="1" x14ac:dyDescent="0.2">
      <c r="C2" s="223"/>
    </row>
    <row r="3" spans="1:35" ht="14.25" hidden="1" x14ac:dyDescent="0.2">
      <c r="B3" s="48"/>
      <c r="F3" s="48"/>
      <c r="G3" s="48"/>
      <c r="H3" s="48"/>
      <c r="I3" s="48"/>
      <c r="J3" s="48"/>
    </row>
    <row r="4" spans="1:35" ht="14.25" hidden="1" x14ac:dyDescent="0.2">
      <c r="B4" s="224"/>
      <c r="F4" s="48"/>
      <c r="G4" s="48"/>
      <c r="H4" s="48"/>
      <c r="I4" s="48"/>
      <c r="J4" s="48"/>
    </row>
    <row r="5" spans="1:35" ht="14.25" hidden="1" x14ac:dyDescent="0.2">
      <c r="B5" s="224"/>
      <c r="F5" s="48"/>
      <c r="G5" s="48"/>
      <c r="H5" s="48"/>
      <c r="I5" s="48"/>
      <c r="J5" s="48"/>
    </row>
    <row r="6" spans="1:35" ht="14.25" hidden="1" x14ac:dyDescent="0.2">
      <c r="B6" s="224"/>
      <c r="E6" s="48"/>
      <c r="F6" s="48"/>
      <c r="G6" s="48"/>
      <c r="H6" s="48"/>
      <c r="I6" s="48"/>
      <c r="J6" s="48"/>
    </row>
    <row r="7" spans="1:35" ht="20.100000000000001" hidden="1" customHeight="1" x14ac:dyDescent="0.2">
      <c r="B7" s="224"/>
      <c r="C7" s="223"/>
      <c r="E7" s="225"/>
    </row>
    <row r="8" spans="1:35" ht="20.100000000000001" customHeight="1" x14ac:dyDescent="0.2">
      <c r="B8" s="224"/>
      <c r="C8" s="223"/>
      <c r="E8" s="225"/>
    </row>
    <row r="10" spans="1:35" ht="13.5" thickBot="1" x14ac:dyDescent="0.25">
      <c r="B10" s="150" t="s">
        <v>3</v>
      </c>
      <c r="C10" s="204"/>
      <c r="D10" s="150"/>
    </row>
    <row r="11" spans="1:35" x14ac:dyDescent="0.2">
      <c r="B11" s="26">
        <f>'Summary TC'!B11</f>
        <v>0</v>
      </c>
      <c r="C11" s="205"/>
      <c r="D11" s="45"/>
      <c r="E11" s="45" t="s">
        <v>0</v>
      </c>
      <c r="F11" s="151"/>
      <c r="G11" s="42"/>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57" t="s">
        <v>20</v>
      </c>
    </row>
    <row r="12" spans="1:35" ht="13.5" thickBot="1" x14ac:dyDescent="0.25">
      <c r="B12" s="24">
        <f>'Summary TC'!B12</f>
        <v>0</v>
      </c>
      <c r="C12" s="24">
        <f>'Summary TC'!C12</f>
        <v>0</v>
      </c>
      <c r="D12" s="24">
        <f>'Summary TC'!D12</f>
        <v>0</v>
      </c>
      <c r="E12" s="55">
        <f>'DY Def'!B$5</f>
        <v>1</v>
      </c>
      <c r="F12" s="22">
        <f>'DY Def'!C$5</f>
        <v>2</v>
      </c>
      <c r="G12" s="22">
        <f>'DY Def'!D$5</f>
        <v>3</v>
      </c>
      <c r="H12" s="22">
        <f>'DY Def'!E$5</f>
        <v>4</v>
      </c>
      <c r="I12" s="22">
        <f>'DY Def'!F$5</f>
        <v>5</v>
      </c>
      <c r="J12" s="22">
        <f>'DY Def'!G$5</f>
        <v>6</v>
      </c>
      <c r="K12" s="22">
        <f>'DY Def'!H$5</f>
        <v>7</v>
      </c>
      <c r="L12" s="22">
        <f>'DY Def'!I$5</f>
        <v>8</v>
      </c>
      <c r="M12" s="22">
        <f>'DY Def'!J$5</f>
        <v>9</v>
      </c>
      <c r="N12" s="22">
        <f>'DY Def'!K$5</f>
        <v>10</v>
      </c>
      <c r="O12" s="22">
        <f>'DY Def'!L$5</f>
        <v>11</v>
      </c>
      <c r="P12" s="22">
        <f>'DY Def'!M$5</f>
        <v>12</v>
      </c>
      <c r="Q12" s="22">
        <f>'DY Def'!N$5</f>
        <v>13</v>
      </c>
      <c r="R12" s="22">
        <f>'DY Def'!O$5</f>
        <v>14</v>
      </c>
      <c r="S12" s="22">
        <f>'DY Def'!P$5</f>
        <v>15</v>
      </c>
      <c r="T12" s="22">
        <f>'DY Def'!Q$5</f>
        <v>16</v>
      </c>
      <c r="U12" s="22">
        <f>'DY Def'!R$5</f>
        <v>17</v>
      </c>
      <c r="V12" s="22">
        <f>'DY Def'!S$5</f>
        <v>18</v>
      </c>
      <c r="W12" s="22">
        <f>'DY Def'!T$5</f>
        <v>19</v>
      </c>
      <c r="X12" s="22">
        <f>'DY Def'!U$5</f>
        <v>20</v>
      </c>
      <c r="Y12" s="22">
        <f>'DY Def'!V$5</f>
        <v>21</v>
      </c>
      <c r="Z12" s="22">
        <f>'DY Def'!W$5</f>
        <v>22</v>
      </c>
      <c r="AA12" s="22">
        <f>'DY Def'!X$5</f>
        <v>23</v>
      </c>
      <c r="AB12" s="22">
        <f>'DY Def'!Y$5</f>
        <v>24</v>
      </c>
      <c r="AC12" s="22">
        <f>'DY Def'!Z$5</f>
        <v>25</v>
      </c>
      <c r="AD12" s="22">
        <f>'DY Def'!AA$5</f>
        <v>26</v>
      </c>
      <c r="AE12" s="22">
        <f>'DY Def'!AB$5</f>
        <v>27</v>
      </c>
      <c r="AF12" s="22">
        <f>'DY Def'!AC$5</f>
        <v>28</v>
      </c>
      <c r="AG12" s="22">
        <f>'DY Def'!AD$5</f>
        <v>29</v>
      </c>
      <c r="AH12" s="22">
        <f>'DY Def'!AE$5</f>
        <v>30</v>
      </c>
      <c r="AI12" s="274"/>
    </row>
    <row r="13" spans="1:35" x14ac:dyDescent="0.2">
      <c r="B13" s="24">
        <f>'Summary TC'!B13</f>
        <v>0</v>
      </c>
      <c r="C13" s="24">
        <f>'Summary TC'!C13</f>
        <v>0</v>
      </c>
      <c r="D13" s="24">
        <f>'Summary TC'!D13</f>
        <v>0</v>
      </c>
      <c r="E13" s="226"/>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57"/>
    </row>
    <row r="14" spans="1:35" x14ac:dyDescent="0.2">
      <c r="B14" s="24" t="str">
        <f>'Summary TC'!B14</f>
        <v xml:space="preserve">Medicaid Per Capita </v>
      </c>
      <c r="C14" s="24">
        <f>'Summary TC'!C14</f>
        <v>0</v>
      </c>
      <c r="D14" s="24">
        <f>'Summary TC'!D14</f>
        <v>0</v>
      </c>
      <c r="E14" s="228"/>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54"/>
    </row>
    <row r="15" spans="1:35" x14ac:dyDescent="0.2">
      <c r="B15" s="24" t="str">
        <f>'Summary TC'!B15</f>
        <v/>
      </c>
      <c r="C15" s="24">
        <f>'Summary TC'!C15</f>
        <v>0</v>
      </c>
      <c r="D15" s="24" t="str">
        <f>'Summary TC'!D15</f>
        <v>Total</v>
      </c>
      <c r="E15" s="97">
        <f>E16*E17</f>
        <v>0</v>
      </c>
      <c r="F15" s="98">
        <f>F16*F17</f>
        <v>0</v>
      </c>
      <c r="G15" s="98">
        <f>G16*G17</f>
        <v>0</v>
      </c>
      <c r="H15" s="98">
        <f>H16*H17</f>
        <v>0</v>
      </c>
      <c r="I15" s="98">
        <f>I16*I17</f>
        <v>0</v>
      </c>
      <c r="J15" s="98">
        <f t="shared" ref="J15:AC15" si="0">J16*J17</f>
        <v>0</v>
      </c>
      <c r="K15" s="98">
        <f t="shared" si="0"/>
        <v>0</v>
      </c>
      <c r="L15" s="98">
        <f t="shared" si="0"/>
        <v>0</v>
      </c>
      <c r="M15" s="98">
        <f t="shared" si="0"/>
        <v>0</v>
      </c>
      <c r="N15" s="98">
        <f t="shared" si="0"/>
        <v>0</v>
      </c>
      <c r="O15" s="98">
        <f t="shared" si="0"/>
        <v>0</v>
      </c>
      <c r="P15" s="98">
        <f t="shared" si="0"/>
        <v>0</v>
      </c>
      <c r="Q15" s="98">
        <f t="shared" si="0"/>
        <v>0</v>
      </c>
      <c r="R15" s="98">
        <f t="shared" si="0"/>
        <v>0</v>
      </c>
      <c r="S15" s="98">
        <f t="shared" si="0"/>
        <v>0</v>
      </c>
      <c r="T15" s="98">
        <f t="shared" si="0"/>
        <v>0</v>
      </c>
      <c r="U15" s="98">
        <f t="shared" si="0"/>
        <v>0</v>
      </c>
      <c r="V15" s="98">
        <f t="shared" si="0"/>
        <v>0</v>
      </c>
      <c r="W15" s="98">
        <f t="shared" si="0"/>
        <v>0</v>
      </c>
      <c r="X15" s="98">
        <f t="shared" si="0"/>
        <v>0</v>
      </c>
      <c r="Y15" s="98">
        <f t="shared" si="0"/>
        <v>0</v>
      </c>
      <c r="Z15" s="98">
        <f t="shared" si="0"/>
        <v>0</v>
      </c>
      <c r="AA15" s="98">
        <f t="shared" si="0"/>
        <v>0</v>
      </c>
      <c r="AB15" s="98">
        <f t="shared" si="0"/>
        <v>0</v>
      </c>
      <c r="AC15" s="98">
        <f t="shared" si="0"/>
        <v>0</v>
      </c>
      <c r="AD15" s="98">
        <f>AD16*AD17</f>
        <v>0</v>
      </c>
      <c r="AE15" s="98">
        <f>AE16*AE17</f>
        <v>0</v>
      </c>
      <c r="AF15" s="98">
        <f>AF16*AF17</f>
        <v>0</v>
      </c>
      <c r="AG15" s="98">
        <f>AG16*AG17</f>
        <v>0</v>
      </c>
      <c r="AH15" s="98">
        <f>AH16*AH17</f>
        <v>0</v>
      </c>
      <c r="AI15" s="356"/>
    </row>
    <row r="16" spans="1:35" s="137" customFormat="1" x14ac:dyDescent="0.2">
      <c r="B16" s="24">
        <f>'Summary TC'!B16</f>
        <v>0</v>
      </c>
      <c r="C16" s="24">
        <f>'Summary TC'!C16</f>
        <v>0</v>
      </c>
      <c r="D16" s="24" t="str">
        <f>'Summary TC'!D16</f>
        <v>PMPM</v>
      </c>
      <c r="E16" s="73">
        <f>SUMIF('WOW PMPM &amp; Agg'!$B$10:$B$39,SummaryTC_AP!$B15,'WOW PMPM &amp; Agg'!D$10:D$39)</f>
        <v>0</v>
      </c>
      <c r="F16" s="74">
        <f>SUMIF('WOW PMPM &amp; Agg'!$B$10:$B$39,SummaryTC_AP!$B15,'WOW PMPM &amp; Agg'!E$10:E$39)</f>
        <v>0</v>
      </c>
      <c r="G16" s="74">
        <f>SUMIF('WOW PMPM &amp; Agg'!$B$10:$B$39,SummaryTC_AP!$B15,'WOW PMPM &amp; Agg'!F$10:F$39)</f>
        <v>0</v>
      </c>
      <c r="H16" s="74">
        <f>SUMIF('WOW PMPM &amp; Agg'!$B$10:$B$39,SummaryTC_AP!$B15,'WOW PMPM &amp; Agg'!G$10:G$39)</f>
        <v>0</v>
      </c>
      <c r="I16" s="74">
        <f>SUMIF('WOW PMPM &amp; Agg'!$B$10:$B$39,SummaryTC_AP!$B15,'WOW PMPM &amp; Agg'!H$10:H$39)</f>
        <v>0</v>
      </c>
      <c r="J16" s="74">
        <f>SUMIF('WOW PMPM &amp; Agg'!$B$10:$B$39,SummaryTC_AP!$B15,'WOW PMPM &amp; Agg'!I$10:I$39)</f>
        <v>0</v>
      </c>
      <c r="K16" s="74">
        <f>SUMIF('WOW PMPM &amp; Agg'!$B$10:$B$39,SummaryTC_AP!$B15,'WOW PMPM &amp; Agg'!J$10:J$39)</f>
        <v>0</v>
      </c>
      <c r="L16" s="74">
        <f>SUMIF('WOW PMPM &amp; Agg'!$B$10:$B$39,SummaryTC_AP!$B15,'WOW PMPM &amp; Agg'!K$10:K$39)</f>
        <v>0</v>
      </c>
      <c r="M16" s="74">
        <f>SUMIF('WOW PMPM &amp; Agg'!$B$10:$B$39,SummaryTC_AP!$B15,'WOW PMPM &amp; Agg'!L$10:L$39)</f>
        <v>0</v>
      </c>
      <c r="N16" s="74">
        <f>SUMIF('WOW PMPM &amp; Agg'!$B$10:$B$39,SummaryTC_AP!$B15,'WOW PMPM &amp; Agg'!M$10:M$39)</f>
        <v>0</v>
      </c>
      <c r="O16" s="74">
        <f>SUMIF('WOW PMPM &amp; Agg'!$B$10:$B$39,SummaryTC_AP!$B15,'WOW PMPM &amp; Agg'!N$10:N$39)</f>
        <v>0</v>
      </c>
      <c r="P16" s="74">
        <f>SUMIF('WOW PMPM &amp; Agg'!$B$10:$B$39,SummaryTC_AP!$B15,'WOW PMPM &amp; Agg'!O$10:O$39)</f>
        <v>0</v>
      </c>
      <c r="Q16" s="74">
        <f>SUMIF('WOW PMPM &amp; Agg'!$B$10:$B$39,SummaryTC_AP!$B15,'WOW PMPM &amp; Agg'!P$10:P$39)</f>
        <v>0</v>
      </c>
      <c r="R16" s="74">
        <f>SUMIF('WOW PMPM &amp; Agg'!$B$10:$B$39,SummaryTC_AP!$B15,'WOW PMPM &amp; Agg'!Q$10:Q$39)</f>
        <v>0</v>
      </c>
      <c r="S16" s="74">
        <f>SUMIF('WOW PMPM &amp; Agg'!$B$10:$B$39,SummaryTC_AP!$B15,'WOW PMPM &amp; Agg'!R$10:R$39)</f>
        <v>0</v>
      </c>
      <c r="T16" s="74">
        <f>SUMIF('WOW PMPM &amp; Agg'!$B$10:$B$39,SummaryTC_AP!$B15,'WOW PMPM &amp; Agg'!S$10:S$39)</f>
        <v>0</v>
      </c>
      <c r="U16" s="74">
        <f>SUMIF('WOW PMPM &amp; Agg'!$B$10:$B$39,SummaryTC_AP!$B15,'WOW PMPM &amp; Agg'!T$10:T$39)</f>
        <v>0</v>
      </c>
      <c r="V16" s="74">
        <f>SUMIF('WOW PMPM &amp; Agg'!$B$10:$B$39,SummaryTC_AP!$B15,'WOW PMPM &amp; Agg'!U$10:U$39)</f>
        <v>0</v>
      </c>
      <c r="W16" s="74">
        <f>SUMIF('WOW PMPM &amp; Agg'!$B$10:$B$39,SummaryTC_AP!$B15,'WOW PMPM &amp; Agg'!V$10:V$39)</f>
        <v>0</v>
      </c>
      <c r="X16" s="74">
        <f>SUMIF('WOW PMPM &amp; Agg'!$B$10:$B$39,SummaryTC_AP!$B15,'WOW PMPM &amp; Agg'!W$10:W$39)</f>
        <v>0</v>
      </c>
      <c r="Y16" s="74">
        <f>SUMIF('WOW PMPM &amp; Agg'!$B$10:$B$39,SummaryTC_AP!$B15,'WOW PMPM &amp; Agg'!X$10:X$39)</f>
        <v>0</v>
      </c>
      <c r="Z16" s="74">
        <f>SUMIF('WOW PMPM &amp; Agg'!$B$10:$B$39,SummaryTC_AP!$B15,'WOW PMPM &amp; Agg'!Y$10:Y$39)</f>
        <v>0</v>
      </c>
      <c r="AA16" s="74">
        <f>SUMIF('WOW PMPM &amp; Agg'!$B$10:$B$39,SummaryTC_AP!$B15,'WOW PMPM &amp; Agg'!Z$10:Z$39)</f>
        <v>0</v>
      </c>
      <c r="AB16" s="74">
        <f>SUMIF('WOW PMPM &amp; Agg'!$B$10:$B$39,SummaryTC_AP!$B15,'WOW PMPM &amp; Agg'!AA$10:AA$39)</f>
        <v>0</v>
      </c>
      <c r="AC16" s="74">
        <f>SUMIF('WOW PMPM &amp; Agg'!$B$10:$B$39,SummaryTC_AP!$B15,'WOW PMPM &amp; Agg'!AB$10:AB$39)</f>
        <v>0</v>
      </c>
      <c r="AD16" s="74">
        <f>SUMIF('WOW PMPM &amp; Agg'!$B$10:$B$39,SummaryTC_AP!$B15,'WOW PMPM &amp; Agg'!AC$10:AC$39)</f>
        <v>0</v>
      </c>
      <c r="AE16" s="74">
        <f>SUMIF('WOW PMPM &amp; Agg'!$B$10:$B$39,SummaryTC_AP!$B15,'WOW PMPM &amp; Agg'!AD$10:AD$39)</f>
        <v>0</v>
      </c>
      <c r="AF16" s="74">
        <f>SUMIF('WOW PMPM &amp; Agg'!$B$10:$B$39,SummaryTC_AP!$B15,'WOW PMPM &amp; Agg'!AE$10:AE$39)</f>
        <v>0</v>
      </c>
      <c r="AG16" s="74">
        <f>SUMIF('WOW PMPM &amp; Agg'!$B$10:$B$39,SummaryTC_AP!$B15,'WOW PMPM &amp; Agg'!AF$10:AF$39)</f>
        <v>0</v>
      </c>
      <c r="AH16" s="74">
        <f>SUMIF('WOW PMPM &amp; Agg'!$B$10:$B$39,SummaryTC_AP!$B15,'WOW PMPM &amp; Agg'!AG$10:AG$39)</f>
        <v>0</v>
      </c>
      <c r="AI16" s="357"/>
    </row>
    <row r="17" spans="2:35" s="230" customFormat="1" x14ac:dyDescent="0.2">
      <c r="B17" s="24">
        <f>'Summary TC'!B17</f>
        <v>0</v>
      </c>
      <c r="C17" s="24">
        <f>'Summary TC'!C17</f>
        <v>0</v>
      </c>
      <c r="D17" s="24" t="str">
        <f>'Summary TC'!D17</f>
        <v>Mem-Mon</v>
      </c>
      <c r="E17" s="75">
        <f>SUMIF('MemMon Total'!$B$10:$B$35,SummaryTC_AP!$B15,'MemMon Total'!D$10:D$35)</f>
        <v>0</v>
      </c>
      <c r="F17" s="76">
        <f>SUMIF('MemMon Total'!$B$10:$B$35,SummaryTC_AP!$B15,'MemMon Total'!E$10:E$35)</f>
        <v>0</v>
      </c>
      <c r="G17" s="76">
        <f>SUMIF('MemMon Total'!$B$10:$B$35,SummaryTC_AP!$B15,'MemMon Total'!F$10:F$35)</f>
        <v>0</v>
      </c>
      <c r="H17" s="76">
        <f>SUMIF('MemMon Total'!$B$10:$B$35,SummaryTC_AP!$B15,'MemMon Total'!G$10:G$35)</f>
        <v>0</v>
      </c>
      <c r="I17" s="76">
        <f>SUMIF('MemMon Total'!$B$10:$B$35,SummaryTC_AP!$B15,'MemMon Total'!H$10:H$35)</f>
        <v>0</v>
      </c>
      <c r="J17" s="76">
        <f>SUMIF('MemMon Total'!$B$10:$B$35,SummaryTC_AP!$B15,'MemMon Total'!I$10:I$35)</f>
        <v>0</v>
      </c>
      <c r="K17" s="76">
        <f>SUMIF('MemMon Total'!$B$10:$B$35,SummaryTC_AP!$B15,'MemMon Total'!J$10:J$35)</f>
        <v>0</v>
      </c>
      <c r="L17" s="76">
        <f>SUMIF('MemMon Total'!$B$10:$B$35,SummaryTC_AP!$B15,'MemMon Total'!K$10:K$35)</f>
        <v>0</v>
      </c>
      <c r="M17" s="76">
        <f>SUMIF('MemMon Total'!$B$10:$B$35,SummaryTC_AP!$B15,'MemMon Total'!L$10:L$35)</f>
        <v>0</v>
      </c>
      <c r="N17" s="76">
        <f>SUMIF('MemMon Total'!$B$10:$B$35,SummaryTC_AP!$B15,'MemMon Total'!M$10:M$35)</f>
        <v>0</v>
      </c>
      <c r="O17" s="76">
        <f>SUMIF('MemMon Total'!$B$10:$B$35,SummaryTC_AP!$B15,'MemMon Total'!N$10:N$35)</f>
        <v>0</v>
      </c>
      <c r="P17" s="76">
        <f>SUMIF('MemMon Total'!$B$10:$B$35,SummaryTC_AP!$B15,'MemMon Total'!O$10:O$35)</f>
        <v>0</v>
      </c>
      <c r="Q17" s="76">
        <f>SUMIF('MemMon Total'!$B$10:$B$35,SummaryTC_AP!$B15,'MemMon Total'!P$10:P$35)</f>
        <v>0</v>
      </c>
      <c r="R17" s="76">
        <f>SUMIF('MemMon Total'!$B$10:$B$35,SummaryTC_AP!$B15,'MemMon Total'!Q$10:Q$35)</f>
        <v>0</v>
      </c>
      <c r="S17" s="76">
        <f>SUMIF('MemMon Total'!$B$10:$B$35,SummaryTC_AP!$B15,'MemMon Total'!R$10:R$35)</f>
        <v>0</v>
      </c>
      <c r="T17" s="76">
        <f>SUMIF('MemMon Total'!$B$10:$B$35,SummaryTC_AP!$B15,'MemMon Total'!S$10:S$35)</f>
        <v>0</v>
      </c>
      <c r="U17" s="76">
        <f>SUMIF('MemMon Total'!$B$10:$B$35,SummaryTC_AP!$B15,'MemMon Total'!T$10:T$35)</f>
        <v>0</v>
      </c>
      <c r="V17" s="76">
        <f>SUMIF('MemMon Total'!$B$10:$B$35,SummaryTC_AP!$B15,'MemMon Total'!U$10:U$35)</f>
        <v>0</v>
      </c>
      <c r="W17" s="76">
        <f>SUMIF('MemMon Total'!$B$10:$B$35,SummaryTC_AP!$B15,'MemMon Total'!V$10:V$35)</f>
        <v>0</v>
      </c>
      <c r="X17" s="76">
        <f>SUMIF('MemMon Total'!$B$10:$B$35,SummaryTC_AP!$B15,'MemMon Total'!W$10:W$35)</f>
        <v>0</v>
      </c>
      <c r="Y17" s="76">
        <f>SUMIF('MemMon Total'!$B$10:$B$35,SummaryTC_AP!$B15,'MemMon Total'!X$10:X$35)</f>
        <v>0</v>
      </c>
      <c r="Z17" s="76">
        <f>SUMIF('MemMon Total'!$B$10:$B$35,SummaryTC_AP!$B15,'MemMon Total'!Y$10:Y$35)</f>
        <v>0</v>
      </c>
      <c r="AA17" s="76">
        <f>SUMIF('MemMon Total'!$B$10:$B$35,SummaryTC_AP!$B15,'MemMon Total'!Z$10:Z$35)</f>
        <v>0</v>
      </c>
      <c r="AB17" s="76">
        <f>SUMIF('MemMon Total'!$B$10:$B$35,SummaryTC_AP!$B15,'MemMon Total'!AA$10:AA$35)</f>
        <v>0</v>
      </c>
      <c r="AC17" s="76">
        <f>SUMIF('MemMon Total'!$B$10:$B$35,SummaryTC_AP!$B15,'MemMon Total'!AB$10:AB$35)</f>
        <v>0</v>
      </c>
      <c r="AD17" s="76">
        <f>SUMIF('MemMon Total'!$B$10:$B$35,SummaryTC_AP!$B15,'MemMon Total'!AC$10:AC$35)</f>
        <v>0</v>
      </c>
      <c r="AE17" s="76">
        <f>SUMIF('MemMon Total'!$B$10:$B$35,SummaryTC_AP!$B15,'MemMon Total'!AD$10:AD$35)</f>
        <v>0</v>
      </c>
      <c r="AF17" s="76">
        <f>SUMIF('MemMon Total'!$B$10:$B$35,SummaryTC_AP!$B15,'MemMon Total'!AE$10:AE$35)</f>
        <v>0</v>
      </c>
      <c r="AG17" s="76">
        <f>SUMIF('MemMon Total'!$B$10:$B$35,SummaryTC_AP!$B15,'MemMon Total'!AF$10:AF$35)</f>
        <v>0</v>
      </c>
      <c r="AH17" s="76">
        <f>SUMIF('MemMon Total'!$B$10:$B$35,SummaryTC_AP!$B15,'MemMon Total'!AG$10:AG$35)</f>
        <v>0</v>
      </c>
      <c r="AI17" s="358"/>
    </row>
    <row r="18" spans="2:35" x14ac:dyDescent="0.2">
      <c r="B18" s="24">
        <f>'Summary TC'!B18</f>
        <v>0</v>
      </c>
      <c r="C18" s="24">
        <f>'Summary TC'!C18</f>
        <v>0</v>
      </c>
      <c r="D18" s="24">
        <f>'Summary TC'!D18</f>
        <v>0</v>
      </c>
      <c r="E18" s="77"/>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356"/>
    </row>
    <row r="19" spans="2:35" x14ac:dyDescent="0.2">
      <c r="B19" s="24" t="str">
        <f>'Summary TC'!B19</f>
        <v/>
      </c>
      <c r="C19" s="24">
        <f>'Summary TC'!C19</f>
        <v>0</v>
      </c>
      <c r="D19" s="24" t="str">
        <f>'Summary TC'!D19</f>
        <v>Total</v>
      </c>
      <c r="E19" s="97">
        <f>E20*E21</f>
        <v>0</v>
      </c>
      <c r="F19" s="98">
        <f>F20*F21</f>
        <v>0</v>
      </c>
      <c r="G19" s="98">
        <f>G20*G21</f>
        <v>0</v>
      </c>
      <c r="H19" s="98">
        <f>H20*H21</f>
        <v>0</v>
      </c>
      <c r="I19" s="98">
        <f>I20*I21</f>
        <v>0</v>
      </c>
      <c r="J19" s="98">
        <f t="shared" ref="J19:AC19" si="1">J20*J21</f>
        <v>0</v>
      </c>
      <c r="K19" s="98">
        <f t="shared" si="1"/>
        <v>0</v>
      </c>
      <c r="L19" s="98">
        <f t="shared" si="1"/>
        <v>0</v>
      </c>
      <c r="M19" s="98">
        <f t="shared" si="1"/>
        <v>0</v>
      </c>
      <c r="N19" s="98">
        <f t="shared" si="1"/>
        <v>0</v>
      </c>
      <c r="O19" s="98">
        <f t="shared" si="1"/>
        <v>0</v>
      </c>
      <c r="P19" s="98">
        <f t="shared" si="1"/>
        <v>0</v>
      </c>
      <c r="Q19" s="98">
        <f t="shared" si="1"/>
        <v>0</v>
      </c>
      <c r="R19" s="98">
        <f t="shared" si="1"/>
        <v>0</v>
      </c>
      <c r="S19" s="98">
        <f t="shared" si="1"/>
        <v>0</v>
      </c>
      <c r="T19" s="98">
        <f t="shared" si="1"/>
        <v>0</v>
      </c>
      <c r="U19" s="98">
        <f t="shared" si="1"/>
        <v>0</v>
      </c>
      <c r="V19" s="98">
        <f t="shared" si="1"/>
        <v>0</v>
      </c>
      <c r="W19" s="98">
        <f t="shared" si="1"/>
        <v>0</v>
      </c>
      <c r="X19" s="98">
        <f t="shared" si="1"/>
        <v>0</v>
      </c>
      <c r="Y19" s="98">
        <f t="shared" si="1"/>
        <v>0</v>
      </c>
      <c r="Z19" s="98">
        <f t="shared" si="1"/>
        <v>0</v>
      </c>
      <c r="AA19" s="98">
        <f t="shared" si="1"/>
        <v>0</v>
      </c>
      <c r="AB19" s="98">
        <f t="shared" si="1"/>
        <v>0</v>
      </c>
      <c r="AC19" s="98">
        <f t="shared" si="1"/>
        <v>0</v>
      </c>
      <c r="AD19" s="98">
        <f>AD20*AD21</f>
        <v>0</v>
      </c>
      <c r="AE19" s="98">
        <f>AE20*AE21</f>
        <v>0</v>
      </c>
      <c r="AF19" s="98">
        <f>AF20*AF21</f>
        <v>0</v>
      </c>
      <c r="AG19" s="98">
        <f>AG20*AG21</f>
        <v>0</v>
      </c>
      <c r="AH19" s="98">
        <f>AH20*AH21</f>
        <v>0</v>
      </c>
      <c r="AI19" s="356"/>
    </row>
    <row r="20" spans="2:35" s="137" customFormat="1" x14ac:dyDescent="0.2">
      <c r="B20" s="24">
        <f>'Summary TC'!B20</f>
        <v>0</v>
      </c>
      <c r="C20" s="24">
        <f>'Summary TC'!C20</f>
        <v>0</v>
      </c>
      <c r="D20" s="24" t="str">
        <f>'Summary TC'!D20</f>
        <v>PMPM</v>
      </c>
      <c r="E20" s="73">
        <f>SUMIF('WOW PMPM &amp; Agg'!$B$10:$B$39,SummaryTC_AP!$B19,'WOW PMPM &amp; Agg'!D$10:D$39)</f>
        <v>0</v>
      </c>
      <c r="F20" s="74">
        <f>SUMIF('WOW PMPM &amp; Agg'!$B$10:$B$39,SummaryTC_AP!$B19,'WOW PMPM &amp; Agg'!E$10:E$39)</f>
        <v>0</v>
      </c>
      <c r="G20" s="74">
        <f>SUMIF('WOW PMPM &amp; Agg'!$B$10:$B$39,SummaryTC_AP!$B19,'WOW PMPM &amp; Agg'!F$10:F$39)</f>
        <v>0</v>
      </c>
      <c r="H20" s="74">
        <f>SUMIF('WOW PMPM &amp; Agg'!$B$10:$B$39,SummaryTC_AP!$B19,'WOW PMPM &amp; Agg'!G$10:G$39)</f>
        <v>0</v>
      </c>
      <c r="I20" s="74">
        <f>SUMIF('WOW PMPM &amp; Agg'!$B$10:$B$39,SummaryTC_AP!$B19,'WOW PMPM &amp; Agg'!H$10:H$39)</f>
        <v>0</v>
      </c>
      <c r="J20" s="74">
        <f>SUMIF('WOW PMPM &amp; Agg'!$B$10:$B$39,SummaryTC_AP!$B19,'WOW PMPM &amp; Agg'!I$10:I$39)</f>
        <v>0</v>
      </c>
      <c r="K20" s="74">
        <f>SUMIF('WOW PMPM &amp; Agg'!$B$10:$B$39,SummaryTC_AP!$B19,'WOW PMPM &amp; Agg'!J$10:J$39)</f>
        <v>0</v>
      </c>
      <c r="L20" s="74">
        <f>SUMIF('WOW PMPM &amp; Agg'!$B$10:$B$39,SummaryTC_AP!$B19,'WOW PMPM &amp; Agg'!K$10:K$39)</f>
        <v>0</v>
      </c>
      <c r="M20" s="74">
        <f>SUMIF('WOW PMPM &amp; Agg'!$B$10:$B$39,SummaryTC_AP!$B19,'WOW PMPM &amp; Agg'!L$10:L$39)</f>
        <v>0</v>
      </c>
      <c r="N20" s="74">
        <f>SUMIF('WOW PMPM &amp; Agg'!$B$10:$B$39,SummaryTC_AP!$B19,'WOW PMPM &amp; Agg'!M$10:M$39)</f>
        <v>0</v>
      </c>
      <c r="O20" s="74">
        <f>SUMIF('WOW PMPM &amp; Agg'!$B$10:$B$39,SummaryTC_AP!$B19,'WOW PMPM &amp; Agg'!N$10:N$39)</f>
        <v>0</v>
      </c>
      <c r="P20" s="74">
        <f>SUMIF('WOW PMPM &amp; Agg'!$B$10:$B$39,SummaryTC_AP!$B19,'WOW PMPM &amp; Agg'!O$10:O$39)</f>
        <v>0</v>
      </c>
      <c r="Q20" s="74">
        <f>SUMIF('WOW PMPM &amp; Agg'!$B$10:$B$39,SummaryTC_AP!$B19,'WOW PMPM &amp; Agg'!P$10:P$39)</f>
        <v>0</v>
      </c>
      <c r="R20" s="74">
        <f>SUMIF('WOW PMPM &amp; Agg'!$B$10:$B$39,SummaryTC_AP!$B19,'WOW PMPM &amp; Agg'!Q$10:Q$39)</f>
        <v>0</v>
      </c>
      <c r="S20" s="74">
        <f>SUMIF('WOW PMPM &amp; Agg'!$B$10:$B$39,SummaryTC_AP!$B19,'WOW PMPM &amp; Agg'!R$10:R$39)</f>
        <v>0</v>
      </c>
      <c r="T20" s="74">
        <f>SUMIF('WOW PMPM &amp; Agg'!$B$10:$B$39,SummaryTC_AP!$B19,'WOW PMPM &amp; Agg'!S$10:S$39)</f>
        <v>0</v>
      </c>
      <c r="U20" s="74">
        <f>SUMIF('WOW PMPM &amp; Agg'!$B$10:$B$39,SummaryTC_AP!$B19,'WOW PMPM &amp; Agg'!T$10:T$39)</f>
        <v>0</v>
      </c>
      <c r="V20" s="74">
        <f>SUMIF('WOW PMPM &amp; Agg'!$B$10:$B$39,SummaryTC_AP!$B19,'WOW PMPM &amp; Agg'!U$10:U$39)</f>
        <v>0</v>
      </c>
      <c r="W20" s="74">
        <f>SUMIF('WOW PMPM &amp; Agg'!$B$10:$B$39,SummaryTC_AP!$B19,'WOW PMPM &amp; Agg'!V$10:V$39)</f>
        <v>0</v>
      </c>
      <c r="X20" s="74">
        <f>SUMIF('WOW PMPM &amp; Agg'!$B$10:$B$39,SummaryTC_AP!$B19,'WOW PMPM &amp; Agg'!W$10:W$39)</f>
        <v>0</v>
      </c>
      <c r="Y20" s="74">
        <f>SUMIF('WOW PMPM &amp; Agg'!$B$10:$B$39,SummaryTC_AP!$B19,'WOW PMPM &amp; Agg'!X$10:X$39)</f>
        <v>0</v>
      </c>
      <c r="Z20" s="74">
        <f>SUMIF('WOW PMPM &amp; Agg'!$B$10:$B$39,SummaryTC_AP!$B19,'WOW PMPM &amp; Agg'!Y$10:Y$39)</f>
        <v>0</v>
      </c>
      <c r="AA20" s="74">
        <f>SUMIF('WOW PMPM &amp; Agg'!$B$10:$B$39,SummaryTC_AP!$B19,'WOW PMPM &amp; Agg'!Z$10:Z$39)</f>
        <v>0</v>
      </c>
      <c r="AB20" s="74">
        <f>SUMIF('WOW PMPM &amp; Agg'!$B$10:$B$39,SummaryTC_AP!$B19,'WOW PMPM &amp; Agg'!AA$10:AA$39)</f>
        <v>0</v>
      </c>
      <c r="AC20" s="74">
        <f>SUMIF('WOW PMPM &amp; Agg'!$B$10:$B$39,SummaryTC_AP!$B19,'WOW PMPM &amp; Agg'!AB$10:AB$39)</f>
        <v>0</v>
      </c>
      <c r="AD20" s="74">
        <f>SUMIF('WOW PMPM &amp; Agg'!$B$10:$B$39,SummaryTC_AP!$B19,'WOW PMPM &amp; Agg'!AC$10:AC$39)</f>
        <v>0</v>
      </c>
      <c r="AE20" s="74">
        <f>SUMIF('WOW PMPM &amp; Agg'!$B$10:$B$39,SummaryTC_AP!$B19,'WOW PMPM &amp; Agg'!AD$10:AD$39)</f>
        <v>0</v>
      </c>
      <c r="AF20" s="74">
        <f>SUMIF('WOW PMPM &amp; Agg'!$B$10:$B$39,SummaryTC_AP!$B19,'WOW PMPM &amp; Agg'!AE$10:AE$39)</f>
        <v>0</v>
      </c>
      <c r="AG20" s="74">
        <f>SUMIF('WOW PMPM &amp; Agg'!$B$10:$B$39,SummaryTC_AP!$B19,'WOW PMPM &amp; Agg'!AF$10:AF$39)</f>
        <v>0</v>
      </c>
      <c r="AH20" s="74">
        <f>SUMIF('WOW PMPM &amp; Agg'!$B$10:$B$39,SummaryTC_AP!$B19,'WOW PMPM &amp; Agg'!AG$10:AG$39)</f>
        <v>0</v>
      </c>
      <c r="AI20" s="357"/>
    </row>
    <row r="21" spans="2:35" s="223" customFormat="1" x14ac:dyDescent="0.2">
      <c r="B21" s="24">
        <f>'Summary TC'!B21</f>
        <v>0</v>
      </c>
      <c r="C21" s="24">
        <f>'Summary TC'!C21</f>
        <v>0</v>
      </c>
      <c r="D21" s="24" t="str">
        <f>'Summary TC'!D21</f>
        <v>Mem-Mon</v>
      </c>
      <c r="E21" s="75">
        <f>SUMIF('MemMon Total'!$B$10:$B$35,SummaryTC_AP!$B19,'MemMon Total'!D$10:D$35)</f>
        <v>0</v>
      </c>
      <c r="F21" s="76">
        <f>SUMIF('MemMon Total'!$B$10:$B$35,SummaryTC_AP!$B19,'MemMon Total'!E$10:E$35)</f>
        <v>0</v>
      </c>
      <c r="G21" s="76">
        <f>SUMIF('MemMon Total'!$B$10:$B$35,SummaryTC_AP!$B19,'MemMon Total'!F$10:F$35)</f>
        <v>0</v>
      </c>
      <c r="H21" s="76">
        <f>SUMIF('MemMon Total'!$B$10:$B$35,SummaryTC_AP!$B19,'MemMon Total'!G$10:G$35)</f>
        <v>0</v>
      </c>
      <c r="I21" s="76">
        <f>SUMIF('MemMon Total'!$B$10:$B$35,SummaryTC_AP!$B19,'MemMon Total'!H$10:H$35)</f>
        <v>0</v>
      </c>
      <c r="J21" s="76">
        <f>SUMIF('MemMon Total'!$B$10:$B$35,SummaryTC_AP!$B19,'MemMon Total'!I$10:I$35)</f>
        <v>0</v>
      </c>
      <c r="K21" s="76">
        <f>SUMIF('MemMon Total'!$B$10:$B$35,SummaryTC_AP!$B19,'MemMon Total'!J$10:J$35)</f>
        <v>0</v>
      </c>
      <c r="L21" s="76">
        <f>SUMIF('MemMon Total'!$B$10:$B$35,SummaryTC_AP!$B19,'MemMon Total'!K$10:K$35)</f>
        <v>0</v>
      </c>
      <c r="M21" s="76">
        <f>SUMIF('MemMon Total'!$B$10:$B$35,SummaryTC_AP!$B19,'MemMon Total'!L$10:L$35)</f>
        <v>0</v>
      </c>
      <c r="N21" s="76">
        <f>SUMIF('MemMon Total'!$B$10:$B$35,SummaryTC_AP!$B19,'MemMon Total'!M$10:M$35)</f>
        <v>0</v>
      </c>
      <c r="O21" s="76">
        <f>SUMIF('MemMon Total'!$B$10:$B$35,SummaryTC_AP!$B19,'MemMon Total'!N$10:N$35)</f>
        <v>0</v>
      </c>
      <c r="P21" s="76">
        <f>SUMIF('MemMon Total'!$B$10:$B$35,SummaryTC_AP!$B19,'MemMon Total'!O$10:O$35)</f>
        <v>0</v>
      </c>
      <c r="Q21" s="76">
        <f>SUMIF('MemMon Total'!$B$10:$B$35,SummaryTC_AP!$B19,'MemMon Total'!P$10:P$35)</f>
        <v>0</v>
      </c>
      <c r="R21" s="76">
        <f>SUMIF('MemMon Total'!$B$10:$B$35,SummaryTC_AP!$B19,'MemMon Total'!Q$10:Q$35)</f>
        <v>0</v>
      </c>
      <c r="S21" s="76">
        <f>SUMIF('MemMon Total'!$B$10:$B$35,SummaryTC_AP!$B19,'MemMon Total'!R$10:R$35)</f>
        <v>0</v>
      </c>
      <c r="T21" s="76">
        <f>SUMIF('MemMon Total'!$B$10:$B$35,SummaryTC_AP!$B19,'MemMon Total'!S$10:S$35)</f>
        <v>0</v>
      </c>
      <c r="U21" s="76">
        <f>SUMIF('MemMon Total'!$B$10:$B$35,SummaryTC_AP!$B19,'MemMon Total'!T$10:T$35)</f>
        <v>0</v>
      </c>
      <c r="V21" s="76">
        <f>SUMIF('MemMon Total'!$B$10:$B$35,SummaryTC_AP!$B19,'MemMon Total'!U$10:U$35)</f>
        <v>0</v>
      </c>
      <c r="W21" s="76">
        <f>SUMIF('MemMon Total'!$B$10:$B$35,SummaryTC_AP!$B19,'MemMon Total'!V$10:V$35)</f>
        <v>0</v>
      </c>
      <c r="X21" s="76">
        <f>SUMIF('MemMon Total'!$B$10:$B$35,SummaryTC_AP!$B19,'MemMon Total'!W$10:W$35)</f>
        <v>0</v>
      </c>
      <c r="Y21" s="76">
        <f>SUMIF('MemMon Total'!$B$10:$B$35,SummaryTC_AP!$B19,'MemMon Total'!X$10:X$35)</f>
        <v>0</v>
      </c>
      <c r="Z21" s="76">
        <f>SUMIF('MemMon Total'!$B$10:$B$35,SummaryTC_AP!$B19,'MemMon Total'!Y$10:Y$35)</f>
        <v>0</v>
      </c>
      <c r="AA21" s="76">
        <f>SUMIF('MemMon Total'!$B$10:$B$35,SummaryTC_AP!$B19,'MemMon Total'!Z$10:Z$35)</f>
        <v>0</v>
      </c>
      <c r="AB21" s="76">
        <f>SUMIF('MemMon Total'!$B$10:$B$35,SummaryTC_AP!$B19,'MemMon Total'!AA$10:AA$35)</f>
        <v>0</v>
      </c>
      <c r="AC21" s="76">
        <f>SUMIF('MemMon Total'!$B$10:$B$35,SummaryTC_AP!$B19,'MemMon Total'!AB$10:AB$35)</f>
        <v>0</v>
      </c>
      <c r="AD21" s="76">
        <f>SUMIF('MemMon Total'!$B$10:$B$35,SummaryTC_AP!$B19,'MemMon Total'!AC$10:AC$35)</f>
        <v>0</v>
      </c>
      <c r="AE21" s="76">
        <f>SUMIF('MemMon Total'!$B$10:$B$35,SummaryTC_AP!$B19,'MemMon Total'!AD$10:AD$35)</f>
        <v>0</v>
      </c>
      <c r="AF21" s="76">
        <f>SUMIF('MemMon Total'!$B$10:$B$35,SummaryTC_AP!$B19,'MemMon Total'!AE$10:AE$35)</f>
        <v>0</v>
      </c>
      <c r="AG21" s="76">
        <f>SUMIF('MemMon Total'!$B$10:$B$35,SummaryTC_AP!$B19,'MemMon Total'!AF$10:AF$35)</f>
        <v>0</v>
      </c>
      <c r="AH21" s="76">
        <f>SUMIF('MemMon Total'!$B$10:$B$35,SummaryTC_AP!$B19,'MemMon Total'!AG$10:AG$35)</f>
        <v>0</v>
      </c>
      <c r="AI21" s="359"/>
    </row>
    <row r="22" spans="2:35" s="223" customFormat="1" x14ac:dyDescent="0.2">
      <c r="B22" s="24">
        <f>'Summary TC'!B22</f>
        <v>0</v>
      </c>
      <c r="C22" s="24">
        <f>'Summary TC'!C22</f>
        <v>0</v>
      </c>
      <c r="D22" s="24">
        <f>'Summary TC'!D22</f>
        <v>0</v>
      </c>
      <c r="E22" s="75"/>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359"/>
    </row>
    <row r="23" spans="2:35" s="223" customFormat="1" x14ac:dyDescent="0.2">
      <c r="B23" s="24" t="str">
        <f>'Summary TC'!B23</f>
        <v/>
      </c>
      <c r="C23" s="24">
        <f>'Summary TC'!C23</f>
        <v>0</v>
      </c>
      <c r="D23" s="24" t="str">
        <f>'Summary TC'!D23</f>
        <v>Total</v>
      </c>
      <c r="E23" s="97">
        <f>E24*E25</f>
        <v>0</v>
      </c>
      <c r="F23" s="98">
        <f>F24*F25</f>
        <v>0</v>
      </c>
      <c r="G23" s="98">
        <f>G24*G25</f>
        <v>0</v>
      </c>
      <c r="H23" s="98">
        <f>H24*H25</f>
        <v>0</v>
      </c>
      <c r="I23" s="98">
        <f>I24*I25</f>
        <v>0</v>
      </c>
      <c r="J23" s="98">
        <f t="shared" ref="J23:AC23" si="2">J24*J25</f>
        <v>0</v>
      </c>
      <c r="K23" s="98">
        <f t="shared" si="2"/>
        <v>0</v>
      </c>
      <c r="L23" s="98">
        <f t="shared" si="2"/>
        <v>0</v>
      </c>
      <c r="M23" s="98">
        <f t="shared" si="2"/>
        <v>0</v>
      </c>
      <c r="N23" s="98">
        <f t="shared" si="2"/>
        <v>0</v>
      </c>
      <c r="O23" s="98">
        <f t="shared" si="2"/>
        <v>0</v>
      </c>
      <c r="P23" s="98">
        <f t="shared" si="2"/>
        <v>0</v>
      </c>
      <c r="Q23" s="98">
        <f t="shared" si="2"/>
        <v>0</v>
      </c>
      <c r="R23" s="98">
        <f t="shared" si="2"/>
        <v>0</v>
      </c>
      <c r="S23" s="98">
        <f t="shared" si="2"/>
        <v>0</v>
      </c>
      <c r="T23" s="98">
        <f t="shared" si="2"/>
        <v>0</v>
      </c>
      <c r="U23" s="98">
        <f t="shared" si="2"/>
        <v>0</v>
      </c>
      <c r="V23" s="98">
        <f t="shared" si="2"/>
        <v>0</v>
      </c>
      <c r="W23" s="98">
        <f t="shared" si="2"/>
        <v>0</v>
      </c>
      <c r="X23" s="98">
        <f t="shared" si="2"/>
        <v>0</v>
      </c>
      <c r="Y23" s="98">
        <f t="shared" si="2"/>
        <v>0</v>
      </c>
      <c r="Z23" s="98">
        <f t="shared" si="2"/>
        <v>0</v>
      </c>
      <c r="AA23" s="98">
        <f t="shared" si="2"/>
        <v>0</v>
      </c>
      <c r="AB23" s="98">
        <f t="shared" si="2"/>
        <v>0</v>
      </c>
      <c r="AC23" s="98">
        <f t="shared" si="2"/>
        <v>0</v>
      </c>
      <c r="AD23" s="98">
        <f>AD24*AD25</f>
        <v>0</v>
      </c>
      <c r="AE23" s="98">
        <f>AE24*AE25</f>
        <v>0</v>
      </c>
      <c r="AF23" s="98">
        <f>AF24*AF25</f>
        <v>0</v>
      </c>
      <c r="AG23" s="98">
        <f>AG24*AG25</f>
        <v>0</v>
      </c>
      <c r="AH23" s="98">
        <f>AH24*AH25</f>
        <v>0</v>
      </c>
      <c r="AI23" s="356"/>
    </row>
    <row r="24" spans="2:35" s="137" customFormat="1" x14ac:dyDescent="0.2">
      <c r="B24" s="24">
        <f>'Summary TC'!B24</f>
        <v>0</v>
      </c>
      <c r="C24" s="24">
        <f>'Summary TC'!C24</f>
        <v>0</v>
      </c>
      <c r="D24" s="24" t="str">
        <f>'Summary TC'!D24</f>
        <v>PMPM</v>
      </c>
      <c r="E24" s="73">
        <f>SUMIF('WOW PMPM &amp; Agg'!$B$10:$B$39,SummaryTC_AP!$B23,'WOW PMPM &amp; Agg'!D$10:D$39)</f>
        <v>0</v>
      </c>
      <c r="F24" s="74">
        <f>SUMIF('WOW PMPM &amp; Agg'!$B$10:$B$39,SummaryTC_AP!$B23,'WOW PMPM &amp; Agg'!E$10:E$39)</f>
        <v>0</v>
      </c>
      <c r="G24" s="74">
        <f>SUMIF('WOW PMPM &amp; Agg'!$B$10:$B$39,SummaryTC_AP!$B23,'WOW PMPM &amp; Agg'!F$10:F$39)</f>
        <v>0</v>
      </c>
      <c r="H24" s="74">
        <f>SUMIF('WOW PMPM &amp; Agg'!$B$10:$B$39,SummaryTC_AP!$B23,'WOW PMPM &amp; Agg'!G$10:G$39)</f>
        <v>0</v>
      </c>
      <c r="I24" s="74">
        <f>SUMIF('WOW PMPM &amp; Agg'!$B$10:$B$39,SummaryTC_AP!$B23,'WOW PMPM &amp; Agg'!H$10:H$39)</f>
        <v>0</v>
      </c>
      <c r="J24" s="74">
        <f>SUMIF('WOW PMPM &amp; Agg'!$B$10:$B$39,SummaryTC_AP!$B23,'WOW PMPM &amp; Agg'!I$10:I$39)</f>
        <v>0</v>
      </c>
      <c r="K24" s="74">
        <f>SUMIF('WOW PMPM &amp; Agg'!$B$10:$B$39,SummaryTC_AP!$B23,'WOW PMPM &amp; Agg'!J$10:J$39)</f>
        <v>0</v>
      </c>
      <c r="L24" s="74">
        <f>SUMIF('WOW PMPM &amp; Agg'!$B$10:$B$39,SummaryTC_AP!$B23,'WOW PMPM &amp; Agg'!K$10:K$39)</f>
        <v>0</v>
      </c>
      <c r="M24" s="74">
        <f>SUMIF('WOW PMPM &amp; Agg'!$B$10:$B$39,SummaryTC_AP!$B23,'WOW PMPM &amp; Agg'!L$10:L$39)</f>
        <v>0</v>
      </c>
      <c r="N24" s="74">
        <f>SUMIF('WOW PMPM &amp; Agg'!$B$10:$B$39,SummaryTC_AP!$B23,'WOW PMPM &amp; Agg'!M$10:M$39)</f>
        <v>0</v>
      </c>
      <c r="O24" s="74">
        <f>SUMIF('WOW PMPM &amp; Agg'!$B$10:$B$39,SummaryTC_AP!$B23,'WOW PMPM &amp; Agg'!N$10:N$39)</f>
        <v>0</v>
      </c>
      <c r="P24" s="74">
        <f>SUMIF('WOW PMPM &amp; Agg'!$B$10:$B$39,SummaryTC_AP!$B23,'WOW PMPM &amp; Agg'!O$10:O$39)</f>
        <v>0</v>
      </c>
      <c r="Q24" s="74">
        <f>SUMIF('WOW PMPM &amp; Agg'!$B$10:$B$39,SummaryTC_AP!$B23,'WOW PMPM &amp; Agg'!P$10:P$39)</f>
        <v>0</v>
      </c>
      <c r="R24" s="74">
        <f>SUMIF('WOW PMPM &amp; Agg'!$B$10:$B$39,SummaryTC_AP!$B23,'WOW PMPM &amp; Agg'!Q$10:Q$39)</f>
        <v>0</v>
      </c>
      <c r="S24" s="74">
        <f>SUMIF('WOW PMPM &amp; Agg'!$B$10:$B$39,SummaryTC_AP!$B23,'WOW PMPM &amp; Agg'!R$10:R$39)</f>
        <v>0</v>
      </c>
      <c r="T24" s="74">
        <f>SUMIF('WOW PMPM &amp; Agg'!$B$10:$B$39,SummaryTC_AP!$B23,'WOW PMPM &amp; Agg'!S$10:S$39)</f>
        <v>0</v>
      </c>
      <c r="U24" s="74">
        <f>SUMIF('WOW PMPM &amp; Agg'!$B$10:$B$39,SummaryTC_AP!$B23,'WOW PMPM &amp; Agg'!T$10:T$39)</f>
        <v>0</v>
      </c>
      <c r="V24" s="74">
        <f>SUMIF('WOW PMPM &amp; Agg'!$B$10:$B$39,SummaryTC_AP!$B23,'WOW PMPM &amp; Agg'!U$10:U$39)</f>
        <v>0</v>
      </c>
      <c r="W24" s="74">
        <f>SUMIF('WOW PMPM &amp; Agg'!$B$10:$B$39,SummaryTC_AP!$B23,'WOW PMPM &amp; Agg'!V$10:V$39)</f>
        <v>0</v>
      </c>
      <c r="X24" s="74">
        <f>SUMIF('WOW PMPM &amp; Agg'!$B$10:$B$39,SummaryTC_AP!$B23,'WOW PMPM &amp; Agg'!W$10:W$39)</f>
        <v>0</v>
      </c>
      <c r="Y24" s="74">
        <f>SUMIF('WOW PMPM &amp; Agg'!$B$10:$B$39,SummaryTC_AP!$B23,'WOW PMPM &amp; Agg'!X$10:X$39)</f>
        <v>0</v>
      </c>
      <c r="Z24" s="74">
        <f>SUMIF('WOW PMPM &amp; Agg'!$B$10:$B$39,SummaryTC_AP!$B23,'WOW PMPM &amp; Agg'!Y$10:Y$39)</f>
        <v>0</v>
      </c>
      <c r="AA24" s="74">
        <f>SUMIF('WOW PMPM &amp; Agg'!$B$10:$B$39,SummaryTC_AP!$B23,'WOW PMPM &amp; Agg'!Z$10:Z$39)</f>
        <v>0</v>
      </c>
      <c r="AB24" s="74">
        <f>SUMIF('WOW PMPM &amp; Agg'!$B$10:$B$39,SummaryTC_AP!$B23,'WOW PMPM &amp; Agg'!AA$10:AA$39)</f>
        <v>0</v>
      </c>
      <c r="AC24" s="74">
        <f>SUMIF('WOW PMPM &amp; Agg'!$B$10:$B$39,SummaryTC_AP!$B23,'WOW PMPM &amp; Agg'!AB$10:AB$39)</f>
        <v>0</v>
      </c>
      <c r="AD24" s="74">
        <f>SUMIF('WOW PMPM &amp; Agg'!$B$10:$B$39,SummaryTC_AP!$B23,'WOW PMPM &amp; Agg'!AC$10:AC$39)</f>
        <v>0</v>
      </c>
      <c r="AE24" s="74">
        <f>SUMIF('WOW PMPM &amp; Agg'!$B$10:$B$39,SummaryTC_AP!$B23,'WOW PMPM &amp; Agg'!AD$10:AD$39)</f>
        <v>0</v>
      </c>
      <c r="AF24" s="74">
        <f>SUMIF('WOW PMPM &amp; Agg'!$B$10:$B$39,SummaryTC_AP!$B23,'WOW PMPM &amp; Agg'!AE$10:AE$39)</f>
        <v>0</v>
      </c>
      <c r="AG24" s="74">
        <f>SUMIF('WOW PMPM &amp; Agg'!$B$10:$B$39,SummaryTC_AP!$B23,'WOW PMPM &amp; Agg'!AF$10:AF$39)</f>
        <v>0</v>
      </c>
      <c r="AH24" s="74">
        <f>SUMIF('WOW PMPM &amp; Agg'!$B$10:$B$39,SummaryTC_AP!$B23,'WOW PMPM &amp; Agg'!AG$10:AG$39)</f>
        <v>0</v>
      </c>
      <c r="AI24" s="357"/>
    </row>
    <row r="25" spans="2:35" s="223" customFormat="1" x14ac:dyDescent="0.2">
      <c r="B25" s="24">
        <f>'Summary TC'!B25</f>
        <v>0</v>
      </c>
      <c r="C25" s="24">
        <f>'Summary TC'!C25</f>
        <v>0</v>
      </c>
      <c r="D25" s="24" t="str">
        <f>'Summary TC'!D25</f>
        <v>Mem-Mon</v>
      </c>
      <c r="E25" s="75">
        <f>SUMIF('MemMon Total'!$B$10:$B$35,SummaryTC_AP!$B23,'MemMon Total'!D$10:D$35)</f>
        <v>0</v>
      </c>
      <c r="F25" s="76">
        <f>SUMIF('MemMon Total'!$B$10:$B$35,SummaryTC_AP!$B23,'MemMon Total'!E$10:E$35)</f>
        <v>0</v>
      </c>
      <c r="G25" s="76">
        <f>SUMIF('MemMon Total'!$B$10:$B$35,SummaryTC_AP!$B23,'MemMon Total'!F$10:F$35)</f>
        <v>0</v>
      </c>
      <c r="H25" s="76">
        <f>SUMIF('MemMon Total'!$B$10:$B$35,SummaryTC_AP!$B23,'MemMon Total'!G$10:G$35)</f>
        <v>0</v>
      </c>
      <c r="I25" s="76">
        <f>SUMIF('MemMon Total'!$B$10:$B$35,SummaryTC_AP!$B23,'MemMon Total'!H$10:H$35)</f>
        <v>0</v>
      </c>
      <c r="J25" s="76">
        <f>SUMIF('MemMon Total'!$B$10:$B$35,SummaryTC_AP!$B23,'MemMon Total'!I$10:I$35)</f>
        <v>0</v>
      </c>
      <c r="K25" s="76">
        <f>SUMIF('MemMon Total'!$B$10:$B$35,SummaryTC_AP!$B23,'MemMon Total'!J$10:J$35)</f>
        <v>0</v>
      </c>
      <c r="L25" s="76">
        <f>SUMIF('MemMon Total'!$B$10:$B$35,SummaryTC_AP!$B23,'MemMon Total'!K$10:K$35)</f>
        <v>0</v>
      </c>
      <c r="M25" s="76">
        <f>SUMIF('MemMon Total'!$B$10:$B$35,SummaryTC_AP!$B23,'MemMon Total'!L$10:L$35)</f>
        <v>0</v>
      </c>
      <c r="N25" s="76">
        <f>SUMIF('MemMon Total'!$B$10:$B$35,SummaryTC_AP!$B23,'MemMon Total'!M$10:M$35)</f>
        <v>0</v>
      </c>
      <c r="O25" s="76">
        <f>SUMIF('MemMon Total'!$B$10:$B$35,SummaryTC_AP!$B23,'MemMon Total'!N$10:N$35)</f>
        <v>0</v>
      </c>
      <c r="P25" s="76">
        <f>SUMIF('MemMon Total'!$B$10:$B$35,SummaryTC_AP!$B23,'MemMon Total'!O$10:O$35)</f>
        <v>0</v>
      </c>
      <c r="Q25" s="76">
        <f>SUMIF('MemMon Total'!$B$10:$B$35,SummaryTC_AP!$B23,'MemMon Total'!P$10:P$35)</f>
        <v>0</v>
      </c>
      <c r="R25" s="76">
        <f>SUMIF('MemMon Total'!$B$10:$B$35,SummaryTC_AP!$B23,'MemMon Total'!Q$10:Q$35)</f>
        <v>0</v>
      </c>
      <c r="S25" s="76">
        <f>SUMIF('MemMon Total'!$B$10:$B$35,SummaryTC_AP!$B23,'MemMon Total'!R$10:R$35)</f>
        <v>0</v>
      </c>
      <c r="T25" s="76">
        <f>SUMIF('MemMon Total'!$B$10:$B$35,SummaryTC_AP!$B23,'MemMon Total'!S$10:S$35)</f>
        <v>0</v>
      </c>
      <c r="U25" s="76">
        <f>SUMIF('MemMon Total'!$B$10:$B$35,SummaryTC_AP!$B23,'MemMon Total'!T$10:T$35)</f>
        <v>0</v>
      </c>
      <c r="V25" s="76">
        <f>SUMIF('MemMon Total'!$B$10:$B$35,SummaryTC_AP!$B23,'MemMon Total'!U$10:U$35)</f>
        <v>0</v>
      </c>
      <c r="W25" s="76">
        <f>SUMIF('MemMon Total'!$B$10:$B$35,SummaryTC_AP!$B23,'MemMon Total'!V$10:V$35)</f>
        <v>0</v>
      </c>
      <c r="X25" s="76">
        <f>SUMIF('MemMon Total'!$B$10:$B$35,SummaryTC_AP!$B23,'MemMon Total'!W$10:W$35)</f>
        <v>0</v>
      </c>
      <c r="Y25" s="76">
        <f>SUMIF('MemMon Total'!$B$10:$B$35,SummaryTC_AP!$B23,'MemMon Total'!X$10:X$35)</f>
        <v>0</v>
      </c>
      <c r="Z25" s="76">
        <f>SUMIF('MemMon Total'!$B$10:$B$35,SummaryTC_AP!$B23,'MemMon Total'!Y$10:Y$35)</f>
        <v>0</v>
      </c>
      <c r="AA25" s="76">
        <f>SUMIF('MemMon Total'!$B$10:$B$35,SummaryTC_AP!$B23,'MemMon Total'!Z$10:Z$35)</f>
        <v>0</v>
      </c>
      <c r="AB25" s="76">
        <f>SUMIF('MemMon Total'!$B$10:$B$35,SummaryTC_AP!$B23,'MemMon Total'!AA$10:AA$35)</f>
        <v>0</v>
      </c>
      <c r="AC25" s="76">
        <f>SUMIF('MemMon Total'!$B$10:$B$35,SummaryTC_AP!$B23,'MemMon Total'!AB$10:AB$35)</f>
        <v>0</v>
      </c>
      <c r="AD25" s="76">
        <f>SUMIF('MemMon Total'!$B$10:$B$35,SummaryTC_AP!$B23,'MemMon Total'!AC$10:AC$35)</f>
        <v>0</v>
      </c>
      <c r="AE25" s="76">
        <f>SUMIF('MemMon Total'!$B$10:$B$35,SummaryTC_AP!$B23,'MemMon Total'!AD$10:AD$35)</f>
        <v>0</v>
      </c>
      <c r="AF25" s="76">
        <f>SUMIF('MemMon Total'!$B$10:$B$35,SummaryTC_AP!$B23,'MemMon Total'!AE$10:AE$35)</f>
        <v>0</v>
      </c>
      <c r="AG25" s="76">
        <f>SUMIF('MemMon Total'!$B$10:$B$35,SummaryTC_AP!$B23,'MemMon Total'!AF$10:AF$35)</f>
        <v>0</v>
      </c>
      <c r="AH25" s="76">
        <f>SUMIF('MemMon Total'!$B$10:$B$35,SummaryTC_AP!$B23,'MemMon Total'!AG$10:AG$35)</f>
        <v>0</v>
      </c>
      <c r="AI25" s="358"/>
    </row>
    <row r="26" spans="2:35" s="223" customFormat="1" x14ac:dyDescent="0.2">
      <c r="B26" s="24">
        <f>'Summary TC'!B26</f>
        <v>0</v>
      </c>
      <c r="C26" s="24">
        <f>'Summary TC'!C26</f>
        <v>0</v>
      </c>
      <c r="D26" s="24">
        <f>'Summary TC'!D26</f>
        <v>0</v>
      </c>
      <c r="E26" s="77"/>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356"/>
    </row>
    <row r="27" spans="2:35" s="223" customFormat="1" x14ac:dyDescent="0.2">
      <c r="B27" s="24" t="str">
        <f>'Summary TC'!B27</f>
        <v/>
      </c>
      <c r="C27" s="24">
        <f>'Summary TC'!C27</f>
        <v>0</v>
      </c>
      <c r="D27" s="24" t="str">
        <f>'Summary TC'!D27</f>
        <v>Total</v>
      </c>
      <c r="E27" s="97">
        <f>E28*E29</f>
        <v>0</v>
      </c>
      <c r="F27" s="98">
        <f>F28*F29</f>
        <v>0</v>
      </c>
      <c r="G27" s="98">
        <f>G28*G29</f>
        <v>0</v>
      </c>
      <c r="H27" s="98">
        <f>H28*H29</f>
        <v>0</v>
      </c>
      <c r="I27" s="98">
        <f>I28*I29</f>
        <v>0</v>
      </c>
      <c r="J27" s="98">
        <f t="shared" ref="J27:AC27" si="3">J28*J29</f>
        <v>0</v>
      </c>
      <c r="K27" s="98">
        <f t="shared" si="3"/>
        <v>0</v>
      </c>
      <c r="L27" s="98">
        <f t="shared" si="3"/>
        <v>0</v>
      </c>
      <c r="M27" s="98">
        <f t="shared" si="3"/>
        <v>0</v>
      </c>
      <c r="N27" s="98">
        <f t="shared" si="3"/>
        <v>0</v>
      </c>
      <c r="O27" s="98">
        <f t="shared" si="3"/>
        <v>0</v>
      </c>
      <c r="P27" s="98">
        <f t="shared" si="3"/>
        <v>0</v>
      </c>
      <c r="Q27" s="98">
        <f t="shared" si="3"/>
        <v>0</v>
      </c>
      <c r="R27" s="98">
        <f t="shared" si="3"/>
        <v>0</v>
      </c>
      <c r="S27" s="98">
        <f t="shared" si="3"/>
        <v>0</v>
      </c>
      <c r="T27" s="98">
        <f t="shared" si="3"/>
        <v>0</v>
      </c>
      <c r="U27" s="98">
        <f t="shared" si="3"/>
        <v>0</v>
      </c>
      <c r="V27" s="98">
        <f t="shared" si="3"/>
        <v>0</v>
      </c>
      <c r="W27" s="98">
        <f t="shared" si="3"/>
        <v>0</v>
      </c>
      <c r="X27" s="98">
        <f t="shared" si="3"/>
        <v>0</v>
      </c>
      <c r="Y27" s="98">
        <f t="shared" si="3"/>
        <v>0</v>
      </c>
      <c r="Z27" s="98">
        <f t="shared" si="3"/>
        <v>0</v>
      </c>
      <c r="AA27" s="98">
        <f t="shared" si="3"/>
        <v>0</v>
      </c>
      <c r="AB27" s="98">
        <f t="shared" si="3"/>
        <v>0</v>
      </c>
      <c r="AC27" s="98">
        <f t="shared" si="3"/>
        <v>0</v>
      </c>
      <c r="AD27" s="98">
        <f>AD28*AD29</f>
        <v>0</v>
      </c>
      <c r="AE27" s="98">
        <f>AE28*AE29</f>
        <v>0</v>
      </c>
      <c r="AF27" s="98">
        <f>AF28*AF29</f>
        <v>0</v>
      </c>
      <c r="AG27" s="98">
        <f>AG28*AG29</f>
        <v>0</v>
      </c>
      <c r="AH27" s="98">
        <f>AH28*AH29</f>
        <v>0</v>
      </c>
      <c r="AI27" s="356"/>
    </row>
    <row r="28" spans="2:35" s="137" customFormat="1" x14ac:dyDescent="0.2">
      <c r="B28" s="24">
        <f>'Summary TC'!B28</f>
        <v>0</v>
      </c>
      <c r="C28" s="24">
        <f>'Summary TC'!C28</f>
        <v>0</v>
      </c>
      <c r="D28" s="24" t="str">
        <f>'Summary TC'!D28</f>
        <v>PMPM</v>
      </c>
      <c r="E28" s="73">
        <f>SUMIF('WOW PMPM &amp; Agg'!$B$10:$B$39,SummaryTC_AP!$B27,'WOW PMPM &amp; Agg'!D$10:D$39)</f>
        <v>0</v>
      </c>
      <c r="F28" s="74">
        <f>SUMIF('WOW PMPM &amp; Agg'!$B$10:$B$39,SummaryTC_AP!$B27,'WOW PMPM &amp; Agg'!E$10:E$39)</f>
        <v>0</v>
      </c>
      <c r="G28" s="74">
        <f>SUMIF('WOW PMPM &amp; Agg'!$B$10:$B$39,SummaryTC_AP!$B27,'WOW PMPM &amp; Agg'!F$10:F$39)</f>
        <v>0</v>
      </c>
      <c r="H28" s="74">
        <f>SUMIF('WOW PMPM &amp; Agg'!$B$10:$B$39,SummaryTC_AP!$B27,'WOW PMPM &amp; Agg'!G$10:G$39)</f>
        <v>0</v>
      </c>
      <c r="I28" s="74">
        <f>SUMIF('WOW PMPM &amp; Agg'!$B$10:$B$39,SummaryTC_AP!$B27,'WOW PMPM &amp; Agg'!H$10:H$39)</f>
        <v>0</v>
      </c>
      <c r="J28" s="74">
        <f>SUMIF('WOW PMPM &amp; Agg'!$B$10:$B$39,SummaryTC_AP!$B27,'WOW PMPM &amp; Agg'!I$10:I$39)</f>
        <v>0</v>
      </c>
      <c r="K28" s="74">
        <f>SUMIF('WOW PMPM &amp; Agg'!$B$10:$B$39,SummaryTC_AP!$B27,'WOW PMPM &amp; Agg'!J$10:J$39)</f>
        <v>0</v>
      </c>
      <c r="L28" s="74">
        <f>SUMIF('WOW PMPM &amp; Agg'!$B$10:$B$39,SummaryTC_AP!$B27,'WOW PMPM &amp; Agg'!K$10:K$39)</f>
        <v>0</v>
      </c>
      <c r="M28" s="74">
        <f>SUMIF('WOW PMPM &amp; Agg'!$B$10:$B$39,SummaryTC_AP!$B27,'WOW PMPM &amp; Agg'!L$10:L$39)</f>
        <v>0</v>
      </c>
      <c r="N28" s="74">
        <f>SUMIF('WOW PMPM &amp; Agg'!$B$10:$B$39,SummaryTC_AP!$B27,'WOW PMPM &amp; Agg'!M$10:M$39)</f>
        <v>0</v>
      </c>
      <c r="O28" s="74">
        <f>SUMIF('WOW PMPM &amp; Agg'!$B$10:$B$39,SummaryTC_AP!$B27,'WOW PMPM &amp; Agg'!N$10:N$39)</f>
        <v>0</v>
      </c>
      <c r="P28" s="74">
        <f>SUMIF('WOW PMPM &amp; Agg'!$B$10:$B$39,SummaryTC_AP!$B27,'WOW PMPM &amp; Agg'!O$10:O$39)</f>
        <v>0</v>
      </c>
      <c r="Q28" s="74">
        <f>SUMIF('WOW PMPM &amp; Agg'!$B$10:$B$39,SummaryTC_AP!$B27,'WOW PMPM &amp; Agg'!P$10:P$39)</f>
        <v>0</v>
      </c>
      <c r="R28" s="74">
        <f>SUMIF('WOW PMPM &amp; Agg'!$B$10:$B$39,SummaryTC_AP!$B27,'WOW PMPM &amp; Agg'!Q$10:Q$39)</f>
        <v>0</v>
      </c>
      <c r="S28" s="74">
        <f>SUMIF('WOW PMPM &amp; Agg'!$B$10:$B$39,SummaryTC_AP!$B27,'WOW PMPM &amp; Agg'!R$10:R$39)</f>
        <v>0</v>
      </c>
      <c r="T28" s="74">
        <f>SUMIF('WOW PMPM &amp; Agg'!$B$10:$B$39,SummaryTC_AP!$B27,'WOW PMPM &amp; Agg'!S$10:S$39)</f>
        <v>0</v>
      </c>
      <c r="U28" s="74">
        <f>SUMIF('WOW PMPM &amp; Agg'!$B$10:$B$39,SummaryTC_AP!$B27,'WOW PMPM &amp; Agg'!T$10:T$39)</f>
        <v>0</v>
      </c>
      <c r="V28" s="74">
        <f>SUMIF('WOW PMPM &amp; Agg'!$B$10:$B$39,SummaryTC_AP!$B27,'WOW PMPM &amp; Agg'!U$10:U$39)</f>
        <v>0</v>
      </c>
      <c r="W28" s="74">
        <f>SUMIF('WOW PMPM &amp; Agg'!$B$10:$B$39,SummaryTC_AP!$B27,'WOW PMPM &amp; Agg'!V$10:V$39)</f>
        <v>0</v>
      </c>
      <c r="X28" s="74">
        <f>SUMIF('WOW PMPM &amp; Agg'!$B$10:$B$39,SummaryTC_AP!$B27,'WOW PMPM &amp; Agg'!W$10:W$39)</f>
        <v>0</v>
      </c>
      <c r="Y28" s="74">
        <f>SUMIF('WOW PMPM &amp; Agg'!$B$10:$B$39,SummaryTC_AP!$B27,'WOW PMPM &amp; Agg'!X$10:X$39)</f>
        <v>0</v>
      </c>
      <c r="Z28" s="74">
        <f>SUMIF('WOW PMPM &amp; Agg'!$B$10:$B$39,SummaryTC_AP!$B27,'WOW PMPM &amp; Agg'!Y$10:Y$39)</f>
        <v>0</v>
      </c>
      <c r="AA28" s="74">
        <f>SUMIF('WOW PMPM &amp; Agg'!$B$10:$B$39,SummaryTC_AP!$B27,'WOW PMPM &amp; Agg'!Z$10:Z$39)</f>
        <v>0</v>
      </c>
      <c r="AB28" s="74">
        <f>SUMIF('WOW PMPM &amp; Agg'!$B$10:$B$39,SummaryTC_AP!$B27,'WOW PMPM &amp; Agg'!AA$10:AA$39)</f>
        <v>0</v>
      </c>
      <c r="AC28" s="74">
        <f>SUMIF('WOW PMPM &amp; Agg'!$B$10:$B$39,SummaryTC_AP!$B27,'WOW PMPM &amp; Agg'!AB$10:AB$39)</f>
        <v>0</v>
      </c>
      <c r="AD28" s="74">
        <f>SUMIF('WOW PMPM &amp; Agg'!$B$10:$B$39,SummaryTC_AP!$B27,'WOW PMPM &amp; Agg'!AC$10:AC$39)</f>
        <v>0</v>
      </c>
      <c r="AE28" s="74">
        <f>SUMIF('WOW PMPM &amp; Agg'!$B$10:$B$39,SummaryTC_AP!$B27,'WOW PMPM &amp; Agg'!AD$10:AD$39)</f>
        <v>0</v>
      </c>
      <c r="AF28" s="74">
        <f>SUMIF('WOW PMPM &amp; Agg'!$B$10:$B$39,SummaryTC_AP!$B27,'WOW PMPM &amp; Agg'!AE$10:AE$39)</f>
        <v>0</v>
      </c>
      <c r="AG28" s="74">
        <f>SUMIF('WOW PMPM &amp; Agg'!$B$10:$B$39,SummaryTC_AP!$B27,'WOW PMPM &amp; Agg'!AF$10:AF$39)</f>
        <v>0</v>
      </c>
      <c r="AH28" s="74">
        <f>SUMIF('WOW PMPM &amp; Agg'!$B$10:$B$39,SummaryTC_AP!$B27,'WOW PMPM &amp; Agg'!AG$10:AG$39)</f>
        <v>0</v>
      </c>
      <c r="AI28" s="357"/>
    </row>
    <row r="29" spans="2:35" s="223" customFormat="1" x14ac:dyDescent="0.2">
      <c r="B29" s="24">
        <f>'Summary TC'!B29</f>
        <v>0</v>
      </c>
      <c r="C29" s="24">
        <f>'Summary TC'!C29</f>
        <v>0</v>
      </c>
      <c r="D29" s="24" t="str">
        <f>'Summary TC'!D29</f>
        <v>Mem-Mon</v>
      </c>
      <c r="E29" s="75">
        <f>SUMIF('MemMon Total'!$B$10:$B$35,SummaryTC_AP!$B27,'MemMon Total'!D$10:D$35)</f>
        <v>0</v>
      </c>
      <c r="F29" s="76">
        <f>SUMIF('MemMon Total'!$B$10:$B$35,SummaryTC_AP!$B27,'MemMon Total'!E$10:E$35)</f>
        <v>0</v>
      </c>
      <c r="G29" s="76">
        <f>SUMIF('MemMon Total'!$B$10:$B$35,SummaryTC_AP!$B27,'MemMon Total'!F$10:F$35)</f>
        <v>0</v>
      </c>
      <c r="H29" s="76">
        <f>SUMIF('MemMon Total'!$B$10:$B$35,SummaryTC_AP!$B27,'MemMon Total'!G$10:G$35)</f>
        <v>0</v>
      </c>
      <c r="I29" s="76">
        <f>SUMIF('MemMon Total'!$B$10:$B$35,SummaryTC_AP!$B27,'MemMon Total'!H$10:H$35)</f>
        <v>0</v>
      </c>
      <c r="J29" s="76">
        <f>SUMIF('MemMon Total'!$B$10:$B$35,SummaryTC_AP!$B27,'MemMon Total'!I$10:I$35)</f>
        <v>0</v>
      </c>
      <c r="K29" s="76">
        <f>SUMIF('MemMon Total'!$B$10:$B$35,SummaryTC_AP!$B27,'MemMon Total'!J$10:J$35)</f>
        <v>0</v>
      </c>
      <c r="L29" s="76">
        <f>SUMIF('MemMon Total'!$B$10:$B$35,SummaryTC_AP!$B27,'MemMon Total'!K$10:K$35)</f>
        <v>0</v>
      </c>
      <c r="M29" s="76">
        <f>SUMIF('MemMon Total'!$B$10:$B$35,SummaryTC_AP!$B27,'MemMon Total'!L$10:L$35)</f>
        <v>0</v>
      </c>
      <c r="N29" s="76">
        <f>SUMIF('MemMon Total'!$B$10:$B$35,SummaryTC_AP!$B27,'MemMon Total'!M$10:M$35)</f>
        <v>0</v>
      </c>
      <c r="O29" s="76">
        <f>SUMIF('MemMon Total'!$B$10:$B$35,SummaryTC_AP!$B27,'MemMon Total'!N$10:N$35)</f>
        <v>0</v>
      </c>
      <c r="P29" s="76">
        <f>SUMIF('MemMon Total'!$B$10:$B$35,SummaryTC_AP!$B27,'MemMon Total'!O$10:O$35)</f>
        <v>0</v>
      </c>
      <c r="Q29" s="76">
        <f>SUMIF('MemMon Total'!$B$10:$B$35,SummaryTC_AP!$B27,'MemMon Total'!P$10:P$35)</f>
        <v>0</v>
      </c>
      <c r="R29" s="76">
        <f>SUMIF('MemMon Total'!$B$10:$B$35,SummaryTC_AP!$B27,'MemMon Total'!Q$10:Q$35)</f>
        <v>0</v>
      </c>
      <c r="S29" s="76">
        <f>SUMIF('MemMon Total'!$B$10:$B$35,SummaryTC_AP!$B27,'MemMon Total'!R$10:R$35)</f>
        <v>0</v>
      </c>
      <c r="T29" s="76">
        <f>SUMIF('MemMon Total'!$B$10:$B$35,SummaryTC_AP!$B27,'MemMon Total'!S$10:S$35)</f>
        <v>0</v>
      </c>
      <c r="U29" s="76">
        <f>SUMIF('MemMon Total'!$B$10:$B$35,SummaryTC_AP!$B27,'MemMon Total'!T$10:T$35)</f>
        <v>0</v>
      </c>
      <c r="V29" s="76">
        <f>SUMIF('MemMon Total'!$B$10:$B$35,SummaryTC_AP!$B27,'MemMon Total'!U$10:U$35)</f>
        <v>0</v>
      </c>
      <c r="W29" s="76">
        <f>SUMIF('MemMon Total'!$B$10:$B$35,SummaryTC_AP!$B27,'MemMon Total'!V$10:V$35)</f>
        <v>0</v>
      </c>
      <c r="X29" s="76">
        <f>SUMIF('MemMon Total'!$B$10:$B$35,SummaryTC_AP!$B27,'MemMon Total'!W$10:W$35)</f>
        <v>0</v>
      </c>
      <c r="Y29" s="76">
        <f>SUMIF('MemMon Total'!$B$10:$B$35,SummaryTC_AP!$B27,'MemMon Total'!X$10:X$35)</f>
        <v>0</v>
      </c>
      <c r="Z29" s="76">
        <f>SUMIF('MemMon Total'!$B$10:$B$35,SummaryTC_AP!$B27,'MemMon Total'!Y$10:Y$35)</f>
        <v>0</v>
      </c>
      <c r="AA29" s="76">
        <f>SUMIF('MemMon Total'!$B$10:$B$35,SummaryTC_AP!$B27,'MemMon Total'!Z$10:Z$35)</f>
        <v>0</v>
      </c>
      <c r="AB29" s="76">
        <f>SUMIF('MemMon Total'!$B$10:$B$35,SummaryTC_AP!$B27,'MemMon Total'!AA$10:AA$35)</f>
        <v>0</v>
      </c>
      <c r="AC29" s="76">
        <f>SUMIF('MemMon Total'!$B$10:$B$35,SummaryTC_AP!$B27,'MemMon Total'!AB$10:AB$35)</f>
        <v>0</v>
      </c>
      <c r="AD29" s="76">
        <f>SUMIF('MemMon Total'!$B$10:$B$35,SummaryTC_AP!$B27,'MemMon Total'!AC$10:AC$35)</f>
        <v>0</v>
      </c>
      <c r="AE29" s="76">
        <f>SUMIF('MemMon Total'!$B$10:$B$35,SummaryTC_AP!$B27,'MemMon Total'!AD$10:AD$35)</f>
        <v>0</v>
      </c>
      <c r="AF29" s="76">
        <f>SUMIF('MemMon Total'!$B$10:$B$35,SummaryTC_AP!$B27,'MemMon Total'!AE$10:AE$35)</f>
        <v>0</v>
      </c>
      <c r="AG29" s="76">
        <f>SUMIF('MemMon Total'!$B$10:$B$35,SummaryTC_AP!$B27,'MemMon Total'!AF$10:AF$35)</f>
        <v>0</v>
      </c>
      <c r="AH29" s="76">
        <f>SUMIF('MemMon Total'!$B$10:$B$35,SummaryTC_AP!$B27,'MemMon Total'!AG$10:AG$35)</f>
        <v>0</v>
      </c>
      <c r="AI29" s="359"/>
    </row>
    <row r="30" spans="2:35" s="223" customFormat="1" x14ac:dyDescent="0.2">
      <c r="B30" s="24">
        <f>'Summary TC'!B30</f>
        <v>0</v>
      </c>
      <c r="C30" s="24">
        <f>'Summary TC'!C30</f>
        <v>0</v>
      </c>
      <c r="D30" s="24">
        <f>'Summary TC'!D30</f>
        <v>0</v>
      </c>
      <c r="E30" s="75"/>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359"/>
    </row>
    <row r="31" spans="2:35" s="223" customFormat="1" x14ac:dyDescent="0.2">
      <c r="B31" s="24" t="str">
        <f>'Summary TC'!B31</f>
        <v/>
      </c>
      <c r="C31" s="24">
        <f>'Summary TC'!C31</f>
        <v>0</v>
      </c>
      <c r="D31" s="24" t="str">
        <f>'Summary TC'!D31</f>
        <v>Total</v>
      </c>
      <c r="E31" s="97">
        <f>E32*E33</f>
        <v>0</v>
      </c>
      <c r="F31" s="98">
        <f>F32*F33</f>
        <v>0</v>
      </c>
      <c r="G31" s="98">
        <f>G32*G33</f>
        <v>0</v>
      </c>
      <c r="H31" s="98">
        <f>H32*H33</f>
        <v>0</v>
      </c>
      <c r="I31" s="98">
        <f>I32*I33</f>
        <v>0</v>
      </c>
      <c r="J31" s="98">
        <f t="shared" ref="J31:AC31" si="4">J32*J33</f>
        <v>0</v>
      </c>
      <c r="K31" s="98">
        <f t="shared" si="4"/>
        <v>0</v>
      </c>
      <c r="L31" s="98">
        <f t="shared" si="4"/>
        <v>0</v>
      </c>
      <c r="M31" s="98">
        <f t="shared" si="4"/>
        <v>0</v>
      </c>
      <c r="N31" s="98">
        <f t="shared" si="4"/>
        <v>0</v>
      </c>
      <c r="O31" s="98">
        <f t="shared" si="4"/>
        <v>0</v>
      </c>
      <c r="P31" s="98">
        <f t="shared" si="4"/>
        <v>0</v>
      </c>
      <c r="Q31" s="98">
        <f t="shared" si="4"/>
        <v>0</v>
      </c>
      <c r="R31" s="98">
        <f t="shared" si="4"/>
        <v>0</v>
      </c>
      <c r="S31" s="98">
        <f t="shared" si="4"/>
        <v>0</v>
      </c>
      <c r="T31" s="98">
        <f t="shared" si="4"/>
        <v>0</v>
      </c>
      <c r="U31" s="98">
        <f t="shared" si="4"/>
        <v>0</v>
      </c>
      <c r="V31" s="98">
        <f t="shared" si="4"/>
        <v>0</v>
      </c>
      <c r="W31" s="98">
        <f t="shared" si="4"/>
        <v>0</v>
      </c>
      <c r="X31" s="98">
        <f t="shared" si="4"/>
        <v>0</v>
      </c>
      <c r="Y31" s="98">
        <f t="shared" si="4"/>
        <v>0</v>
      </c>
      <c r="Z31" s="98">
        <f t="shared" si="4"/>
        <v>0</v>
      </c>
      <c r="AA31" s="98">
        <f t="shared" si="4"/>
        <v>0</v>
      </c>
      <c r="AB31" s="98">
        <f t="shared" si="4"/>
        <v>0</v>
      </c>
      <c r="AC31" s="98">
        <f t="shared" si="4"/>
        <v>0</v>
      </c>
      <c r="AD31" s="98">
        <f>AD32*AD33</f>
        <v>0</v>
      </c>
      <c r="AE31" s="98">
        <f>AE32*AE33</f>
        <v>0</v>
      </c>
      <c r="AF31" s="98">
        <f>AF32*AF33</f>
        <v>0</v>
      </c>
      <c r="AG31" s="98">
        <f>AG32*AG33</f>
        <v>0</v>
      </c>
      <c r="AH31" s="98">
        <f>AH32*AH33</f>
        <v>0</v>
      </c>
      <c r="AI31" s="356"/>
    </row>
    <row r="32" spans="2:35" s="137" customFormat="1" x14ac:dyDescent="0.2">
      <c r="B32" s="24">
        <f>'Summary TC'!B32</f>
        <v>0</v>
      </c>
      <c r="C32" s="24">
        <f>'Summary TC'!C32</f>
        <v>0</v>
      </c>
      <c r="D32" s="24" t="str">
        <f>'Summary TC'!D32</f>
        <v>PMPM</v>
      </c>
      <c r="E32" s="73">
        <f>SUMIF('WOW PMPM &amp; Agg'!$B$10:$B$39,SummaryTC_AP!$B31,'WOW PMPM &amp; Agg'!D$10:D$39)</f>
        <v>0</v>
      </c>
      <c r="F32" s="74">
        <f>SUMIF('WOW PMPM &amp; Agg'!$B$10:$B$39,SummaryTC_AP!$B31,'WOW PMPM &amp; Agg'!E$10:E$39)</f>
        <v>0</v>
      </c>
      <c r="G32" s="74">
        <f>SUMIF('WOW PMPM &amp; Agg'!$B$10:$B$39,SummaryTC_AP!$B31,'WOW PMPM &amp; Agg'!F$10:F$39)</f>
        <v>0</v>
      </c>
      <c r="H32" s="74">
        <f>SUMIF('WOW PMPM &amp; Agg'!$B$10:$B$39,SummaryTC_AP!$B31,'WOW PMPM &amp; Agg'!G$10:G$39)</f>
        <v>0</v>
      </c>
      <c r="I32" s="74">
        <f>SUMIF('WOW PMPM &amp; Agg'!$B$10:$B$39,SummaryTC_AP!$B31,'WOW PMPM &amp; Agg'!H$10:H$39)</f>
        <v>0</v>
      </c>
      <c r="J32" s="74">
        <f>SUMIF('WOW PMPM &amp; Agg'!$B$10:$B$39,SummaryTC_AP!$B31,'WOW PMPM &amp; Agg'!I$10:I$39)</f>
        <v>0</v>
      </c>
      <c r="K32" s="74">
        <f>SUMIF('WOW PMPM &amp; Agg'!$B$10:$B$39,SummaryTC_AP!$B31,'WOW PMPM &amp; Agg'!J$10:J$39)</f>
        <v>0</v>
      </c>
      <c r="L32" s="74">
        <f>SUMIF('WOW PMPM &amp; Agg'!$B$10:$B$39,SummaryTC_AP!$B31,'WOW PMPM &amp; Agg'!K$10:K$39)</f>
        <v>0</v>
      </c>
      <c r="M32" s="74">
        <f>SUMIF('WOW PMPM &amp; Agg'!$B$10:$B$39,SummaryTC_AP!$B31,'WOW PMPM &amp; Agg'!L$10:L$39)</f>
        <v>0</v>
      </c>
      <c r="N32" s="74">
        <f>SUMIF('WOW PMPM &amp; Agg'!$B$10:$B$39,SummaryTC_AP!$B31,'WOW PMPM &amp; Agg'!M$10:M$39)</f>
        <v>0</v>
      </c>
      <c r="O32" s="74">
        <f>SUMIF('WOW PMPM &amp; Agg'!$B$10:$B$39,SummaryTC_AP!$B31,'WOW PMPM &amp; Agg'!N$10:N$39)</f>
        <v>0</v>
      </c>
      <c r="P32" s="74">
        <f>SUMIF('WOW PMPM &amp; Agg'!$B$10:$B$39,SummaryTC_AP!$B31,'WOW PMPM &amp; Agg'!O$10:O$39)</f>
        <v>0</v>
      </c>
      <c r="Q32" s="74">
        <f>SUMIF('WOW PMPM &amp; Agg'!$B$10:$B$39,SummaryTC_AP!$B31,'WOW PMPM &amp; Agg'!P$10:P$39)</f>
        <v>0</v>
      </c>
      <c r="R32" s="74">
        <f>SUMIF('WOW PMPM &amp; Agg'!$B$10:$B$39,SummaryTC_AP!$B31,'WOW PMPM &amp; Agg'!Q$10:Q$39)</f>
        <v>0</v>
      </c>
      <c r="S32" s="74">
        <f>SUMIF('WOW PMPM &amp; Agg'!$B$10:$B$39,SummaryTC_AP!$B31,'WOW PMPM &amp; Agg'!R$10:R$39)</f>
        <v>0</v>
      </c>
      <c r="T32" s="74">
        <f>SUMIF('WOW PMPM &amp; Agg'!$B$10:$B$39,SummaryTC_AP!$B31,'WOW PMPM &amp; Agg'!S$10:S$39)</f>
        <v>0</v>
      </c>
      <c r="U32" s="74">
        <f>SUMIF('WOW PMPM &amp; Agg'!$B$10:$B$39,SummaryTC_AP!$B31,'WOW PMPM &amp; Agg'!T$10:T$39)</f>
        <v>0</v>
      </c>
      <c r="V32" s="74">
        <f>SUMIF('WOW PMPM &amp; Agg'!$B$10:$B$39,SummaryTC_AP!$B31,'WOW PMPM &amp; Agg'!U$10:U$39)</f>
        <v>0</v>
      </c>
      <c r="W32" s="74">
        <f>SUMIF('WOW PMPM &amp; Agg'!$B$10:$B$39,SummaryTC_AP!$B31,'WOW PMPM &amp; Agg'!V$10:V$39)</f>
        <v>0</v>
      </c>
      <c r="X32" s="74">
        <f>SUMIF('WOW PMPM &amp; Agg'!$B$10:$B$39,SummaryTC_AP!$B31,'WOW PMPM &amp; Agg'!W$10:W$39)</f>
        <v>0</v>
      </c>
      <c r="Y32" s="74">
        <f>SUMIF('WOW PMPM &amp; Agg'!$B$10:$B$39,SummaryTC_AP!$B31,'WOW PMPM &amp; Agg'!X$10:X$39)</f>
        <v>0</v>
      </c>
      <c r="Z32" s="74">
        <f>SUMIF('WOW PMPM &amp; Agg'!$B$10:$B$39,SummaryTC_AP!$B31,'WOW PMPM &amp; Agg'!Y$10:Y$39)</f>
        <v>0</v>
      </c>
      <c r="AA32" s="74">
        <f>SUMIF('WOW PMPM &amp; Agg'!$B$10:$B$39,SummaryTC_AP!$B31,'WOW PMPM &amp; Agg'!Z$10:Z$39)</f>
        <v>0</v>
      </c>
      <c r="AB32" s="74">
        <f>SUMIF('WOW PMPM &amp; Agg'!$B$10:$B$39,SummaryTC_AP!$B31,'WOW PMPM &amp; Agg'!AA$10:AA$39)</f>
        <v>0</v>
      </c>
      <c r="AC32" s="74">
        <f>SUMIF('WOW PMPM &amp; Agg'!$B$10:$B$39,SummaryTC_AP!$B31,'WOW PMPM &amp; Agg'!AB$10:AB$39)</f>
        <v>0</v>
      </c>
      <c r="AD32" s="74">
        <f>SUMIF('WOW PMPM &amp; Agg'!$B$10:$B$39,SummaryTC_AP!$B31,'WOW PMPM &amp; Agg'!AC$10:AC$39)</f>
        <v>0</v>
      </c>
      <c r="AE32" s="74">
        <f>SUMIF('WOW PMPM &amp; Agg'!$B$10:$B$39,SummaryTC_AP!$B31,'WOW PMPM &amp; Agg'!AD$10:AD$39)</f>
        <v>0</v>
      </c>
      <c r="AF32" s="74">
        <f>SUMIF('WOW PMPM &amp; Agg'!$B$10:$B$39,SummaryTC_AP!$B31,'WOW PMPM &amp; Agg'!AE$10:AE$39)</f>
        <v>0</v>
      </c>
      <c r="AG32" s="74">
        <f>SUMIF('WOW PMPM &amp; Agg'!$B$10:$B$39,SummaryTC_AP!$B31,'WOW PMPM &amp; Agg'!AF$10:AF$39)</f>
        <v>0</v>
      </c>
      <c r="AH32" s="74">
        <f>SUMIF('WOW PMPM &amp; Agg'!$B$10:$B$39,SummaryTC_AP!$B31,'WOW PMPM &amp; Agg'!AG$10:AG$39)</f>
        <v>0</v>
      </c>
      <c r="AI32" s="357"/>
    </row>
    <row r="33" spans="2:60" s="223" customFormat="1" x14ac:dyDescent="0.2">
      <c r="B33" s="24">
        <f>'Summary TC'!B33</f>
        <v>0</v>
      </c>
      <c r="C33" s="24">
        <f>'Summary TC'!C33</f>
        <v>0</v>
      </c>
      <c r="D33" s="24" t="str">
        <f>'Summary TC'!D33</f>
        <v>Mem-Mon</v>
      </c>
      <c r="E33" s="75">
        <f>SUMIF('MemMon Total'!$B$10:$B$35,SummaryTC_AP!$B31,'MemMon Total'!D$10:D$35)</f>
        <v>0</v>
      </c>
      <c r="F33" s="76">
        <f>SUMIF('MemMon Total'!$B$10:$B$35,SummaryTC_AP!$B31,'MemMon Total'!E$10:E$35)</f>
        <v>0</v>
      </c>
      <c r="G33" s="76">
        <f>SUMIF('MemMon Total'!$B$10:$B$35,SummaryTC_AP!$B31,'MemMon Total'!F$10:F$35)</f>
        <v>0</v>
      </c>
      <c r="H33" s="76">
        <f>SUMIF('MemMon Total'!$B$10:$B$35,SummaryTC_AP!$B31,'MemMon Total'!G$10:G$35)</f>
        <v>0</v>
      </c>
      <c r="I33" s="76">
        <f>SUMIF('MemMon Total'!$B$10:$B$35,SummaryTC_AP!$B31,'MemMon Total'!H$10:H$35)</f>
        <v>0</v>
      </c>
      <c r="J33" s="76">
        <f>SUMIF('MemMon Total'!$B$10:$B$35,SummaryTC_AP!$B31,'MemMon Total'!I$10:I$35)</f>
        <v>0</v>
      </c>
      <c r="K33" s="76">
        <f>SUMIF('MemMon Total'!$B$10:$B$35,SummaryTC_AP!$B31,'MemMon Total'!J$10:J$35)</f>
        <v>0</v>
      </c>
      <c r="L33" s="76">
        <f>SUMIF('MemMon Total'!$B$10:$B$35,SummaryTC_AP!$B31,'MemMon Total'!K$10:K$35)</f>
        <v>0</v>
      </c>
      <c r="M33" s="76">
        <f>SUMIF('MemMon Total'!$B$10:$B$35,SummaryTC_AP!$B31,'MemMon Total'!L$10:L$35)</f>
        <v>0</v>
      </c>
      <c r="N33" s="76">
        <f>SUMIF('MemMon Total'!$B$10:$B$35,SummaryTC_AP!$B31,'MemMon Total'!M$10:M$35)</f>
        <v>0</v>
      </c>
      <c r="O33" s="76">
        <f>SUMIF('MemMon Total'!$B$10:$B$35,SummaryTC_AP!$B31,'MemMon Total'!N$10:N$35)</f>
        <v>0</v>
      </c>
      <c r="P33" s="76">
        <f>SUMIF('MemMon Total'!$B$10:$B$35,SummaryTC_AP!$B31,'MemMon Total'!O$10:O$35)</f>
        <v>0</v>
      </c>
      <c r="Q33" s="76">
        <f>SUMIF('MemMon Total'!$B$10:$B$35,SummaryTC_AP!$B31,'MemMon Total'!P$10:P$35)</f>
        <v>0</v>
      </c>
      <c r="R33" s="76">
        <f>SUMIF('MemMon Total'!$B$10:$B$35,SummaryTC_AP!$B31,'MemMon Total'!Q$10:Q$35)</f>
        <v>0</v>
      </c>
      <c r="S33" s="76">
        <f>SUMIF('MemMon Total'!$B$10:$B$35,SummaryTC_AP!$B31,'MemMon Total'!R$10:R$35)</f>
        <v>0</v>
      </c>
      <c r="T33" s="76">
        <f>SUMIF('MemMon Total'!$B$10:$B$35,SummaryTC_AP!$B31,'MemMon Total'!S$10:S$35)</f>
        <v>0</v>
      </c>
      <c r="U33" s="76">
        <f>SUMIF('MemMon Total'!$B$10:$B$35,SummaryTC_AP!$B31,'MemMon Total'!T$10:T$35)</f>
        <v>0</v>
      </c>
      <c r="V33" s="76">
        <f>SUMIF('MemMon Total'!$B$10:$B$35,SummaryTC_AP!$B31,'MemMon Total'!U$10:U$35)</f>
        <v>0</v>
      </c>
      <c r="W33" s="76">
        <f>SUMIF('MemMon Total'!$B$10:$B$35,SummaryTC_AP!$B31,'MemMon Total'!V$10:V$35)</f>
        <v>0</v>
      </c>
      <c r="X33" s="76">
        <f>SUMIF('MemMon Total'!$B$10:$B$35,SummaryTC_AP!$B31,'MemMon Total'!W$10:W$35)</f>
        <v>0</v>
      </c>
      <c r="Y33" s="76">
        <f>SUMIF('MemMon Total'!$B$10:$B$35,SummaryTC_AP!$B31,'MemMon Total'!X$10:X$35)</f>
        <v>0</v>
      </c>
      <c r="Z33" s="76">
        <f>SUMIF('MemMon Total'!$B$10:$B$35,SummaryTC_AP!$B31,'MemMon Total'!Y$10:Y$35)</f>
        <v>0</v>
      </c>
      <c r="AA33" s="76">
        <f>SUMIF('MemMon Total'!$B$10:$B$35,SummaryTC_AP!$B31,'MemMon Total'!Z$10:Z$35)</f>
        <v>0</v>
      </c>
      <c r="AB33" s="76">
        <f>SUMIF('MemMon Total'!$B$10:$B$35,SummaryTC_AP!$B31,'MemMon Total'!AA$10:AA$35)</f>
        <v>0</v>
      </c>
      <c r="AC33" s="76">
        <f>SUMIF('MemMon Total'!$B$10:$B$35,SummaryTC_AP!$B31,'MemMon Total'!AB$10:AB$35)</f>
        <v>0</v>
      </c>
      <c r="AD33" s="76">
        <f>SUMIF('MemMon Total'!$B$10:$B$35,SummaryTC_AP!$B31,'MemMon Total'!AC$10:AC$35)</f>
        <v>0</v>
      </c>
      <c r="AE33" s="76">
        <f>SUMIF('MemMon Total'!$B$10:$B$35,SummaryTC_AP!$B31,'MemMon Total'!AD$10:AD$35)</f>
        <v>0</v>
      </c>
      <c r="AF33" s="76">
        <f>SUMIF('MemMon Total'!$B$10:$B$35,SummaryTC_AP!$B31,'MemMon Total'!AE$10:AE$35)</f>
        <v>0</v>
      </c>
      <c r="AG33" s="76">
        <f>SUMIF('MemMon Total'!$B$10:$B$35,SummaryTC_AP!$B31,'MemMon Total'!AF$10:AF$35)</f>
        <v>0</v>
      </c>
      <c r="AH33" s="76">
        <f>SUMIF('MemMon Total'!$B$10:$B$35,SummaryTC_AP!$B31,'MemMon Total'!AG$10:AG$35)</f>
        <v>0</v>
      </c>
      <c r="AI33" s="360"/>
      <c r="AJ33" s="73"/>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row>
    <row r="34" spans="2:60" x14ac:dyDescent="0.2">
      <c r="B34" s="24">
        <f>'Summary TC'!B34</f>
        <v>0</v>
      </c>
      <c r="C34" s="24">
        <f>'Summary TC'!C34</f>
        <v>0</v>
      </c>
      <c r="D34" s="24">
        <f>'Summary TC'!D34</f>
        <v>0</v>
      </c>
      <c r="E34" s="77"/>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356"/>
    </row>
    <row r="35" spans="2:60" x14ac:dyDescent="0.2">
      <c r="B35" s="24" t="str">
        <f>'Summary TC'!B35</f>
        <v>Medicaid Per Capita - WOW only</v>
      </c>
      <c r="C35" s="24">
        <f>'Summary TC'!C35</f>
        <v>0</v>
      </c>
      <c r="D35" s="24">
        <f>'Summary TC'!D35</f>
        <v>0</v>
      </c>
      <c r="E35" s="155"/>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361"/>
    </row>
    <row r="36" spans="2:60" x14ac:dyDescent="0.2">
      <c r="B36" s="24" t="str">
        <f>'Summary TC'!B36</f>
        <v>AFDC</v>
      </c>
      <c r="C36" s="24">
        <f>'Summary TC'!C36</f>
        <v>1</v>
      </c>
      <c r="D36" s="24" t="str">
        <f>'Summary TC'!D36</f>
        <v>Total</v>
      </c>
      <c r="E36" s="97">
        <f>E37*E38</f>
        <v>0</v>
      </c>
      <c r="F36" s="98">
        <f t="shared" ref="F36:AC36" si="5">F37*F38</f>
        <v>0</v>
      </c>
      <c r="G36" s="98">
        <f t="shared" si="5"/>
        <v>0</v>
      </c>
      <c r="H36" s="98">
        <f t="shared" si="5"/>
        <v>0</v>
      </c>
      <c r="I36" s="98">
        <f t="shared" si="5"/>
        <v>0</v>
      </c>
      <c r="J36" s="98">
        <f t="shared" si="5"/>
        <v>0</v>
      </c>
      <c r="K36" s="98">
        <f t="shared" si="5"/>
        <v>0</v>
      </c>
      <c r="L36" s="98">
        <f t="shared" si="5"/>
        <v>0</v>
      </c>
      <c r="M36" s="98">
        <f t="shared" si="5"/>
        <v>0</v>
      </c>
      <c r="N36" s="98">
        <f t="shared" si="5"/>
        <v>0</v>
      </c>
      <c r="O36" s="98">
        <f t="shared" si="5"/>
        <v>0</v>
      </c>
      <c r="P36" s="98">
        <f t="shared" si="5"/>
        <v>0</v>
      </c>
      <c r="Q36" s="98">
        <f t="shared" si="5"/>
        <v>0</v>
      </c>
      <c r="R36" s="98">
        <f t="shared" si="5"/>
        <v>0</v>
      </c>
      <c r="S36" s="98">
        <f t="shared" si="5"/>
        <v>0</v>
      </c>
      <c r="T36" s="98">
        <f t="shared" si="5"/>
        <v>551061906.85000002</v>
      </c>
      <c r="U36" s="98">
        <f t="shared" si="5"/>
        <v>622519887.07999992</v>
      </c>
      <c r="V36" s="98">
        <f t="shared" si="5"/>
        <v>705025037.33999991</v>
      </c>
      <c r="W36" s="98">
        <f t="shared" si="5"/>
        <v>819267282.72000003</v>
      </c>
      <c r="X36" s="98">
        <f t="shared" si="5"/>
        <v>882894064.41000009</v>
      </c>
      <c r="Y36" s="98">
        <f t="shared" si="5"/>
        <v>0</v>
      </c>
      <c r="Z36" s="98">
        <f t="shared" si="5"/>
        <v>0</v>
      </c>
      <c r="AA36" s="98">
        <f t="shared" si="5"/>
        <v>0</v>
      </c>
      <c r="AB36" s="98">
        <f t="shared" si="5"/>
        <v>0</v>
      </c>
      <c r="AC36" s="98">
        <f t="shared" si="5"/>
        <v>0</v>
      </c>
      <c r="AD36" s="98">
        <f>AD37*AD38</f>
        <v>0</v>
      </c>
      <c r="AE36" s="98">
        <f>AE37*AE38</f>
        <v>0</v>
      </c>
      <c r="AF36" s="98">
        <f>AF37*AF38</f>
        <v>0</v>
      </c>
      <c r="AG36" s="98">
        <f>AG37*AG38</f>
        <v>0</v>
      </c>
      <c r="AH36" s="98">
        <f>AH37*AH38</f>
        <v>0</v>
      </c>
      <c r="AI36" s="356"/>
    </row>
    <row r="37" spans="2:60" s="137" customFormat="1" x14ac:dyDescent="0.2">
      <c r="B37" s="24">
        <f>'Summary TC'!B37</f>
        <v>0</v>
      </c>
      <c r="C37" s="24">
        <f>'Summary TC'!C37</f>
        <v>0</v>
      </c>
      <c r="D37" s="24" t="str">
        <f>'Summary TC'!D37</f>
        <v>PMPM</v>
      </c>
      <c r="E37" s="73">
        <f>SUMIF('WOW PMPM &amp; Agg'!$B$10:$B$39,SummaryTC_AP!$B36,'WOW PMPM &amp; Agg'!D$10:D$39)</f>
        <v>0</v>
      </c>
      <c r="F37" s="74">
        <f>SUMIF('WOW PMPM &amp; Agg'!$B$10:$B$39,SummaryTC_AP!$B36,'WOW PMPM &amp; Agg'!E$10:E$39)</f>
        <v>0</v>
      </c>
      <c r="G37" s="74">
        <f>SUMIF('WOW PMPM &amp; Agg'!$B$10:$B$39,SummaryTC_AP!$B36,'WOW PMPM &amp; Agg'!F$10:F$39)</f>
        <v>0</v>
      </c>
      <c r="H37" s="74">
        <f>SUMIF('WOW PMPM &amp; Agg'!$B$10:$B$39,SummaryTC_AP!$B36,'WOW PMPM &amp; Agg'!G$10:G$39)</f>
        <v>0</v>
      </c>
      <c r="I37" s="74">
        <f>SUMIF('WOW PMPM &amp; Agg'!$B$10:$B$39,SummaryTC_AP!$B36,'WOW PMPM &amp; Agg'!H$10:H$39)</f>
        <v>0</v>
      </c>
      <c r="J37" s="74">
        <f>SUMIF('WOW PMPM &amp; Agg'!$B$10:$B$39,SummaryTC_AP!$B36,'WOW PMPM &amp; Agg'!I$10:I$39)</f>
        <v>0</v>
      </c>
      <c r="K37" s="74">
        <f>SUMIF('WOW PMPM &amp; Agg'!$B$10:$B$39,SummaryTC_AP!$B36,'WOW PMPM &amp; Agg'!J$10:J$39)</f>
        <v>0</v>
      </c>
      <c r="L37" s="74">
        <f>SUMIF('WOW PMPM &amp; Agg'!$B$10:$B$39,SummaryTC_AP!$B36,'WOW PMPM &amp; Agg'!K$10:K$39)</f>
        <v>0</v>
      </c>
      <c r="M37" s="74">
        <f>SUMIF('WOW PMPM &amp; Agg'!$B$10:$B$39,SummaryTC_AP!$B36,'WOW PMPM &amp; Agg'!L$10:L$39)</f>
        <v>0</v>
      </c>
      <c r="N37" s="74">
        <f>SUMIF('WOW PMPM &amp; Agg'!$B$10:$B$39,SummaryTC_AP!$B36,'WOW PMPM &amp; Agg'!M$10:M$39)</f>
        <v>0</v>
      </c>
      <c r="O37" s="74">
        <f>SUMIF('WOW PMPM &amp; Agg'!$B$10:$B$39,SummaryTC_AP!$B36,'WOW PMPM &amp; Agg'!N$10:N$39)</f>
        <v>0</v>
      </c>
      <c r="P37" s="74">
        <f>SUMIF('WOW PMPM &amp; Agg'!$B$10:$B$39,SummaryTC_AP!$B36,'WOW PMPM &amp; Agg'!O$10:O$39)</f>
        <v>0</v>
      </c>
      <c r="Q37" s="74">
        <f>SUMIF('WOW PMPM &amp; Agg'!$B$10:$B$39,SummaryTC_AP!$B36,'WOW PMPM &amp; Agg'!P$10:P$39)</f>
        <v>0</v>
      </c>
      <c r="R37" s="74">
        <f>SUMIF('WOW PMPM &amp; Agg'!$B$10:$B$39,SummaryTC_AP!$B36,'WOW PMPM &amp; Agg'!Q$10:Q$39)</f>
        <v>0</v>
      </c>
      <c r="S37" s="74">
        <f>SUMIF('WOW PMPM &amp; Agg'!$B$10:$B$39,SummaryTC_AP!$B36,'WOW PMPM &amp; Agg'!R$10:R$39)</f>
        <v>0</v>
      </c>
      <c r="T37" s="74">
        <f>SUMIF('WOW PMPM &amp; Agg'!$B$10:$B$39,SummaryTC_AP!$B36,'WOW PMPM &amp; Agg'!S$10:S$39)</f>
        <v>632.45000000000005</v>
      </c>
      <c r="U37" s="74">
        <f>SUMIF('WOW PMPM &amp; Agg'!$B$10:$B$39,SummaryTC_AP!$B36,'WOW PMPM &amp; Agg'!T$10:T$39)</f>
        <v>660.92</v>
      </c>
      <c r="V37" s="74">
        <f>SUMIF('WOW PMPM &amp; Agg'!$B$10:$B$39,SummaryTC_AP!$B36,'WOW PMPM &amp; Agg'!U$10:U$39)</f>
        <v>690.66</v>
      </c>
      <c r="W37" s="74">
        <f>SUMIF('WOW PMPM &amp; Agg'!$B$10:$B$39,SummaryTC_AP!$B36,'WOW PMPM &amp; Agg'!V$10:V$39)</f>
        <v>721.74</v>
      </c>
      <c r="X37" s="74">
        <f>SUMIF('WOW PMPM &amp; Agg'!$B$10:$B$39,SummaryTC_AP!$B36,'WOW PMPM &amp; Agg'!W$10:W$39)</f>
        <v>754.21</v>
      </c>
      <c r="Y37" s="74">
        <f>SUMIF('WOW PMPM &amp; Agg'!$B$10:$B$39,SummaryTC_AP!$B36,'WOW PMPM &amp; Agg'!X$10:X$39)</f>
        <v>0</v>
      </c>
      <c r="Z37" s="74">
        <f>SUMIF('WOW PMPM &amp; Agg'!$B$10:$B$39,SummaryTC_AP!$B36,'WOW PMPM &amp; Agg'!Y$10:Y$39)</f>
        <v>0</v>
      </c>
      <c r="AA37" s="74">
        <f>SUMIF('WOW PMPM &amp; Agg'!$B$10:$B$39,SummaryTC_AP!$B36,'WOW PMPM &amp; Agg'!Z$10:Z$39)</f>
        <v>0</v>
      </c>
      <c r="AB37" s="74">
        <f>SUMIF('WOW PMPM &amp; Agg'!$B$10:$B$39,SummaryTC_AP!$B36,'WOW PMPM &amp; Agg'!AA$10:AA$39)</f>
        <v>0</v>
      </c>
      <c r="AC37" s="74">
        <f>SUMIF('WOW PMPM &amp; Agg'!$B$10:$B$39,SummaryTC_AP!$B36,'WOW PMPM &amp; Agg'!AB$10:AB$39)</f>
        <v>0</v>
      </c>
      <c r="AD37" s="74">
        <f>SUMIF('WOW PMPM &amp; Agg'!$B$10:$B$39,SummaryTC_AP!$B36,'WOW PMPM &amp; Agg'!AC$10:AC$39)</f>
        <v>0</v>
      </c>
      <c r="AE37" s="74">
        <f>SUMIF('WOW PMPM &amp; Agg'!$B$10:$B$39,SummaryTC_AP!$B36,'WOW PMPM &amp; Agg'!AD$10:AD$39)</f>
        <v>0</v>
      </c>
      <c r="AF37" s="74">
        <f>SUMIF('WOW PMPM &amp; Agg'!$B$10:$B$39,SummaryTC_AP!$B36,'WOW PMPM &amp; Agg'!AE$10:AE$39)</f>
        <v>0</v>
      </c>
      <c r="AG37" s="74">
        <f>SUMIF('WOW PMPM &amp; Agg'!$B$10:$B$39,SummaryTC_AP!$B36,'WOW PMPM &amp; Agg'!AF$10:AF$39)</f>
        <v>0</v>
      </c>
      <c r="AH37" s="74">
        <f>SUMIF('WOW PMPM &amp; Agg'!$B$10:$B$39,SummaryTC_AP!$B36,'WOW PMPM &amp; Agg'!AG$10:AG$39)</f>
        <v>0</v>
      </c>
      <c r="AI37" s="357"/>
    </row>
    <row r="38" spans="2:60" s="223" customFormat="1" x14ac:dyDescent="0.2">
      <c r="B38" s="24">
        <f>'Summary TC'!B38</f>
        <v>0</v>
      </c>
      <c r="C38" s="24">
        <f>'Summary TC'!C38</f>
        <v>0</v>
      </c>
      <c r="D38" s="24" t="str">
        <f>'Summary TC'!D38</f>
        <v>Mem-Mon</v>
      </c>
      <c r="E38" s="75">
        <f>SUMIF('MemMon Total'!$B$10:$B$35,SummaryTC_AP!$B36,'MemMon Total'!D$10:D$35)</f>
        <v>0</v>
      </c>
      <c r="F38" s="76">
        <f>SUMIF('MemMon Total'!$B$10:$B$35,SummaryTC_AP!$B36,'MemMon Total'!E$10:E$35)</f>
        <v>0</v>
      </c>
      <c r="G38" s="76">
        <f>SUMIF('MemMon Total'!$B$10:$B$35,SummaryTC_AP!$B36,'MemMon Total'!F$10:F$35)</f>
        <v>0</v>
      </c>
      <c r="H38" s="76">
        <f>SUMIF('MemMon Total'!$B$10:$B$35,SummaryTC_AP!$B36,'MemMon Total'!G$10:G$35)</f>
        <v>0</v>
      </c>
      <c r="I38" s="76">
        <f>SUMIF('MemMon Total'!$B$10:$B$35,SummaryTC_AP!$B36,'MemMon Total'!H$10:H$35)</f>
        <v>0</v>
      </c>
      <c r="J38" s="76">
        <f>SUMIF('MemMon Total'!$B$10:$B$35,SummaryTC_AP!$B36,'MemMon Total'!I$10:I$35)</f>
        <v>0</v>
      </c>
      <c r="K38" s="76">
        <f>SUMIF('MemMon Total'!$B$10:$B$35,SummaryTC_AP!$B36,'MemMon Total'!J$10:J$35)</f>
        <v>0</v>
      </c>
      <c r="L38" s="76">
        <f>SUMIF('MemMon Total'!$B$10:$B$35,SummaryTC_AP!$B36,'MemMon Total'!K$10:K$35)</f>
        <v>0</v>
      </c>
      <c r="M38" s="76">
        <f>SUMIF('MemMon Total'!$B$10:$B$35,SummaryTC_AP!$B36,'MemMon Total'!L$10:L$35)</f>
        <v>0</v>
      </c>
      <c r="N38" s="76">
        <f>SUMIF('MemMon Total'!$B$10:$B$35,SummaryTC_AP!$B36,'MemMon Total'!M$10:M$35)</f>
        <v>0</v>
      </c>
      <c r="O38" s="76">
        <f>SUMIF('MemMon Total'!$B$10:$B$35,SummaryTC_AP!$B36,'MemMon Total'!N$10:N$35)</f>
        <v>0</v>
      </c>
      <c r="P38" s="76">
        <f>SUMIF('MemMon Total'!$B$10:$B$35,SummaryTC_AP!$B36,'MemMon Total'!O$10:O$35)</f>
        <v>0</v>
      </c>
      <c r="Q38" s="76">
        <f>SUMIF('MemMon Total'!$B$10:$B$35,SummaryTC_AP!$B36,'MemMon Total'!P$10:P$35)</f>
        <v>0</v>
      </c>
      <c r="R38" s="76">
        <f>SUMIF('MemMon Total'!$B$10:$B$35,SummaryTC_AP!$B36,'MemMon Total'!Q$10:Q$35)</f>
        <v>0</v>
      </c>
      <c r="S38" s="76">
        <f>SUMIF('MemMon Total'!$B$10:$B$35,SummaryTC_AP!$B36,'MemMon Total'!R$10:R$35)</f>
        <v>0</v>
      </c>
      <c r="T38" s="76">
        <f>SUMIF('MemMon Total'!$B$10:$B$35,SummaryTC_AP!$B36,'MemMon Total'!S$10:S$35)</f>
        <v>871313</v>
      </c>
      <c r="U38" s="76">
        <f>SUMIF('MemMon Total'!$B$10:$B$35,SummaryTC_AP!$B36,'MemMon Total'!T$10:T$35)</f>
        <v>941899</v>
      </c>
      <c r="V38" s="76">
        <f>SUMIF('MemMon Total'!$B$10:$B$35,SummaryTC_AP!$B36,'MemMon Total'!U$10:U$35)</f>
        <v>1020799</v>
      </c>
      <c r="W38" s="76">
        <f>SUMIF('MemMon Total'!$B$10:$B$35,SummaryTC_AP!$B36,'MemMon Total'!V$10:V$35)</f>
        <v>1135128</v>
      </c>
      <c r="X38" s="76">
        <f>SUMIF('MemMon Total'!$B$10:$B$35,SummaryTC_AP!$B36,'MemMon Total'!W$10:W$35)</f>
        <v>1170621</v>
      </c>
      <c r="Y38" s="76">
        <f>SUMIF('MemMon Total'!$B$10:$B$35,SummaryTC_AP!$B36,'MemMon Total'!X$10:X$35)</f>
        <v>0</v>
      </c>
      <c r="Z38" s="76">
        <f>SUMIF('MemMon Total'!$B$10:$B$35,SummaryTC_AP!$B36,'MemMon Total'!Y$10:Y$35)</f>
        <v>0</v>
      </c>
      <c r="AA38" s="76">
        <f>SUMIF('MemMon Total'!$B$10:$B$35,SummaryTC_AP!$B36,'MemMon Total'!Z$10:Z$35)</f>
        <v>0</v>
      </c>
      <c r="AB38" s="76">
        <f>SUMIF('MemMon Total'!$B$10:$B$35,SummaryTC_AP!$B36,'MemMon Total'!AA$10:AA$35)</f>
        <v>0</v>
      </c>
      <c r="AC38" s="76">
        <f>SUMIF('MemMon Total'!$B$10:$B$35,SummaryTC_AP!$B36,'MemMon Total'!AB$10:AB$35)</f>
        <v>0</v>
      </c>
      <c r="AD38" s="76">
        <f>SUMIF('MemMon Total'!$B$10:$B$35,SummaryTC_AP!$B36,'MemMon Total'!AC$10:AC$35)</f>
        <v>0</v>
      </c>
      <c r="AE38" s="76">
        <f>SUMIF('MemMon Total'!$B$10:$B$35,SummaryTC_AP!$B36,'MemMon Total'!AD$10:AD$35)</f>
        <v>0</v>
      </c>
      <c r="AF38" s="76">
        <f>SUMIF('MemMon Total'!$B$10:$B$35,SummaryTC_AP!$B36,'MemMon Total'!AE$10:AE$35)</f>
        <v>0</v>
      </c>
      <c r="AG38" s="76">
        <f>SUMIF('MemMon Total'!$B$10:$B$35,SummaryTC_AP!$B36,'MemMon Total'!AF$10:AF$35)</f>
        <v>0</v>
      </c>
      <c r="AH38" s="76">
        <f>SUMIF('MemMon Total'!$B$10:$B$35,SummaryTC_AP!$B36,'MemMon Total'!AG$10:AG$35)</f>
        <v>0</v>
      </c>
      <c r="AI38" s="359"/>
    </row>
    <row r="39" spans="2:60" x14ac:dyDescent="0.2">
      <c r="B39" s="24">
        <f>'Summary TC'!B39</f>
        <v>0</v>
      </c>
      <c r="C39" s="24">
        <f>'Summary TC'!C39</f>
        <v>0</v>
      </c>
      <c r="D39" s="24">
        <f>'Summary TC'!D39</f>
        <v>0</v>
      </c>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361"/>
    </row>
    <row r="40" spans="2:60" x14ac:dyDescent="0.2">
      <c r="B40" s="24" t="str">
        <f>'Summary TC'!B40</f>
        <v>PWO</v>
      </c>
      <c r="C40" s="24">
        <f>'Summary TC'!C40</f>
        <v>2</v>
      </c>
      <c r="D40" s="24" t="str">
        <f>'Summary TC'!D40</f>
        <v>Total</v>
      </c>
      <c r="E40" s="97">
        <f t="shared" ref="E40:AC40" si="6">E41*E42</f>
        <v>0</v>
      </c>
      <c r="F40" s="98">
        <f t="shared" si="6"/>
        <v>0</v>
      </c>
      <c r="G40" s="98">
        <f t="shared" si="6"/>
        <v>0</v>
      </c>
      <c r="H40" s="98">
        <f t="shared" si="6"/>
        <v>0</v>
      </c>
      <c r="I40" s="98">
        <f t="shared" si="6"/>
        <v>0</v>
      </c>
      <c r="J40" s="98">
        <f t="shared" si="6"/>
        <v>0</v>
      </c>
      <c r="K40" s="98">
        <f t="shared" si="6"/>
        <v>0</v>
      </c>
      <c r="L40" s="98">
        <f t="shared" si="6"/>
        <v>0</v>
      </c>
      <c r="M40" s="98">
        <f t="shared" si="6"/>
        <v>0</v>
      </c>
      <c r="N40" s="98">
        <f t="shared" si="6"/>
        <v>0</v>
      </c>
      <c r="O40" s="98">
        <f t="shared" si="6"/>
        <v>0</v>
      </c>
      <c r="P40" s="98">
        <f t="shared" si="6"/>
        <v>0</v>
      </c>
      <c r="Q40" s="98">
        <f t="shared" si="6"/>
        <v>0</v>
      </c>
      <c r="R40" s="98">
        <f t="shared" si="6"/>
        <v>0</v>
      </c>
      <c r="S40" s="98">
        <f t="shared" si="6"/>
        <v>0</v>
      </c>
      <c r="T40" s="98">
        <f t="shared" si="6"/>
        <v>319602171.27999997</v>
      </c>
      <c r="U40" s="98">
        <f t="shared" si="6"/>
        <v>295727826.5</v>
      </c>
      <c r="V40" s="98">
        <f t="shared" si="6"/>
        <v>282971677.67000002</v>
      </c>
      <c r="W40" s="98">
        <f t="shared" si="6"/>
        <v>282981293.01000005</v>
      </c>
      <c r="X40" s="98">
        <f t="shared" si="6"/>
        <v>325321595.06</v>
      </c>
      <c r="Y40" s="98">
        <f t="shared" si="6"/>
        <v>0</v>
      </c>
      <c r="Z40" s="98">
        <f t="shared" si="6"/>
        <v>0</v>
      </c>
      <c r="AA40" s="98">
        <f t="shared" si="6"/>
        <v>0</v>
      </c>
      <c r="AB40" s="98">
        <f t="shared" si="6"/>
        <v>0</v>
      </c>
      <c r="AC40" s="98">
        <f t="shared" si="6"/>
        <v>0</v>
      </c>
      <c r="AD40" s="98">
        <f>AD41*AD42</f>
        <v>0</v>
      </c>
      <c r="AE40" s="98">
        <f>AE41*AE42</f>
        <v>0</v>
      </c>
      <c r="AF40" s="98">
        <f>AF41*AF42</f>
        <v>0</v>
      </c>
      <c r="AG40" s="98">
        <f>AG41*AG42</f>
        <v>0</v>
      </c>
      <c r="AH40" s="98">
        <f>AH41*AH42</f>
        <v>0</v>
      </c>
      <c r="AI40" s="361"/>
    </row>
    <row r="41" spans="2:60" s="137" customFormat="1" x14ac:dyDescent="0.2">
      <c r="B41" s="24">
        <f>'Summary TC'!B41</f>
        <v>0</v>
      </c>
      <c r="C41" s="24">
        <f>'Summary TC'!C41</f>
        <v>0</v>
      </c>
      <c r="D41" s="24" t="str">
        <f>'Summary TC'!D41</f>
        <v>PMPM</v>
      </c>
      <c r="E41" s="73">
        <f>SUMIF('WOW PMPM &amp; Agg'!$B$10:$B$39,SummaryTC_AP!$B40,'WOW PMPM &amp; Agg'!D$10:D$39)</f>
        <v>0</v>
      </c>
      <c r="F41" s="74">
        <f>SUMIF('WOW PMPM &amp; Agg'!$B$10:$B$39,SummaryTC_AP!$B40,'WOW PMPM &amp; Agg'!E$10:E$39)</f>
        <v>0</v>
      </c>
      <c r="G41" s="74">
        <f>SUMIF('WOW PMPM &amp; Agg'!$B$10:$B$39,SummaryTC_AP!$B40,'WOW PMPM &amp; Agg'!F$10:F$39)</f>
        <v>0</v>
      </c>
      <c r="H41" s="74">
        <f>SUMIF('WOW PMPM &amp; Agg'!$B$10:$B$39,SummaryTC_AP!$B40,'WOW PMPM &amp; Agg'!G$10:G$39)</f>
        <v>0</v>
      </c>
      <c r="I41" s="74">
        <f>SUMIF('WOW PMPM &amp; Agg'!$B$10:$B$39,SummaryTC_AP!$B40,'WOW PMPM &amp; Agg'!H$10:H$39)</f>
        <v>0</v>
      </c>
      <c r="J41" s="74">
        <f>SUMIF('WOW PMPM &amp; Agg'!$B$10:$B$39,SummaryTC_AP!$B40,'WOW PMPM &amp; Agg'!I$10:I$39)</f>
        <v>0</v>
      </c>
      <c r="K41" s="74">
        <f>SUMIF('WOW PMPM &amp; Agg'!$B$10:$B$39,SummaryTC_AP!$B40,'WOW PMPM &amp; Agg'!J$10:J$39)</f>
        <v>0</v>
      </c>
      <c r="L41" s="74">
        <f>SUMIF('WOW PMPM &amp; Agg'!$B$10:$B$39,SummaryTC_AP!$B40,'WOW PMPM &amp; Agg'!K$10:K$39)</f>
        <v>0</v>
      </c>
      <c r="M41" s="74">
        <f>SUMIF('WOW PMPM &amp; Agg'!$B$10:$B$39,SummaryTC_AP!$B40,'WOW PMPM &amp; Agg'!L$10:L$39)</f>
        <v>0</v>
      </c>
      <c r="N41" s="74">
        <f>SUMIF('WOW PMPM &amp; Agg'!$B$10:$B$39,SummaryTC_AP!$B40,'WOW PMPM &amp; Agg'!M$10:M$39)</f>
        <v>0</v>
      </c>
      <c r="O41" s="74">
        <f>SUMIF('WOW PMPM &amp; Agg'!$B$10:$B$39,SummaryTC_AP!$B40,'WOW PMPM &amp; Agg'!N$10:N$39)</f>
        <v>0</v>
      </c>
      <c r="P41" s="74">
        <f>SUMIF('WOW PMPM &amp; Agg'!$B$10:$B$39,SummaryTC_AP!$B40,'WOW PMPM &amp; Agg'!O$10:O$39)</f>
        <v>0</v>
      </c>
      <c r="Q41" s="74">
        <f>SUMIF('WOW PMPM &amp; Agg'!$B$10:$B$39,SummaryTC_AP!$B40,'WOW PMPM &amp; Agg'!P$10:P$39)</f>
        <v>0</v>
      </c>
      <c r="R41" s="74">
        <f>SUMIF('WOW PMPM &amp; Agg'!$B$10:$B$39,SummaryTC_AP!$B40,'WOW PMPM &amp; Agg'!Q$10:Q$39)</f>
        <v>0</v>
      </c>
      <c r="S41" s="74">
        <f>SUMIF('WOW PMPM &amp; Agg'!$B$10:$B$39,SummaryTC_AP!$B40,'WOW PMPM &amp; Agg'!R$10:R$39)</f>
        <v>0</v>
      </c>
      <c r="T41" s="74">
        <f>SUMIF('WOW PMPM &amp; Agg'!$B$10:$B$39,SummaryTC_AP!$B40,'WOW PMPM &amp; Agg'!S$10:S$39)</f>
        <v>2442.62</v>
      </c>
      <c r="U41" s="74">
        <f>SUMIF('WOW PMPM &amp; Agg'!$B$10:$B$39,SummaryTC_AP!$B40,'WOW PMPM &amp; Agg'!T$10:T$39)</f>
        <v>2559.86</v>
      </c>
      <c r="V41" s="74">
        <f>SUMIF('WOW PMPM &amp; Agg'!$B$10:$B$39,SummaryTC_AP!$B40,'WOW PMPM &amp; Agg'!U$10:U$39)</f>
        <v>2682.73</v>
      </c>
      <c r="W41" s="74">
        <f>SUMIF('WOW PMPM &amp; Agg'!$B$10:$B$39,SummaryTC_AP!$B40,'WOW PMPM &amp; Agg'!V$10:V$39)</f>
        <v>2811.51</v>
      </c>
      <c r="X41" s="74">
        <f>SUMIF('WOW PMPM &amp; Agg'!$B$10:$B$39,SummaryTC_AP!$B40,'WOW PMPM &amp; Agg'!W$10:W$39)</f>
        <v>2946.46</v>
      </c>
      <c r="Y41" s="74">
        <f>SUMIF('WOW PMPM &amp; Agg'!$B$10:$B$39,SummaryTC_AP!$B40,'WOW PMPM &amp; Agg'!X$10:X$39)</f>
        <v>0</v>
      </c>
      <c r="Z41" s="74">
        <f>SUMIF('WOW PMPM &amp; Agg'!$B$10:$B$39,SummaryTC_AP!$B40,'WOW PMPM &amp; Agg'!Y$10:Y$39)</f>
        <v>0</v>
      </c>
      <c r="AA41" s="74">
        <f>SUMIF('WOW PMPM &amp; Agg'!$B$10:$B$39,SummaryTC_AP!$B40,'WOW PMPM &amp; Agg'!Z$10:Z$39)</f>
        <v>0</v>
      </c>
      <c r="AB41" s="74">
        <f>SUMIF('WOW PMPM &amp; Agg'!$B$10:$B$39,SummaryTC_AP!$B40,'WOW PMPM &amp; Agg'!AA$10:AA$39)</f>
        <v>0</v>
      </c>
      <c r="AC41" s="74">
        <f>SUMIF('WOW PMPM &amp; Agg'!$B$10:$B$39,SummaryTC_AP!$B40,'WOW PMPM &amp; Agg'!AB$10:AB$39)</f>
        <v>0</v>
      </c>
      <c r="AD41" s="74">
        <f>SUMIF('WOW PMPM &amp; Agg'!$B$10:$B$39,SummaryTC_AP!$B40,'WOW PMPM &amp; Agg'!AC$10:AC$39)</f>
        <v>0</v>
      </c>
      <c r="AE41" s="74">
        <f>SUMIF('WOW PMPM &amp; Agg'!$B$10:$B$39,SummaryTC_AP!$B40,'WOW PMPM &amp; Agg'!AD$10:AD$39)</f>
        <v>0</v>
      </c>
      <c r="AF41" s="74">
        <f>SUMIF('WOW PMPM &amp; Agg'!$B$10:$B$39,SummaryTC_AP!$B40,'WOW PMPM &amp; Agg'!AE$10:AE$39)</f>
        <v>0</v>
      </c>
      <c r="AG41" s="74">
        <f>SUMIF('WOW PMPM &amp; Agg'!$B$10:$B$39,SummaryTC_AP!$B40,'WOW PMPM &amp; Agg'!AF$10:AF$39)</f>
        <v>0</v>
      </c>
      <c r="AH41" s="74">
        <f>SUMIF('WOW PMPM &amp; Agg'!$B$10:$B$39,SummaryTC_AP!$B40,'WOW PMPM &amp; Agg'!AG$10:AG$39)</f>
        <v>0</v>
      </c>
      <c r="AI41" s="243"/>
    </row>
    <row r="42" spans="2:60" x14ac:dyDescent="0.2">
      <c r="B42" s="24">
        <f>'Summary TC'!B42</f>
        <v>0</v>
      </c>
      <c r="C42" s="24">
        <f>'Summary TC'!C42</f>
        <v>0</v>
      </c>
      <c r="D42" s="24" t="str">
        <f>'Summary TC'!D42</f>
        <v>Mem-Mon</v>
      </c>
      <c r="E42" s="75">
        <f>SUMIF('MemMon Total'!$B$10:$B$35,SummaryTC_AP!$B40,'MemMon Total'!D$10:D$35)</f>
        <v>0</v>
      </c>
      <c r="F42" s="76">
        <f>SUMIF('MemMon Total'!$B$10:$B$35,SummaryTC_AP!$B40,'MemMon Total'!E$10:E$35)</f>
        <v>0</v>
      </c>
      <c r="G42" s="76">
        <f>SUMIF('MemMon Total'!$B$10:$B$35,SummaryTC_AP!$B40,'MemMon Total'!F$10:F$35)</f>
        <v>0</v>
      </c>
      <c r="H42" s="76">
        <f>SUMIF('MemMon Total'!$B$10:$B$35,SummaryTC_AP!$B40,'MemMon Total'!G$10:G$35)</f>
        <v>0</v>
      </c>
      <c r="I42" s="76">
        <f>SUMIF('MemMon Total'!$B$10:$B$35,SummaryTC_AP!$B40,'MemMon Total'!H$10:H$35)</f>
        <v>0</v>
      </c>
      <c r="J42" s="76">
        <f>SUMIF('MemMon Total'!$B$10:$B$35,SummaryTC_AP!$B40,'MemMon Total'!I$10:I$35)</f>
        <v>0</v>
      </c>
      <c r="K42" s="76">
        <f>SUMIF('MemMon Total'!$B$10:$B$35,SummaryTC_AP!$B40,'MemMon Total'!J$10:J$35)</f>
        <v>0</v>
      </c>
      <c r="L42" s="76">
        <f>SUMIF('MemMon Total'!$B$10:$B$35,SummaryTC_AP!$B40,'MemMon Total'!K$10:K$35)</f>
        <v>0</v>
      </c>
      <c r="M42" s="76">
        <f>SUMIF('MemMon Total'!$B$10:$B$35,SummaryTC_AP!$B40,'MemMon Total'!L$10:L$35)</f>
        <v>0</v>
      </c>
      <c r="N42" s="76">
        <f>SUMIF('MemMon Total'!$B$10:$B$35,SummaryTC_AP!$B40,'MemMon Total'!M$10:M$35)</f>
        <v>0</v>
      </c>
      <c r="O42" s="76">
        <f>SUMIF('MemMon Total'!$B$10:$B$35,SummaryTC_AP!$B40,'MemMon Total'!N$10:N$35)</f>
        <v>0</v>
      </c>
      <c r="P42" s="76">
        <f>SUMIF('MemMon Total'!$B$10:$B$35,SummaryTC_AP!$B40,'MemMon Total'!O$10:O$35)</f>
        <v>0</v>
      </c>
      <c r="Q42" s="76">
        <f>SUMIF('MemMon Total'!$B$10:$B$35,SummaryTC_AP!$B40,'MemMon Total'!P$10:P$35)</f>
        <v>0</v>
      </c>
      <c r="R42" s="76">
        <f>SUMIF('MemMon Total'!$B$10:$B$35,SummaryTC_AP!$B40,'MemMon Total'!Q$10:Q$35)</f>
        <v>0</v>
      </c>
      <c r="S42" s="76">
        <f>SUMIF('MemMon Total'!$B$10:$B$35,SummaryTC_AP!$B40,'MemMon Total'!R$10:R$35)</f>
        <v>0</v>
      </c>
      <c r="T42" s="76">
        <f>SUMIF('MemMon Total'!$B$10:$B$35,SummaryTC_AP!$B40,'MemMon Total'!S$10:S$35)</f>
        <v>130844</v>
      </c>
      <c r="U42" s="76">
        <f>SUMIF('MemMon Total'!$B$10:$B$35,SummaryTC_AP!$B40,'MemMon Total'!T$10:T$35)</f>
        <v>115525</v>
      </c>
      <c r="V42" s="76">
        <f>SUMIF('MemMon Total'!$B$10:$B$35,SummaryTC_AP!$B40,'MemMon Total'!U$10:U$35)</f>
        <v>105479</v>
      </c>
      <c r="W42" s="76">
        <f>SUMIF('MemMon Total'!$B$10:$B$35,SummaryTC_AP!$B40,'MemMon Total'!V$10:V$35)</f>
        <v>100651</v>
      </c>
      <c r="X42" s="76">
        <f>SUMIF('MemMon Total'!$B$10:$B$35,SummaryTC_AP!$B40,'MemMon Total'!W$10:W$35)</f>
        <v>110411</v>
      </c>
      <c r="Y42" s="76">
        <f>SUMIF('MemMon Total'!$B$10:$B$35,SummaryTC_AP!$B40,'MemMon Total'!X$10:X$35)</f>
        <v>0</v>
      </c>
      <c r="Z42" s="76">
        <f>SUMIF('MemMon Total'!$B$10:$B$35,SummaryTC_AP!$B40,'MemMon Total'!Y$10:Y$35)</f>
        <v>0</v>
      </c>
      <c r="AA42" s="76">
        <f>SUMIF('MemMon Total'!$B$10:$B$35,SummaryTC_AP!$B40,'MemMon Total'!Z$10:Z$35)</f>
        <v>0</v>
      </c>
      <c r="AB42" s="76">
        <f>SUMIF('MemMon Total'!$B$10:$B$35,SummaryTC_AP!$B40,'MemMon Total'!AA$10:AA$35)</f>
        <v>0</v>
      </c>
      <c r="AC42" s="76">
        <f>SUMIF('MemMon Total'!$B$10:$B$35,SummaryTC_AP!$B40,'MemMon Total'!AB$10:AB$35)</f>
        <v>0</v>
      </c>
      <c r="AD42" s="76">
        <f>SUMIF('MemMon Total'!$B$10:$B$35,SummaryTC_AP!$B40,'MemMon Total'!AC$10:AC$35)</f>
        <v>0</v>
      </c>
      <c r="AE42" s="76">
        <f>SUMIF('MemMon Total'!$B$10:$B$35,SummaryTC_AP!$B40,'MemMon Total'!AD$10:AD$35)</f>
        <v>0</v>
      </c>
      <c r="AF42" s="76">
        <f>SUMIF('MemMon Total'!$B$10:$B$35,SummaryTC_AP!$B40,'MemMon Total'!AE$10:AE$35)</f>
        <v>0</v>
      </c>
      <c r="AG42" s="76">
        <f>SUMIF('MemMon Total'!$B$10:$B$35,SummaryTC_AP!$B40,'MemMon Total'!AF$10:AF$35)</f>
        <v>0</v>
      </c>
      <c r="AH42" s="76">
        <f>SUMIF('MemMon Total'!$B$10:$B$35,SummaryTC_AP!$B40,'MemMon Total'!AG$10:AG$35)</f>
        <v>0</v>
      </c>
      <c r="AI42" s="361"/>
    </row>
    <row r="43" spans="2:60" x14ac:dyDescent="0.2">
      <c r="B43" s="24">
        <f>'Summary TC'!B43</f>
        <v>0</v>
      </c>
      <c r="C43" s="24">
        <f>'Summary TC'!C43</f>
        <v>0</v>
      </c>
      <c r="D43" s="24">
        <f>'Summary TC'!D43</f>
        <v>0</v>
      </c>
      <c r="E43" s="155"/>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361"/>
    </row>
    <row r="44" spans="2:60" x14ac:dyDescent="0.2">
      <c r="B44" s="24" t="str">
        <f>'Summary TC'!B44</f>
        <v>CMO</v>
      </c>
      <c r="C44" s="24">
        <f>'Summary TC'!C44</f>
        <v>3</v>
      </c>
      <c r="D44" s="24" t="str">
        <f>'Summary TC'!D44</f>
        <v>Total</v>
      </c>
      <c r="E44" s="97">
        <f>E45*E46</f>
        <v>0</v>
      </c>
      <c r="F44" s="98">
        <f t="shared" ref="F44:AC44" si="7">F45*F46</f>
        <v>0</v>
      </c>
      <c r="G44" s="98">
        <f t="shared" si="7"/>
        <v>0</v>
      </c>
      <c r="H44" s="98">
        <f t="shared" si="7"/>
        <v>0</v>
      </c>
      <c r="I44" s="98">
        <f t="shared" si="7"/>
        <v>0</v>
      </c>
      <c r="J44" s="98">
        <f t="shared" si="7"/>
        <v>0</v>
      </c>
      <c r="K44" s="98">
        <f t="shared" si="7"/>
        <v>0</v>
      </c>
      <c r="L44" s="98">
        <f t="shared" si="7"/>
        <v>0</v>
      </c>
      <c r="M44" s="98">
        <f t="shared" si="7"/>
        <v>0</v>
      </c>
      <c r="N44" s="98">
        <f t="shared" si="7"/>
        <v>0</v>
      </c>
      <c r="O44" s="98">
        <f t="shared" si="7"/>
        <v>0</v>
      </c>
      <c r="P44" s="98">
        <f t="shared" si="7"/>
        <v>0</v>
      </c>
      <c r="Q44" s="98">
        <f t="shared" si="7"/>
        <v>0</v>
      </c>
      <c r="R44" s="98">
        <f t="shared" si="7"/>
        <v>0</v>
      </c>
      <c r="S44" s="98">
        <f t="shared" si="7"/>
        <v>0</v>
      </c>
      <c r="T44" s="98">
        <f t="shared" si="7"/>
        <v>2862805019.7599998</v>
      </c>
      <c r="U44" s="98">
        <f t="shared" si="7"/>
        <v>2893022854.6100001</v>
      </c>
      <c r="V44" s="98">
        <f t="shared" si="7"/>
        <v>2993281322.2400002</v>
      </c>
      <c r="W44" s="98">
        <f t="shared" si="7"/>
        <v>3308333544.2999997</v>
      </c>
      <c r="X44" s="98">
        <f t="shared" si="7"/>
        <v>3506845559.52</v>
      </c>
      <c r="Y44" s="98">
        <f t="shared" si="7"/>
        <v>0</v>
      </c>
      <c r="Z44" s="98">
        <f t="shared" si="7"/>
        <v>0</v>
      </c>
      <c r="AA44" s="98">
        <f t="shared" si="7"/>
        <v>0</v>
      </c>
      <c r="AB44" s="98">
        <f t="shared" si="7"/>
        <v>0</v>
      </c>
      <c r="AC44" s="98">
        <f t="shared" si="7"/>
        <v>0</v>
      </c>
      <c r="AD44" s="98">
        <f>AD45*AD46</f>
        <v>0</v>
      </c>
      <c r="AE44" s="98">
        <f>AE45*AE46</f>
        <v>0</v>
      </c>
      <c r="AF44" s="98">
        <f>AF45*AF46</f>
        <v>0</v>
      </c>
      <c r="AG44" s="98">
        <f>AG45*AG46</f>
        <v>0</v>
      </c>
      <c r="AH44" s="98">
        <f>AH45*AH46</f>
        <v>0</v>
      </c>
      <c r="AI44" s="361"/>
    </row>
    <row r="45" spans="2:60" s="137" customFormat="1" x14ac:dyDescent="0.2">
      <c r="B45" s="24">
        <f>'Summary TC'!B45</f>
        <v>0</v>
      </c>
      <c r="C45" s="24">
        <f>'Summary TC'!C45</f>
        <v>0</v>
      </c>
      <c r="D45" s="24" t="str">
        <f>'Summary TC'!D45</f>
        <v>PMPM</v>
      </c>
      <c r="E45" s="73">
        <f>SUMIF('WOW PMPM &amp; Agg'!$B$10:$B$39,SummaryTC_AP!$B44,'WOW PMPM &amp; Agg'!D$10:D$39)</f>
        <v>0</v>
      </c>
      <c r="F45" s="74">
        <f>SUMIF('WOW PMPM &amp; Agg'!$B$10:$B$39,SummaryTC_AP!$B44,'WOW PMPM &amp; Agg'!E$10:E$39)</f>
        <v>0</v>
      </c>
      <c r="G45" s="74">
        <f>SUMIF('WOW PMPM &amp; Agg'!$B$10:$B$39,SummaryTC_AP!$B44,'WOW PMPM &amp; Agg'!F$10:F$39)</f>
        <v>0</v>
      </c>
      <c r="H45" s="74">
        <f>SUMIF('WOW PMPM &amp; Agg'!$B$10:$B$39,SummaryTC_AP!$B44,'WOW PMPM &amp; Agg'!G$10:G$39)</f>
        <v>0</v>
      </c>
      <c r="I45" s="74">
        <f>SUMIF('WOW PMPM &amp; Agg'!$B$10:$B$39,SummaryTC_AP!$B44,'WOW PMPM &amp; Agg'!H$10:H$39)</f>
        <v>0</v>
      </c>
      <c r="J45" s="74">
        <f>SUMIF('WOW PMPM &amp; Agg'!$B$10:$B$39,SummaryTC_AP!$B44,'WOW PMPM &amp; Agg'!I$10:I$39)</f>
        <v>0</v>
      </c>
      <c r="K45" s="74">
        <f>SUMIF('WOW PMPM &amp; Agg'!$B$10:$B$39,SummaryTC_AP!$B44,'WOW PMPM &amp; Agg'!J$10:J$39)</f>
        <v>0</v>
      </c>
      <c r="L45" s="74">
        <f>SUMIF('WOW PMPM &amp; Agg'!$B$10:$B$39,SummaryTC_AP!$B44,'WOW PMPM &amp; Agg'!K$10:K$39)</f>
        <v>0</v>
      </c>
      <c r="M45" s="74">
        <f>SUMIF('WOW PMPM &amp; Agg'!$B$10:$B$39,SummaryTC_AP!$B44,'WOW PMPM &amp; Agg'!L$10:L$39)</f>
        <v>0</v>
      </c>
      <c r="N45" s="74">
        <f>SUMIF('WOW PMPM &amp; Agg'!$B$10:$B$39,SummaryTC_AP!$B44,'WOW PMPM &amp; Agg'!M$10:M$39)</f>
        <v>0</v>
      </c>
      <c r="O45" s="74">
        <f>SUMIF('WOW PMPM &amp; Agg'!$B$10:$B$39,SummaryTC_AP!$B44,'WOW PMPM &amp; Agg'!N$10:N$39)</f>
        <v>0</v>
      </c>
      <c r="P45" s="74">
        <f>SUMIF('WOW PMPM &amp; Agg'!$B$10:$B$39,SummaryTC_AP!$B44,'WOW PMPM &amp; Agg'!O$10:O$39)</f>
        <v>0</v>
      </c>
      <c r="Q45" s="74">
        <f>SUMIF('WOW PMPM &amp; Agg'!$B$10:$B$39,SummaryTC_AP!$B44,'WOW PMPM &amp; Agg'!P$10:P$39)</f>
        <v>0</v>
      </c>
      <c r="R45" s="74">
        <f>SUMIF('WOW PMPM &amp; Agg'!$B$10:$B$39,SummaryTC_AP!$B44,'WOW PMPM &amp; Agg'!Q$10:Q$39)</f>
        <v>0</v>
      </c>
      <c r="S45" s="74">
        <f>SUMIF('WOW PMPM &amp; Agg'!$B$10:$B$39,SummaryTC_AP!$B44,'WOW PMPM &amp; Agg'!R$10:R$39)</f>
        <v>0</v>
      </c>
      <c r="T45" s="74">
        <f>SUMIF('WOW PMPM &amp; Agg'!$B$10:$B$39,SummaryTC_AP!$B44,'WOW PMPM &amp; Agg'!S$10:S$39)</f>
        <v>893.52</v>
      </c>
      <c r="U45" s="74">
        <f>SUMIF('WOW PMPM &amp; Agg'!$B$10:$B$39,SummaryTC_AP!$B44,'WOW PMPM &amp; Agg'!T$10:T$39)</f>
        <v>927.47</v>
      </c>
      <c r="V45" s="74">
        <f>SUMIF('WOW PMPM &amp; Agg'!$B$10:$B$39,SummaryTC_AP!$B44,'WOW PMPM &amp; Agg'!U$10:U$39)</f>
        <v>962.72</v>
      </c>
      <c r="W45" s="74">
        <f>SUMIF('WOW PMPM &amp; Agg'!$B$10:$B$39,SummaryTC_AP!$B44,'WOW PMPM &amp; Agg'!V$10:V$39)</f>
        <v>999.3</v>
      </c>
      <c r="X45" s="74">
        <f>SUMIF('WOW PMPM &amp; Agg'!$B$10:$B$39,SummaryTC_AP!$B44,'WOW PMPM &amp; Agg'!W$10:W$39)</f>
        <v>1037.28</v>
      </c>
      <c r="Y45" s="74">
        <f>SUMIF('WOW PMPM &amp; Agg'!$B$10:$B$39,SummaryTC_AP!$B44,'WOW PMPM &amp; Agg'!X$10:X$39)</f>
        <v>0</v>
      </c>
      <c r="Z45" s="74">
        <f>SUMIF('WOW PMPM &amp; Agg'!$B$10:$B$39,SummaryTC_AP!$B44,'WOW PMPM &amp; Agg'!Y$10:Y$39)</f>
        <v>0</v>
      </c>
      <c r="AA45" s="74">
        <f>SUMIF('WOW PMPM &amp; Agg'!$B$10:$B$39,SummaryTC_AP!$B44,'WOW PMPM &amp; Agg'!Z$10:Z$39)</f>
        <v>0</v>
      </c>
      <c r="AB45" s="74">
        <f>SUMIF('WOW PMPM &amp; Agg'!$B$10:$B$39,SummaryTC_AP!$B44,'WOW PMPM &amp; Agg'!AA$10:AA$39)</f>
        <v>0</v>
      </c>
      <c r="AC45" s="74">
        <f>SUMIF('WOW PMPM &amp; Agg'!$B$10:$B$39,SummaryTC_AP!$B44,'WOW PMPM &amp; Agg'!AB$10:AB$39)</f>
        <v>0</v>
      </c>
      <c r="AD45" s="74">
        <f>SUMIF('WOW PMPM &amp; Agg'!$B$10:$B$39,SummaryTC_AP!$B44,'WOW PMPM &amp; Agg'!AC$10:AC$39)</f>
        <v>0</v>
      </c>
      <c r="AE45" s="74">
        <f>SUMIF('WOW PMPM &amp; Agg'!$B$10:$B$39,SummaryTC_AP!$B44,'WOW PMPM &amp; Agg'!AD$10:AD$39)</f>
        <v>0</v>
      </c>
      <c r="AF45" s="74">
        <f>SUMIF('WOW PMPM &amp; Agg'!$B$10:$B$39,SummaryTC_AP!$B44,'WOW PMPM &amp; Agg'!AE$10:AE$39)</f>
        <v>0</v>
      </c>
      <c r="AG45" s="74">
        <f>SUMIF('WOW PMPM &amp; Agg'!$B$10:$B$39,SummaryTC_AP!$B44,'WOW PMPM &amp; Agg'!AF$10:AF$39)</f>
        <v>0</v>
      </c>
      <c r="AH45" s="74">
        <f>SUMIF('WOW PMPM &amp; Agg'!$B$10:$B$39,SummaryTC_AP!$B44,'WOW PMPM &amp; Agg'!AG$10:AG$39)</f>
        <v>0</v>
      </c>
      <c r="AI45" s="243"/>
    </row>
    <row r="46" spans="2:60" x14ac:dyDescent="0.2">
      <c r="B46" s="24">
        <f>'Summary TC'!B46</f>
        <v>0</v>
      </c>
      <c r="C46" s="24">
        <f>'Summary TC'!C46</f>
        <v>0</v>
      </c>
      <c r="D46" s="24" t="str">
        <f>'Summary TC'!D46</f>
        <v>Mem-Mon</v>
      </c>
      <c r="E46" s="75">
        <f>SUMIF('MemMon Total'!$B$10:$B$35,SummaryTC_AP!$B44,'MemMon Total'!D$10:D$35)</f>
        <v>0</v>
      </c>
      <c r="F46" s="76">
        <f>SUMIF('MemMon Total'!$B$10:$B$35,SummaryTC_AP!$B44,'MemMon Total'!E$10:E$35)</f>
        <v>0</v>
      </c>
      <c r="G46" s="76">
        <f>SUMIF('MemMon Total'!$B$10:$B$35,SummaryTC_AP!$B44,'MemMon Total'!F$10:F$35)</f>
        <v>0</v>
      </c>
      <c r="H46" s="76">
        <f>SUMIF('MemMon Total'!$B$10:$B$35,SummaryTC_AP!$B44,'MemMon Total'!G$10:G$35)</f>
        <v>0</v>
      </c>
      <c r="I46" s="76">
        <f>SUMIF('MemMon Total'!$B$10:$B$35,SummaryTC_AP!$B44,'MemMon Total'!H$10:H$35)</f>
        <v>0</v>
      </c>
      <c r="J46" s="76">
        <f>SUMIF('MemMon Total'!$B$10:$B$35,SummaryTC_AP!$B44,'MemMon Total'!I$10:I$35)</f>
        <v>0</v>
      </c>
      <c r="K46" s="76">
        <f>SUMIF('MemMon Total'!$B$10:$B$35,SummaryTC_AP!$B44,'MemMon Total'!J$10:J$35)</f>
        <v>0</v>
      </c>
      <c r="L46" s="76">
        <f>SUMIF('MemMon Total'!$B$10:$B$35,SummaryTC_AP!$B44,'MemMon Total'!K$10:K$35)</f>
        <v>0</v>
      </c>
      <c r="M46" s="76">
        <f>SUMIF('MemMon Total'!$B$10:$B$35,SummaryTC_AP!$B44,'MemMon Total'!L$10:L$35)</f>
        <v>0</v>
      </c>
      <c r="N46" s="76">
        <f>SUMIF('MemMon Total'!$B$10:$B$35,SummaryTC_AP!$B44,'MemMon Total'!M$10:M$35)</f>
        <v>0</v>
      </c>
      <c r="O46" s="76">
        <f>SUMIF('MemMon Total'!$B$10:$B$35,SummaryTC_AP!$B44,'MemMon Total'!N$10:N$35)</f>
        <v>0</v>
      </c>
      <c r="P46" s="76">
        <f>SUMIF('MemMon Total'!$B$10:$B$35,SummaryTC_AP!$B44,'MemMon Total'!O$10:O$35)</f>
        <v>0</v>
      </c>
      <c r="Q46" s="76">
        <f>SUMIF('MemMon Total'!$B$10:$B$35,SummaryTC_AP!$B44,'MemMon Total'!P$10:P$35)</f>
        <v>0</v>
      </c>
      <c r="R46" s="76">
        <f>SUMIF('MemMon Total'!$B$10:$B$35,SummaryTC_AP!$B44,'MemMon Total'!Q$10:Q$35)</f>
        <v>0</v>
      </c>
      <c r="S46" s="76">
        <f>SUMIF('MemMon Total'!$B$10:$B$35,SummaryTC_AP!$B44,'MemMon Total'!R$10:R$35)</f>
        <v>0</v>
      </c>
      <c r="T46" s="76">
        <f>SUMIF('MemMon Total'!$B$10:$B$35,SummaryTC_AP!$B44,'MemMon Total'!S$10:S$35)</f>
        <v>3203963</v>
      </c>
      <c r="U46" s="76">
        <f>SUMIF('MemMon Total'!$B$10:$B$35,SummaryTC_AP!$B44,'MemMon Total'!T$10:T$35)</f>
        <v>3119263</v>
      </c>
      <c r="V46" s="76">
        <f>SUMIF('MemMon Total'!$B$10:$B$35,SummaryTC_AP!$B44,'MemMon Total'!U$10:U$35)</f>
        <v>3109192</v>
      </c>
      <c r="W46" s="76">
        <f>SUMIF('MemMon Total'!$B$10:$B$35,SummaryTC_AP!$B44,'MemMon Total'!V$10:V$35)</f>
        <v>3310651</v>
      </c>
      <c r="X46" s="76">
        <f>SUMIF('MemMon Total'!$B$10:$B$35,SummaryTC_AP!$B44,'MemMon Total'!W$10:W$35)</f>
        <v>3380809</v>
      </c>
      <c r="Y46" s="76">
        <f>SUMIF('MemMon Total'!$B$10:$B$35,SummaryTC_AP!$B44,'MemMon Total'!X$10:X$35)</f>
        <v>0</v>
      </c>
      <c r="Z46" s="76">
        <f>SUMIF('MemMon Total'!$B$10:$B$35,SummaryTC_AP!$B44,'MemMon Total'!Y$10:Y$35)</f>
        <v>0</v>
      </c>
      <c r="AA46" s="76">
        <f>SUMIF('MemMon Total'!$B$10:$B$35,SummaryTC_AP!$B44,'MemMon Total'!Z$10:Z$35)</f>
        <v>0</v>
      </c>
      <c r="AB46" s="76">
        <f>SUMIF('MemMon Total'!$B$10:$B$35,SummaryTC_AP!$B44,'MemMon Total'!AA$10:AA$35)</f>
        <v>0</v>
      </c>
      <c r="AC46" s="76">
        <f>SUMIF('MemMon Total'!$B$10:$B$35,SummaryTC_AP!$B44,'MemMon Total'!AB$10:AB$35)</f>
        <v>0</v>
      </c>
      <c r="AD46" s="76">
        <f>SUMIF('MemMon Total'!$B$10:$B$35,SummaryTC_AP!$B44,'MemMon Total'!AC$10:AC$35)</f>
        <v>0</v>
      </c>
      <c r="AE46" s="76">
        <f>SUMIF('MemMon Total'!$B$10:$B$35,SummaryTC_AP!$B44,'MemMon Total'!AD$10:AD$35)</f>
        <v>0</v>
      </c>
      <c r="AF46" s="76">
        <f>SUMIF('MemMon Total'!$B$10:$B$35,SummaryTC_AP!$B44,'MemMon Total'!AE$10:AE$35)</f>
        <v>0</v>
      </c>
      <c r="AG46" s="76">
        <f>SUMIF('MemMon Total'!$B$10:$B$35,SummaryTC_AP!$B44,'MemMon Total'!AF$10:AF$35)</f>
        <v>0</v>
      </c>
      <c r="AH46" s="76">
        <f>SUMIF('MemMon Total'!$B$10:$B$35,SummaryTC_AP!$B44,'MemMon Total'!AG$10:AG$35)</f>
        <v>0</v>
      </c>
      <c r="AI46" s="361"/>
    </row>
    <row r="47" spans="2:60" x14ac:dyDescent="0.2">
      <c r="B47" s="24">
        <f>'Summary TC'!B47</f>
        <v>0</v>
      </c>
      <c r="C47" s="24">
        <f>'Summary TC'!C47</f>
        <v>0</v>
      </c>
      <c r="D47" s="24">
        <f>'Summary TC'!D47</f>
        <v>0</v>
      </c>
      <c r="E47" s="155"/>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361"/>
    </row>
    <row r="48" spans="2:60" x14ac:dyDescent="0.2">
      <c r="B48" s="24" t="str">
        <f>'Summary TC'!B48</f>
        <v>BCCP</v>
      </c>
      <c r="C48" s="24">
        <f>'Summary TC'!C48</f>
        <v>4</v>
      </c>
      <c r="D48" s="24" t="str">
        <f>'Summary TC'!D48</f>
        <v>Total</v>
      </c>
      <c r="E48" s="97">
        <f>E49*E50</f>
        <v>0</v>
      </c>
      <c r="F48" s="98">
        <f t="shared" ref="F48:AC48" si="8">F49*F50</f>
        <v>0</v>
      </c>
      <c r="G48" s="98">
        <f t="shared" si="8"/>
        <v>0</v>
      </c>
      <c r="H48" s="98">
        <f t="shared" si="8"/>
        <v>0</v>
      </c>
      <c r="I48" s="98">
        <f t="shared" si="8"/>
        <v>0</v>
      </c>
      <c r="J48" s="98">
        <f t="shared" si="8"/>
        <v>0</v>
      </c>
      <c r="K48" s="98">
        <f t="shared" si="8"/>
        <v>0</v>
      </c>
      <c r="L48" s="98">
        <f t="shared" si="8"/>
        <v>0</v>
      </c>
      <c r="M48" s="98">
        <f t="shared" si="8"/>
        <v>0</v>
      </c>
      <c r="N48" s="98">
        <f t="shared" si="8"/>
        <v>0</v>
      </c>
      <c r="O48" s="98">
        <f t="shared" si="8"/>
        <v>0</v>
      </c>
      <c r="P48" s="98">
        <f t="shared" si="8"/>
        <v>0</v>
      </c>
      <c r="Q48" s="98">
        <f t="shared" si="8"/>
        <v>0</v>
      </c>
      <c r="R48" s="98">
        <f t="shared" si="8"/>
        <v>0</v>
      </c>
      <c r="S48" s="98">
        <f t="shared" si="8"/>
        <v>0</v>
      </c>
      <c r="T48" s="98">
        <f t="shared" si="8"/>
        <v>7076956.7000000002</v>
      </c>
      <c r="U48" s="98">
        <f t="shared" si="8"/>
        <v>7247849.7000000002</v>
      </c>
      <c r="V48" s="98">
        <f t="shared" si="8"/>
        <v>8067511.1000000006</v>
      </c>
      <c r="W48" s="98">
        <f t="shared" si="8"/>
        <v>8473521.4199999999</v>
      </c>
      <c r="X48" s="98">
        <f t="shared" si="8"/>
        <v>9794201.0099999998</v>
      </c>
      <c r="Y48" s="98">
        <f t="shared" si="8"/>
        <v>0</v>
      </c>
      <c r="Z48" s="98">
        <f t="shared" si="8"/>
        <v>0</v>
      </c>
      <c r="AA48" s="98">
        <f t="shared" si="8"/>
        <v>0</v>
      </c>
      <c r="AB48" s="98">
        <f t="shared" si="8"/>
        <v>0</v>
      </c>
      <c r="AC48" s="98">
        <f t="shared" si="8"/>
        <v>0</v>
      </c>
      <c r="AD48" s="98">
        <f>AD49*AD50</f>
        <v>0</v>
      </c>
      <c r="AE48" s="98">
        <f>AE49*AE50</f>
        <v>0</v>
      </c>
      <c r="AF48" s="98">
        <f>AF49*AF50</f>
        <v>0</v>
      </c>
      <c r="AG48" s="98">
        <f>AG49*AG50</f>
        <v>0</v>
      </c>
      <c r="AH48" s="98">
        <f>AH49*AH50</f>
        <v>0</v>
      </c>
      <c r="AI48" s="361"/>
    </row>
    <row r="49" spans="2:35" s="137" customFormat="1" x14ac:dyDescent="0.2">
      <c r="B49" s="24">
        <f>'Summary TC'!B49</f>
        <v>0</v>
      </c>
      <c r="C49" s="24">
        <f>'Summary TC'!C49</f>
        <v>0</v>
      </c>
      <c r="D49" s="24" t="str">
        <f>'Summary TC'!D49</f>
        <v>PMPM</v>
      </c>
      <c r="E49" s="73">
        <f>SUMIF('WOW PMPM &amp; Agg'!$B$10:$B$39,SummaryTC_AP!$B48,'WOW PMPM &amp; Agg'!D$10:D$39)</f>
        <v>0</v>
      </c>
      <c r="F49" s="74">
        <f>SUMIF('WOW PMPM &amp; Agg'!$B$10:$B$39,SummaryTC_AP!$B48,'WOW PMPM &amp; Agg'!E$10:E$39)</f>
        <v>0</v>
      </c>
      <c r="G49" s="74">
        <f>SUMIF('WOW PMPM &amp; Agg'!$B$10:$B$39,SummaryTC_AP!$B48,'WOW PMPM &amp; Agg'!F$10:F$39)</f>
        <v>0</v>
      </c>
      <c r="H49" s="74">
        <f>SUMIF('WOW PMPM &amp; Agg'!$B$10:$B$39,SummaryTC_AP!$B48,'WOW PMPM &amp; Agg'!G$10:G$39)</f>
        <v>0</v>
      </c>
      <c r="I49" s="74">
        <f>SUMIF('WOW PMPM &amp; Agg'!$B$10:$B$39,SummaryTC_AP!$B48,'WOW PMPM &amp; Agg'!H$10:H$39)</f>
        <v>0</v>
      </c>
      <c r="J49" s="74">
        <f>SUMIF('WOW PMPM &amp; Agg'!$B$10:$B$39,SummaryTC_AP!$B48,'WOW PMPM &amp; Agg'!I$10:I$39)</f>
        <v>0</v>
      </c>
      <c r="K49" s="74">
        <f>SUMIF('WOW PMPM &amp; Agg'!$B$10:$B$39,SummaryTC_AP!$B48,'WOW PMPM &amp; Agg'!J$10:J$39)</f>
        <v>0</v>
      </c>
      <c r="L49" s="74">
        <f>SUMIF('WOW PMPM &amp; Agg'!$B$10:$B$39,SummaryTC_AP!$B48,'WOW PMPM &amp; Agg'!K$10:K$39)</f>
        <v>0</v>
      </c>
      <c r="M49" s="74">
        <f>SUMIF('WOW PMPM &amp; Agg'!$B$10:$B$39,SummaryTC_AP!$B48,'WOW PMPM &amp; Agg'!L$10:L$39)</f>
        <v>0</v>
      </c>
      <c r="N49" s="74">
        <f>SUMIF('WOW PMPM &amp; Agg'!$B$10:$B$39,SummaryTC_AP!$B48,'WOW PMPM &amp; Agg'!M$10:M$39)</f>
        <v>0</v>
      </c>
      <c r="O49" s="74">
        <f>SUMIF('WOW PMPM &amp; Agg'!$B$10:$B$39,SummaryTC_AP!$B48,'WOW PMPM &amp; Agg'!N$10:N$39)</f>
        <v>0</v>
      </c>
      <c r="P49" s="74">
        <f>SUMIF('WOW PMPM &amp; Agg'!$B$10:$B$39,SummaryTC_AP!$B48,'WOW PMPM &amp; Agg'!O$10:O$39)</f>
        <v>0</v>
      </c>
      <c r="Q49" s="74">
        <f>SUMIF('WOW PMPM &amp; Agg'!$B$10:$B$39,SummaryTC_AP!$B48,'WOW PMPM &amp; Agg'!P$10:P$39)</f>
        <v>0</v>
      </c>
      <c r="R49" s="74">
        <f>SUMIF('WOW PMPM &amp; Agg'!$B$10:$B$39,SummaryTC_AP!$B48,'WOW PMPM &amp; Agg'!Q$10:Q$39)</f>
        <v>0</v>
      </c>
      <c r="S49" s="74">
        <f>SUMIF('WOW PMPM &amp; Agg'!$B$10:$B$39,SummaryTC_AP!$B48,'WOW PMPM &amp; Agg'!R$10:R$39)</f>
        <v>0</v>
      </c>
      <c r="T49" s="74">
        <f>SUMIF('WOW PMPM &amp; Agg'!$B$10:$B$39,SummaryTC_AP!$B48,'WOW PMPM &amp; Agg'!S$10:S$39)</f>
        <v>3138.34</v>
      </c>
      <c r="U49" s="74">
        <f>SUMIF('WOW PMPM &amp; Agg'!$B$10:$B$39,SummaryTC_AP!$B48,'WOW PMPM &amp; Agg'!T$10:T$39)</f>
        <v>3279.57</v>
      </c>
      <c r="V49" s="74">
        <f>SUMIF('WOW PMPM &amp; Agg'!$B$10:$B$39,SummaryTC_AP!$B48,'WOW PMPM &amp; Agg'!U$10:U$39)</f>
        <v>3427.15</v>
      </c>
      <c r="W49" s="74">
        <f>SUMIF('WOW PMPM &amp; Agg'!$B$10:$B$39,SummaryTC_AP!$B48,'WOW PMPM &amp; Agg'!V$10:V$39)</f>
        <v>3581.37</v>
      </c>
      <c r="X49" s="74">
        <f>SUMIF('WOW PMPM &amp; Agg'!$B$10:$B$39,SummaryTC_AP!$B48,'WOW PMPM &amp; Agg'!W$10:W$39)</f>
        <v>3742.53</v>
      </c>
      <c r="Y49" s="74">
        <f>SUMIF('WOW PMPM &amp; Agg'!$B$10:$B$39,SummaryTC_AP!$B48,'WOW PMPM &amp; Agg'!X$10:X$39)</f>
        <v>0</v>
      </c>
      <c r="Z49" s="74">
        <f>SUMIF('WOW PMPM &amp; Agg'!$B$10:$B$39,SummaryTC_AP!$B48,'WOW PMPM &amp; Agg'!Y$10:Y$39)</f>
        <v>0</v>
      </c>
      <c r="AA49" s="74">
        <f>SUMIF('WOW PMPM &amp; Agg'!$B$10:$B$39,SummaryTC_AP!$B48,'WOW PMPM &amp; Agg'!Z$10:Z$39)</f>
        <v>0</v>
      </c>
      <c r="AB49" s="74">
        <f>SUMIF('WOW PMPM &amp; Agg'!$B$10:$B$39,SummaryTC_AP!$B48,'WOW PMPM &amp; Agg'!AA$10:AA$39)</f>
        <v>0</v>
      </c>
      <c r="AC49" s="74">
        <f>SUMIF('WOW PMPM &amp; Agg'!$B$10:$B$39,SummaryTC_AP!$B48,'WOW PMPM &amp; Agg'!AB$10:AB$39)</f>
        <v>0</v>
      </c>
      <c r="AD49" s="74">
        <f>SUMIF('WOW PMPM &amp; Agg'!$B$10:$B$39,SummaryTC_AP!$B48,'WOW PMPM &amp; Agg'!AC$10:AC$39)</f>
        <v>0</v>
      </c>
      <c r="AE49" s="74">
        <f>SUMIF('WOW PMPM &amp; Agg'!$B$10:$B$39,SummaryTC_AP!$B48,'WOW PMPM &amp; Agg'!AD$10:AD$39)</f>
        <v>0</v>
      </c>
      <c r="AF49" s="74">
        <f>SUMIF('WOW PMPM &amp; Agg'!$B$10:$B$39,SummaryTC_AP!$B48,'WOW PMPM &amp; Agg'!AE$10:AE$39)</f>
        <v>0</v>
      </c>
      <c r="AG49" s="74">
        <f>SUMIF('WOW PMPM &amp; Agg'!$B$10:$B$39,SummaryTC_AP!$B48,'WOW PMPM &amp; Agg'!AF$10:AF$39)</f>
        <v>0</v>
      </c>
      <c r="AH49" s="74">
        <f>SUMIF('WOW PMPM &amp; Agg'!$B$10:$B$39,SummaryTC_AP!$B48,'WOW PMPM &amp; Agg'!AG$10:AG$39)</f>
        <v>0</v>
      </c>
      <c r="AI49" s="243"/>
    </row>
    <row r="50" spans="2:35" x14ac:dyDescent="0.2">
      <c r="B50" s="24">
        <f>'Summary TC'!B50</f>
        <v>0</v>
      </c>
      <c r="C50" s="24">
        <f>'Summary TC'!C50</f>
        <v>0</v>
      </c>
      <c r="D50" s="24" t="str">
        <f>'Summary TC'!D50</f>
        <v>Mem-Mon</v>
      </c>
      <c r="E50" s="75">
        <f>SUMIF('MemMon Total'!$B$10:$B$35,SummaryTC_AP!$B48,'MemMon Total'!D$10:D$35)</f>
        <v>0</v>
      </c>
      <c r="F50" s="76">
        <f>SUMIF('MemMon Total'!$B$10:$B$35,SummaryTC_AP!$B48,'MemMon Total'!E$10:E$35)</f>
        <v>0</v>
      </c>
      <c r="G50" s="76">
        <f>SUMIF('MemMon Total'!$B$10:$B$35,SummaryTC_AP!$B48,'MemMon Total'!F$10:F$35)</f>
        <v>0</v>
      </c>
      <c r="H50" s="76">
        <f>SUMIF('MemMon Total'!$B$10:$B$35,SummaryTC_AP!$B48,'MemMon Total'!G$10:G$35)</f>
        <v>0</v>
      </c>
      <c r="I50" s="76">
        <f>SUMIF('MemMon Total'!$B$10:$B$35,SummaryTC_AP!$B48,'MemMon Total'!H$10:H$35)</f>
        <v>0</v>
      </c>
      <c r="J50" s="76">
        <f>SUMIF('MemMon Total'!$B$10:$B$35,SummaryTC_AP!$B48,'MemMon Total'!I$10:I$35)</f>
        <v>0</v>
      </c>
      <c r="K50" s="76">
        <f>SUMIF('MemMon Total'!$B$10:$B$35,SummaryTC_AP!$B48,'MemMon Total'!J$10:J$35)</f>
        <v>0</v>
      </c>
      <c r="L50" s="76">
        <f>SUMIF('MemMon Total'!$B$10:$B$35,SummaryTC_AP!$B48,'MemMon Total'!K$10:K$35)</f>
        <v>0</v>
      </c>
      <c r="M50" s="76">
        <f>SUMIF('MemMon Total'!$B$10:$B$35,SummaryTC_AP!$B48,'MemMon Total'!L$10:L$35)</f>
        <v>0</v>
      </c>
      <c r="N50" s="76">
        <f>SUMIF('MemMon Total'!$B$10:$B$35,SummaryTC_AP!$B48,'MemMon Total'!M$10:M$35)</f>
        <v>0</v>
      </c>
      <c r="O50" s="76">
        <f>SUMIF('MemMon Total'!$B$10:$B$35,SummaryTC_AP!$B48,'MemMon Total'!N$10:N$35)</f>
        <v>0</v>
      </c>
      <c r="P50" s="76">
        <f>SUMIF('MemMon Total'!$B$10:$B$35,SummaryTC_AP!$B48,'MemMon Total'!O$10:O$35)</f>
        <v>0</v>
      </c>
      <c r="Q50" s="76">
        <f>SUMIF('MemMon Total'!$B$10:$B$35,SummaryTC_AP!$B48,'MemMon Total'!P$10:P$35)</f>
        <v>0</v>
      </c>
      <c r="R50" s="76">
        <f>SUMIF('MemMon Total'!$B$10:$B$35,SummaryTC_AP!$B48,'MemMon Total'!Q$10:Q$35)</f>
        <v>0</v>
      </c>
      <c r="S50" s="76">
        <f>SUMIF('MemMon Total'!$B$10:$B$35,SummaryTC_AP!$B48,'MemMon Total'!R$10:R$35)</f>
        <v>0</v>
      </c>
      <c r="T50" s="76">
        <f>SUMIF('MemMon Total'!$B$10:$B$35,SummaryTC_AP!$B48,'MemMon Total'!S$10:S$35)</f>
        <v>2255</v>
      </c>
      <c r="U50" s="76">
        <f>SUMIF('MemMon Total'!$B$10:$B$35,SummaryTC_AP!$B48,'MemMon Total'!T$10:T$35)</f>
        <v>2210</v>
      </c>
      <c r="V50" s="76">
        <f>SUMIF('MemMon Total'!$B$10:$B$35,SummaryTC_AP!$B48,'MemMon Total'!U$10:U$35)</f>
        <v>2354</v>
      </c>
      <c r="W50" s="76">
        <f>SUMIF('MemMon Total'!$B$10:$B$35,SummaryTC_AP!$B48,'MemMon Total'!V$10:V$35)</f>
        <v>2366</v>
      </c>
      <c r="X50" s="76">
        <f>SUMIF('MemMon Total'!$B$10:$B$35,SummaryTC_AP!$B48,'MemMon Total'!W$10:W$35)</f>
        <v>2617</v>
      </c>
      <c r="Y50" s="76">
        <f>SUMIF('MemMon Total'!$B$10:$B$35,SummaryTC_AP!$B48,'MemMon Total'!X$10:X$35)</f>
        <v>0</v>
      </c>
      <c r="Z50" s="76">
        <f>SUMIF('MemMon Total'!$B$10:$B$35,SummaryTC_AP!$B48,'MemMon Total'!Y$10:Y$35)</f>
        <v>0</v>
      </c>
      <c r="AA50" s="76">
        <f>SUMIF('MemMon Total'!$B$10:$B$35,SummaryTC_AP!$B48,'MemMon Total'!Z$10:Z$35)</f>
        <v>0</v>
      </c>
      <c r="AB50" s="76">
        <f>SUMIF('MemMon Total'!$B$10:$B$35,SummaryTC_AP!$B48,'MemMon Total'!AA$10:AA$35)</f>
        <v>0</v>
      </c>
      <c r="AC50" s="76">
        <f>SUMIF('MemMon Total'!$B$10:$B$35,SummaryTC_AP!$B48,'MemMon Total'!AB$10:AB$35)</f>
        <v>0</v>
      </c>
      <c r="AD50" s="76">
        <f>SUMIF('MemMon Total'!$B$10:$B$35,SummaryTC_AP!$B48,'MemMon Total'!AC$10:AC$35)</f>
        <v>0</v>
      </c>
      <c r="AE50" s="76">
        <f>SUMIF('MemMon Total'!$B$10:$B$35,SummaryTC_AP!$B48,'MemMon Total'!AD$10:AD$35)</f>
        <v>0</v>
      </c>
      <c r="AF50" s="76">
        <f>SUMIF('MemMon Total'!$B$10:$B$35,SummaryTC_AP!$B48,'MemMon Total'!AE$10:AE$35)</f>
        <v>0</v>
      </c>
      <c r="AG50" s="76">
        <f>SUMIF('MemMon Total'!$B$10:$B$35,SummaryTC_AP!$B48,'MemMon Total'!AF$10:AF$35)</f>
        <v>0</v>
      </c>
      <c r="AH50" s="76">
        <f>SUMIF('MemMon Total'!$B$10:$B$35,SummaryTC_AP!$B48,'MemMon Total'!AG$10:AG$35)</f>
        <v>0</v>
      </c>
      <c r="AI50" s="361"/>
    </row>
    <row r="51" spans="2:35" x14ac:dyDescent="0.2">
      <c r="B51" s="24">
        <f>'Summary TC'!B51</f>
        <v>0</v>
      </c>
      <c r="C51" s="24">
        <f>'Summary TC'!C51</f>
        <v>0</v>
      </c>
      <c r="D51" s="24">
        <f>'Summary TC'!D51</f>
        <v>0</v>
      </c>
      <c r="E51" s="155"/>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361"/>
    </row>
    <row r="52" spans="2:35" x14ac:dyDescent="0.2">
      <c r="B52" s="24" t="str">
        <f>'Summary TC'!B52</f>
        <v xml:space="preserve">Old Age Assistance </v>
      </c>
      <c r="C52" s="24">
        <f>'Summary TC'!C52</f>
        <v>5</v>
      </c>
      <c r="D52" s="24" t="str">
        <f>'Summary TC'!D52</f>
        <v>Total</v>
      </c>
      <c r="E52" s="97">
        <f>E53*E54</f>
        <v>0</v>
      </c>
      <c r="F52" s="98">
        <f t="shared" ref="F52:AC52" si="9">F53*F54</f>
        <v>0</v>
      </c>
      <c r="G52" s="98">
        <f t="shared" si="9"/>
        <v>0</v>
      </c>
      <c r="H52" s="98">
        <f t="shared" si="9"/>
        <v>0</v>
      </c>
      <c r="I52" s="98">
        <f t="shared" si="9"/>
        <v>0</v>
      </c>
      <c r="J52" s="98">
        <f t="shared" si="9"/>
        <v>0</v>
      </c>
      <c r="K52" s="98">
        <f t="shared" si="9"/>
        <v>0</v>
      </c>
      <c r="L52" s="98">
        <f t="shared" si="9"/>
        <v>0</v>
      </c>
      <c r="M52" s="98">
        <f t="shared" si="9"/>
        <v>0</v>
      </c>
      <c r="N52" s="98">
        <f t="shared" si="9"/>
        <v>0</v>
      </c>
      <c r="O52" s="98">
        <f t="shared" si="9"/>
        <v>0</v>
      </c>
      <c r="P52" s="98">
        <f t="shared" si="9"/>
        <v>0</v>
      </c>
      <c r="Q52" s="98">
        <f t="shared" si="9"/>
        <v>0</v>
      </c>
      <c r="R52" s="98">
        <f t="shared" si="9"/>
        <v>0</v>
      </c>
      <c r="S52" s="98">
        <f t="shared" si="9"/>
        <v>0</v>
      </c>
      <c r="T52" s="98">
        <f t="shared" si="9"/>
        <v>513560766.12</v>
      </c>
      <c r="U52" s="98">
        <f t="shared" si="9"/>
        <v>552859330.79999995</v>
      </c>
      <c r="V52" s="98">
        <f t="shared" si="9"/>
        <v>591481575.60000002</v>
      </c>
      <c r="W52" s="98">
        <f t="shared" si="9"/>
        <v>643129636.67999995</v>
      </c>
      <c r="X52" s="98">
        <f t="shared" si="9"/>
        <v>698967231.78999996</v>
      </c>
      <c r="Y52" s="98">
        <f t="shared" si="9"/>
        <v>0</v>
      </c>
      <c r="Z52" s="98">
        <f t="shared" si="9"/>
        <v>0</v>
      </c>
      <c r="AA52" s="98">
        <f t="shared" si="9"/>
        <v>0</v>
      </c>
      <c r="AB52" s="98">
        <f t="shared" si="9"/>
        <v>0</v>
      </c>
      <c r="AC52" s="98">
        <f t="shared" si="9"/>
        <v>0</v>
      </c>
      <c r="AD52" s="98">
        <f>AD53*AD54</f>
        <v>0</v>
      </c>
      <c r="AE52" s="98">
        <f>AE53*AE54</f>
        <v>0</v>
      </c>
      <c r="AF52" s="98">
        <f>AF53*AF54</f>
        <v>0</v>
      </c>
      <c r="AG52" s="98">
        <f>AG53*AG54</f>
        <v>0</v>
      </c>
      <c r="AH52" s="98">
        <f>AH53*AH54</f>
        <v>0</v>
      </c>
      <c r="AI52" s="361"/>
    </row>
    <row r="53" spans="2:35" s="137" customFormat="1" x14ac:dyDescent="0.2">
      <c r="B53" s="24">
        <f>'Summary TC'!B53</f>
        <v>0</v>
      </c>
      <c r="C53" s="24">
        <f>'Summary TC'!C53</f>
        <v>0</v>
      </c>
      <c r="D53" s="24" t="str">
        <f>'Summary TC'!D53</f>
        <v>PMPM</v>
      </c>
      <c r="E53" s="73">
        <f>SUMIF('WOW PMPM &amp; Agg'!$B$10:$B$39,SummaryTC_AP!$B52,'WOW PMPM &amp; Agg'!D$10:D$39)</f>
        <v>0</v>
      </c>
      <c r="F53" s="74">
        <f>SUMIF('WOW PMPM &amp; Agg'!$B$10:$B$39,SummaryTC_AP!$B52,'WOW PMPM &amp; Agg'!E$10:E$39)</f>
        <v>0</v>
      </c>
      <c r="G53" s="74">
        <f>SUMIF('WOW PMPM &amp; Agg'!$B$10:$B$39,SummaryTC_AP!$B52,'WOW PMPM &amp; Agg'!F$10:F$39)</f>
        <v>0</v>
      </c>
      <c r="H53" s="74">
        <f>SUMIF('WOW PMPM &amp; Agg'!$B$10:$B$39,SummaryTC_AP!$B52,'WOW PMPM &amp; Agg'!G$10:G$39)</f>
        <v>0</v>
      </c>
      <c r="I53" s="74">
        <f>SUMIF('WOW PMPM &amp; Agg'!$B$10:$B$39,SummaryTC_AP!$B52,'WOW PMPM &amp; Agg'!H$10:H$39)</f>
        <v>0</v>
      </c>
      <c r="J53" s="74">
        <f>SUMIF('WOW PMPM &amp; Agg'!$B$10:$B$39,SummaryTC_AP!$B52,'WOW PMPM &amp; Agg'!I$10:I$39)</f>
        <v>0</v>
      </c>
      <c r="K53" s="74">
        <f>SUMIF('WOW PMPM &amp; Agg'!$B$10:$B$39,SummaryTC_AP!$B52,'WOW PMPM &amp; Agg'!J$10:J$39)</f>
        <v>0</v>
      </c>
      <c r="L53" s="74">
        <f>SUMIF('WOW PMPM &amp; Agg'!$B$10:$B$39,SummaryTC_AP!$B52,'WOW PMPM &amp; Agg'!K$10:K$39)</f>
        <v>0</v>
      </c>
      <c r="M53" s="74">
        <f>SUMIF('WOW PMPM &amp; Agg'!$B$10:$B$39,SummaryTC_AP!$B52,'WOW PMPM &amp; Agg'!L$10:L$39)</f>
        <v>0</v>
      </c>
      <c r="N53" s="74">
        <f>SUMIF('WOW PMPM &amp; Agg'!$B$10:$B$39,SummaryTC_AP!$B52,'WOW PMPM &amp; Agg'!M$10:M$39)</f>
        <v>0</v>
      </c>
      <c r="O53" s="74">
        <f>SUMIF('WOW PMPM &amp; Agg'!$B$10:$B$39,SummaryTC_AP!$B52,'WOW PMPM &amp; Agg'!N$10:N$39)</f>
        <v>0</v>
      </c>
      <c r="P53" s="74">
        <f>SUMIF('WOW PMPM &amp; Agg'!$B$10:$B$39,SummaryTC_AP!$B52,'WOW PMPM &amp; Agg'!O$10:O$39)</f>
        <v>0</v>
      </c>
      <c r="Q53" s="74">
        <f>SUMIF('WOW PMPM &amp; Agg'!$B$10:$B$39,SummaryTC_AP!$B52,'WOW PMPM &amp; Agg'!P$10:P$39)</f>
        <v>0</v>
      </c>
      <c r="R53" s="74">
        <f>SUMIF('WOW PMPM &amp; Agg'!$B$10:$B$39,SummaryTC_AP!$B52,'WOW PMPM &amp; Agg'!Q$10:Q$39)</f>
        <v>0</v>
      </c>
      <c r="S53" s="74">
        <f>SUMIF('WOW PMPM &amp; Agg'!$B$10:$B$39,SummaryTC_AP!$B52,'WOW PMPM &amp; Agg'!R$10:R$39)</f>
        <v>0</v>
      </c>
      <c r="T53" s="74">
        <f>SUMIF('WOW PMPM &amp; Agg'!$B$10:$B$39,SummaryTC_AP!$B52,'WOW PMPM &amp; Agg'!S$10:S$39)</f>
        <v>961.89</v>
      </c>
      <c r="U53" s="74">
        <f>SUMIF('WOW PMPM &amp; Agg'!$B$10:$B$39,SummaryTC_AP!$B52,'WOW PMPM &amp; Agg'!T$10:T$39)</f>
        <v>996.52</v>
      </c>
      <c r="V53" s="74">
        <f>SUMIF('WOW PMPM &amp; Agg'!$B$10:$B$39,SummaryTC_AP!$B52,'WOW PMPM &amp; Agg'!U$10:U$39)</f>
        <v>1032.4000000000001</v>
      </c>
      <c r="W53" s="74">
        <f>SUMIF('WOW PMPM &amp; Agg'!$B$10:$B$39,SummaryTC_AP!$B52,'WOW PMPM &amp; Agg'!V$10:V$39)</f>
        <v>1069.56</v>
      </c>
      <c r="X53" s="74">
        <f>SUMIF('WOW PMPM &amp; Agg'!$B$10:$B$39,SummaryTC_AP!$B52,'WOW PMPM &amp; Agg'!W$10:W$39)</f>
        <v>1108.07</v>
      </c>
      <c r="Y53" s="74">
        <f>SUMIF('WOW PMPM &amp; Agg'!$B$10:$B$39,SummaryTC_AP!$B52,'WOW PMPM &amp; Agg'!X$10:X$39)</f>
        <v>0</v>
      </c>
      <c r="Z53" s="74">
        <f>SUMIF('WOW PMPM &amp; Agg'!$B$10:$B$39,SummaryTC_AP!$B52,'WOW PMPM &amp; Agg'!Y$10:Y$39)</f>
        <v>0</v>
      </c>
      <c r="AA53" s="74">
        <f>SUMIF('WOW PMPM &amp; Agg'!$B$10:$B$39,SummaryTC_AP!$B52,'WOW PMPM &amp; Agg'!Z$10:Z$39)</f>
        <v>0</v>
      </c>
      <c r="AB53" s="74">
        <f>SUMIF('WOW PMPM &amp; Agg'!$B$10:$B$39,SummaryTC_AP!$B52,'WOW PMPM &amp; Agg'!AA$10:AA$39)</f>
        <v>0</v>
      </c>
      <c r="AC53" s="74">
        <f>SUMIF('WOW PMPM &amp; Agg'!$B$10:$B$39,SummaryTC_AP!$B52,'WOW PMPM &amp; Agg'!AB$10:AB$39)</f>
        <v>0</v>
      </c>
      <c r="AD53" s="74">
        <f>SUMIF('WOW PMPM &amp; Agg'!$B$10:$B$39,SummaryTC_AP!$B52,'WOW PMPM &amp; Agg'!AC$10:AC$39)</f>
        <v>0</v>
      </c>
      <c r="AE53" s="74">
        <f>SUMIF('WOW PMPM &amp; Agg'!$B$10:$B$39,SummaryTC_AP!$B52,'WOW PMPM &amp; Agg'!AD$10:AD$39)</f>
        <v>0</v>
      </c>
      <c r="AF53" s="74">
        <f>SUMIF('WOW PMPM &amp; Agg'!$B$10:$B$39,SummaryTC_AP!$B52,'WOW PMPM &amp; Agg'!AE$10:AE$39)</f>
        <v>0</v>
      </c>
      <c r="AG53" s="74">
        <f>SUMIF('WOW PMPM &amp; Agg'!$B$10:$B$39,SummaryTC_AP!$B52,'WOW PMPM &amp; Agg'!AF$10:AF$39)</f>
        <v>0</v>
      </c>
      <c r="AH53" s="74">
        <f>SUMIF('WOW PMPM &amp; Agg'!$B$10:$B$39,SummaryTC_AP!$B52,'WOW PMPM &amp; Agg'!AG$10:AG$39)</f>
        <v>0</v>
      </c>
      <c r="AI53" s="243"/>
    </row>
    <row r="54" spans="2:35" x14ac:dyDescent="0.2">
      <c r="B54" s="24">
        <f>'Summary TC'!B54</f>
        <v>0</v>
      </c>
      <c r="C54" s="24">
        <f>'Summary TC'!C54</f>
        <v>0</v>
      </c>
      <c r="D54" s="24" t="str">
        <f>'Summary TC'!D54</f>
        <v>Mem-Mon</v>
      </c>
      <c r="E54" s="75">
        <f>SUMIF('MemMon Total'!$B$10:$B$35,SummaryTC_AP!$B52,'MemMon Total'!D$10:D$35)</f>
        <v>0</v>
      </c>
      <c r="F54" s="76">
        <f>SUMIF('MemMon Total'!$B$10:$B$35,SummaryTC_AP!$B52,'MemMon Total'!E$10:E$35)</f>
        <v>0</v>
      </c>
      <c r="G54" s="76">
        <f>SUMIF('MemMon Total'!$B$10:$B$35,SummaryTC_AP!$B52,'MemMon Total'!F$10:F$35)</f>
        <v>0</v>
      </c>
      <c r="H54" s="76">
        <f>SUMIF('MemMon Total'!$B$10:$B$35,SummaryTC_AP!$B52,'MemMon Total'!G$10:G$35)</f>
        <v>0</v>
      </c>
      <c r="I54" s="76">
        <f>SUMIF('MemMon Total'!$B$10:$B$35,SummaryTC_AP!$B52,'MemMon Total'!H$10:H$35)</f>
        <v>0</v>
      </c>
      <c r="J54" s="76">
        <f>SUMIF('MemMon Total'!$B$10:$B$35,SummaryTC_AP!$B52,'MemMon Total'!I$10:I$35)</f>
        <v>0</v>
      </c>
      <c r="K54" s="76">
        <f>SUMIF('MemMon Total'!$B$10:$B$35,SummaryTC_AP!$B52,'MemMon Total'!J$10:J$35)</f>
        <v>0</v>
      </c>
      <c r="L54" s="76">
        <f>SUMIF('MemMon Total'!$B$10:$B$35,SummaryTC_AP!$B52,'MemMon Total'!K$10:K$35)</f>
        <v>0</v>
      </c>
      <c r="M54" s="76">
        <f>SUMIF('MemMon Total'!$B$10:$B$35,SummaryTC_AP!$B52,'MemMon Total'!L$10:L$35)</f>
        <v>0</v>
      </c>
      <c r="N54" s="76">
        <f>SUMIF('MemMon Total'!$B$10:$B$35,SummaryTC_AP!$B52,'MemMon Total'!M$10:M$35)</f>
        <v>0</v>
      </c>
      <c r="O54" s="76">
        <f>SUMIF('MemMon Total'!$B$10:$B$35,SummaryTC_AP!$B52,'MemMon Total'!N$10:N$35)</f>
        <v>0</v>
      </c>
      <c r="P54" s="76">
        <f>SUMIF('MemMon Total'!$B$10:$B$35,SummaryTC_AP!$B52,'MemMon Total'!O$10:O$35)</f>
        <v>0</v>
      </c>
      <c r="Q54" s="76">
        <f>SUMIF('MemMon Total'!$B$10:$B$35,SummaryTC_AP!$B52,'MemMon Total'!P$10:P$35)</f>
        <v>0</v>
      </c>
      <c r="R54" s="76">
        <f>SUMIF('MemMon Total'!$B$10:$B$35,SummaryTC_AP!$B52,'MemMon Total'!Q$10:Q$35)</f>
        <v>0</v>
      </c>
      <c r="S54" s="76">
        <f>SUMIF('MemMon Total'!$B$10:$B$35,SummaryTC_AP!$B52,'MemMon Total'!R$10:R$35)</f>
        <v>0</v>
      </c>
      <c r="T54" s="76">
        <f>SUMIF('MemMon Total'!$B$10:$B$35,SummaryTC_AP!$B52,'MemMon Total'!S$10:S$35)</f>
        <v>533908</v>
      </c>
      <c r="U54" s="76">
        <f>SUMIF('MemMon Total'!$B$10:$B$35,SummaryTC_AP!$B52,'MemMon Total'!T$10:T$35)</f>
        <v>554790</v>
      </c>
      <c r="V54" s="76">
        <f>SUMIF('MemMon Total'!$B$10:$B$35,SummaryTC_AP!$B52,'MemMon Total'!U$10:U$35)</f>
        <v>572919</v>
      </c>
      <c r="W54" s="76">
        <f>SUMIF('MemMon Total'!$B$10:$B$35,SummaryTC_AP!$B52,'MemMon Total'!V$10:V$35)</f>
        <v>601303</v>
      </c>
      <c r="X54" s="76">
        <f>SUMIF('MemMon Total'!$B$10:$B$35,SummaryTC_AP!$B52,'MemMon Total'!W$10:W$35)</f>
        <v>630797</v>
      </c>
      <c r="Y54" s="76">
        <f>SUMIF('MemMon Total'!$B$10:$B$35,SummaryTC_AP!$B52,'MemMon Total'!X$10:X$35)</f>
        <v>0</v>
      </c>
      <c r="Z54" s="76">
        <f>SUMIF('MemMon Total'!$B$10:$B$35,SummaryTC_AP!$B52,'MemMon Total'!Y$10:Y$35)</f>
        <v>0</v>
      </c>
      <c r="AA54" s="76">
        <f>SUMIF('MemMon Total'!$B$10:$B$35,SummaryTC_AP!$B52,'MemMon Total'!Z$10:Z$35)</f>
        <v>0</v>
      </c>
      <c r="AB54" s="76">
        <f>SUMIF('MemMon Total'!$B$10:$B$35,SummaryTC_AP!$B52,'MemMon Total'!AA$10:AA$35)</f>
        <v>0</v>
      </c>
      <c r="AC54" s="76">
        <f>SUMIF('MemMon Total'!$B$10:$B$35,SummaryTC_AP!$B52,'MemMon Total'!AB$10:AB$35)</f>
        <v>0</v>
      </c>
      <c r="AD54" s="76">
        <f>SUMIF('MemMon Total'!$B$10:$B$35,SummaryTC_AP!$B52,'MemMon Total'!AC$10:AC$35)</f>
        <v>0</v>
      </c>
      <c r="AE54" s="76">
        <f>SUMIF('MemMon Total'!$B$10:$B$35,SummaryTC_AP!$B52,'MemMon Total'!AD$10:AD$35)</f>
        <v>0</v>
      </c>
      <c r="AF54" s="76">
        <f>SUMIF('MemMon Total'!$B$10:$B$35,SummaryTC_AP!$B52,'MemMon Total'!AE$10:AE$35)</f>
        <v>0</v>
      </c>
      <c r="AG54" s="76">
        <f>SUMIF('MemMon Total'!$B$10:$B$35,SummaryTC_AP!$B52,'MemMon Total'!AF$10:AF$35)</f>
        <v>0</v>
      </c>
      <c r="AH54" s="76">
        <f>SUMIF('MemMon Total'!$B$10:$B$35,SummaryTC_AP!$B52,'MemMon Total'!AG$10:AG$35)</f>
        <v>0</v>
      </c>
      <c r="AI54" s="361"/>
    </row>
    <row r="55" spans="2:35" x14ac:dyDescent="0.2">
      <c r="B55" s="24">
        <f>'Summary TC'!B55</f>
        <v>0</v>
      </c>
      <c r="C55" s="24">
        <f>'Summary TC'!C55</f>
        <v>0</v>
      </c>
      <c r="D55" s="24">
        <f>'Summary TC'!D55</f>
        <v>0</v>
      </c>
      <c r="E55" s="155"/>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361"/>
    </row>
    <row r="56" spans="2:35" x14ac:dyDescent="0.2">
      <c r="B56" s="24" t="str">
        <f>'Summary TC'!B56</f>
        <v xml:space="preserve">Aid to Blind/Disabled </v>
      </c>
      <c r="C56" s="24">
        <f>'Summary TC'!C56</f>
        <v>6</v>
      </c>
      <c r="D56" s="24" t="str">
        <f>'Summary TC'!D56</f>
        <v>Total</v>
      </c>
      <c r="E56" s="97">
        <f>E57*E58</f>
        <v>0</v>
      </c>
      <c r="F56" s="98">
        <f t="shared" ref="F56:AC56" si="10">F57*F58</f>
        <v>0</v>
      </c>
      <c r="G56" s="98">
        <f t="shared" si="10"/>
        <v>0</v>
      </c>
      <c r="H56" s="98">
        <f t="shared" si="10"/>
        <v>0</v>
      </c>
      <c r="I56" s="98">
        <f t="shared" si="10"/>
        <v>0</v>
      </c>
      <c r="J56" s="98">
        <f t="shared" si="10"/>
        <v>0</v>
      </c>
      <c r="K56" s="98">
        <f t="shared" si="10"/>
        <v>0</v>
      </c>
      <c r="L56" s="98">
        <f t="shared" si="10"/>
        <v>0</v>
      </c>
      <c r="M56" s="98">
        <f t="shared" si="10"/>
        <v>0</v>
      </c>
      <c r="N56" s="98">
        <f t="shared" si="10"/>
        <v>0</v>
      </c>
      <c r="O56" s="98">
        <f t="shared" si="10"/>
        <v>0</v>
      </c>
      <c r="P56" s="98">
        <f t="shared" si="10"/>
        <v>0</v>
      </c>
      <c r="Q56" s="98">
        <f t="shared" si="10"/>
        <v>0</v>
      </c>
      <c r="R56" s="98">
        <f t="shared" si="10"/>
        <v>0</v>
      </c>
      <c r="S56" s="98">
        <f t="shared" si="10"/>
        <v>0</v>
      </c>
      <c r="T56" s="98">
        <f t="shared" si="10"/>
        <v>3414600086.75</v>
      </c>
      <c r="U56" s="98">
        <f t="shared" si="10"/>
        <v>3526539862.8199997</v>
      </c>
      <c r="V56" s="98">
        <f t="shared" si="10"/>
        <v>3687725877.5700002</v>
      </c>
      <c r="W56" s="98">
        <f t="shared" si="10"/>
        <v>3923403281.6399999</v>
      </c>
      <c r="X56" s="98">
        <f t="shared" si="10"/>
        <v>4288767615.8600001</v>
      </c>
      <c r="Y56" s="98">
        <f t="shared" si="10"/>
        <v>0</v>
      </c>
      <c r="Z56" s="98">
        <f t="shared" si="10"/>
        <v>0</v>
      </c>
      <c r="AA56" s="98">
        <f t="shared" si="10"/>
        <v>0</v>
      </c>
      <c r="AB56" s="98">
        <f t="shared" si="10"/>
        <v>0</v>
      </c>
      <c r="AC56" s="98">
        <f t="shared" si="10"/>
        <v>0</v>
      </c>
      <c r="AD56" s="98">
        <f>AD57*AD58</f>
        <v>0</v>
      </c>
      <c r="AE56" s="98">
        <f>AE57*AE58</f>
        <v>0</v>
      </c>
      <c r="AF56" s="98">
        <f>AF57*AF58</f>
        <v>0</v>
      </c>
      <c r="AG56" s="98">
        <f>AG57*AG58</f>
        <v>0</v>
      </c>
      <c r="AH56" s="98">
        <f>AH57*AH58</f>
        <v>0</v>
      </c>
      <c r="AI56" s="361"/>
    </row>
    <row r="57" spans="2:35" s="137" customFormat="1" x14ac:dyDescent="0.2">
      <c r="B57" s="24">
        <f>'Summary TC'!B57</f>
        <v>0</v>
      </c>
      <c r="C57" s="24">
        <f>'Summary TC'!C57</f>
        <v>0</v>
      </c>
      <c r="D57" s="24" t="str">
        <f>'Summary TC'!D57</f>
        <v>PMPM</v>
      </c>
      <c r="E57" s="73">
        <f>SUMIF('WOW PMPM &amp; Agg'!$B$10:$B$39,SummaryTC_AP!$B56,'WOW PMPM &amp; Agg'!D$10:D$39)</f>
        <v>0</v>
      </c>
      <c r="F57" s="74">
        <f>SUMIF('WOW PMPM &amp; Agg'!$B$10:$B$39,SummaryTC_AP!$B56,'WOW PMPM &amp; Agg'!E$10:E$39)</f>
        <v>0</v>
      </c>
      <c r="G57" s="74">
        <f>SUMIF('WOW PMPM &amp; Agg'!$B$10:$B$39,SummaryTC_AP!$B56,'WOW PMPM &amp; Agg'!F$10:F$39)</f>
        <v>0</v>
      </c>
      <c r="H57" s="74">
        <f>SUMIF('WOW PMPM &amp; Agg'!$B$10:$B$39,SummaryTC_AP!$B56,'WOW PMPM &amp; Agg'!G$10:G$39)</f>
        <v>0</v>
      </c>
      <c r="I57" s="74">
        <f>SUMIF('WOW PMPM &amp; Agg'!$B$10:$B$39,SummaryTC_AP!$B56,'WOW PMPM &amp; Agg'!H$10:H$39)</f>
        <v>0</v>
      </c>
      <c r="J57" s="74">
        <f>SUMIF('WOW PMPM &amp; Agg'!$B$10:$B$39,SummaryTC_AP!$B56,'WOW PMPM &amp; Agg'!I$10:I$39)</f>
        <v>0</v>
      </c>
      <c r="K57" s="74">
        <f>SUMIF('WOW PMPM &amp; Agg'!$B$10:$B$39,SummaryTC_AP!$B56,'WOW PMPM &amp; Agg'!J$10:J$39)</f>
        <v>0</v>
      </c>
      <c r="L57" s="74">
        <f>SUMIF('WOW PMPM &amp; Agg'!$B$10:$B$39,SummaryTC_AP!$B56,'WOW PMPM &amp; Agg'!K$10:K$39)</f>
        <v>0</v>
      </c>
      <c r="M57" s="74">
        <f>SUMIF('WOW PMPM &amp; Agg'!$B$10:$B$39,SummaryTC_AP!$B56,'WOW PMPM &amp; Agg'!L$10:L$39)</f>
        <v>0</v>
      </c>
      <c r="N57" s="74">
        <f>SUMIF('WOW PMPM &amp; Agg'!$B$10:$B$39,SummaryTC_AP!$B56,'WOW PMPM &amp; Agg'!M$10:M$39)</f>
        <v>0</v>
      </c>
      <c r="O57" s="74">
        <f>SUMIF('WOW PMPM &amp; Agg'!$B$10:$B$39,SummaryTC_AP!$B56,'WOW PMPM &amp; Agg'!N$10:N$39)</f>
        <v>0</v>
      </c>
      <c r="P57" s="74">
        <f>SUMIF('WOW PMPM &amp; Agg'!$B$10:$B$39,SummaryTC_AP!$B56,'WOW PMPM &amp; Agg'!O$10:O$39)</f>
        <v>0</v>
      </c>
      <c r="Q57" s="74">
        <f>SUMIF('WOW PMPM &amp; Agg'!$B$10:$B$39,SummaryTC_AP!$B56,'WOW PMPM &amp; Agg'!P$10:P$39)</f>
        <v>0</v>
      </c>
      <c r="R57" s="74">
        <f>SUMIF('WOW PMPM &amp; Agg'!$B$10:$B$39,SummaryTC_AP!$B56,'WOW PMPM &amp; Agg'!Q$10:Q$39)</f>
        <v>0</v>
      </c>
      <c r="S57" s="74">
        <f>SUMIF('WOW PMPM &amp; Agg'!$B$10:$B$39,SummaryTC_AP!$B56,'WOW PMPM &amp; Agg'!R$10:R$39)</f>
        <v>0</v>
      </c>
      <c r="T57" s="74">
        <f>SUMIF('WOW PMPM &amp; Agg'!$B$10:$B$39,SummaryTC_AP!$B56,'WOW PMPM &amp; Agg'!S$10:S$39)</f>
        <v>3370.75</v>
      </c>
      <c r="U57" s="74">
        <f>SUMIF('WOW PMPM &amp; Agg'!$B$10:$B$39,SummaryTC_AP!$B56,'WOW PMPM &amp; Agg'!T$10:T$39)</f>
        <v>3505.58</v>
      </c>
      <c r="V57" s="74">
        <f>SUMIF('WOW PMPM &amp; Agg'!$B$10:$B$39,SummaryTC_AP!$B56,'WOW PMPM &amp; Agg'!U$10:U$39)</f>
        <v>3645.81</v>
      </c>
      <c r="W57" s="74">
        <f>SUMIF('WOW PMPM &amp; Agg'!$B$10:$B$39,SummaryTC_AP!$B56,'WOW PMPM &amp; Agg'!V$10:V$39)</f>
        <v>3791.64</v>
      </c>
      <c r="X57" s="74">
        <f>SUMIF('WOW PMPM &amp; Agg'!$B$10:$B$39,SummaryTC_AP!$B56,'WOW PMPM &amp; Agg'!W$10:W$39)</f>
        <v>3943.31</v>
      </c>
      <c r="Y57" s="74">
        <f>SUMIF('WOW PMPM &amp; Agg'!$B$10:$B$39,SummaryTC_AP!$B56,'WOW PMPM &amp; Agg'!X$10:X$39)</f>
        <v>0</v>
      </c>
      <c r="Z57" s="74">
        <f>SUMIF('WOW PMPM &amp; Agg'!$B$10:$B$39,SummaryTC_AP!$B56,'WOW PMPM &amp; Agg'!Y$10:Y$39)</f>
        <v>0</v>
      </c>
      <c r="AA57" s="74">
        <f>SUMIF('WOW PMPM &amp; Agg'!$B$10:$B$39,SummaryTC_AP!$B56,'WOW PMPM &amp; Agg'!Z$10:Z$39)</f>
        <v>0</v>
      </c>
      <c r="AB57" s="74">
        <f>SUMIF('WOW PMPM &amp; Agg'!$B$10:$B$39,SummaryTC_AP!$B56,'WOW PMPM &amp; Agg'!AA$10:AA$39)</f>
        <v>0</v>
      </c>
      <c r="AC57" s="74">
        <f>SUMIF('WOW PMPM &amp; Agg'!$B$10:$B$39,SummaryTC_AP!$B56,'WOW PMPM &amp; Agg'!AB$10:AB$39)</f>
        <v>0</v>
      </c>
      <c r="AD57" s="74">
        <f>SUMIF('WOW PMPM &amp; Agg'!$B$10:$B$39,SummaryTC_AP!$B56,'WOW PMPM &amp; Agg'!AC$10:AC$39)</f>
        <v>0</v>
      </c>
      <c r="AE57" s="74">
        <f>SUMIF('WOW PMPM &amp; Agg'!$B$10:$B$39,SummaryTC_AP!$B56,'WOW PMPM &amp; Agg'!AD$10:AD$39)</f>
        <v>0</v>
      </c>
      <c r="AF57" s="74">
        <f>SUMIF('WOW PMPM &amp; Agg'!$B$10:$B$39,SummaryTC_AP!$B56,'WOW PMPM &amp; Agg'!AE$10:AE$39)</f>
        <v>0</v>
      </c>
      <c r="AG57" s="74">
        <f>SUMIF('WOW PMPM &amp; Agg'!$B$10:$B$39,SummaryTC_AP!$B56,'WOW PMPM &amp; Agg'!AF$10:AF$39)</f>
        <v>0</v>
      </c>
      <c r="AH57" s="74">
        <f>SUMIF('WOW PMPM &amp; Agg'!$B$10:$B$39,SummaryTC_AP!$B56,'WOW PMPM &amp; Agg'!AG$10:AG$39)</f>
        <v>0</v>
      </c>
      <c r="AI57" s="243"/>
    </row>
    <row r="58" spans="2:35" x14ac:dyDescent="0.2">
      <c r="B58" s="24">
        <f>'Summary TC'!B58</f>
        <v>0</v>
      </c>
      <c r="C58" s="24">
        <f>'Summary TC'!C58</f>
        <v>0</v>
      </c>
      <c r="D58" s="24" t="str">
        <f>'Summary TC'!D58</f>
        <v>Mem-Mon</v>
      </c>
      <c r="E58" s="75">
        <f>SUMIF('MemMon Total'!$B$10:$B$35,SummaryTC_AP!$B56,'MemMon Total'!D$10:D$35)</f>
        <v>0</v>
      </c>
      <c r="F58" s="76">
        <f>SUMIF('MemMon Total'!$B$10:$B$35,SummaryTC_AP!$B56,'MemMon Total'!E$10:E$35)</f>
        <v>0</v>
      </c>
      <c r="G58" s="76">
        <f>SUMIF('MemMon Total'!$B$10:$B$35,SummaryTC_AP!$B56,'MemMon Total'!F$10:F$35)</f>
        <v>0</v>
      </c>
      <c r="H58" s="76">
        <f>SUMIF('MemMon Total'!$B$10:$B$35,SummaryTC_AP!$B56,'MemMon Total'!G$10:G$35)</f>
        <v>0</v>
      </c>
      <c r="I58" s="76">
        <f>SUMIF('MemMon Total'!$B$10:$B$35,SummaryTC_AP!$B56,'MemMon Total'!H$10:H$35)</f>
        <v>0</v>
      </c>
      <c r="J58" s="76">
        <f>SUMIF('MemMon Total'!$B$10:$B$35,SummaryTC_AP!$B56,'MemMon Total'!I$10:I$35)</f>
        <v>0</v>
      </c>
      <c r="K58" s="76">
        <f>SUMIF('MemMon Total'!$B$10:$B$35,SummaryTC_AP!$B56,'MemMon Total'!J$10:J$35)</f>
        <v>0</v>
      </c>
      <c r="L58" s="76">
        <f>SUMIF('MemMon Total'!$B$10:$B$35,SummaryTC_AP!$B56,'MemMon Total'!K$10:K$35)</f>
        <v>0</v>
      </c>
      <c r="M58" s="76">
        <f>SUMIF('MemMon Total'!$B$10:$B$35,SummaryTC_AP!$B56,'MemMon Total'!L$10:L$35)</f>
        <v>0</v>
      </c>
      <c r="N58" s="76">
        <f>SUMIF('MemMon Total'!$B$10:$B$35,SummaryTC_AP!$B56,'MemMon Total'!M$10:M$35)</f>
        <v>0</v>
      </c>
      <c r="O58" s="76">
        <f>SUMIF('MemMon Total'!$B$10:$B$35,SummaryTC_AP!$B56,'MemMon Total'!N$10:N$35)</f>
        <v>0</v>
      </c>
      <c r="P58" s="76">
        <f>SUMIF('MemMon Total'!$B$10:$B$35,SummaryTC_AP!$B56,'MemMon Total'!O$10:O$35)</f>
        <v>0</v>
      </c>
      <c r="Q58" s="76">
        <f>SUMIF('MemMon Total'!$B$10:$B$35,SummaryTC_AP!$B56,'MemMon Total'!P$10:P$35)</f>
        <v>0</v>
      </c>
      <c r="R58" s="76">
        <f>SUMIF('MemMon Total'!$B$10:$B$35,SummaryTC_AP!$B56,'MemMon Total'!Q$10:Q$35)</f>
        <v>0</v>
      </c>
      <c r="S58" s="76">
        <f>SUMIF('MemMon Total'!$B$10:$B$35,SummaryTC_AP!$B56,'MemMon Total'!R$10:R$35)</f>
        <v>0</v>
      </c>
      <c r="T58" s="76">
        <f>SUMIF('MemMon Total'!$B$10:$B$35,SummaryTC_AP!$B56,'MemMon Total'!S$10:S$35)</f>
        <v>1013009</v>
      </c>
      <c r="U58" s="76">
        <f>SUMIF('MemMon Total'!$B$10:$B$35,SummaryTC_AP!$B56,'MemMon Total'!T$10:T$35)</f>
        <v>1005979</v>
      </c>
      <c r="V58" s="76">
        <f>SUMIF('MemMon Total'!$B$10:$B$35,SummaryTC_AP!$B56,'MemMon Total'!U$10:U$35)</f>
        <v>1011497</v>
      </c>
      <c r="W58" s="76">
        <f>SUMIF('MemMon Total'!$B$10:$B$35,SummaryTC_AP!$B56,'MemMon Total'!V$10:V$35)</f>
        <v>1034751</v>
      </c>
      <c r="X58" s="76">
        <f>SUMIF('MemMon Total'!$B$10:$B$35,SummaryTC_AP!$B56,'MemMon Total'!W$10:W$35)</f>
        <v>1087606</v>
      </c>
      <c r="Y58" s="76">
        <f>SUMIF('MemMon Total'!$B$10:$B$35,SummaryTC_AP!$B56,'MemMon Total'!X$10:X$35)</f>
        <v>0</v>
      </c>
      <c r="Z58" s="76">
        <f>SUMIF('MemMon Total'!$B$10:$B$35,SummaryTC_AP!$B56,'MemMon Total'!Y$10:Y$35)</f>
        <v>0</v>
      </c>
      <c r="AA58" s="76">
        <f>SUMIF('MemMon Total'!$B$10:$B$35,SummaryTC_AP!$B56,'MemMon Total'!Z$10:Z$35)</f>
        <v>0</v>
      </c>
      <c r="AB58" s="76">
        <f>SUMIF('MemMon Total'!$B$10:$B$35,SummaryTC_AP!$B56,'MemMon Total'!AA$10:AA$35)</f>
        <v>0</v>
      </c>
      <c r="AC58" s="76">
        <f>SUMIF('MemMon Total'!$B$10:$B$35,SummaryTC_AP!$B56,'MemMon Total'!AB$10:AB$35)</f>
        <v>0</v>
      </c>
      <c r="AD58" s="76">
        <f>SUMIF('MemMon Total'!$B$10:$B$35,SummaryTC_AP!$B56,'MemMon Total'!AC$10:AC$35)</f>
        <v>0</v>
      </c>
      <c r="AE58" s="76">
        <f>SUMIF('MemMon Total'!$B$10:$B$35,SummaryTC_AP!$B56,'MemMon Total'!AD$10:AD$35)</f>
        <v>0</v>
      </c>
      <c r="AF58" s="76">
        <f>SUMIF('MemMon Total'!$B$10:$B$35,SummaryTC_AP!$B56,'MemMon Total'!AE$10:AE$35)</f>
        <v>0</v>
      </c>
      <c r="AG58" s="76">
        <f>SUMIF('MemMon Total'!$B$10:$B$35,SummaryTC_AP!$B56,'MemMon Total'!AF$10:AF$35)</f>
        <v>0</v>
      </c>
      <c r="AH58" s="76">
        <f>SUMIF('MemMon Total'!$B$10:$B$35,SummaryTC_AP!$B56,'MemMon Total'!AG$10:AG$35)</f>
        <v>0</v>
      </c>
      <c r="AI58" s="361"/>
    </row>
    <row r="59" spans="2:35" x14ac:dyDescent="0.2">
      <c r="B59" s="24">
        <f>'Summary TC'!B59</f>
        <v>0</v>
      </c>
      <c r="C59" s="24">
        <f>'Summary TC'!C59</f>
        <v>0</v>
      </c>
      <c r="D59" s="24">
        <f>'Summary TC'!D59</f>
        <v>0</v>
      </c>
      <c r="E59" s="155"/>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361"/>
    </row>
    <row r="60" spans="2:35" x14ac:dyDescent="0.2">
      <c r="B60" s="24" t="str">
        <f>'Summary TC'!B60</f>
        <v xml:space="preserve">Foster Children </v>
      </c>
      <c r="C60" s="24">
        <f>'Summary TC'!C60</f>
        <v>7</v>
      </c>
      <c r="D60" s="24" t="str">
        <f>'Summary TC'!D60</f>
        <v>Total</v>
      </c>
      <c r="E60" s="97">
        <f>E61*E62</f>
        <v>0</v>
      </c>
      <c r="F60" s="98">
        <f t="shared" ref="F60:AC60" si="11">F61*F62</f>
        <v>0</v>
      </c>
      <c r="G60" s="98">
        <f t="shared" si="11"/>
        <v>0</v>
      </c>
      <c r="H60" s="98">
        <f t="shared" si="11"/>
        <v>0</v>
      </c>
      <c r="I60" s="98">
        <f t="shared" si="11"/>
        <v>0</v>
      </c>
      <c r="J60" s="98">
        <f t="shared" si="11"/>
        <v>0</v>
      </c>
      <c r="K60" s="98">
        <f t="shared" si="11"/>
        <v>0</v>
      </c>
      <c r="L60" s="98">
        <f t="shared" si="11"/>
        <v>0</v>
      </c>
      <c r="M60" s="98">
        <f t="shared" si="11"/>
        <v>0</v>
      </c>
      <c r="N60" s="98">
        <f t="shared" si="11"/>
        <v>0</v>
      </c>
      <c r="O60" s="98">
        <f t="shared" si="11"/>
        <v>0</v>
      </c>
      <c r="P60" s="98">
        <f t="shared" si="11"/>
        <v>0</v>
      </c>
      <c r="Q60" s="98">
        <f t="shared" si="11"/>
        <v>0</v>
      </c>
      <c r="R60" s="98">
        <f t="shared" si="11"/>
        <v>0</v>
      </c>
      <c r="S60" s="98">
        <f t="shared" si="11"/>
        <v>0</v>
      </c>
      <c r="T60" s="98">
        <f t="shared" si="11"/>
        <v>273373419.14999998</v>
      </c>
      <c r="U60" s="98">
        <f t="shared" si="11"/>
        <v>278467692.54000002</v>
      </c>
      <c r="V60" s="98">
        <f t="shared" si="11"/>
        <v>284970755.94</v>
      </c>
      <c r="W60" s="98">
        <f t="shared" si="11"/>
        <v>291709373.47999996</v>
      </c>
      <c r="X60" s="98">
        <f t="shared" si="11"/>
        <v>297972442.75999999</v>
      </c>
      <c r="Y60" s="98">
        <f t="shared" si="11"/>
        <v>0</v>
      </c>
      <c r="Z60" s="98">
        <f t="shared" si="11"/>
        <v>0</v>
      </c>
      <c r="AA60" s="98">
        <f t="shared" si="11"/>
        <v>0</v>
      </c>
      <c r="AB60" s="98">
        <f t="shared" si="11"/>
        <v>0</v>
      </c>
      <c r="AC60" s="98">
        <f t="shared" si="11"/>
        <v>0</v>
      </c>
      <c r="AD60" s="98">
        <f>AD61*AD62</f>
        <v>0</v>
      </c>
      <c r="AE60" s="98">
        <f>AE61*AE62</f>
        <v>0</v>
      </c>
      <c r="AF60" s="98">
        <f>AF61*AF62</f>
        <v>0</v>
      </c>
      <c r="AG60" s="98">
        <f>AG61*AG62</f>
        <v>0</v>
      </c>
      <c r="AH60" s="98">
        <f>AH61*AH62</f>
        <v>0</v>
      </c>
      <c r="AI60" s="361"/>
    </row>
    <row r="61" spans="2:35" s="137" customFormat="1" x14ac:dyDescent="0.2">
      <c r="B61" s="24">
        <f>'Summary TC'!B61</f>
        <v>0</v>
      </c>
      <c r="C61" s="24">
        <f>'Summary TC'!C61</f>
        <v>0</v>
      </c>
      <c r="D61" s="24" t="str">
        <f>'Summary TC'!D61</f>
        <v>PMPM</v>
      </c>
      <c r="E61" s="73">
        <f>SUMIF('WOW PMPM &amp; Agg'!$B$10:$B$39,SummaryTC_AP!$B60,'WOW PMPM &amp; Agg'!D$10:D$39)</f>
        <v>0</v>
      </c>
      <c r="F61" s="74">
        <f>SUMIF('WOW PMPM &amp; Agg'!$B$10:$B$39,SummaryTC_AP!$B60,'WOW PMPM &amp; Agg'!E$10:E$39)</f>
        <v>0</v>
      </c>
      <c r="G61" s="74">
        <f>SUMIF('WOW PMPM &amp; Agg'!$B$10:$B$39,SummaryTC_AP!$B60,'WOW PMPM &amp; Agg'!F$10:F$39)</f>
        <v>0</v>
      </c>
      <c r="H61" s="74">
        <f>SUMIF('WOW PMPM &amp; Agg'!$B$10:$B$39,SummaryTC_AP!$B60,'WOW PMPM &amp; Agg'!G$10:G$39)</f>
        <v>0</v>
      </c>
      <c r="I61" s="74">
        <f>SUMIF('WOW PMPM &amp; Agg'!$B$10:$B$39,SummaryTC_AP!$B60,'WOW PMPM &amp; Agg'!H$10:H$39)</f>
        <v>0</v>
      </c>
      <c r="J61" s="74">
        <f>SUMIF('WOW PMPM &amp; Agg'!$B$10:$B$39,SummaryTC_AP!$B60,'WOW PMPM &amp; Agg'!I$10:I$39)</f>
        <v>0</v>
      </c>
      <c r="K61" s="74">
        <f>SUMIF('WOW PMPM &amp; Agg'!$B$10:$B$39,SummaryTC_AP!$B60,'WOW PMPM &amp; Agg'!J$10:J$39)</f>
        <v>0</v>
      </c>
      <c r="L61" s="74">
        <f>SUMIF('WOW PMPM &amp; Agg'!$B$10:$B$39,SummaryTC_AP!$B60,'WOW PMPM &amp; Agg'!K$10:K$39)</f>
        <v>0</v>
      </c>
      <c r="M61" s="74">
        <f>SUMIF('WOW PMPM &amp; Agg'!$B$10:$B$39,SummaryTC_AP!$B60,'WOW PMPM &amp; Agg'!L$10:L$39)</f>
        <v>0</v>
      </c>
      <c r="N61" s="74">
        <f>SUMIF('WOW PMPM &amp; Agg'!$B$10:$B$39,SummaryTC_AP!$B60,'WOW PMPM &amp; Agg'!M$10:M$39)</f>
        <v>0</v>
      </c>
      <c r="O61" s="74">
        <f>SUMIF('WOW PMPM &amp; Agg'!$B$10:$B$39,SummaryTC_AP!$B60,'WOW PMPM &amp; Agg'!N$10:N$39)</f>
        <v>0</v>
      </c>
      <c r="P61" s="74">
        <f>SUMIF('WOW PMPM &amp; Agg'!$B$10:$B$39,SummaryTC_AP!$B60,'WOW PMPM &amp; Agg'!O$10:O$39)</f>
        <v>0</v>
      </c>
      <c r="Q61" s="74">
        <f>SUMIF('WOW PMPM &amp; Agg'!$B$10:$B$39,SummaryTC_AP!$B60,'WOW PMPM &amp; Agg'!P$10:P$39)</f>
        <v>0</v>
      </c>
      <c r="R61" s="74">
        <f>SUMIF('WOW PMPM &amp; Agg'!$B$10:$B$39,SummaryTC_AP!$B60,'WOW PMPM &amp; Agg'!Q$10:Q$39)</f>
        <v>0</v>
      </c>
      <c r="S61" s="74">
        <f>SUMIF('WOW PMPM &amp; Agg'!$B$10:$B$39,SummaryTC_AP!$B60,'WOW PMPM &amp; Agg'!R$10:R$39)</f>
        <v>0</v>
      </c>
      <c r="T61" s="74">
        <f>SUMIF('WOW PMPM &amp; Agg'!$B$10:$B$39,SummaryTC_AP!$B60,'WOW PMPM &amp; Agg'!S$10:S$39)</f>
        <v>1108.3499999999999</v>
      </c>
      <c r="U61" s="74">
        <f>SUMIF('WOW PMPM &amp; Agg'!$B$10:$B$39,SummaryTC_AP!$B60,'WOW PMPM &amp; Agg'!T$10:T$39)</f>
        <v>1150.46</v>
      </c>
      <c r="V61" s="74">
        <f>SUMIF('WOW PMPM &amp; Agg'!$B$10:$B$39,SummaryTC_AP!$B60,'WOW PMPM &amp; Agg'!U$10:U$39)</f>
        <v>1194.18</v>
      </c>
      <c r="W61" s="74">
        <f>SUMIF('WOW PMPM &amp; Agg'!$B$10:$B$39,SummaryTC_AP!$B60,'WOW PMPM &amp; Agg'!V$10:V$39)</f>
        <v>1239.56</v>
      </c>
      <c r="X61" s="74">
        <f>SUMIF('WOW PMPM &amp; Agg'!$B$10:$B$39,SummaryTC_AP!$B60,'WOW PMPM &amp; Agg'!W$10:W$39)</f>
        <v>1286.6600000000001</v>
      </c>
      <c r="Y61" s="74">
        <f>SUMIF('WOW PMPM &amp; Agg'!$B$10:$B$39,SummaryTC_AP!$B60,'WOW PMPM &amp; Agg'!X$10:X$39)</f>
        <v>0</v>
      </c>
      <c r="Z61" s="74">
        <f>SUMIF('WOW PMPM &amp; Agg'!$B$10:$B$39,SummaryTC_AP!$B60,'WOW PMPM &amp; Agg'!Y$10:Y$39)</f>
        <v>0</v>
      </c>
      <c r="AA61" s="74">
        <f>SUMIF('WOW PMPM &amp; Agg'!$B$10:$B$39,SummaryTC_AP!$B60,'WOW PMPM &amp; Agg'!Z$10:Z$39)</f>
        <v>0</v>
      </c>
      <c r="AB61" s="74">
        <f>SUMIF('WOW PMPM &amp; Agg'!$B$10:$B$39,SummaryTC_AP!$B60,'WOW PMPM &amp; Agg'!AA$10:AA$39)</f>
        <v>0</v>
      </c>
      <c r="AC61" s="74">
        <f>SUMIF('WOW PMPM &amp; Agg'!$B$10:$B$39,SummaryTC_AP!$B60,'WOW PMPM &amp; Agg'!AB$10:AB$39)</f>
        <v>0</v>
      </c>
      <c r="AD61" s="74">
        <f>SUMIF('WOW PMPM &amp; Agg'!$B$10:$B$39,SummaryTC_AP!$B60,'WOW PMPM &amp; Agg'!AC$10:AC$39)</f>
        <v>0</v>
      </c>
      <c r="AE61" s="74">
        <f>SUMIF('WOW PMPM &amp; Agg'!$B$10:$B$39,SummaryTC_AP!$B60,'WOW PMPM &amp; Agg'!AD$10:AD$39)</f>
        <v>0</v>
      </c>
      <c r="AF61" s="74">
        <f>SUMIF('WOW PMPM &amp; Agg'!$B$10:$B$39,SummaryTC_AP!$B60,'WOW PMPM &amp; Agg'!AE$10:AE$39)</f>
        <v>0</v>
      </c>
      <c r="AG61" s="74">
        <f>SUMIF('WOW PMPM &amp; Agg'!$B$10:$B$39,SummaryTC_AP!$B60,'WOW PMPM &amp; Agg'!AF$10:AF$39)</f>
        <v>0</v>
      </c>
      <c r="AH61" s="74">
        <f>SUMIF('WOW PMPM &amp; Agg'!$B$10:$B$39,SummaryTC_AP!$B60,'WOW PMPM &amp; Agg'!AG$10:AG$39)</f>
        <v>0</v>
      </c>
      <c r="AI61" s="243"/>
    </row>
    <row r="62" spans="2:35" x14ac:dyDescent="0.2">
      <c r="B62" s="24">
        <f>'Summary TC'!B62</f>
        <v>0</v>
      </c>
      <c r="C62" s="24">
        <f>'Summary TC'!C62</f>
        <v>0</v>
      </c>
      <c r="D62" s="24" t="str">
        <f>'Summary TC'!D62</f>
        <v>Mem-Mon</v>
      </c>
      <c r="E62" s="75">
        <f>SUMIF('MemMon Total'!$B$10:$B$35,SummaryTC_AP!$B60,'MemMon Total'!D$10:D$35)</f>
        <v>0</v>
      </c>
      <c r="F62" s="76">
        <f>SUMIF('MemMon Total'!$B$10:$B$35,SummaryTC_AP!$B60,'MemMon Total'!E$10:E$35)</f>
        <v>0</v>
      </c>
      <c r="G62" s="76">
        <f>SUMIF('MemMon Total'!$B$10:$B$35,SummaryTC_AP!$B60,'MemMon Total'!F$10:F$35)</f>
        <v>0</v>
      </c>
      <c r="H62" s="76">
        <f>SUMIF('MemMon Total'!$B$10:$B$35,SummaryTC_AP!$B60,'MemMon Total'!G$10:G$35)</f>
        <v>0</v>
      </c>
      <c r="I62" s="76">
        <f>SUMIF('MemMon Total'!$B$10:$B$35,SummaryTC_AP!$B60,'MemMon Total'!H$10:H$35)</f>
        <v>0</v>
      </c>
      <c r="J62" s="76">
        <f>SUMIF('MemMon Total'!$B$10:$B$35,SummaryTC_AP!$B60,'MemMon Total'!I$10:I$35)</f>
        <v>0</v>
      </c>
      <c r="K62" s="76">
        <f>SUMIF('MemMon Total'!$B$10:$B$35,SummaryTC_AP!$B60,'MemMon Total'!J$10:J$35)</f>
        <v>0</v>
      </c>
      <c r="L62" s="76">
        <f>SUMIF('MemMon Total'!$B$10:$B$35,SummaryTC_AP!$B60,'MemMon Total'!K$10:K$35)</f>
        <v>0</v>
      </c>
      <c r="M62" s="76">
        <f>SUMIF('MemMon Total'!$B$10:$B$35,SummaryTC_AP!$B60,'MemMon Total'!L$10:L$35)</f>
        <v>0</v>
      </c>
      <c r="N62" s="76">
        <f>SUMIF('MemMon Total'!$B$10:$B$35,SummaryTC_AP!$B60,'MemMon Total'!M$10:M$35)</f>
        <v>0</v>
      </c>
      <c r="O62" s="76">
        <f>SUMIF('MemMon Total'!$B$10:$B$35,SummaryTC_AP!$B60,'MemMon Total'!N$10:N$35)</f>
        <v>0</v>
      </c>
      <c r="P62" s="76">
        <f>SUMIF('MemMon Total'!$B$10:$B$35,SummaryTC_AP!$B60,'MemMon Total'!O$10:O$35)</f>
        <v>0</v>
      </c>
      <c r="Q62" s="76">
        <f>SUMIF('MemMon Total'!$B$10:$B$35,SummaryTC_AP!$B60,'MemMon Total'!P$10:P$35)</f>
        <v>0</v>
      </c>
      <c r="R62" s="76">
        <f>SUMIF('MemMon Total'!$B$10:$B$35,SummaryTC_AP!$B60,'MemMon Total'!Q$10:Q$35)</f>
        <v>0</v>
      </c>
      <c r="S62" s="76">
        <f>SUMIF('MemMon Total'!$B$10:$B$35,SummaryTC_AP!$B60,'MemMon Total'!R$10:R$35)</f>
        <v>0</v>
      </c>
      <c r="T62" s="76">
        <f>SUMIF('MemMon Total'!$B$10:$B$35,SummaryTC_AP!$B60,'MemMon Total'!S$10:S$35)</f>
        <v>246649</v>
      </c>
      <c r="U62" s="76">
        <f>SUMIF('MemMon Total'!$B$10:$B$35,SummaryTC_AP!$B60,'MemMon Total'!T$10:T$35)</f>
        <v>242049</v>
      </c>
      <c r="V62" s="76">
        <f>SUMIF('MemMon Total'!$B$10:$B$35,SummaryTC_AP!$B60,'MemMon Total'!U$10:U$35)</f>
        <v>238633</v>
      </c>
      <c r="W62" s="76">
        <f>SUMIF('MemMon Total'!$B$10:$B$35,SummaryTC_AP!$B60,'MemMon Total'!V$10:V$35)</f>
        <v>235333</v>
      </c>
      <c r="X62" s="76">
        <f>SUMIF('MemMon Total'!$B$10:$B$35,SummaryTC_AP!$B60,'MemMon Total'!W$10:W$35)</f>
        <v>231586</v>
      </c>
      <c r="Y62" s="76">
        <f>SUMIF('MemMon Total'!$B$10:$B$35,SummaryTC_AP!$B60,'MemMon Total'!X$10:X$35)</f>
        <v>0</v>
      </c>
      <c r="Z62" s="76">
        <f>SUMIF('MemMon Total'!$B$10:$B$35,SummaryTC_AP!$B60,'MemMon Total'!Y$10:Y$35)</f>
        <v>0</v>
      </c>
      <c r="AA62" s="76">
        <f>SUMIF('MemMon Total'!$B$10:$B$35,SummaryTC_AP!$B60,'MemMon Total'!Z$10:Z$35)</f>
        <v>0</v>
      </c>
      <c r="AB62" s="76">
        <f>SUMIF('MemMon Total'!$B$10:$B$35,SummaryTC_AP!$B60,'MemMon Total'!AA$10:AA$35)</f>
        <v>0</v>
      </c>
      <c r="AC62" s="76">
        <f>SUMIF('MemMon Total'!$B$10:$B$35,SummaryTC_AP!$B60,'MemMon Total'!AB$10:AB$35)</f>
        <v>0</v>
      </c>
      <c r="AD62" s="76">
        <f>SUMIF('MemMon Total'!$B$10:$B$35,SummaryTC_AP!$B60,'MemMon Total'!AC$10:AC$35)</f>
        <v>0</v>
      </c>
      <c r="AE62" s="76">
        <f>SUMIF('MemMon Total'!$B$10:$B$35,SummaryTC_AP!$B60,'MemMon Total'!AD$10:AD$35)</f>
        <v>0</v>
      </c>
      <c r="AF62" s="76">
        <f>SUMIF('MemMon Total'!$B$10:$B$35,SummaryTC_AP!$B60,'MemMon Total'!AE$10:AE$35)</f>
        <v>0</v>
      </c>
      <c r="AG62" s="76">
        <f>SUMIF('MemMon Total'!$B$10:$B$35,SummaryTC_AP!$B60,'MemMon Total'!AF$10:AF$35)</f>
        <v>0</v>
      </c>
      <c r="AH62" s="76">
        <f>SUMIF('MemMon Total'!$B$10:$B$35,SummaryTC_AP!$B60,'MemMon Total'!AG$10:AG$35)</f>
        <v>0</v>
      </c>
      <c r="AI62" s="361"/>
    </row>
    <row r="63" spans="2:35" x14ac:dyDescent="0.2">
      <c r="B63" s="24">
        <f>'Summary TC'!B63</f>
        <v>0</v>
      </c>
      <c r="C63" s="24">
        <f>'Summary TC'!C63</f>
        <v>0</v>
      </c>
      <c r="D63" s="24">
        <f>'Summary TC'!D63</f>
        <v>0</v>
      </c>
      <c r="E63" s="155"/>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361"/>
    </row>
    <row r="64" spans="2:35" x14ac:dyDescent="0.2">
      <c r="B64" s="24" t="str">
        <f>'Summary TC'!B64</f>
        <v xml:space="preserve">New ACA Adults </v>
      </c>
      <c r="C64" s="24">
        <f>'Summary TC'!C64</f>
        <v>8</v>
      </c>
      <c r="D64" s="24" t="str">
        <f>'Summary TC'!D64</f>
        <v>Total</v>
      </c>
      <c r="E64" s="97">
        <f>E65*E66</f>
        <v>0</v>
      </c>
      <c r="F64" s="98">
        <f t="shared" ref="F64:AC64" si="12">F65*F66</f>
        <v>0</v>
      </c>
      <c r="G64" s="98">
        <f t="shared" si="12"/>
        <v>0</v>
      </c>
      <c r="H64" s="98">
        <f t="shared" si="12"/>
        <v>0</v>
      </c>
      <c r="I64" s="98">
        <f t="shared" si="12"/>
        <v>0</v>
      </c>
      <c r="J64" s="98">
        <f t="shared" si="12"/>
        <v>0</v>
      </c>
      <c r="K64" s="98">
        <f t="shared" si="12"/>
        <v>0</v>
      </c>
      <c r="L64" s="98">
        <f t="shared" si="12"/>
        <v>0</v>
      </c>
      <c r="M64" s="98">
        <f t="shared" si="12"/>
        <v>0</v>
      </c>
      <c r="N64" s="98">
        <f t="shared" si="12"/>
        <v>0</v>
      </c>
      <c r="O64" s="98">
        <f t="shared" si="12"/>
        <v>0</v>
      </c>
      <c r="P64" s="98">
        <f t="shared" si="12"/>
        <v>0</v>
      </c>
      <c r="Q64" s="98">
        <f t="shared" si="12"/>
        <v>0</v>
      </c>
      <c r="R64" s="98">
        <f t="shared" si="12"/>
        <v>0</v>
      </c>
      <c r="S64" s="98">
        <f t="shared" si="12"/>
        <v>0</v>
      </c>
      <c r="T64" s="98">
        <f t="shared" si="12"/>
        <v>2874540105.5799999</v>
      </c>
      <c r="U64" s="98">
        <f t="shared" si="12"/>
        <v>3018779251.6500001</v>
      </c>
      <c r="V64" s="98">
        <f t="shared" si="12"/>
        <v>3253079593.2599998</v>
      </c>
      <c r="W64" s="98">
        <f t="shared" si="12"/>
        <v>4054830066.6000004</v>
      </c>
      <c r="X64" s="98">
        <f t="shared" si="12"/>
        <v>4217975469.7400002</v>
      </c>
      <c r="Y64" s="98">
        <f t="shared" si="12"/>
        <v>0</v>
      </c>
      <c r="Z64" s="98">
        <f t="shared" si="12"/>
        <v>0</v>
      </c>
      <c r="AA64" s="98">
        <f t="shared" si="12"/>
        <v>0</v>
      </c>
      <c r="AB64" s="98">
        <f t="shared" si="12"/>
        <v>0</v>
      </c>
      <c r="AC64" s="98">
        <f t="shared" si="12"/>
        <v>0</v>
      </c>
      <c r="AD64" s="98">
        <f>AD65*AD66</f>
        <v>0</v>
      </c>
      <c r="AE64" s="98">
        <f>AE65*AE66</f>
        <v>0</v>
      </c>
      <c r="AF64" s="98">
        <f>AF65*AF66</f>
        <v>0</v>
      </c>
      <c r="AG64" s="98">
        <f>AG65*AG66</f>
        <v>0</v>
      </c>
      <c r="AH64" s="98">
        <f>AH65*AH66</f>
        <v>0</v>
      </c>
      <c r="AI64" s="361"/>
    </row>
    <row r="65" spans="2:35" s="137" customFormat="1" x14ac:dyDescent="0.2">
      <c r="B65" s="24">
        <f>'Summary TC'!B65</f>
        <v>0</v>
      </c>
      <c r="C65" s="24">
        <f>'Summary TC'!C65</f>
        <v>0</v>
      </c>
      <c r="D65" s="24" t="str">
        <f>'Summary TC'!D65</f>
        <v>PMPM</v>
      </c>
      <c r="E65" s="73">
        <f>SUMIF('WOW PMPM &amp; Agg'!$B$10:$B$39,SummaryTC_AP!$B64,'WOW PMPM &amp; Agg'!D$10:D$39)</f>
        <v>0</v>
      </c>
      <c r="F65" s="74">
        <f>SUMIF('WOW PMPM &amp; Agg'!$B$10:$B$39,SummaryTC_AP!$B64,'WOW PMPM &amp; Agg'!E$10:E$39)</f>
        <v>0</v>
      </c>
      <c r="G65" s="74">
        <f>SUMIF('WOW PMPM &amp; Agg'!$B$10:$B$39,SummaryTC_AP!$B64,'WOW PMPM &amp; Agg'!F$10:F$39)</f>
        <v>0</v>
      </c>
      <c r="H65" s="74">
        <f>SUMIF('WOW PMPM &amp; Agg'!$B$10:$B$39,SummaryTC_AP!$B64,'WOW PMPM &amp; Agg'!G$10:G$39)</f>
        <v>0</v>
      </c>
      <c r="I65" s="74">
        <f>SUMIF('WOW PMPM &amp; Agg'!$B$10:$B$39,SummaryTC_AP!$B64,'WOW PMPM &amp; Agg'!H$10:H$39)</f>
        <v>0</v>
      </c>
      <c r="J65" s="74">
        <f>SUMIF('WOW PMPM &amp; Agg'!$B$10:$B$39,SummaryTC_AP!$B64,'WOW PMPM &amp; Agg'!I$10:I$39)</f>
        <v>0</v>
      </c>
      <c r="K65" s="74">
        <f>SUMIF('WOW PMPM &amp; Agg'!$B$10:$B$39,SummaryTC_AP!$B64,'WOW PMPM &amp; Agg'!J$10:J$39)</f>
        <v>0</v>
      </c>
      <c r="L65" s="74">
        <f>SUMIF('WOW PMPM &amp; Agg'!$B$10:$B$39,SummaryTC_AP!$B64,'WOW PMPM &amp; Agg'!K$10:K$39)</f>
        <v>0</v>
      </c>
      <c r="M65" s="74">
        <f>SUMIF('WOW PMPM &amp; Agg'!$B$10:$B$39,SummaryTC_AP!$B64,'WOW PMPM &amp; Agg'!L$10:L$39)</f>
        <v>0</v>
      </c>
      <c r="N65" s="74">
        <f>SUMIF('WOW PMPM &amp; Agg'!$B$10:$B$39,SummaryTC_AP!$B64,'WOW PMPM &amp; Agg'!M$10:M$39)</f>
        <v>0</v>
      </c>
      <c r="O65" s="74">
        <f>SUMIF('WOW PMPM &amp; Agg'!$B$10:$B$39,SummaryTC_AP!$B64,'WOW PMPM &amp; Agg'!N$10:N$39)</f>
        <v>0</v>
      </c>
      <c r="P65" s="74">
        <f>SUMIF('WOW PMPM &amp; Agg'!$B$10:$B$39,SummaryTC_AP!$B64,'WOW PMPM &amp; Agg'!O$10:O$39)</f>
        <v>0</v>
      </c>
      <c r="Q65" s="74">
        <f>SUMIF('WOW PMPM &amp; Agg'!$B$10:$B$39,SummaryTC_AP!$B64,'WOW PMPM &amp; Agg'!P$10:P$39)</f>
        <v>0</v>
      </c>
      <c r="R65" s="74">
        <f>SUMIF('WOW PMPM &amp; Agg'!$B$10:$B$39,SummaryTC_AP!$B64,'WOW PMPM &amp; Agg'!Q$10:Q$39)</f>
        <v>0</v>
      </c>
      <c r="S65" s="74">
        <f>SUMIF('WOW PMPM &amp; Agg'!$B$10:$B$39,SummaryTC_AP!$B64,'WOW PMPM &amp; Agg'!R$10:R$39)</f>
        <v>0</v>
      </c>
      <c r="T65" s="74">
        <f>SUMIF('WOW PMPM &amp; Agg'!$B$10:$B$39,SummaryTC_AP!$B64,'WOW PMPM &amp; Agg'!S$10:S$39)</f>
        <v>671.77</v>
      </c>
      <c r="U65" s="74">
        <f>SUMIF('WOW PMPM &amp; Agg'!$B$10:$B$39,SummaryTC_AP!$B64,'WOW PMPM &amp; Agg'!T$10:T$39)</f>
        <v>700.65</v>
      </c>
      <c r="V65" s="74">
        <f>SUMIF('WOW PMPM &amp; Agg'!$B$10:$B$39,SummaryTC_AP!$B64,'WOW PMPM &amp; Agg'!U$10:U$39)</f>
        <v>730.78</v>
      </c>
      <c r="W65" s="74">
        <f>SUMIF('WOW PMPM &amp; Agg'!$B$10:$B$39,SummaryTC_AP!$B64,'WOW PMPM &amp; Agg'!V$10:V$39)</f>
        <v>762.2</v>
      </c>
      <c r="X65" s="74">
        <f>SUMIF('WOW PMPM &amp; Agg'!$B$10:$B$39,SummaryTC_AP!$B64,'WOW PMPM &amp; Agg'!W$10:W$39)</f>
        <v>794.98</v>
      </c>
      <c r="Y65" s="74">
        <f>SUMIF('WOW PMPM &amp; Agg'!$B$10:$B$39,SummaryTC_AP!$B64,'WOW PMPM &amp; Agg'!X$10:X$39)</f>
        <v>0</v>
      </c>
      <c r="Z65" s="74">
        <f>SUMIF('WOW PMPM &amp; Agg'!$B$10:$B$39,SummaryTC_AP!$B64,'WOW PMPM &amp; Agg'!Y$10:Y$39)</f>
        <v>0</v>
      </c>
      <c r="AA65" s="74">
        <f>SUMIF('WOW PMPM &amp; Agg'!$B$10:$B$39,SummaryTC_AP!$B64,'WOW PMPM &amp; Agg'!Z$10:Z$39)</f>
        <v>0</v>
      </c>
      <c r="AB65" s="74">
        <f>SUMIF('WOW PMPM &amp; Agg'!$B$10:$B$39,SummaryTC_AP!$B64,'WOW PMPM &amp; Agg'!AA$10:AA$39)</f>
        <v>0</v>
      </c>
      <c r="AC65" s="74">
        <f>SUMIF('WOW PMPM &amp; Agg'!$B$10:$B$39,SummaryTC_AP!$B64,'WOW PMPM &amp; Agg'!AB$10:AB$39)</f>
        <v>0</v>
      </c>
      <c r="AD65" s="74">
        <f>SUMIF('WOW PMPM &amp; Agg'!$B$10:$B$39,SummaryTC_AP!$B64,'WOW PMPM &amp; Agg'!AC$10:AC$39)</f>
        <v>0</v>
      </c>
      <c r="AE65" s="74">
        <f>SUMIF('WOW PMPM &amp; Agg'!$B$10:$B$39,SummaryTC_AP!$B64,'WOW PMPM &amp; Agg'!AD$10:AD$39)</f>
        <v>0</v>
      </c>
      <c r="AF65" s="74">
        <f>SUMIF('WOW PMPM &amp; Agg'!$B$10:$B$39,SummaryTC_AP!$B64,'WOW PMPM &amp; Agg'!AE$10:AE$39)</f>
        <v>0</v>
      </c>
      <c r="AG65" s="74">
        <f>SUMIF('WOW PMPM &amp; Agg'!$B$10:$B$39,SummaryTC_AP!$B64,'WOW PMPM &amp; Agg'!AF$10:AF$39)</f>
        <v>0</v>
      </c>
      <c r="AH65" s="74">
        <f>SUMIF('WOW PMPM &amp; Agg'!$B$10:$B$39,SummaryTC_AP!$B64,'WOW PMPM &amp; Agg'!AG$10:AG$39)</f>
        <v>0</v>
      </c>
      <c r="AI65" s="243"/>
    </row>
    <row r="66" spans="2:35" x14ac:dyDescent="0.2">
      <c r="B66" s="24">
        <f>'Summary TC'!B66</f>
        <v>0</v>
      </c>
      <c r="C66" s="24">
        <f>'Summary TC'!C66</f>
        <v>0</v>
      </c>
      <c r="D66" s="24" t="str">
        <f>'Summary TC'!D66</f>
        <v>Mem-Mon</v>
      </c>
      <c r="E66" s="75">
        <f>SUMIF('MemMon Total'!$B$10:$B$35,SummaryTC_AP!$B64,'MemMon Total'!D$10:D$35)</f>
        <v>0</v>
      </c>
      <c r="F66" s="76">
        <f>SUMIF('MemMon Total'!$B$10:$B$35,SummaryTC_AP!$B64,'MemMon Total'!E$10:E$35)</f>
        <v>0</v>
      </c>
      <c r="G66" s="76">
        <f>SUMIF('MemMon Total'!$B$10:$B$35,SummaryTC_AP!$B64,'MemMon Total'!F$10:F$35)</f>
        <v>0</v>
      </c>
      <c r="H66" s="76">
        <f>SUMIF('MemMon Total'!$B$10:$B$35,SummaryTC_AP!$B64,'MemMon Total'!G$10:G$35)</f>
        <v>0</v>
      </c>
      <c r="I66" s="76">
        <f>SUMIF('MemMon Total'!$B$10:$B$35,SummaryTC_AP!$B64,'MemMon Total'!H$10:H$35)</f>
        <v>0</v>
      </c>
      <c r="J66" s="76">
        <f>SUMIF('MemMon Total'!$B$10:$B$35,SummaryTC_AP!$B64,'MemMon Total'!I$10:I$35)</f>
        <v>0</v>
      </c>
      <c r="K66" s="76">
        <f>SUMIF('MemMon Total'!$B$10:$B$35,SummaryTC_AP!$B64,'MemMon Total'!J$10:J$35)</f>
        <v>0</v>
      </c>
      <c r="L66" s="76">
        <f>SUMIF('MemMon Total'!$B$10:$B$35,SummaryTC_AP!$B64,'MemMon Total'!K$10:K$35)</f>
        <v>0</v>
      </c>
      <c r="M66" s="76">
        <f>SUMIF('MemMon Total'!$B$10:$B$35,SummaryTC_AP!$B64,'MemMon Total'!L$10:L$35)</f>
        <v>0</v>
      </c>
      <c r="N66" s="76">
        <f>SUMIF('MemMon Total'!$B$10:$B$35,SummaryTC_AP!$B64,'MemMon Total'!M$10:M$35)</f>
        <v>0</v>
      </c>
      <c r="O66" s="76">
        <f>SUMIF('MemMon Total'!$B$10:$B$35,SummaryTC_AP!$B64,'MemMon Total'!N$10:N$35)</f>
        <v>0</v>
      </c>
      <c r="P66" s="76">
        <f>SUMIF('MemMon Total'!$B$10:$B$35,SummaryTC_AP!$B64,'MemMon Total'!O$10:O$35)</f>
        <v>0</v>
      </c>
      <c r="Q66" s="76">
        <f>SUMIF('MemMon Total'!$B$10:$B$35,SummaryTC_AP!$B64,'MemMon Total'!P$10:P$35)</f>
        <v>0</v>
      </c>
      <c r="R66" s="76">
        <f>SUMIF('MemMon Total'!$B$10:$B$35,SummaryTC_AP!$B64,'MemMon Total'!Q$10:Q$35)</f>
        <v>0</v>
      </c>
      <c r="S66" s="76">
        <f>SUMIF('MemMon Total'!$B$10:$B$35,SummaryTC_AP!$B64,'MemMon Total'!R$10:R$35)</f>
        <v>0</v>
      </c>
      <c r="T66" s="76">
        <f>SUMIF('MemMon Total'!$B$10:$B$35,SummaryTC_AP!$B64,'MemMon Total'!S$10:S$35)</f>
        <v>4279054</v>
      </c>
      <c r="U66" s="76">
        <f>SUMIF('MemMon Total'!$B$10:$B$35,SummaryTC_AP!$B64,'MemMon Total'!T$10:T$35)</f>
        <v>4308541</v>
      </c>
      <c r="V66" s="76">
        <f>SUMIF('MemMon Total'!$B$10:$B$35,SummaryTC_AP!$B64,'MemMon Total'!U$10:U$35)</f>
        <v>4451517</v>
      </c>
      <c r="W66" s="76">
        <f>SUMIF('MemMon Total'!$B$10:$B$35,SummaryTC_AP!$B64,'MemMon Total'!V$10:V$35)</f>
        <v>5319903</v>
      </c>
      <c r="X66" s="76">
        <f>SUMIF('MemMon Total'!$B$10:$B$35,SummaryTC_AP!$B64,'MemMon Total'!W$10:W$35)</f>
        <v>5305763</v>
      </c>
      <c r="Y66" s="76">
        <f>SUMIF('MemMon Total'!$B$10:$B$35,SummaryTC_AP!$B64,'MemMon Total'!X$10:X$35)</f>
        <v>0</v>
      </c>
      <c r="Z66" s="76">
        <f>SUMIF('MemMon Total'!$B$10:$B$35,SummaryTC_AP!$B64,'MemMon Total'!Y$10:Y$35)</f>
        <v>0</v>
      </c>
      <c r="AA66" s="76">
        <f>SUMIF('MemMon Total'!$B$10:$B$35,SummaryTC_AP!$B64,'MemMon Total'!Z$10:Z$35)</f>
        <v>0</v>
      </c>
      <c r="AB66" s="76">
        <f>SUMIF('MemMon Total'!$B$10:$B$35,SummaryTC_AP!$B64,'MemMon Total'!AA$10:AA$35)</f>
        <v>0</v>
      </c>
      <c r="AC66" s="76">
        <f>SUMIF('MemMon Total'!$B$10:$B$35,SummaryTC_AP!$B64,'MemMon Total'!AB$10:AB$35)</f>
        <v>0</v>
      </c>
      <c r="AD66" s="76">
        <f>SUMIF('MemMon Total'!$B$10:$B$35,SummaryTC_AP!$B64,'MemMon Total'!AC$10:AC$35)</f>
        <v>0</v>
      </c>
      <c r="AE66" s="76">
        <f>SUMIF('MemMon Total'!$B$10:$B$35,SummaryTC_AP!$B64,'MemMon Total'!AD$10:AD$35)</f>
        <v>0</v>
      </c>
      <c r="AF66" s="76">
        <f>SUMIF('MemMon Total'!$B$10:$B$35,SummaryTC_AP!$B64,'MemMon Total'!AE$10:AE$35)</f>
        <v>0</v>
      </c>
      <c r="AG66" s="76">
        <f>SUMIF('MemMon Total'!$B$10:$B$35,SummaryTC_AP!$B64,'MemMon Total'!AF$10:AF$35)</f>
        <v>0</v>
      </c>
      <c r="AH66" s="76">
        <f>SUMIF('MemMon Total'!$B$10:$B$35,SummaryTC_AP!$B64,'MemMon Total'!AG$10:AG$35)</f>
        <v>0</v>
      </c>
      <c r="AI66" s="361"/>
    </row>
    <row r="67" spans="2:35" x14ac:dyDescent="0.2">
      <c r="B67" s="24">
        <f>'Summary TC'!B67</f>
        <v>0</v>
      </c>
      <c r="C67" s="24">
        <f>'Summary TC'!C67</f>
        <v>0</v>
      </c>
      <c r="D67" s="24">
        <f>'Summary TC'!D67</f>
        <v>0</v>
      </c>
      <c r="E67" s="155"/>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361"/>
    </row>
    <row r="68" spans="2:35" x14ac:dyDescent="0.2">
      <c r="B68" s="24" t="str">
        <f>'Summary TC'!B68</f>
        <v>Medicaid Aggregate</v>
      </c>
      <c r="C68" s="24">
        <f>'Summary TC'!C68</f>
        <v>0</v>
      </c>
      <c r="D68" s="24">
        <f>'Summary TC'!D68</f>
        <v>0</v>
      </c>
      <c r="E68" s="97"/>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356"/>
    </row>
    <row r="69" spans="2:35" x14ac:dyDescent="0.2">
      <c r="B69" s="24" t="str">
        <f>'Summary TC'!B69</f>
        <v/>
      </c>
      <c r="C69" s="24">
        <f>'Summary TC'!C69</f>
        <v>0</v>
      </c>
      <c r="D69" s="24" t="str">
        <f>'Summary TC'!D69</f>
        <v/>
      </c>
      <c r="E69" s="97">
        <f>SUMIF('WOW PMPM &amp; Agg'!$B$10:$B$39,SummaryTC_AP!$B69,'WOW PMPM &amp; Agg'!D$10:D$39)</f>
        <v>0</v>
      </c>
      <c r="F69" s="98">
        <f>SUMIF('WOW PMPM &amp; Agg'!$B$10:$B$39,SummaryTC_AP!$B69,'WOW PMPM &amp; Agg'!E$10:E$39)</f>
        <v>0</v>
      </c>
      <c r="G69" s="98">
        <f>SUMIF('WOW PMPM &amp; Agg'!$B$10:$B$39,SummaryTC_AP!$B69,'WOW PMPM &amp; Agg'!F$10:F$39)</f>
        <v>0</v>
      </c>
      <c r="H69" s="98">
        <f>SUMIF('WOW PMPM &amp; Agg'!$B$10:$B$39,SummaryTC_AP!$B69,'WOW PMPM &amp; Agg'!G$10:G$39)</f>
        <v>0</v>
      </c>
      <c r="I69" s="98">
        <f>SUMIF('WOW PMPM &amp; Agg'!$B$10:$B$39,SummaryTC_AP!$B69,'WOW PMPM &amp; Agg'!H$10:H$39)</f>
        <v>0</v>
      </c>
      <c r="J69" s="98">
        <f>SUMIF('WOW PMPM &amp; Agg'!$B$10:$B$39,SummaryTC_AP!$B69,'WOW PMPM &amp; Agg'!I$10:I$39)</f>
        <v>0</v>
      </c>
      <c r="K69" s="98">
        <f>SUMIF('WOW PMPM &amp; Agg'!$B$10:$B$39,SummaryTC_AP!$B69,'WOW PMPM &amp; Agg'!J$10:J$39)</f>
        <v>0</v>
      </c>
      <c r="L69" s="98">
        <f>SUMIF('WOW PMPM &amp; Agg'!$B$10:$B$39,SummaryTC_AP!$B69,'WOW PMPM &amp; Agg'!K$10:K$39)</f>
        <v>0</v>
      </c>
      <c r="M69" s="98">
        <f>SUMIF('WOW PMPM &amp; Agg'!$B$10:$B$39,SummaryTC_AP!$B69,'WOW PMPM &amp; Agg'!L$10:L$39)</f>
        <v>0</v>
      </c>
      <c r="N69" s="98">
        <f>SUMIF('WOW PMPM &amp; Agg'!$B$10:$B$39,SummaryTC_AP!$B69,'WOW PMPM &amp; Agg'!M$10:M$39)</f>
        <v>0</v>
      </c>
      <c r="O69" s="98">
        <f>SUMIF('WOW PMPM &amp; Agg'!$B$10:$B$39,SummaryTC_AP!$B69,'WOW PMPM &amp; Agg'!N$10:N$39)</f>
        <v>0</v>
      </c>
      <c r="P69" s="98">
        <f>SUMIF('WOW PMPM &amp; Agg'!$B$10:$B$39,SummaryTC_AP!$B69,'WOW PMPM &amp; Agg'!O$10:O$39)</f>
        <v>0</v>
      </c>
      <c r="Q69" s="98">
        <f>SUMIF('WOW PMPM &amp; Agg'!$B$10:$B$39,SummaryTC_AP!$B69,'WOW PMPM &amp; Agg'!P$10:P$39)</f>
        <v>0</v>
      </c>
      <c r="R69" s="98">
        <f>SUMIF('WOW PMPM &amp; Agg'!$B$10:$B$39,SummaryTC_AP!$B69,'WOW PMPM &amp; Agg'!Q$10:Q$39)</f>
        <v>0</v>
      </c>
      <c r="S69" s="98">
        <f>SUMIF('WOW PMPM &amp; Agg'!$B$10:$B$39,SummaryTC_AP!$B69,'WOW PMPM &amp; Agg'!R$10:R$39)</f>
        <v>0</v>
      </c>
      <c r="T69" s="98">
        <f>SUMIF('WOW PMPM &amp; Agg'!$B$10:$B$39,SummaryTC_AP!$B69,'WOW PMPM &amp; Agg'!S$10:S$39)</f>
        <v>0</v>
      </c>
      <c r="U69" s="98">
        <f>SUMIF('WOW PMPM &amp; Agg'!$B$10:$B$39,SummaryTC_AP!$B69,'WOW PMPM &amp; Agg'!T$10:T$39)</f>
        <v>0</v>
      </c>
      <c r="V69" s="98">
        <f>SUMIF('WOW PMPM &amp; Agg'!$B$10:$B$39,SummaryTC_AP!$B69,'WOW PMPM &amp; Agg'!U$10:U$39)</f>
        <v>0</v>
      </c>
      <c r="W69" s="98">
        <f>SUMIF('WOW PMPM &amp; Agg'!$B$10:$B$39,SummaryTC_AP!$B69,'WOW PMPM &amp; Agg'!V$10:V$39)</f>
        <v>0</v>
      </c>
      <c r="X69" s="98">
        <f>SUMIF('WOW PMPM &amp; Agg'!$B$10:$B$39,SummaryTC_AP!$B69,'WOW PMPM &amp; Agg'!W$10:W$39)</f>
        <v>0</v>
      </c>
      <c r="Y69" s="98">
        <f>SUMIF('WOW PMPM &amp; Agg'!$B$10:$B$39,SummaryTC_AP!$B69,'WOW PMPM &amp; Agg'!X$10:X$39)</f>
        <v>0</v>
      </c>
      <c r="Z69" s="98">
        <f>SUMIF('WOW PMPM &amp; Agg'!$B$10:$B$39,SummaryTC_AP!$B69,'WOW PMPM &amp; Agg'!Y$10:Y$39)</f>
        <v>0</v>
      </c>
      <c r="AA69" s="98">
        <f>SUMIF('WOW PMPM &amp; Agg'!$B$10:$B$39,SummaryTC_AP!$B69,'WOW PMPM &amp; Agg'!Z$10:Z$39)</f>
        <v>0</v>
      </c>
      <c r="AB69" s="98">
        <f>SUMIF('WOW PMPM &amp; Agg'!$B$10:$B$39,SummaryTC_AP!$B69,'WOW PMPM &amp; Agg'!AA$10:AA$39)</f>
        <v>0</v>
      </c>
      <c r="AC69" s="98">
        <f>SUMIF('WOW PMPM &amp; Agg'!$B$10:$B$39,SummaryTC_AP!$B69,'WOW PMPM &amp; Agg'!AB$10:AB$39)</f>
        <v>0</v>
      </c>
      <c r="AD69" s="98">
        <f>SUMIF('WOW PMPM &amp; Agg'!$B$10:$B$39,SummaryTC_AP!$B69,'WOW PMPM &amp; Agg'!AC$10:AC$39)</f>
        <v>0</v>
      </c>
      <c r="AE69" s="98">
        <f>SUMIF('WOW PMPM &amp; Agg'!$B$10:$B$39,SummaryTC_AP!$B69,'WOW PMPM &amp; Agg'!AD$10:AD$39)</f>
        <v>0</v>
      </c>
      <c r="AF69" s="98">
        <f>SUMIF('WOW PMPM &amp; Agg'!$B$10:$B$39,SummaryTC_AP!$B69,'WOW PMPM &amp; Agg'!AE$10:AE$39)</f>
        <v>0</v>
      </c>
      <c r="AG69" s="98">
        <f>SUMIF('WOW PMPM &amp; Agg'!$B$10:$B$39,SummaryTC_AP!$B69,'WOW PMPM &amp; Agg'!AF$10:AF$39)</f>
        <v>0</v>
      </c>
      <c r="AH69" s="98">
        <f>SUMIF('WOW PMPM &amp; Agg'!$B$10:$B$39,SummaryTC_AP!$B69,'WOW PMPM &amp; Agg'!AG$10:AG$39)</f>
        <v>0</v>
      </c>
      <c r="AI69" s="356"/>
    </row>
    <row r="70" spans="2:35" x14ac:dyDescent="0.2">
      <c r="B70" s="24" t="str">
        <f>'Summary TC'!B70</f>
        <v/>
      </c>
      <c r="C70" s="24">
        <f>'Summary TC'!C70</f>
        <v>0</v>
      </c>
      <c r="D70" s="24" t="str">
        <f>'Summary TC'!D70</f>
        <v/>
      </c>
      <c r="E70" s="97">
        <f>SUMIF('WOW PMPM &amp; Agg'!$B$10:$B$39,SummaryTC_AP!$B70,'WOW PMPM &amp; Agg'!D$10:D$39)</f>
        <v>0</v>
      </c>
      <c r="F70" s="98">
        <f>SUMIF('WOW PMPM &amp; Agg'!$B$10:$B$39,SummaryTC_AP!$B70,'WOW PMPM &amp; Agg'!E$10:E$39)</f>
        <v>0</v>
      </c>
      <c r="G70" s="98">
        <f>SUMIF('WOW PMPM &amp; Agg'!$B$10:$B$39,SummaryTC_AP!$B70,'WOW PMPM &amp; Agg'!F$10:F$39)</f>
        <v>0</v>
      </c>
      <c r="H70" s="98">
        <f>SUMIF('WOW PMPM &amp; Agg'!$B$10:$B$39,SummaryTC_AP!$B70,'WOW PMPM &amp; Agg'!G$10:G$39)</f>
        <v>0</v>
      </c>
      <c r="I70" s="98">
        <f>SUMIF('WOW PMPM &amp; Agg'!$B$10:$B$39,SummaryTC_AP!$B70,'WOW PMPM &amp; Agg'!H$10:H$39)</f>
        <v>0</v>
      </c>
      <c r="J70" s="98">
        <f>SUMIF('WOW PMPM &amp; Agg'!$B$10:$B$39,SummaryTC_AP!$B70,'WOW PMPM &amp; Agg'!I$10:I$39)</f>
        <v>0</v>
      </c>
      <c r="K70" s="98">
        <f>SUMIF('WOW PMPM &amp; Agg'!$B$10:$B$39,SummaryTC_AP!$B70,'WOW PMPM &amp; Agg'!J$10:J$39)</f>
        <v>0</v>
      </c>
      <c r="L70" s="98">
        <f>SUMIF('WOW PMPM &amp; Agg'!$B$10:$B$39,SummaryTC_AP!$B70,'WOW PMPM &amp; Agg'!K$10:K$39)</f>
        <v>0</v>
      </c>
      <c r="M70" s="98">
        <f>SUMIF('WOW PMPM &amp; Agg'!$B$10:$B$39,SummaryTC_AP!$B70,'WOW PMPM &amp; Agg'!L$10:L$39)</f>
        <v>0</v>
      </c>
      <c r="N70" s="98">
        <f>SUMIF('WOW PMPM &amp; Agg'!$B$10:$B$39,SummaryTC_AP!$B70,'WOW PMPM &amp; Agg'!M$10:M$39)</f>
        <v>0</v>
      </c>
      <c r="O70" s="98">
        <f>SUMIF('WOW PMPM &amp; Agg'!$B$10:$B$39,SummaryTC_AP!$B70,'WOW PMPM &amp; Agg'!N$10:N$39)</f>
        <v>0</v>
      </c>
      <c r="P70" s="98">
        <f>SUMIF('WOW PMPM &amp; Agg'!$B$10:$B$39,SummaryTC_AP!$B70,'WOW PMPM &amp; Agg'!O$10:O$39)</f>
        <v>0</v>
      </c>
      <c r="Q70" s="98">
        <f>SUMIF('WOW PMPM &amp; Agg'!$B$10:$B$39,SummaryTC_AP!$B70,'WOW PMPM &amp; Agg'!P$10:P$39)</f>
        <v>0</v>
      </c>
      <c r="R70" s="98">
        <f>SUMIF('WOW PMPM &amp; Agg'!$B$10:$B$39,SummaryTC_AP!$B70,'WOW PMPM &amp; Agg'!Q$10:Q$39)</f>
        <v>0</v>
      </c>
      <c r="S70" s="98">
        <f>SUMIF('WOW PMPM &amp; Agg'!$B$10:$B$39,SummaryTC_AP!$B70,'WOW PMPM &amp; Agg'!R$10:R$39)</f>
        <v>0</v>
      </c>
      <c r="T70" s="98">
        <f>SUMIF('WOW PMPM &amp; Agg'!$B$10:$B$39,SummaryTC_AP!$B70,'WOW PMPM &amp; Agg'!S$10:S$39)</f>
        <v>0</v>
      </c>
      <c r="U70" s="98">
        <f>SUMIF('WOW PMPM &amp; Agg'!$B$10:$B$39,SummaryTC_AP!$B70,'WOW PMPM &amp; Agg'!T$10:T$39)</f>
        <v>0</v>
      </c>
      <c r="V70" s="98">
        <f>SUMIF('WOW PMPM &amp; Agg'!$B$10:$B$39,SummaryTC_AP!$B70,'WOW PMPM &amp; Agg'!U$10:U$39)</f>
        <v>0</v>
      </c>
      <c r="W70" s="98">
        <f>SUMIF('WOW PMPM &amp; Agg'!$B$10:$B$39,SummaryTC_AP!$B70,'WOW PMPM &amp; Agg'!V$10:V$39)</f>
        <v>0</v>
      </c>
      <c r="X70" s="98">
        <f>SUMIF('WOW PMPM &amp; Agg'!$B$10:$B$39,SummaryTC_AP!$B70,'WOW PMPM &amp; Agg'!W$10:W$39)</f>
        <v>0</v>
      </c>
      <c r="Y70" s="98">
        <f>SUMIF('WOW PMPM &amp; Agg'!$B$10:$B$39,SummaryTC_AP!$B70,'WOW PMPM &amp; Agg'!X$10:X$39)</f>
        <v>0</v>
      </c>
      <c r="Z70" s="98">
        <f>SUMIF('WOW PMPM &amp; Agg'!$B$10:$B$39,SummaryTC_AP!$B70,'WOW PMPM &amp; Agg'!Y$10:Y$39)</f>
        <v>0</v>
      </c>
      <c r="AA70" s="98">
        <f>SUMIF('WOW PMPM &amp; Agg'!$B$10:$B$39,SummaryTC_AP!$B70,'WOW PMPM &amp; Agg'!Z$10:Z$39)</f>
        <v>0</v>
      </c>
      <c r="AB70" s="98">
        <f>SUMIF('WOW PMPM &amp; Agg'!$B$10:$B$39,SummaryTC_AP!$B70,'WOW PMPM &amp; Agg'!AA$10:AA$39)</f>
        <v>0</v>
      </c>
      <c r="AC70" s="98">
        <f>SUMIF('WOW PMPM &amp; Agg'!$B$10:$B$39,SummaryTC_AP!$B70,'WOW PMPM &amp; Agg'!AB$10:AB$39)</f>
        <v>0</v>
      </c>
      <c r="AD70" s="98">
        <f>SUMIF('WOW PMPM &amp; Agg'!$B$10:$B$39,SummaryTC_AP!$B70,'WOW PMPM &amp; Agg'!AC$10:AC$39)</f>
        <v>0</v>
      </c>
      <c r="AE70" s="98">
        <f>SUMIF('WOW PMPM &amp; Agg'!$B$10:$B$39,SummaryTC_AP!$B70,'WOW PMPM &amp; Agg'!AD$10:AD$39)</f>
        <v>0</v>
      </c>
      <c r="AF70" s="98">
        <f>SUMIF('WOW PMPM &amp; Agg'!$B$10:$B$39,SummaryTC_AP!$B70,'WOW PMPM &amp; Agg'!AE$10:AE$39)</f>
        <v>0</v>
      </c>
      <c r="AG70" s="98">
        <f>SUMIF('WOW PMPM &amp; Agg'!$B$10:$B$39,SummaryTC_AP!$B70,'WOW PMPM &amp; Agg'!AF$10:AF$39)</f>
        <v>0</v>
      </c>
      <c r="AH70" s="98">
        <f>SUMIF('WOW PMPM &amp; Agg'!$B$10:$B$39,SummaryTC_AP!$B70,'WOW PMPM &amp; Agg'!AG$10:AG$39)</f>
        <v>0</v>
      </c>
      <c r="AI70" s="356"/>
    </row>
    <row r="71" spans="2:35" x14ac:dyDescent="0.2">
      <c r="B71" s="24" t="str">
        <f>'Summary TC'!B71</f>
        <v/>
      </c>
      <c r="C71" s="24">
        <f>'Summary TC'!C71</f>
        <v>0</v>
      </c>
      <c r="D71" s="24" t="str">
        <f>'Summary TC'!D71</f>
        <v/>
      </c>
      <c r="E71" s="97">
        <f>SUMIF('WOW PMPM &amp; Agg'!$B$10:$B$39,SummaryTC_AP!$B71,'WOW PMPM &amp; Agg'!D$10:D$39)</f>
        <v>0</v>
      </c>
      <c r="F71" s="98">
        <f>SUMIF('WOW PMPM &amp; Agg'!$B$10:$B$39,SummaryTC_AP!$B71,'WOW PMPM &amp; Agg'!E$10:E$39)</f>
        <v>0</v>
      </c>
      <c r="G71" s="98">
        <f>SUMIF('WOW PMPM &amp; Agg'!$B$10:$B$39,SummaryTC_AP!$B71,'WOW PMPM &amp; Agg'!F$10:F$39)</f>
        <v>0</v>
      </c>
      <c r="H71" s="98">
        <f>SUMIF('WOW PMPM &amp; Agg'!$B$10:$B$39,SummaryTC_AP!$B71,'WOW PMPM &amp; Agg'!G$10:G$39)</f>
        <v>0</v>
      </c>
      <c r="I71" s="98">
        <f>SUMIF('WOW PMPM &amp; Agg'!$B$10:$B$39,SummaryTC_AP!$B71,'WOW PMPM &amp; Agg'!H$10:H$39)</f>
        <v>0</v>
      </c>
      <c r="J71" s="98">
        <f>SUMIF('WOW PMPM &amp; Agg'!$B$10:$B$39,SummaryTC_AP!$B71,'WOW PMPM &amp; Agg'!I$10:I$39)</f>
        <v>0</v>
      </c>
      <c r="K71" s="98">
        <f>SUMIF('WOW PMPM &amp; Agg'!$B$10:$B$39,SummaryTC_AP!$B71,'WOW PMPM &amp; Agg'!J$10:J$39)</f>
        <v>0</v>
      </c>
      <c r="L71" s="98">
        <f>SUMIF('WOW PMPM &amp; Agg'!$B$10:$B$39,SummaryTC_AP!$B71,'WOW PMPM &amp; Agg'!K$10:K$39)</f>
        <v>0</v>
      </c>
      <c r="M71" s="98">
        <f>SUMIF('WOW PMPM &amp; Agg'!$B$10:$B$39,SummaryTC_AP!$B71,'WOW PMPM &amp; Agg'!L$10:L$39)</f>
        <v>0</v>
      </c>
      <c r="N71" s="98">
        <f>SUMIF('WOW PMPM &amp; Agg'!$B$10:$B$39,SummaryTC_AP!$B71,'WOW PMPM &amp; Agg'!M$10:M$39)</f>
        <v>0</v>
      </c>
      <c r="O71" s="98">
        <f>SUMIF('WOW PMPM &amp; Agg'!$B$10:$B$39,SummaryTC_AP!$B71,'WOW PMPM &amp; Agg'!N$10:N$39)</f>
        <v>0</v>
      </c>
      <c r="P71" s="98">
        <f>SUMIF('WOW PMPM &amp; Agg'!$B$10:$B$39,SummaryTC_AP!$B71,'WOW PMPM &amp; Agg'!O$10:O$39)</f>
        <v>0</v>
      </c>
      <c r="Q71" s="98">
        <f>SUMIF('WOW PMPM &amp; Agg'!$B$10:$B$39,SummaryTC_AP!$B71,'WOW PMPM &amp; Agg'!P$10:P$39)</f>
        <v>0</v>
      </c>
      <c r="R71" s="98">
        <f>SUMIF('WOW PMPM &amp; Agg'!$B$10:$B$39,SummaryTC_AP!$B71,'WOW PMPM &amp; Agg'!Q$10:Q$39)</f>
        <v>0</v>
      </c>
      <c r="S71" s="98">
        <f>SUMIF('WOW PMPM &amp; Agg'!$B$10:$B$39,SummaryTC_AP!$B71,'WOW PMPM &amp; Agg'!R$10:R$39)</f>
        <v>0</v>
      </c>
      <c r="T71" s="98">
        <f>SUMIF('WOW PMPM &amp; Agg'!$B$10:$B$39,SummaryTC_AP!$B71,'WOW PMPM &amp; Agg'!S$10:S$39)</f>
        <v>0</v>
      </c>
      <c r="U71" s="98">
        <f>SUMIF('WOW PMPM &amp; Agg'!$B$10:$B$39,SummaryTC_AP!$B71,'WOW PMPM &amp; Agg'!T$10:T$39)</f>
        <v>0</v>
      </c>
      <c r="V71" s="98">
        <f>SUMIF('WOW PMPM &amp; Agg'!$B$10:$B$39,SummaryTC_AP!$B71,'WOW PMPM &amp; Agg'!U$10:U$39)</f>
        <v>0</v>
      </c>
      <c r="W71" s="98">
        <f>SUMIF('WOW PMPM &amp; Agg'!$B$10:$B$39,SummaryTC_AP!$B71,'WOW PMPM &amp; Agg'!V$10:V$39)</f>
        <v>0</v>
      </c>
      <c r="X71" s="98">
        <f>SUMIF('WOW PMPM &amp; Agg'!$B$10:$B$39,SummaryTC_AP!$B71,'WOW PMPM &amp; Agg'!W$10:W$39)</f>
        <v>0</v>
      </c>
      <c r="Y71" s="98">
        <f>SUMIF('WOW PMPM &amp; Agg'!$B$10:$B$39,SummaryTC_AP!$B71,'WOW PMPM &amp; Agg'!X$10:X$39)</f>
        <v>0</v>
      </c>
      <c r="Z71" s="98">
        <f>SUMIF('WOW PMPM &amp; Agg'!$B$10:$B$39,SummaryTC_AP!$B71,'WOW PMPM &amp; Agg'!Y$10:Y$39)</f>
        <v>0</v>
      </c>
      <c r="AA71" s="98">
        <f>SUMIF('WOW PMPM &amp; Agg'!$B$10:$B$39,SummaryTC_AP!$B71,'WOW PMPM &amp; Agg'!Z$10:Z$39)</f>
        <v>0</v>
      </c>
      <c r="AB71" s="98">
        <f>SUMIF('WOW PMPM &amp; Agg'!$B$10:$B$39,SummaryTC_AP!$B71,'WOW PMPM &amp; Agg'!AA$10:AA$39)</f>
        <v>0</v>
      </c>
      <c r="AC71" s="98">
        <f>SUMIF('WOW PMPM &amp; Agg'!$B$10:$B$39,SummaryTC_AP!$B71,'WOW PMPM &amp; Agg'!AB$10:AB$39)</f>
        <v>0</v>
      </c>
      <c r="AD71" s="98">
        <f>SUMIF('WOW PMPM &amp; Agg'!$B$10:$B$39,SummaryTC_AP!$B71,'WOW PMPM &amp; Agg'!AC$10:AC$39)</f>
        <v>0</v>
      </c>
      <c r="AE71" s="98">
        <f>SUMIF('WOW PMPM &amp; Agg'!$B$10:$B$39,SummaryTC_AP!$B71,'WOW PMPM &amp; Agg'!AD$10:AD$39)</f>
        <v>0</v>
      </c>
      <c r="AF71" s="98">
        <f>SUMIF('WOW PMPM &amp; Agg'!$B$10:$B$39,SummaryTC_AP!$B71,'WOW PMPM &amp; Agg'!AE$10:AE$39)</f>
        <v>0</v>
      </c>
      <c r="AG71" s="98">
        <f>SUMIF('WOW PMPM &amp; Agg'!$B$10:$B$39,SummaryTC_AP!$B71,'WOW PMPM &amp; Agg'!AF$10:AF$39)</f>
        <v>0</v>
      </c>
      <c r="AH71" s="98">
        <f>SUMIF('WOW PMPM &amp; Agg'!$B$10:$B$39,SummaryTC_AP!$B71,'WOW PMPM &amp; Agg'!AG$10:AG$39)</f>
        <v>0</v>
      </c>
      <c r="AI71" s="356"/>
    </row>
    <row r="72" spans="2:35" x14ac:dyDescent="0.2">
      <c r="B72" s="24" t="str">
        <f>'Summary TC'!B72</f>
        <v/>
      </c>
      <c r="C72" s="24">
        <f>'Summary TC'!C72</f>
        <v>0</v>
      </c>
      <c r="D72" s="24" t="str">
        <f>'Summary TC'!D72</f>
        <v/>
      </c>
      <c r="E72" s="97">
        <f>SUMIF('WOW PMPM &amp; Agg'!$B$10:$B$39,SummaryTC_AP!$B72,'WOW PMPM &amp; Agg'!D$10:D$39)</f>
        <v>0</v>
      </c>
      <c r="F72" s="98">
        <f>SUMIF('WOW PMPM &amp; Agg'!$B$10:$B$39,SummaryTC_AP!$B72,'WOW PMPM &amp; Agg'!E$10:E$39)</f>
        <v>0</v>
      </c>
      <c r="G72" s="98">
        <f>SUMIF('WOW PMPM &amp; Agg'!$B$10:$B$39,SummaryTC_AP!$B72,'WOW PMPM &amp; Agg'!F$10:F$39)</f>
        <v>0</v>
      </c>
      <c r="H72" s="98">
        <f>SUMIF('WOW PMPM &amp; Agg'!$B$10:$B$39,SummaryTC_AP!$B72,'WOW PMPM &amp; Agg'!G$10:G$39)</f>
        <v>0</v>
      </c>
      <c r="I72" s="98">
        <f>SUMIF('WOW PMPM &amp; Agg'!$B$10:$B$39,SummaryTC_AP!$B72,'WOW PMPM &amp; Agg'!H$10:H$39)</f>
        <v>0</v>
      </c>
      <c r="J72" s="98">
        <f>SUMIF('WOW PMPM &amp; Agg'!$B$10:$B$39,SummaryTC_AP!$B72,'WOW PMPM &amp; Agg'!I$10:I$39)</f>
        <v>0</v>
      </c>
      <c r="K72" s="98">
        <f>SUMIF('WOW PMPM &amp; Agg'!$B$10:$B$39,SummaryTC_AP!$B72,'WOW PMPM &amp; Agg'!J$10:J$39)</f>
        <v>0</v>
      </c>
      <c r="L72" s="98">
        <f>SUMIF('WOW PMPM &amp; Agg'!$B$10:$B$39,SummaryTC_AP!$B72,'WOW PMPM &amp; Agg'!K$10:K$39)</f>
        <v>0</v>
      </c>
      <c r="M72" s="98">
        <f>SUMIF('WOW PMPM &amp; Agg'!$B$10:$B$39,SummaryTC_AP!$B72,'WOW PMPM &amp; Agg'!L$10:L$39)</f>
        <v>0</v>
      </c>
      <c r="N72" s="98">
        <f>SUMIF('WOW PMPM &amp; Agg'!$B$10:$B$39,SummaryTC_AP!$B72,'WOW PMPM &amp; Agg'!M$10:M$39)</f>
        <v>0</v>
      </c>
      <c r="O72" s="98">
        <f>SUMIF('WOW PMPM &amp; Agg'!$B$10:$B$39,SummaryTC_AP!$B72,'WOW PMPM &amp; Agg'!N$10:N$39)</f>
        <v>0</v>
      </c>
      <c r="P72" s="98">
        <f>SUMIF('WOW PMPM &amp; Agg'!$B$10:$B$39,SummaryTC_AP!$B72,'WOW PMPM &amp; Agg'!O$10:O$39)</f>
        <v>0</v>
      </c>
      <c r="Q72" s="98">
        <f>SUMIF('WOW PMPM &amp; Agg'!$B$10:$B$39,SummaryTC_AP!$B72,'WOW PMPM &amp; Agg'!P$10:P$39)</f>
        <v>0</v>
      </c>
      <c r="R72" s="98">
        <f>SUMIF('WOW PMPM &amp; Agg'!$B$10:$B$39,SummaryTC_AP!$B72,'WOW PMPM &amp; Agg'!Q$10:Q$39)</f>
        <v>0</v>
      </c>
      <c r="S72" s="98">
        <f>SUMIF('WOW PMPM &amp; Agg'!$B$10:$B$39,SummaryTC_AP!$B72,'WOW PMPM &amp; Agg'!R$10:R$39)</f>
        <v>0</v>
      </c>
      <c r="T72" s="98">
        <f>SUMIF('WOW PMPM &amp; Agg'!$B$10:$B$39,SummaryTC_AP!$B72,'WOW PMPM &amp; Agg'!S$10:S$39)</f>
        <v>0</v>
      </c>
      <c r="U72" s="98">
        <f>SUMIF('WOW PMPM &amp; Agg'!$B$10:$B$39,SummaryTC_AP!$B72,'WOW PMPM &amp; Agg'!T$10:T$39)</f>
        <v>0</v>
      </c>
      <c r="V72" s="98">
        <f>SUMIF('WOW PMPM &amp; Agg'!$B$10:$B$39,SummaryTC_AP!$B72,'WOW PMPM &amp; Agg'!U$10:U$39)</f>
        <v>0</v>
      </c>
      <c r="W72" s="98">
        <f>SUMIF('WOW PMPM &amp; Agg'!$B$10:$B$39,SummaryTC_AP!$B72,'WOW PMPM &amp; Agg'!V$10:V$39)</f>
        <v>0</v>
      </c>
      <c r="X72" s="98">
        <f>SUMIF('WOW PMPM &amp; Agg'!$B$10:$B$39,SummaryTC_AP!$B72,'WOW PMPM &amp; Agg'!W$10:W$39)</f>
        <v>0</v>
      </c>
      <c r="Y72" s="98">
        <f>SUMIF('WOW PMPM &amp; Agg'!$B$10:$B$39,SummaryTC_AP!$B72,'WOW PMPM &amp; Agg'!X$10:X$39)</f>
        <v>0</v>
      </c>
      <c r="Z72" s="98">
        <f>SUMIF('WOW PMPM &amp; Agg'!$B$10:$B$39,SummaryTC_AP!$B72,'WOW PMPM &amp; Agg'!Y$10:Y$39)</f>
        <v>0</v>
      </c>
      <c r="AA72" s="98">
        <f>SUMIF('WOW PMPM &amp; Agg'!$B$10:$B$39,SummaryTC_AP!$B72,'WOW PMPM &amp; Agg'!Z$10:Z$39)</f>
        <v>0</v>
      </c>
      <c r="AB72" s="98">
        <f>SUMIF('WOW PMPM &amp; Agg'!$B$10:$B$39,SummaryTC_AP!$B72,'WOW PMPM &amp; Agg'!AA$10:AA$39)</f>
        <v>0</v>
      </c>
      <c r="AC72" s="98">
        <f>SUMIF('WOW PMPM &amp; Agg'!$B$10:$B$39,SummaryTC_AP!$B72,'WOW PMPM &amp; Agg'!AB$10:AB$39)</f>
        <v>0</v>
      </c>
      <c r="AD72" s="98">
        <f>SUMIF('WOW PMPM &amp; Agg'!$B$10:$B$39,SummaryTC_AP!$B72,'WOW PMPM &amp; Agg'!AC$10:AC$39)</f>
        <v>0</v>
      </c>
      <c r="AE72" s="98">
        <f>SUMIF('WOW PMPM &amp; Agg'!$B$10:$B$39,SummaryTC_AP!$B72,'WOW PMPM &amp; Agg'!AD$10:AD$39)</f>
        <v>0</v>
      </c>
      <c r="AF72" s="98">
        <f>SUMIF('WOW PMPM &amp; Agg'!$B$10:$B$39,SummaryTC_AP!$B72,'WOW PMPM &amp; Agg'!AE$10:AE$39)</f>
        <v>0</v>
      </c>
      <c r="AG72" s="98">
        <f>SUMIF('WOW PMPM &amp; Agg'!$B$10:$B$39,SummaryTC_AP!$B72,'WOW PMPM &amp; Agg'!AF$10:AF$39)</f>
        <v>0</v>
      </c>
      <c r="AH72" s="98">
        <f>SUMIF('WOW PMPM &amp; Agg'!$B$10:$B$39,SummaryTC_AP!$B72,'WOW PMPM &amp; Agg'!AG$10:AG$39)</f>
        <v>0</v>
      </c>
      <c r="AI72" s="356"/>
    </row>
    <row r="73" spans="2:35" x14ac:dyDescent="0.2">
      <c r="B73" s="24" t="str">
        <f>'Summary TC'!B73</f>
        <v/>
      </c>
      <c r="C73" s="24">
        <f>'Summary TC'!C73</f>
        <v>0</v>
      </c>
      <c r="D73" s="24" t="str">
        <f>'Summary TC'!D73</f>
        <v/>
      </c>
      <c r="E73" s="97">
        <f>SUMIF('WOW PMPM &amp; Agg'!$B$10:$B$39,SummaryTC_AP!$B73,'WOW PMPM &amp; Agg'!D$10:D$39)</f>
        <v>0</v>
      </c>
      <c r="F73" s="98">
        <f>SUMIF('WOW PMPM &amp; Agg'!$B$10:$B$39,SummaryTC_AP!$B73,'WOW PMPM &amp; Agg'!E$10:E$39)</f>
        <v>0</v>
      </c>
      <c r="G73" s="98">
        <f>SUMIF('WOW PMPM &amp; Agg'!$B$10:$B$39,SummaryTC_AP!$B73,'WOW PMPM &amp; Agg'!F$10:F$39)</f>
        <v>0</v>
      </c>
      <c r="H73" s="98">
        <f>SUMIF('WOW PMPM &amp; Agg'!$B$10:$B$39,SummaryTC_AP!$B73,'WOW PMPM &amp; Agg'!G$10:G$39)</f>
        <v>0</v>
      </c>
      <c r="I73" s="98">
        <f>SUMIF('WOW PMPM &amp; Agg'!$B$10:$B$39,SummaryTC_AP!$B73,'WOW PMPM &amp; Agg'!H$10:H$39)</f>
        <v>0</v>
      </c>
      <c r="J73" s="98">
        <f>SUMIF('WOW PMPM &amp; Agg'!$B$10:$B$39,SummaryTC_AP!$B73,'WOW PMPM &amp; Agg'!I$10:I$39)</f>
        <v>0</v>
      </c>
      <c r="K73" s="98">
        <f>SUMIF('WOW PMPM &amp; Agg'!$B$10:$B$39,SummaryTC_AP!$B73,'WOW PMPM &amp; Agg'!J$10:J$39)</f>
        <v>0</v>
      </c>
      <c r="L73" s="98">
        <f>SUMIF('WOW PMPM &amp; Agg'!$B$10:$B$39,SummaryTC_AP!$B73,'WOW PMPM &amp; Agg'!K$10:K$39)</f>
        <v>0</v>
      </c>
      <c r="M73" s="98">
        <f>SUMIF('WOW PMPM &amp; Agg'!$B$10:$B$39,SummaryTC_AP!$B73,'WOW PMPM &amp; Agg'!L$10:L$39)</f>
        <v>0</v>
      </c>
      <c r="N73" s="98">
        <f>SUMIF('WOW PMPM &amp; Agg'!$B$10:$B$39,SummaryTC_AP!$B73,'WOW PMPM &amp; Agg'!M$10:M$39)</f>
        <v>0</v>
      </c>
      <c r="O73" s="98">
        <f>SUMIF('WOW PMPM &amp; Agg'!$B$10:$B$39,SummaryTC_AP!$B73,'WOW PMPM &amp; Agg'!N$10:N$39)</f>
        <v>0</v>
      </c>
      <c r="P73" s="98">
        <f>SUMIF('WOW PMPM &amp; Agg'!$B$10:$B$39,SummaryTC_AP!$B73,'WOW PMPM &amp; Agg'!O$10:O$39)</f>
        <v>0</v>
      </c>
      <c r="Q73" s="98">
        <f>SUMIF('WOW PMPM &amp; Agg'!$B$10:$B$39,SummaryTC_AP!$B73,'WOW PMPM &amp; Agg'!P$10:P$39)</f>
        <v>0</v>
      </c>
      <c r="R73" s="98">
        <f>SUMIF('WOW PMPM &amp; Agg'!$B$10:$B$39,SummaryTC_AP!$B73,'WOW PMPM &amp; Agg'!Q$10:Q$39)</f>
        <v>0</v>
      </c>
      <c r="S73" s="98">
        <f>SUMIF('WOW PMPM &amp; Agg'!$B$10:$B$39,SummaryTC_AP!$B73,'WOW PMPM &amp; Agg'!R$10:R$39)</f>
        <v>0</v>
      </c>
      <c r="T73" s="98">
        <f>SUMIF('WOW PMPM &amp; Agg'!$B$10:$B$39,SummaryTC_AP!$B73,'WOW PMPM &amp; Agg'!S$10:S$39)</f>
        <v>0</v>
      </c>
      <c r="U73" s="98">
        <f>SUMIF('WOW PMPM &amp; Agg'!$B$10:$B$39,SummaryTC_AP!$B73,'WOW PMPM &amp; Agg'!T$10:T$39)</f>
        <v>0</v>
      </c>
      <c r="V73" s="98">
        <f>SUMIF('WOW PMPM &amp; Agg'!$B$10:$B$39,SummaryTC_AP!$B73,'WOW PMPM &amp; Agg'!U$10:U$39)</f>
        <v>0</v>
      </c>
      <c r="W73" s="98">
        <f>SUMIF('WOW PMPM &amp; Agg'!$B$10:$B$39,SummaryTC_AP!$B73,'WOW PMPM &amp; Agg'!V$10:V$39)</f>
        <v>0</v>
      </c>
      <c r="X73" s="98">
        <f>SUMIF('WOW PMPM &amp; Agg'!$B$10:$B$39,SummaryTC_AP!$B73,'WOW PMPM &amp; Agg'!W$10:W$39)</f>
        <v>0</v>
      </c>
      <c r="Y73" s="98">
        <f>SUMIF('WOW PMPM &amp; Agg'!$B$10:$B$39,SummaryTC_AP!$B73,'WOW PMPM &amp; Agg'!X$10:X$39)</f>
        <v>0</v>
      </c>
      <c r="Z73" s="98">
        <f>SUMIF('WOW PMPM &amp; Agg'!$B$10:$B$39,SummaryTC_AP!$B73,'WOW PMPM &amp; Agg'!Y$10:Y$39)</f>
        <v>0</v>
      </c>
      <c r="AA73" s="98">
        <f>SUMIF('WOW PMPM &amp; Agg'!$B$10:$B$39,SummaryTC_AP!$B73,'WOW PMPM &amp; Agg'!Z$10:Z$39)</f>
        <v>0</v>
      </c>
      <c r="AB73" s="98">
        <f>SUMIF('WOW PMPM &amp; Agg'!$B$10:$B$39,SummaryTC_AP!$B73,'WOW PMPM &amp; Agg'!AA$10:AA$39)</f>
        <v>0</v>
      </c>
      <c r="AC73" s="98">
        <f>SUMIF('WOW PMPM &amp; Agg'!$B$10:$B$39,SummaryTC_AP!$B73,'WOW PMPM &amp; Agg'!AB$10:AB$39)</f>
        <v>0</v>
      </c>
      <c r="AD73" s="98">
        <f>SUMIF('WOW PMPM &amp; Agg'!$B$10:$B$39,SummaryTC_AP!$B73,'WOW PMPM &amp; Agg'!AC$10:AC$39)</f>
        <v>0</v>
      </c>
      <c r="AE73" s="98">
        <f>SUMIF('WOW PMPM &amp; Agg'!$B$10:$B$39,SummaryTC_AP!$B73,'WOW PMPM &amp; Agg'!AD$10:AD$39)</f>
        <v>0</v>
      </c>
      <c r="AF73" s="98">
        <f>SUMIF('WOW PMPM &amp; Agg'!$B$10:$B$39,SummaryTC_AP!$B73,'WOW PMPM &amp; Agg'!AE$10:AE$39)</f>
        <v>0</v>
      </c>
      <c r="AG73" s="98">
        <f>SUMIF('WOW PMPM &amp; Agg'!$B$10:$B$39,SummaryTC_AP!$B73,'WOW PMPM &amp; Agg'!AF$10:AF$39)</f>
        <v>0</v>
      </c>
      <c r="AH73" s="98">
        <f>SUMIF('WOW PMPM &amp; Agg'!$B$10:$B$39,SummaryTC_AP!$B73,'WOW PMPM &amp; Agg'!AG$10:AG$39)</f>
        <v>0</v>
      </c>
      <c r="AI73" s="356"/>
    </row>
    <row r="74" spans="2:35" x14ac:dyDescent="0.2">
      <c r="B74" s="24">
        <f>'Summary TC'!B74</f>
        <v>0</v>
      </c>
      <c r="C74" s="24">
        <f>'Summary TC'!C74</f>
        <v>0</v>
      </c>
      <c r="D74" s="24">
        <f>'Summary TC'!D74</f>
        <v>0</v>
      </c>
      <c r="E74" s="97">
        <f>SUMIF('WOW PMPM &amp; Agg'!$B$10:$B$39,SummaryTC_AP!$B74,'WOW PMPM &amp; Agg'!D$10:D$39)</f>
        <v>0</v>
      </c>
      <c r="F74" s="98">
        <f>SUMIF('WOW PMPM &amp; Agg'!$B$10:$B$39,SummaryTC_AP!$B74,'WOW PMPM &amp; Agg'!E$10:E$39)</f>
        <v>0</v>
      </c>
      <c r="G74" s="98">
        <f>SUMIF('WOW PMPM &amp; Agg'!$B$10:$B$39,SummaryTC_AP!$B74,'WOW PMPM &amp; Agg'!F$10:F$39)</f>
        <v>0</v>
      </c>
      <c r="H74" s="98">
        <f>SUMIF('WOW PMPM &amp; Agg'!$B$10:$B$39,SummaryTC_AP!$B74,'WOW PMPM &amp; Agg'!G$10:G$39)</f>
        <v>0</v>
      </c>
      <c r="I74" s="98">
        <f>SUMIF('WOW PMPM &amp; Agg'!$B$10:$B$39,SummaryTC_AP!$B74,'WOW PMPM &amp; Agg'!H$10:H$39)</f>
        <v>0</v>
      </c>
      <c r="J74" s="98">
        <f>SUMIF('WOW PMPM &amp; Agg'!$B$10:$B$39,SummaryTC_AP!$B74,'WOW PMPM &amp; Agg'!I$10:I$39)</f>
        <v>0</v>
      </c>
      <c r="K74" s="98">
        <f>SUMIF('WOW PMPM &amp; Agg'!$B$10:$B$39,SummaryTC_AP!$B74,'WOW PMPM &amp; Agg'!J$10:J$39)</f>
        <v>0</v>
      </c>
      <c r="L74" s="98">
        <f>SUMIF('WOW PMPM &amp; Agg'!$B$10:$B$39,SummaryTC_AP!$B74,'WOW PMPM &amp; Agg'!K$10:K$39)</f>
        <v>0</v>
      </c>
      <c r="M74" s="98">
        <f>SUMIF('WOW PMPM &amp; Agg'!$B$10:$B$39,SummaryTC_AP!$B74,'WOW PMPM &amp; Agg'!L$10:L$39)</f>
        <v>0</v>
      </c>
      <c r="N74" s="98">
        <f>SUMIF('WOW PMPM &amp; Agg'!$B$10:$B$39,SummaryTC_AP!$B74,'WOW PMPM &amp; Agg'!M$10:M$39)</f>
        <v>0</v>
      </c>
      <c r="O74" s="98">
        <f>SUMIF('WOW PMPM &amp; Agg'!$B$10:$B$39,SummaryTC_AP!$B74,'WOW PMPM &amp; Agg'!N$10:N$39)</f>
        <v>0</v>
      </c>
      <c r="P74" s="98">
        <f>SUMIF('WOW PMPM &amp; Agg'!$B$10:$B$39,SummaryTC_AP!$B74,'WOW PMPM &amp; Agg'!O$10:O$39)</f>
        <v>0</v>
      </c>
      <c r="Q74" s="98">
        <f>SUMIF('WOW PMPM &amp; Agg'!$B$10:$B$39,SummaryTC_AP!$B74,'WOW PMPM &amp; Agg'!P$10:P$39)</f>
        <v>0</v>
      </c>
      <c r="R74" s="98">
        <f>SUMIF('WOW PMPM &amp; Agg'!$B$10:$B$39,SummaryTC_AP!$B74,'WOW PMPM &amp; Agg'!Q$10:Q$39)</f>
        <v>0</v>
      </c>
      <c r="S74" s="98">
        <f>SUMIF('WOW PMPM &amp; Agg'!$B$10:$B$39,SummaryTC_AP!$B74,'WOW PMPM &amp; Agg'!R$10:R$39)</f>
        <v>0</v>
      </c>
      <c r="T74" s="98">
        <f>SUMIF('WOW PMPM &amp; Agg'!$B$10:$B$39,SummaryTC_AP!$B74,'WOW PMPM &amp; Agg'!S$10:S$39)</f>
        <v>0</v>
      </c>
      <c r="U74" s="98">
        <f>SUMIF('WOW PMPM &amp; Agg'!$B$10:$B$39,SummaryTC_AP!$B74,'WOW PMPM &amp; Agg'!T$10:T$39)</f>
        <v>0</v>
      </c>
      <c r="V74" s="98">
        <f>SUMIF('WOW PMPM &amp; Agg'!$B$10:$B$39,SummaryTC_AP!$B74,'WOW PMPM &amp; Agg'!U$10:U$39)</f>
        <v>0</v>
      </c>
      <c r="W74" s="98">
        <f>SUMIF('WOW PMPM &amp; Agg'!$B$10:$B$39,SummaryTC_AP!$B74,'WOW PMPM &amp; Agg'!V$10:V$39)</f>
        <v>0</v>
      </c>
      <c r="X74" s="98">
        <f>SUMIF('WOW PMPM &amp; Agg'!$B$10:$B$39,SummaryTC_AP!$B74,'WOW PMPM &amp; Agg'!W$10:W$39)</f>
        <v>0</v>
      </c>
      <c r="Y74" s="98">
        <f>SUMIF('WOW PMPM &amp; Agg'!$B$10:$B$39,SummaryTC_AP!$B74,'WOW PMPM &amp; Agg'!X$10:X$39)</f>
        <v>0</v>
      </c>
      <c r="Z74" s="98">
        <f>SUMIF('WOW PMPM &amp; Agg'!$B$10:$B$39,SummaryTC_AP!$B74,'WOW PMPM &amp; Agg'!Y$10:Y$39)</f>
        <v>0</v>
      </c>
      <c r="AA74" s="98">
        <f>SUMIF('WOW PMPM &amp; Agg'!$B$10:$B$39,SummaryTC_AP!$B74,'WOW PMPM &amp; Agg'!Z$10:Z$39)</f>
        <v>0</v>
      </c>
      <c r="AB74" s="98">
        <f>SUMIF('WOW PMPM &amp; Agg'!$B$10:$B$39,SummaryTC_AP!$B74,'WOW PMPM &amp; Agg'!AA$10:AA$39)</f>
        <v>0</v>
      </c>
      <c r="AC74" s="98">
        <f>SUMIF('WOW PMPM &amp; Agg'!$B$10:$B$39,SummaryTC_AP!$B74,'WOW PMPM &amp; Agg'!AB$10:AB$39)</f>
        <v>0</v>
      </c>
      <c r="AD74" s="98">
        <f>SUMIF('WOW PMPM &amp; Agg'!$B$10:$B$39,SummaryTC_AP!$B74,'WOW PMPM &amp; Agg'!AC$10:AC$39)</f>
        <v>0</v>
      </c>
      <c r="AE74" s="98">
        <f>SUMIF('WOW PMPM &amp; Agg'!$B$10:$B$39,SummaryTC_AP!$B74,'WOW PMPM &amp; Agg'!AD$10:AD$39)</f>
        <v>0</v>
      </c>
      <c r="AF74" s="98">
        <f>SUMIF('WOW PMPM &amp; Agg'!$B$10:$B$39,SummaryTC_AP!$B74,'WOW PMPM &amp; Agg'!AE$10:AE$39)</f>
        <v>0</v>
      </c>
      <c r="AG74" s="98">
        <f>SUMIF('WOW PMPM &amp; Agg'!$B$10:$B$39,SummaryTC_AP!$B74,'WOW PMPM &amp; Agg'!AF$10:AF$39)</f>
        <v>0</v>
      </c>
      <c r="AH74" s="98">
        <f>SUMIF('WOW PMPM &amp; Agg'!$B$10:$B$39,SummaryTC_AP!$B74,'WOW PMPM &amp; Agg'!AG$10:AG$39)</f>
        <v>0</v>
      </c>
      <c r="AI74" s="356"/>
    </row>
    <row r="75" spans="2:35" x14ac:dyDescent="0.2">
      <c r="B75" s="24" t="str">
        <f>'Summary TC'!B75</f>
        <v>Medicaid Aggregate - WOW only</v>
      </c>
      <c r="C75" s="24">
        <f>'Summary TC'!C75</f>
        <v>0</v>
      </c>
      <c r="D75" s="24" t="str">
        <f>'Summary TC'!D75</f>
        <v/>
      </c>
      <c r="E75" s="97">
        <f>SUMIF('WOW PMPM &amp; Agg'!$B$10:$B$39,SummaryTC_AP!$B75,'WOW PMPM &amp; Agg'!D$10:D$39)</f>
        <v>0</v>
      </c>
      <c r="F75" s="98">
        <f>SUMIF('WOW PMPM &amp; Agg'!$B$10:$B$39,SummaryTC_AP!$B75,'WOW PMPM &amp; Agg'!E$10:E$39)</f>
        <v>0</v>
      </c>
      <c r="G75" s="98">
        <f>SUMIF('WOW PMPM &amp; Agg'!$B$10:$B$39,SummaryTC_AP!$B75,'WOW PMPM &amp; Agg'!F$10:F$39)</f>
        <v>0</v>
      </c>
      <c r="H75" s="98">
        <f>SUMIF('WOW PMPM &amp; Agg'!$B$10:$B$39,SummaryTC_AP!$B75,'WOW PMPM &amp; Agg'!G$10:G$39)</f>
        <v>0</v>
      </c>
      <c r="I75" s="98">
        <f>SUMIF('WOW PMPM &amp; Agg'!$B$10:$B$39,SummaryTC_AP!$B75,'WOW PMPM &amp; Agg'!H$10:H$39)</f>
        <v>0</v>
      </c>
      <c r="J75" s="98">
        <f>SUMIF('WOW PMPM &amp; Agg'!$B$10:$B$39,SummaryTC_AP!$B75,'WOW PMPM &amp; Agg'!I$10:I$39)</f>
        <v>0</v>
      </c>
      <c r="K75" s="98">
        <f>SUMIF('WOW PMPM &amp; Agg'!$B$10:$B$39,SummaryTC_AP!$B75,'WOW PMPM &amp; Agg'!J$10:J$39)</f>
        <v>0</v>
      </c>
      <c r="L75" s="98">
        <f>SUMIF('WOW PMPM &amp; Agg'!$B$10:$B$39,SummaryTC_AP!$B75,'WOW PMPM &amp; Agg'!K$10:K$39)</f>
        <v>0</v>
      </c>
      <c r="M75" s="98">
        <f>SUMIF('WOW PMPM &amp; Agg'!$B$10:$B$39,SummaryTC_AP!$B75,'WOW PMPM &amp; Agg'!L$10:L$39)</f>
        <v>0</v>
      </c>
      <c r="N75" s="98">
        <f>SUMIF('WOW PMPM &amp; Agg'!$B$10:$B$39,SummaryTC_AP!$B75,'WOW PMPM &amp; Agg'!M$10:M$39)</f>
        <v>0</v>
      </c>
      <c r="O75" s="98">
        <f>SUMIF('WOW PMPM &amp; Agg'!$B$10:$B$39,SummaryTC_AP!$B75,'WOW PMPM &amp; Agg'!N$10:N$39)</f>
        <v>0</v>
      </c>
      <c r="P75" s="98">
        <f>SUMIF('WOW PMPM &amp; Agg'!$B$10:$B$39,SummaryTC_AP!$B75,'WOW PMPM &amp; Agg'!O$10:O$39)</f>
        <v>0</v>
      </c>
      <c r="Q75" s="98">
        <f>SUMIF('WOW PMPM &amp; Agg'!$B$10:$B$39,SummaryTC_AP!$B75,'WOW PMPM &amp; Agg'!P$10:P$39)</f>
        <v>0</v>
      </c>
      <c r="R75" s="98">
        <f>SUMIF('WOW PMPM &amp; Agg'!$B$10:$B$39,SummaryTC_AP!$B75,'WOW PMPM &amp; Agg'!Q$10:Q$39)</f>
        <v>0</v>
      </c>
      <c r="S75" s="98">
        <f>SUMIF('WOW PMPM &amp; Agg'!$B$10:$B$39,SummaryTC_AP!$B75,'WOW PMPM &amp; Agg'!R$10:R$39)</f>
        <v>0</v>
      </c>
      <c r="T75" s="98">
        <f>SUMIF('WOW PMPM &amp; Agg'!$B$10:$B$39,SummaryTC_AP!$B75,'WOW PMPM &amp; Agg'!S$10:S$39)</f>
        <v>0</v>
      </c>
      <c r="U75" s="98">
        <f>SUMIF('WOW PMPM &amp; Agg'!$B$10:$B$39,SummaryTC_AP!$B75,'WOW PMPM &amp; Agg'!T$10:T$39)</f>
        <v>0</v>
      </c>
      <c r="V75" s="98">
        <f>SUMIF('WOW PMPM &amp; Agg'!$B$10:$B$39,SummaryTC_AP!$B75,'WOW PMPM &amp; Agg'!U$10:U$39)</f>
        <v>0</v>
      </c>
      <c r="W75" s="98">
        <f>SUMIF('WOW PMPM &amp; Agg'!$B$10:$B$39,SummaryTC_AP!$B75,'WOW PMPM &amp; Agg'!V$10:V$39)</f>
        <v>0</v>
      </c>
      <c r="X75" s="98">
        <f>SUMIF('WOW PMPM &amp; Agg'!$B$10:$B$39,SummaryTC_AP!$B75,'WOW PMPM &amp; Agg'!W$10:W$39)</f>
        <v>0</v>
      </c>
      <c r="Y75" s="98">
        <f>SUMIF('WOW PMPM &amp; Agg'!$B$10:$B$39,SummaryTC_AP!$B75,'WOW PMPM &amp; Agg'!X$10:X$39)</f>
        <v>0</v>
      </c>
      <c r="Z75" s="98">
        <f>SUMIF('WOW PMPM &amp; Agg'!$B$10:$B$39,SummaryTC_AP!$B75,'WOW PMPM &amp; Agg'!Y$10:Y$39)</f>
        <v>0</v>
      </c>
      <c r="AA75" s="98">
        <f>SUMIF('WOW PMPM &amp; Agg'!$B$10:$B$39,SummaryTC_AP!$B75,'WOW PMPM &amp; Agg'!Z$10:Z$39)</f>
        <v>0</v>
      </c>
      <c r="AB75" s="98">
        <f>SUMIF('WOW PMPM &amp; Agg'!$B$10:$B$39,SummaryTC_AP!$B75,'WOW PMPM &amp; Agg'!AA$10:AA$39)</f>
        <v>0</v>
      </c>
      <c r="AC75" s="98">
        <f>SUMIF('WOW PMPM &amp; Agg'!$B$10:$B$39,SummaryTC_AP!$B75,'WOW PMPM &amp; Agg'!AB$10:AB$39)</f>
        <v>0</v>
      </c>
      <c r="AD75" s="98">
        <f>SUMIF('WOW PMPM &amp; Agg'!$B$10:$B$39,SummaryTC_AP!$B75,'WOW PMPM &amp; Agg'!AC$10:AC$39)</f>
        <v>0</v>
      </c>
      <c r="AE75" s="98">
        <f>SUMIF('WOW PMPM &amp; Agg'!$B$10:$B$39,SummaryTC_AP!$B75,'WOW PMPM &amp; Agg'!AD$10:AD$39)</f>
        <v>0</v>
      </c>
      <c r="AF75" s="98">
        <f>SUMIF('WOW PMPM &amp; Agg'!$B$10:$B$39,SummaryTC_AP!$B75,'WOW PMPM &amp; Agg'!AE$10:AE$39)</f>
        <v>0</v>
      </c>
      <c r="AG75" s="98">
        <f>SUMIF('WOW PMPM &amp; Agg'!$B$10:$B$39,SummaryTC_AP!$B75,'WOW PMPM &amp; Agg'!AF$10:AF$39)</f>
        <v>0</v>
      </c>
      <c r="AH75" s="98">
        <f>SUMIF('WOW PMPM &amp; Agg'!$B$10:$B$39,SummaryTC_AP!$B75,'WOW PMPM &amp; Agg'!AG$10:AG$39)</f>
        <v>0</v>
      </c>
      <c r="AI75" s="356"/>
    </row>
    <row r="76" spans="2:35" x14ac:dyDescent="0.2">
      <c r="B76" s="24" t="str">
        <f>'Summary TC'!B76</f>
        <v/>
      </c>
      <c r="C76" s="24">
        <f>'Summary TC'!C76</f>
        <v>0</v>
      </c>
      <c r="D76" s="24" t="str">
        <f>'Summary TC'!D76</f>
        <v/>
      </c>
      <c r="E76" s="97">
        <f>SUMIF('WOW PMPM &amp; Agg'!$B$10:$B$39,SummaryTC_AP!$B76,'WOW PMPM &amp; Agg'!D$10:D$39)</f>
        <v>0</v>
      </c>
      <c r="F76" s="98">
        <f>SUMIF('WOW PMPM &amp; Agg'!$B$10:$B$39,SummaryTC_AP!$B76,'WOW PMPM &amp; Agg'!E$10:E$39)</f>
        <v>0</v>
      </c>
      <c r="G76" s="98">
        <f>SUMIF('WOW PMPM &amp; Agg'!$B$10:$B$39,SummaryTC_AP!$B76,'WOW PMPM &amp; Agg'!F$10:F$39)</f>
        <v>0</v>
      </c>
      <c r="H76" s="98">
        <f>SUMIF('WOW PMPM &amp; Agg'!$B$10:$B$39,SummaryTC_AP!$B76,'WOW PMPM &amp; Agg'!G$10:G$39)</f>
        <v>0</v>
      </c>
      <c r="I76" s="98">
        <f>SUMIF('WOW PMPM &amp; Agg'!$B$10:$B$39,SummaryTC_AP!$B76,'WOW PMPM &amp; Agg'!H$10:H$39)</f>
        <v>0</v>
      </c>
      <c r="J76" s="98">
        <f>SUMIF('WOW PMPM &amp; Agg'!$B$10:$B$39,SummaryTC_AP!$B76,'WOW PMPM &amp; Agg'!I$10:I$39)</f>
        <v>0</v>
      </c>
      <c r="K76" s="98">
        <f>SUMIF('WOW PMPM &amp; Agg'!$B$10:$B$39,SummaryTC_AP!$B76,'WOW PMPM &amp; Agg'!J$10:J$39)</f>
        <v>0</v>
      </c>
      <c r="L76" s="98">
        <f>SUMIF('WOW PMPM &amp; Agg'!$B$10:$B$39,SummaryTC_AP!$B76,'WOW PMPM &amp; Agg'!K$10:K$39)</f>
        <v>0</v>
      </c>
      <c r="M76" s="98">
        <f>SUMIF('WOW PMPM &amp; Agg'!$B$10:$B$39,SummaryTC_AP!$B76,'WOW PMPM &amp; Agg'!L$10:L$39)</f>
        <v>0</v>
      </c>
      <c r="N76" s="98">
        <f>SUMIF('WOW PMPM &amp; Agg'!$B$10:$B$39,SummaryTC_AP!$B76,'WOW PMPM &amp; Agg'!M$10:M$39)</f>
        <v>0</v>
      </c>
      <c r="O76" s="98">
        <f>SUMIF('WOW PMPM &amp; Agg'!$B$10:$B$39,SummaryTC_AP!$B76,'WOW PMPM &amp; Agg'!N$10:N$39)</f>
        <v>0</v>
      </c>
      <c r="P76" s="98">
        <f>SUMIF('WOW PMPM &amp; Agg'!$B$10:$B$39,SummaryTC_AP!$B76,'WOW PMPM &amp; Agg'!O$10:O$39)</f>
        <v>0</v>
      </c>
      <c r="Q76" s="98">
        <f>SUMIF('WOW PMPM &amp; Agg'!$B$10:$B$39,SummaryTC_AP!$B76,'WOW PMPM &amp; Agg'!P$10:P$39)</f>
        <v>0</v>
      </c>
      <c r="R76" s="98">
        <f>SUMIF('WOW PMPM &amp; Agg'!$B$10:$B$39,SummaryTC_AP!$B76,'WOW PMPM &amp; Agg'!Q$10:Q$39)</f>
        <v>0</v>
      </c>
      <c r="S76" s="98">
        <f>SUMIF('WOW PMPM &amp; Agg'!$B$10:$B$39,SummaryTC_AP!$B76,'WOW PMPM &amp; Agg'!R$10:R$39)</f>
        <v>0</v>
      </c>
      <c r="T76" s="98">
        <f>SUMIF('WOW PMPM &amp; Agg'!$B$10:$B$39,SummaryTC_AP!$B76,'WOW PMPM &amp; Agg'!S$10:S$39)</f>
        <v>0</v>
      </c>
      <c r="U76" s="98">
        <f>SUMIF('WOW PMPM &amp; Agg'!$B$10:$B$39,SummaryTC_AP!$B76,'WOW PMPM &amp; Agg'!T$10:T$39)</f>
        <v>0</v>
      </c>
      <c r="V76" s="98">
        <f>SUMIF('WOW PMPM &amp; Agg'!$B$10:$B$39,SummaryTC_AP!$B76,'WOW PMPM &amp; Agg'!U$10:U$39)</f>
        <v>0</v>
      </c>
      <c r="W76" s="98">
        <f>SUMIF('WOW PMPM &amp; Agg'!$B$10:$B$39,SummaryTC_AP!$B76,'WOW PMPM &amp; Agg'!V$10:V$39)</f>
        <v>0</v>
      </c>
      <c r="X76" s="98">
        <f>SUMIF('WOW PMPM &amp; Agg'!$B$10:$B$39,SummaryTC_AP!$B76,'WOW PMPM &amp; Agg'!W$10:W$39)</f>
        <v>0</v>
      </c>
      <c r="Y76" s="98">
        <f>SUMIF('WOW PMPM &amp; Agg'!$B$10:$B$39,SummaryTC_AP!$B76,'WOW PMPM &amp; Agg'!X$10:X$39)</f>
        <v>0</v>
      </c>
      <c r="Z76" s="98">
        <f>SUMIF('WOW PMPM &amp; Agg'!$B$10:$B$39,SummaryTC_AP!$B76,'WOW PMPM &amp; Agg'!Y$10:Y$39)</f>
        <v>0</v>
      </c>
      <c r="AA76" s="98">
        <f>SUMIF('WOW PMPM &amp; Agg'!$B$10:$B$39,SummaryTC_AP!$B76,'WOW PMPM &amp; Agg'!Z$10:Z$39)</f>
        <v>0</v>
      </c>
      <c r="AB76" s="98">
        <f>SUMIF('WOW PMPM &amp; Agg'!$B$10:$B$39,SummaryTC_AP!$B76,'WOW PMPM &amp; Agg'!AA$10:AA$39)</f>
        <v>0</v>
      </c>
      <c r="AC76" s="98">
        <f>SUMIF('WOW PMPM &amp; Agg'!$B$10:$B$39,SummaryTC_AP!$B76,'WOW PMPM &amp; Agg'!AB$10:AB$39)</f>
        <v>0</v>
      </c>
      <c r="AD76" s="98">
        <f>SUMIF('WOW PMPM &amp; Agg'!$B$10:$B$39,SummaryTC_AP!$B76,'WOW PMPM &amp; Agg'!AC$10:AC$39)</f>
        <v>0</v>
      </c>
      <c r="AE76" s="98">
        <f>SUMIF('WOW PMPM &amp; Agg'!$B$10:$B$39,SummaryTC_AP!$B76,'WOW PMPM &amp; Agg'!AD$10:AD$39)</f>
        <v>0</v>
      </c>
      <c r="AF76" s="98">
        <f>SUMIF('WOW PMPM &amp; Agg'!$B$10:$B$39,SummaryTC_AP!$B76,'WOW PMPM &amp; Agg'!AE$10:AE$39)</f>
        <v>0</v>
      </c>
      <c r="AG76" s="98">
        <f>SUMIF('WOW PMPM &amp; Agg'!$B$10:$B$39,SummaryTC_AP!$B76,'WOW PMPM &amp; Agg'!AF$10:AF$39)</f>
        <v>0</v>
      </c>
      <c r="AH76" s="98">
        <f>SUMIF('WOW PMPM &amp; Agg'!$B$10:$B$39,SummaryTC_AP!$B76,'WOW PMPM &amp; Agg'!AG$10:AG$39)</f>
        <v>0</v>
      </c>
      <c r="AI76" s="356"/>
    </row>
    <row r="77" spans="2:35" x14ac:dyDescent="0.2">
      <c r="B77" s="24" t="str">
        <f>'Summary TC'!B77</f>
        <v/>
      </c>
      <c r="C77" s="24">
        <f>'Summary TC'!C77</f>
        <v>0</v>
      </c>
      <c r="D77" s="24" t="str">
        <f>'Summary TC'!D77</f>
        <v/>
      </c>
      <c r="E77" s="97">
        <f>SUMIF('WOW PMPM &amp; Agg'!$B$10:$B$39,SummaryTC_AP!$B77,'WOW PMPM &amp; Agg'!D$10:D$39)</f>
        <v>0</v>
      </c>
      <c r="F77" s="98">
        <f>SUMIF('WOW PMPM &amp; Agg'!$B$10:$B$39,SummaryTC_AP!$B77,'WOW PMPM &amp; Agg'!E$10:E$39)</f>
        <v>0</v>
      </c>
      <c r="G77" s="98">
        <f>SUMIF('WOW PMPM &amp; Agg'!$B$10:$B$39,SummaryTC_AP!$B77,'WOW PMPM &amp; Agg'!F$10:F$39)</f>
        <v>0</v>
      </c>
      <c r="H77" s="98">
        <f>SUMIF('WOW PMPM &amp; Agg'!$B$10:$B$39,SummaryTC_AP!$B77,'WOW PMPM &amp; Agg'!G$10:G$39)</f>
        <v>0</v>
      </c>
      <c r="I77" s="98">
        <f>SUMIF('WOW PMPM &amp; Agg'!$B$10:$B$39,SummaryTC_AP!$B77,'WOW PMPM &amp; Agg'!H$10:H$39)</f>
        <v>0</v>
      </c>
      <c r="J77" s="98">
        <f>SUMIF('WOW PMPM &amp; Agg'!$B$10:$B$39,SummaryTC_AP!$B77,'WOW PMPM &amp; Agg'!I$10:I$39)</f>
        <v>0</v>
      </c>
      <c r="K77" s="98">
        <f>SUMIF('WOW PMPM &amp; Agg'!$B$10:$B$39,SummaryTC_AP!$B77,'WOW PMPM &amp; Agg'!J$10:J$39)</f>
        <v>0</v>
      </c>
      <c r="L77" s="98">
        <f>SUMIF('WOW PMPM &amp; Agg'!$B$10:$B$39,SummaryTC_AP!$B77,'WOW PMPM &amp; Agg'!K$10:K$39)</f>
        <v>0</v>
      </c>
      <c r="M77" s="98">
        <f>SUMIF('WOW PMPM &amp; Agg'!$B$10:$B$39,SummaryTC_AP!$B77,'WOW PMPM &amp; Agg'!L$10:L$39)</f>
        <v>0</v>
      </c>
      <c r="N77" s="98">
        <f>SUMIF('WOW PMPM &amp; Agg'!$B$10:$B$39,SummaryTC_AP!$B77,'WOW PMPM &amp; Agg'!M$10:M$39)</f>
        <v>0</v>
      </c>
      <c r="O77" s="98">
        <f>SUMIF('WOW PMPM &amp; Agg'!$B$10:$B$39,SummaryTC_AP!$B77,'WOW PMPM &amp; Agg'!N$10:N$39)</f>
        <v>0</v>
      </c>
      <c r="P77" s="98">
        <f>SUMIF('WOW PMPM &amp; Agg'!$B$10:$B$39,SummaryTC_AP!$B77,'WOW PMPM &amp; Agg'!O$10:O$39)</f>
        <v>0</v>
      </c>
      <c r="Q77" s="98">
        <f>SUMIF('WOW PMPM &amp; Agg'!$B$10:$B$39,SummaryTC_AP!$B77,'WOW PMPM &amp; Agg'!P$10:P$39)</f>
        <v>0</v>
      </c>
      <c r="R77" s="98">
        <f>SUMIF('WOW PMPM &amp; Agg'!$B$10:$B$39,SummaryTC_AP!$B77,'WOW PMPM &amp; Agg'!Q$10:Q$39)</f>
        <v>0</v>
      </c>
      <c r="S77" s="98">
        <f>SUMIF('WOW PMPM &amp; Agg'!$B$10:$B$39,SummaryTC_AP!$B77,'WOW PMPM &amp; Agg'!R$10:R$39)</f>
        <v>0</v>
      </c>
      <c r="T77" s="98">
        <f>SUMIF('WOW PMPM &amp; Agg'!$B$10:$B$39,SummaryTC_AP!$B77,'WOW PMPM &amp; Agg'!S$10:S$39)</f>
        <v>0</v>
      </c>
      <c r="U77" s="98">
        <f>SUMIF('WOW PMPM &amp; Agg'!$B$10:$B$39,SummaryTC_AP!$B77,'WOW PMPM &amp; Agg'!T$10:T$39)</f>
        <v>0</v>
      </c>
      <c r="V77" s="98">
        <f>SUMIF('WOW PMPM &amp; Agg'!$B$10:$B$39,SummaryTC_AP!$B77,'WOW PMPM &amp; Agg'!U$10:U$39)</f>
        <v>0</v>
      </c>
      <c r="W77" s="98">
        <f>SUMIF('WOW PMPM &amp; Agg'!$B$10:$B$39,SummaryTC_AP!$B77,'WOW PMPM &amp; Agg'!V$10:V$39)</f>
        <v>0</v>
      </c>
      <c r="X77" s="98">
        <f>SUMIF('WOW PMPM &amp; Agg'!$B$10:$B$39,SummaryTC_AP!$B77,'WOW PMPM &amp; Agg'!W$10:W$39)</f>
        <v>0</v>
      </c>
      <c r="Y77" s="98">
        <f>SUMIF('WOW PMPM &amp; Agg'!$B$10:$B$39,SummaryTC_AP!$B77,'WOW PMPM &amp; Agg'!X$10:X$39)</f>
        <v>0</v>
      </c>
      <c r="Z77" s="98">
        <f>SUMIF('WOW PMPM &amp; Agg'!$B$10:$B$39,SummaryTC_AP!$B77,'WOW PMPM &amp; Agg'!Y$10:Y$39)</f>
        <v>0</v>
      </c>
      <c r="AA77" s="98">
        <f>SUMIF('WOW PMPM &amp; Agg'!$B$10:$B$39,SummaryTC_AP!$B77,'WOW PMPM &amp; Agg'!Z$10:Z$39)</f>
        <v>0</v>
      </c>
      <c r="AB77" s="98">
        <f>SUMIF('WOW PMPM &amp; Agg'!$B$10:$B$39,SummaryTC_AP!$B77,'WOW PMPM &amp; Agg'!AA$10:AA$39)</f>
        <v>0</v>
      </c>
      <c r="AC77" s="98">
        <f>SUMIF('WOW PMPM &amp; Agg'!$B$10:$B$39,SummaryTC_AP!$B77,'WOW PMPM &amp; Agg'!AB$10:AB$39)</f>
        <v>0</v>
      </c>
      <c r="AD77" s="98">
        <f>SUMIF('WOW PMPM &amp; Agg'!$B$10:$B$39,SummaryTC_AP!$B77,'WOW PMPM &amp; Agg'!AC$10:AC$39)</f>
        <v>0</v>
      </c>
      <c r="AE77" s="98">
        <f>SUMIF('WOW PMPM &amp; Agg'!$B$10:$B$39,SummaryTC_AP!$B77,'WOW PMPM &amp; Agg'!AD$10:AD$39)</f>
        <v>0</v>
      </c>
      <c r="AF77" s="98">
        <f>SUMIF('WOW PMPM &amp; Agg'!$B$10:$B$39,SummaryTC_AP!$B77,'WOW PMPM &amp; Agg'!AE$10:AE$39)</f>
        <v>0</v>
      </c>
      <c r="AG77" s="98">
        <f>SUMIF('WOW PMPM &amp; Agg'!$B$10:$B$39,SummaryTC_AP!$B77,'WOW PMPM &amp; Agg'!AF$10:AF$39)</f>
        <v>0</v>
      </c>
      <c r="AH77" s="98">
        <f>SUMIF('WOW PMPM &amp; Agg'!$B$10:$B$39,SummaryTC_AP!$B77,'WOW PMPM &amp; Agg'!AG$10:AG$39)</f>
        <v>0</v>
      </c>
      <c r="AI77" s="356"/>
    </row>
    <row r="78" spans="2:35" x14ac:dyDescent="0.2">
      <c r="B78" s="24" t="str">
        <f>'Summary TC'!B78</f>
        <v/>
      </c>
      <c r="C78" s="24">
        <f>'Summary TC'!C78</f>
        <v>0</v>
      </c>
      <c r="D78" s="24" t="str">
        <f>'Summary TC'!D78</f>
        <v/>
      </c>
      <c r="E78" s="97">
        <f>SUMIF('WOW PMPM &amp; Agg'!$B$10:$B$39,SummaryTC_AP!$B78,'WOW PMPM &amp; Agg'!D$10:D$39)</f>
        <v>0</v>
      </c>
      <c r="F78" s="98">
        <f>SUMIF('WOW PMPM &amp; Agg'!$B$10:$B$39,SummaryTC_AP!$B78,'WOW PMPM &amp; Agg'!E$10:E$39)</f>
        <v>0</v>
      </c>
      <c r="G78" s="98">
        <f>SUMIF('WOW PMPM &amp; Agg'!$B$10:$B$39,SummaryTC_AP!$B78,'WOW PMPM &amp; Agg'!F$10:F$39)</f>
        <v>0</v>
      </c>
      <c r="H78" s="98">
        <f>SUMIF('WOW PMPM &amp; Agg'!$B$10:$B$39,SummaryTC_AP!$B78,'WOW PMPM &amp; Agg'!G$10:G$39)</f>
        <v>0</v>
      </c>
      <c r="I78" s="98">
        <f>SUMIF('WOW PMPM &amp; Agg'!$B$10:$B$39,SummaryTC_AP!$B78,'WOW PMPM &amp; Agg'!H$10:H$39)</f>
        <v>0</v>
      </c>
      <c r="J78" s="98">
        <f>SUMIF('WOW PMPM &amp; Agg'!$B$10:$B$39,SummaryTC_AP!$B78,'WOW PMPM &amp; Agg'!I$10:I$39)</f>
        <v>0</v>
      </c>
      <c r="K78" s="98">
        <f>SUMIF('WOW PMPM &amp; Agg'!$B$10:$B$39,SummaryTC_AP!$B78,'WOW PMPM &amp; Agg'!J$10:J$39)</f>
        <v>0</v>
      </c>
      <c r="L78" s="98">
        <f>SUMIF('WOW PMPM &amp; Agg'!$B$10:$B$39,SummaryTC_AP!$B78,'WOW PMPM &amp; Agg'!K$10:K$39)</f>
        <v>0</v>
      </c>
      <c r="M78" s="98">
        <f>SUMIF('WOW PMPM &amp; Agg'!$B$10:$B$39,SummaryTC_AP!$B78,'WOW PMPM &amp; Agg'!L$10:L$39)</f>
        <v>0</v>
      </c>
      <c r="N78" s="98">
        <f>SUMIF('WOW PMPM &amp; Agg'!$B$10:$B$39,SummaryTC_AP!$B78,'WOW PMPM &amp; Agg'!M$10:M$39)</f>
        <v>0</v>
      </c>
      <c r="O78" s="98">
        <f>SUMIF('WOW PMPM &amp; Agg'!$B$10:$B$39,SummaryTC_AP!$B78,'WOW PMPM &amp; Agg'!N$10:N$39)</f>
        <v>0</v>
      </c>
      <c r="P78" s="98">
        <f>SUMIF('WOW PMPM &amp; Agg'!$B$10:$B$39,SummaryTC_AP!$B78,'WOW PMPM &amp; Agg'!O$10:O$39)</f>
        <v>0</v>
      </c>
      <c r="Q78" s="98">
        <f>SUMIF('WOW PMPM &amp; Agg'!$B$10:$B$39,SummaryTC_AP!$B78,'WOW PMPM &amp; Agg'!P$10:P$39)</f>
        <v>0</v>
      </c>
      <c r="R78" s="98">
        <f>SUMIF('WOW PMPM &amp; Agg'!$B$10:$B$39,SummaryTC_AP!$B78,'WOW PMPM &amp; Agg'!Q$10:Q$39)</f>
        <v>0</v>
      </c>
      <c r="S78" s="98">
        <f>SUMIF('WOW PMPM &amp; Agg'!$B$10:$B$39,SummaryTC_AP!$B78,'WOW PMPM &amp; Agg'!R$10:R$39)</f>
        <v>0</v>
      </c>
      <c r="T78" s="98">
        <f>SUMIF('WOW PMPM &amp; Agg'!$B$10:$B$39,SummaryTC_AP!$B78,'WOW PMPM &amp; Agg'!S$10:S$39)</f>
        <v>0</v>
      </c>
      <c r="U78" s="98">
        <f>SUMIF('WOW PMPM &amp; Agg'!$B$10:$B$39,SummaryTC_AP!$B78,'WOW PMPM &amp; Agg'!T$10:T$39)</f>
        <v>0</v>
      </c>
      <c r="V78" s="98">
        <f>SUMIF('WOW PMPM &amp; Agg'!$B$10:$B$39,SummaryTC_AP!$B78,'WOW PMPM &amp; Agg'!U$10:U$39)</f>
        <v>0</v>
      </c>
      <c r="W78" s="98">
        <f>SUMIF('WOW PMPM &amp; Agg'!$B$10:$B$39,SummaryTC_AP!$B78,'WOW PMPM &amp; Agg'!V$10:V$39)</f>
        <v>0</v>
      </c>
      <c r="X78" s="98">
        <f>SUMIF('WOW PMPM &amp; Agg'!$B$10:$B$39,SummaryTC_AP!$B78,'WOW PMPM &amp; Agg'!W$10:W$39)</f>
        <v>0</v>
      </c>
      <c r="Y78" s="98">
        <f>SUMIF('WOW PMPM &amp; Agg'!$B$10:$B$39,SummaryTC_AP!$B78,'WOW PMPM &amp; Agg'!X$10:X$39)</f>
        <v>0</v>
      </c>
      <c r="Z78" s="98">
        <f>SUMIF('WOW PMPM &amp; Agg'!$B$10:$B$39,SummaryTC_AP!$B78,'WOW PMPM &amp; Agg'!Y$10:Y$39)</f>
        <v>0</v>
      </c>
      <c r="AA78" s="98">
        <f>SUMIF('WOW PMPM &amp; Agg'!$B$10:$B$39,SummaryTC_AP!$B78,'WOW PMPM &amp; Agg'!Z$10:Z$39)</f>
        <v>0</v>
      </c>
      <c r="AB78" s="98">
        <f>SUMIF('WOW PMPM &amp; Agg'!$B$10:$B$39,SummaryTC_AP!$B78,'WOW PMPM &amp; Agg'!AA$10:AA$39)</f>
        <v>0</v>
      </c>
      <c r="AC78" s="98">
        <f>SUMIF('WOW PMPM &amp; Agg'!$B$10:$B$39,SummaryTC_AP!$B78,'WOW PMPM &amp; Agg'!AB$10:AB$39)</f>
        <v>0</v>
      </c>
      <c r="AD78" s="98">
        <f>SUMIF('WOW PMPM &amp; Agg'!$B$10:$B$39,SummaryTC_AP!$B78,'WOW PMPM &amp; Agg'!AC$10:AC$39)</f>
        <v>0</v>
      </c>
      <c r="AE78" s="98">
        <f>SUMIF('WOW PMPM &amp; Agg'!$B$10:$B$39,SummaryTC_AP!$B78,'WOW PMPM &amp; Agg'!AD$10:AD$39)</f>
        <v>0</v>
      </c>
      <c r="AF78" s="98">
        <f>SUMIF('WOW PMPM &amp; Agg'!$B$10:$B$39,SummaryTC_AP!$B78,'WOW PMPM &amp; Agg'!AE$10:AE$39)</f>
        <v>0</v>
      </c>
      <c r="AG78" s="98">
        <f>SUMIF('WOW PMPM &amp; Agg'!$B$10:$B$39,SummaryTC_AP!$B78,'WOW PMPM &amp; Agg'!AF$10:AF$39)</f>
        <v>0</v>
      </c>
      <c r="AH78" s="98">
        <f>SUMIF('WOW PMPM &amp; Agg'!$B$10:$B$39,SummaryTC_AP!$B78,'WOW PMPM &amp; Agg'!AG$10:AG$39)</f>
        <v>0</v>
      </c>
      <c r="AI78" s="356"/>
    </row>
    <row r="79" spans="2:35" x14ac:dyDescent="0.2">
      <c r="B79" s="24" t="str">
        <f>'Summary TC'!B79</f>
        <v/>
      </c>
      <c r="C79" s="24">
        <f>'Summary TC'!C79</f>
        <v>0</v>
      </c>
      <c r="D79" s="24" t="str">
        <f>'Summary TC'!D79</f>
        <v/>
      </c>
      <c r="E79" s="97">
        <f>SUMIF('WOW PMPM &amp; Agg'!$B$10:$B$39,SummaryTC_AP!$B79,'WOW PMPM &amp; Agg'!D$10:D$39)</f>
        <v>0</v>
      </c>
      <c r="F79" s="98">
        <f>SUMIF('WOW PMPM &amp; Agg'!$B$10:$B$39,SummaryTC_AP!$B79,'WOW PMPM &amp; Agg'!E$10:E$39)</f>
        <v>0</v>
      </c>
      <c r="G79" s="98">
        <f>SUMIF('WOW PMPM &amp; Agg'!$B$10:$B$39,SummaryTC_AP!$B79,'WOW PMPM &amp; Agg'!F$10:F$39)</f>
        <v>0</v>
      </c>
      <c r="H79" s="98">
        <f>SUMIF('WOW PMPM &amp; Agg'!$B$10:$B$39,SummaryTC_AP!$B79,'WOW PMPM &amp; Agg'!G$10:G$39)</f>
        <v>0</v>
      </c>
      <c r="I79" s="98">
        <f>SUMIF('WOW PMPM &amp; Agg'!$B$10:$B$39,SummaryTC_AP!$B79,'WOW PMPM &amp; Agg'!H$10:H$39)</f>
        <v>0</v>
      </c>
      <c r="J79" s="98">
        <f>SUMIF('WOW PMPM &amp; Agg'!$B$10:$B$39,SummaryTC_AP!$B79,'WOW PMPM &amp; Agg'!I$10:I$39)</f>
        <v>0</v>
      </c>
      <c r="K79" s="98">
        <f>SUMIF('WOW PMPM &amp; Agg'!$B$10:$B$39,SummaryTC_AP!$B79,'WOW PMPM &amp; Agg'!J$10:J$39)</f>
        <v>0</v>
      </c>
      <c r="L79" s="98">
        <f>SUMIF('WOW PMPM &amp; Agg'!$B$10:$B$39,SummaryTC_AP!$B79,'WOW PMPM &amp; Agg'!K$10:K$39)</f>
        <v>0</v>
      </c>
      <c r="M79" s="98">
        <f>SUMIF('WOW PMPM &amp; Agg'!$B$10:$B$39,SummaryTC_AP!$B79,'WOW PMPM &amp; Agg'!L$10:L$39)</f>
        <v>0</v>
      </c>
      <c r="N79" s="98">
        <f>SUMIF('WOW PMPM &amp; Agg'!$B$10:$B$39,SummaryTC_AP!$B79,'WOW PMPM &amp; Agg'!M$10:M$39)</f>
        <v>0</v>
      </c>
      <c r="O79" s="98">
        <f>SUMIF('WOW PMPM &amp; Agg'!$B$10:$B$39,SummaryTC_AP!$B79,'WOW PMPM &amp; Agg'!N$10:N$39)</f>
        <v>0</v>
      </c>
      <c r="P79" s="98">
        <f>SUMIF('WOW PMPM &amp; Agg'!$B$10:$B$39,SummaryTC_AP!$B79,'WOW PMPM &amp; Agg'!O$10:O$39)</f>
        <v>0</v>
      </c>
      <c r="Q79" s="98">
        <f>SUMIF('WOW PMPM &amp; Agg'!$B$10:$B$39,SummaryTC_AP!$B79,'WOW PMPM &amp; Agg'!P$10:P$39)</f>
        <v>0</v>
      </c>
      <c r="R79" s="98">
        <f>SUMIF('WOW PMPM &amp; Agg'!$B$10:$B$39,SummaryTC_AP!$B79,'WOW PMPM &amp; Agg'!Q$10:Q$39)</f>
        <v>0</v>
      </c>
      <c r="S79" s="98">
        <f>SUMIF('WOW PMPM &amp; Agg'!$B$10:$B$39,SummaryTC_AP!$B79,'WOW PMPM &amp; Agg'!R$10:R$39)</f>
        <v>0</v>
      </c>
      <c r="T79" s="98">
        <f>SUMIF('WOW PMPM &amp; Agg'!$B$10:$B$39,SummaryTC_AP!$B79,'WOW PMPM &amp; Agg'!S$10:S$39)</f>
        <v>0</v>
      </c>
      <c r="U79" s="98">
        <f>SUMIF('WOW PMPM &amp; Agg'!$B$10:$B$39,SummaryTC_AP!$B79,'WOW PMPM &amp; Agg'!T$10:T$39)</f>
        <v>0</v>
      </c>
      <c r="V79" s="98">
        <f>SUMIF('WOW PMPM &amp; Agg'!$B$10:$B$39,SummaryTC_AP!$B79,'WOW PMPM &amp; Agg'!U$10:U$39)</f>
        <v>0</v>
      </c>
      <c r="W79" s="98">
        <f>SUMIF('WOW PMPM &amp; Agg'!$B$10:$B$39,SummaryTC_AP!$B79,'WOW PMPM &amp; Agg'!V$10:V$39)</f>
        <v>0</v>
      </c>
      <c r="X79" s="98">
        <f>SUMIF('WOW PMPM &amp; Agg'!$B$10:$B$39,SummaryTC_AP!$B79,'WOW PMPM &amp; Agg'!W$10:W$39)</f>
        <v>0</v>
      </c>
      <c r="Y79" s="98">
        <f>SUMIF('WOW PMPM &amp; Agg'!$B$10:$B$39,SummaryTC_AP!$B79,'WOW PMPM &amp; Agg'!X$10:X$39)</f>
        <v>0</v>
      </c>
      <c r="Z79" s="98">
        <f>SUMIF('WOW PMPM &amp; Agg'!$B$10:$B$39,SummaryTC_AP!$B79,'WOW PMPM &amp; Agg'!Y$10:Y$39)</f>
        <v>0</v>
      </c>
      <c r="AA79" s="98">
        <f>SUMIF('WOW PMPM &amp; Agg'!$B$10:$B$39,SummaryTC_AP!$B79,'WOW PMPM &amp; Agg'!Z$10:Z$39)</f>
        <v>0</v>
      </c>
      <c r="AB79" s="98">
        <f>SUMIF('WOW PMPM &amp; Agg'!$B$10:$B$39,SummaryTC_AP!$B79,'WOW PMPM &amp; Agg'!AA$10:AA$39)</f>
        <v>0</v>
      </c>
      <c r="AC79" s="98">
        <f>SUMIF('WOW PMPM &amp; Agg'!$B$10:$B$39,SummaryTC_AP!$B79,'WOW PMPM &amp; Agg'!AB$10:AB$39)</f>
        <v>0</v>
      </c>
      <c r="AD79" s="98">
        <f>SUMIF('WOW PMPM &amp; Agg'!$B$10:$B$39,SummaryTC_AP!$B79,'WOW PMPM &amp; Agg'!AC$10:AC$39)</f>
        <v>0</v>
      </c>
      <c r="AE79" s="98">
        <f>SUMIF('WOW PMPM &amp; Agg'!$B$10:$B$39,SummaryTC_AP!$B79,'WOW PMPM &amp; Agg'!AD$10:AD$39)</f>
        <v>0</v>
      </c>
      <c r="AF79" s="98">
        <f>SUMIF('WOW PMPM &amp; Agg'!$B$10:$B$39,SummaryTC_AP!$B79,'WOW PMPM &amp; Agg'!AE$10:AE$39)</f>
        <v>0</v>
      </c>
      <c r="AG79" s="98">
        <f>SUMIF('WOW PMPM &amp; Agg'!$B$10:$B$39,SummaryTC_AP!$B79,'WOW PMPM &amp; Agg'!AF$10:AF$39)</f>
        <v>0</v>
      </c>
      <c r="AH79" s="98">
        <f>SUMIF('WOW PMPM &amp; Agg'!$B$10:$B$39,SummaryTC_AP!$B79,'WOW PMPM &amp; Agg'!AG$10:AG$39)</f>
        <v>0</v>
      </c>
      <c r="AI79" s="356"/>
    </row>
    <row r="80" spans="2:35" x14ac:dyDescent="0.2">
      <c r="B80" s="24" t="str">
        <f>'Summary TC'!B80</f>
        <v/>
      </c>
      <c r="C80" s="24">
        <f>'Summary TC'!C80</f>
        <v>0</v>
      </c>
      <c r="D80" s="24" t="str">
        <f>'Summary TC'!D80</f>
        <v/>
      </c>
      <c r="E80" s="97">
        <f>SUMIF('WOW PMPM &amp; Agg'!$B$10:$B$39,SummaryTC_AP!$B80,'WOW PMPM &amp; Agg'!D$10:D$39)</f>
        <v>0</v>
      </c>
      <c r="F80" s="98">
        <f>SUMIF('WOW PMPM &amp; Agg'!$B$10:$B$39,SummaryTC_AP!$B80,'WOW PMPM &amp; Agg'!E$10:E$39)</f>
        <v>0</v>
      </c>
      <c r="G80" s="98">
        <f>SUMIF('WOW PMPM &amp; Agg'!$B$10:$B$39,SummaryTC_AP!$B80,'WOW PMPM &amp; Agg'!F$10:F$39)</f>
        <v>0</v>
      </c>
      <c r="H80" s="98">
        <f>SUMIF('WOW PMPM &amp; Agg'!$B$10:$B$39,SummaryTC_AP!$B80,'WOW PMPM &amp; Agg'!G$10:G$39)</f>
        <v>0</v>
      </c>
      <c r="I80" s="98">
        <f>SUMIF('WOW PMPM &amp; Agg'!$B$10:$B$39,SummaryTC_AP!$B80,'WOW PMPM &amp; Agg'!H$10:H$39)</f>
        <v>0</v>
      </c>
      <c r="J80" s="98">
        <f>SUMIF('WOW PMPM &amp; Agg'!$B$10:$B$39,SummaryTC_AP!$B80,'WOW PMPM &amp; Agg'!I$10:I$39)</f>
        <v>0</v>
      </c>
      <c r="K80" s="98">
        <f>SUMIF('WOW PMPM &amp; Agg'!$B$10:$B$39,SummaryTC_AP!$B80,'WOW PMPM &amp; Agg'!J$10:J$39)</f>
        <v>0</v>
      </c>
      <c r="L80" s="98">
        <f>SUMIF('WOW PMPM &amp; Agg'!$B$10:$B$39,SummaryTC_AP!$B80,'WOW PMPM &amp; Agg'!K$10:K$39)</f>
        <v>0</v>
      </c>
      <c r="M80" s="98">
        <f>SUMIF('WOW PMPM &amp; Agg'!$B$10:$B$39,SummaryTC_AP!$B80,'WOW PMPM &amp; Agg'!L$10:L$39)</f>
        <v>0</v>
      </c>
      <c r="N80" s="98">
        <f>SUMIF('WOW PMPM &amp; Agg'!$B$10:$B$39,SummaryTC_AP!$B80,'WOW PMPM &amp; Agg'!M$10:M$39)</f>
        <v>0</v>
      </c>
      <c r="O80" s="98">
        <f>SUMIF('WOW PMPM &amp; Agg'!$B$10:$B$39,SummaryTC_AP!$B80,'WOW PMPM &amp; Agg'!N$10:N$39)</f>
        <v>0</v>
      </c>
      <c r="P80" s="98">
        <f>SUMIF('WOW PMPM &amp; Agg'!$B$10:$B$39,SummaryTC_AP!$B80,'WOW PMPM &amp; Agg'!O$10:O$39)</f>
        <v>0</v>
      </c>
      <c r="Q80" s="98">
        <f>SUMIF('WOW PMPM &amp; Agg'!$B$10:$B$39,SummaryTC_AP!$B80,'WOW PMPM &amp; Agg'!P$10:P$39)</f>
        <v>0</v>
      </c>
      <c r="R80" s="98">
        <f>SUMIF('WOW PMPM &amp; Agg'!$B$10:$B$39,SummaryTC_AP!$B80,'WOW PMPM &amp; Agg'!Q$10:Q$39)</f>
        <v>0</v>
      </c>
      <c r="S80" s="98">
        <f>SUMIF('WOW PMPM &amp; Agg'!$B$10:$B$39,SummaryTC_AP!$B80,'WOW PMPM &amp; Agg'!R$10:R$39)</f>
        <v>0</v>
      </c>
      <c r="T80" s="98">
        <f>SUMIF('WOW PMPM &amp; Agg'!$B$10:$B$39,SummaryTC_AP!$B80,'WOW PMPM &amp; Agg'!S$10:S$39)</f>
        <v>0</v>
      </c>
      <c r="U80" s="98">
        <f>SUMIF('WOW PMPM &amp; Agg'!$B$10:$B$39,SummaryTC_AP!$B80,'WOW PMPM &amp; Agg'!T$10:T$39)</f>
        <v>0</v>
      </c>
      <c r="V80" s="98">
        <f>SUMIF('WOW PMPM &amp; Agg'!$B$10:$B$39,SummaryTC_AP!$B80,'WOW PMPM &amp; Agg'!U$10:U$39)</f>
        <v>0</v>
      </c>
      <c r="W80" s="98">
        <f>SUMIF('WOW PMPM &amp; Agg'!$B$10:$B$39,SummaryTC_AP!$B80,'WOW PMPM &amp; Agg'!V$10:V$39)</f>
        <v>0</v>
      </c>
      <c r="X80" s="98">
        <f>SUMIF('WOW PMPM &amp; Agg'!$B$10:$B$39,SummaryTC_AP!$B80,'WOW PMPM &amp; Agg'!W$10:W$39)</f>
        <v>0</v>
      </c>
      <c r="Y80" s="98">
        <f>SUMIF('WOW PMPM &amp; Agg'!$B$10:$B$39,SummaryTC_AP!$B80,'WOW PMPM &amp; Agg'!X$10:X$39)</f>
        <v>0</v>
      </c>
      <c r="Z80" s="98">
        <f>SUMIF('WOW PMPM &amp; Agg'!$B$10:$B$39,SummaryTC_AP!$B80,'WOW PMPM &amp; Agg'!Y$10:Y$39)</f>
        <v>0</v>
      </c>
      <c r="AA80" s="98">
        <f>SUMIF('WOW PMPM &amp; Agg'!$B$10:$B$39,SummaryTC_AP!$B80,'WOW PMPM &amp; Agg'!Z$10:Z$39)</f>
        <v>0</v>
      </c>
      <c r="AB80" s="98">
        <f>SUMIF('WOW PMPM &amp; Agg'!$B$10:$B$39,SummaryTC_AP!$B80,'WOW PMPM &amp; Agg'!AA$10:AA$39)</f>
        <v>0</v>
      </c>
      <c r="AC80" s="98">
        <f>SUMIF('WOW PMPM &amp; Agg'!$B$10:$B$39,SummaryTC_AP!$B80,'WOW PMPM &amp; Agg'!AB$10:AB$39)</f>
        <v>0</v>
      </c>
      <c r="AD80" s="98">
        <f>SUMIF('WOW PMPM &amp; Agg'!$B$10:$B$39,SummaryTC_AP!$B80,'WOW PMPM &amp; Agg'!AC$10:AC$39)</f>
        <v>0</v>
      </c>
      <c r="AE80" s="98">
        <f>SUMIF('WOW PMPM &amp; Agg'!$B$10:$B$39,SummaryTC_AP!$B80,'WOW PMPM &amp; Agg'!AD$10:AD$39)</f>
        <v>0</v>
      </c>
      <c r="AF80" s="98">
        <f>SUMIF('WOW PMPM &amp; Agg'!$B$10:$B$39,SummaryTC_AP!$B80,'WOW PMPM &amp; Agg'!AE$10:AE$39)</f>
        <v>0</v>
      </c>
      <c r="AG80" s="98">
        <f>SUMIF('WOW PMPM &amp; Agg'!$B$10:$B$39,SummaryTC_AP!$B80,'WOW PMPM &amp; Agg'!AF$10:AF$39)</f>
        <v>0</v>
      </c>
      <c r="AH80" s="98">
        <f>SUMIF('WOW PMPM &amp; Agg'!$B$10:$B$39,SummaryTC_AP!$B80,'WOW PMPM &amp; Agg'!AG$10:AG$39)</f>
        <v>0</v>
      </c>
      <c r="AI80" s="356"/>
    </row>
    <row r="81" spans="2:35" ht="13.5" thickBot="1" x14ac:dyDescent="0.25">
      <c r="B81" s="24">
        <f>'Summary TC'!B81</f>
        <v>0</v>
      </c>
      <c r="C81" s="24">
        <f>'Summary TC'!C81</f>
        <v>0</v>
      </c>
      <c r="D81" s="24">
        <f>'Summary TC'!D81</f>
        <v>0</v>
      </c>
      <c r="E81" s="79"/>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362"/>
    </row>
    <row r="82" spans="2:35" ht="13.5" thickBot="1" x14ac:dyDescent="0.25">
      <c r="B82" s="24" t="str">
        <f>'Summary TC'!B82</f>
        <v>TOTAL</v>
      </c>
      <c r="C82" s="24">
        <f>'Summary TC'!C82</f>
        <v>0</v>
      </c>
      <c r="D82" s="24">
        <f>'Summary TC'!D82</f>
        <v>0</v>
      </c>
      <c r="E82" s="101">
        <f>IF(AND(E$12&gt;=Dropdowns!$E$1, E$12&lt;=Dropdowns!$E$2), SUMIF($D15:$D81,"Total",E15:E81),0)</f>
        <v>0</v>
      </c>
      <c r="F82" s="101">
        <f>IF(AND(F$12&gt;=Dropdowns!$E$1, F$12&lt;=Dropdowns!$E$2), SUMIF($D15:$D81,"Total",F15:F81),0)</f>
        <v>0</v>
      </c>
      <c r="G82" s="101">
        <f>IF(AND(G$12&gt;=Dropdowns!$E$1, G$12&lt;=Dropdowns!$E$2), SUMIF($D15:$D81,"Total",G15:G81),0)</f>
        <v>0</v>
      </c>
      <c r="H82" s="101">
        <f>IF(AND(H$12&gt;=Dropdowns!$E$1, H$12&lt;=Dropdowns!$E$2), SUMIF($D15:$D81,"Total",H15:H81),0)</f>
        <v>0</v>
      </c>
      <c r="I82" s="101">
        <f>IF(AND(I$12&gt;=Dropdowns!$E$1, I$12&lt;=Dropdowns!$E$2), SUMIF($D15:$D81,"Total",I15:I81),0)</f>
        <v>0</v>
      </c>
      <c r="J82" s="101">
        <f>IF(AND(J$12&gt;=Dropdowns!$E$1, J$12&lt;=Dropdowns!$E$2), SUMIF($D15:$D81,"Total",J15:J81),0)</f>
        <v>0</v>
      </c>
      <c r="K82" s="101">
        <f>IF(AND(K$12&gt;=Dropdowns!$E$1, K$12&lt;=Dropdowns!$E$2), SUMIF($D15:$D81,"Total",K15:K81),0)</f>
        <v>0</v>
      </c>
      <c r="L82" s="101">
        <f>IF(AND(L$12&gt;=Dropdowns!$E$1, L$12&lt;=Dropdowns!$E$2), SUMIF($D15:$D81,"Total",L15:L81),0)</f>
        <v>0</v>
      </c>
      <c r="M82" s="101">
        <f>IF(AND(M$12&gt;=Dropdowns!$E$1, M$12&lt;=Dropdowns!$E$2), SUMIF($D15:$D81,"Total",M15:M81),0)</f>
        <v>0</v>
      </c>
      <c r="N82" s="101">
        <f>IF(AND(N$12&gt;=Dropdowns!$E$1, N$12&lt;=Dropdowns!$E$2), SUMIF($D15:$D81,"Total",N15:N81),0)</f>
        <v>0</v>
      </c>
      <c r="O82" s="101">
        <f>IF(AND(O$12&gt;=Dropdowns!$E$1, O$12&lt;=Dropdowns!$E$2), SUMIF($D15:$D81,"Total",O15:O81),0)</f>
        <v>0</v>
      </c>
      <c r="P82" s="101">
        <f>IF(AND(P$12&gt;=Dropdowns!$E$1, P$12&lt;=Dropdowns!$E$2), SUMIF($D15:$D81,"Total",P15:P81),0)</f>
        <v>0</v>
      </c>
      <c r="Q82" s="101">
        <f>IF(AND(Q$12&gt;=Dropdowns!$E$1, Q$12&lt;=Dropdowns!$E$2), SUMIF($D15:$D81,"Total",Q15:Q81),0)</f>
        <v>0</v>
      </c>
      <c r="R82" s="101">
        <f>IF(AND(R$12&gt;=Dropdowns!$E$1, R$12&lt;=Dropdowns!$E$2), SUMIF($D15:$D81,"Total",R15:R81),0)</f>
        <v>0</v>
      </c>
      <c r="S82" s="101">
        <f>IF(AND(S$12&gt;=Dropdowns!$E$1, S$12&lt;=Dropdowns!$E$2), SUMIF($D15:$D81,"Total",S15:S81),0)</f>
        <v>0</v>
      </c>
      <c r="T82" s="101">
        <f>IF(AND(T$12&gt;=Dropdowns!$E$1, T$12&lt;=Dropdowns!$E$2), SUMIF($D15:$D81,"Total",T15:T81),0)</f>
        <v>10816620432.189999</v>
      </c>
      <c r="U82" s="101">
        <f>IF(AND(U$12&gt;=Dropdowns!$E$1, U$12&lt;=Dropdowns!$E$2), SUMIF($D15:$D81,"Total",U15:U81),0)</f>
        <v>11195164555.699999</v>
      </c>
      <c r="V82" s="101">
        <f>IF(AND(V$12&gt;=Dropdowns!$E$1, V$12&lt;=Dropdowns!$E$2), SUMIF($D15:$D81,"Total",V15:V81),0)</f>
        <v>11806603350.719999</v>
      </c>
      <c r="W82" s="101">
        <f>IF(AND(W$12&gt;=Dropdowns!$E$1, W$12&lt;=Dropdowns!$E$2), SUMIF($D15:$D81,"Total",W15:W81),0)</f>
        <v>13332127999.85</v>
      </c>
      <c r="X82" s="101">
        <f>IF(AND(X$12&gt;=Dropdowns!$E$1, X$12&lt;=Dropdowns!$E$2), SUMIF($D15:$D81,"Total",X15:X81),0)</f>
        <v>14228538180.15</v>
      </c>
      <c r="Y82" s="101">
        <f>IF(AND(Y$12&gt;=Dropdowns!$E$1, Y$12&lt;=Dropdowns!$E$2), SUMIF($D15:$D81,"Total",Y15:Y81),0)</f>
        <v>0</v>
      </c>
      <c r="Z82" s="101">
        <f>IF(AND(Z$12&gt;=Dropdowns!$E$1, Z$12&lt;=Dropdowns!$E$2), SUMIF($D15:$D81,"Total",Z15:Z81),0)</f>
        <v>0</v>
      </c>
      <c r="AA82" s="101">
        <f>IF(AND(AA$12&gt;=Dropdowns!$E$1, AA$12&lt;=Dropdowns!$E$2), SUMIF($D15:$D81,"Total",AA15:AA81),0)</f>
        <v>0</v>
      </c>
      <c r="AB82" s="101">
        <f>IF(AND(AB$12&gt;=Dropdowns!$E$1, AB$12&lt;=Dropdowns!$E$2), SUMIF($D15:$D81,"Total",AB15:AB81),0)</f>
        <v>0</v>
      </c>
      <c r="AC82" s="101">
        <f>IF(AND(AC$12&gt;=Dropdowns!$E$1, AC$12&lt;=Dropdowns!$E$2), SUMIF($D15:$D81,"Total",AC15:AC81),0)</f>
        <v>0</v>
      </c>
      <c r="AD82" s="101">
        <f>IF(AND(AD$12&gt;=Dropdowns!$E$1, AD$12&lt;=Dropdowns!$E$2), SUMIF($D15:$D81,"Total",AD15:AD81),0)</f>
        <v>0</v>
      </c>
      <c r="AE82" s="101">
        <f>IF(AND(AE$12&gt;=Dropdowns!$E$1, AE$12&lt;=Dropdowns!$E$2), SUMIF($D15:$D81,"Total",AE15:AE81),0)</f>
        <v>0</v>
      </c>
      <c r="AF82" s="101">
        <f>IF(AND(AF$12&gt;=Dropdowns!$E$1, AF$12&lt;=Dropdowns!$E$2), SUMIF($D15:$D81,"Total",AF15:AF81),0)</f>
        <v>0</v>
      </c>
      <c r="AG82" s="101">
        <f>IF(AND(AG$12&gt;=Dropdowns!$E$1, AG$12&lt;=Dropdowns!$E$2), SUMIF($D15:$D81,"Total",AG15:AG81),0)</f>
        <v>0</v>
      </c>
      <c r="AH82" s="101">
        <f>IF(AND(AH$12&gt;=Dropdowns!$E$1, AH$12&lt;=Dropdowns!$E$2), SUMIF($D15:$D81,"Total",AH15:AH81),0)</f>
        <v>0</v>
      </c>
      <c r="AI82" s="102">
        <f>SUM(E82:AH82)</f>
        <v>61379054518.610001</v>
      </c>
    </row>
    <row r="83" spans="2:35" x14ac:dyDescent="0.2">
      <c r="B83" s="24">
        <f>'Summary TC'!B83</f>
        <v>0</v>
      </c>
      <c r="C83" s="24">
        <f>'Summary TC'!C83</f>
        <v>0</v>
      </c>
      <c r="D83" s="24">
        <f>'Summary TC'!D83</f>
        <v>0</v>
      </c>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row>
    <row r="84" spans="2:35" ht="13.5" thickBot="1" x14ac:dyDescent="0.25">
      <c r="B84" s="24" t="str">
        <f>'Summary TC'!B84</f>
        <v>With-Waiver Total Expenditures</v>
      </c>
      <c r="C84" s="24">
        <f>'Summary TC'!C84</f>
        <v>0</v>
      </c>
      <c r="D84" s="24">
        <f>'Summary TC'!D84</f>
        <v>0</v>
      </c>
    </row>
    <row r="85" spans="2:35" x14ac:dyDescent="0.2">
      <c r="B85" s="24">
        <f>'Summary TC'!B85</f>
        <v>0</v>
      </c>
      <c r="C85" s="24">
        <f>'Summary TC'!C85</f>
        <v>0</v>
      </c>
      <c r="D85" s="24">
        <f>'Summary TC'!D85</f>
        <v>0</v>
      </c>
      <c r="E85" s="151" t="s">
        <v>0</v>
      </c>
      <c r="F85" s="151"/>
      <c r="G85" s="42"/>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57" t="s">
        <v>1</v>
      </c>
    </row>
    <row r="86" spans="2:35" ht="13.5" thickBot="1" x14ac:dyDescent="0.25">
      <c r="B86" s="24">
        <f>'Summary TC'!B86</f>
        <v>0</v>
      </c>
      <c r="C86" s="24">
        <f>'Summary TC'!C86</f>
        <v>0</v>
      </c>
      <c r="D86" s="24">
        <f>'Summary TC'!D86</f>
        <v>0</v>
      </c>
      <c r="E86" s="22">
        <f>'DY Def'!B$5</f>
        <v>1</v>
      </c>
      <c r="F86" s="22">
        <f>'DY Def'!C$5</f>
        <v>2</v>
      </c>
      <c r="G86" s="22">
        <f>'DY Def'!D$5</f>
        <v>3</v>
      </c>
      <c r="H86" s="22">
        <f>'DY Def'!E$5</f>
        <v>4</v>
      </c>
      <c r="I86" s="22">
        <f>'DY Def'!F$5</f>
        <v>5</v>
      </c>
      <c r="J86" s="22">
        <f>'DY Def'!G$5</f>
        <v>6</v>
      </c>
      <c r="K86" s="22">
        <f>'DY Def'!H$5</f>
        <v>7</v>
      </c>
      <c r="L86" s="22">
        <f>'DY Def'!I$5</f>
        <v>8</v>
      </c>
      <c r="M86" s="22">
        <f>'DY Def'!J$5</f>
        <v>9</v>
      </c>
      <c r="N86" s="22">
        <f>'DY Def'!K$5</f>
        <v>10</v>
      </c>
      <c r="O86" s="22">
        <f>'DY Def'!L$5</f>
        <v>11</v>
      </c>
      <c r="P86" s="22">
        <f>'DY Def'!M$5</f>
        <v>12</v>
      </c>
      <c r="Q86" s="22">
        <f>'DY Def'!N$5</f>
        <v>13</v>
      </c>
      <c r="R86" s="22">
        <f>'DY Def'!O$5</f>
        <v>14</v>
      </c>
      <c r="S86" s="22">
        <f>'DY Def'!P$5</f>
        <v>15</v>
      </c>
      <c r="T86" s="22">
        <f>'DY Def'!Q$5</f>
        <v>16</v>
      </c>
      <c r="U86" s="22">
        <f>'DY Def'!R$5</f>
        <v>17</v>
      </c>
      <c r="V86" s="22">
        <f>'DY Def'!S$5</f>
        <v>18</v>
      </c>
      <c r="W86" s="22">
        <f>'DY Def'!T$5</f>
        <v>19</v>
      </c>
      <c r="X86" s="22">
        <f>'DY Def'!U$5</f>
        <v>20</v>
      </c>
      <c r="Y86" s="22">
        <f>'DY Def'!V$5</f>
        <v>21</v>
      </c>
      <c r="Z86" s="22">
        <f>'DY Def'!W$5</f>
        <v>22</v>
      </c>
      <c r="AA86" s="22">
        <f>'DY Def'!X$5</f>
        <v>23</v>
      </c>
      <c r="AB86" s="22">
        <f>'DY Def'!Y$5</f>
        <v>24</v>
      </c>
      <c r="AC86" s="22">
        <f>'DY Def'!Z$5</f>
        <v>25</v>
      </c>
      <c r="AD86" s="22">
        <f>'DY Def'!AA$5</f>
        <v>26</v>
      </c>
      <c r="AE86" s="22">
        <f>'DY Def'!AB$5</f>
        <v>27</v>
      </c>
      <c r="AF86" s="22">
        <f>'DY Def'!AC$5</f>
        <v>28</v>
      </c>
      <c r="AG86" s="22">
        <f>'DY Def'!AD$5</f>
        <v>29</v>
      </c>
      <c r="AH86" s="22">
        <f>'DY Def'!AE$5</f>
        <v>30</v>
      </c>
      <c r="AI86" s="157"/>
    </row>
    <row r="87" spans="2:35" x14ac:dyDescent="0.2">
      <c r="B87" s="24" t="str">
        <f>'Summary TC'!B87</f>
        <v>Medicaid Per Capita</v>
      </c>
      <c r="C87" s="24">
        <f>'Summary TC'!C87</f>
        <v>0</v>
      </c>
      <c r="D87" s="24">
        <f>'Summary TC'!D87</f>
        <v>0</v>
      </c>
      <c r="E87" s="123"/>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329"/>
      <c r="AI87" s="328"/>
    </row>
    <row r="88" spans="2:35" x14ac:dyDescent="0.2">
      <c r="B88" s="24" t="str">
        <f>'Summary TC'!B88</f>
        <v/>
      </c>
      <c r="C88" s="24">
        <f>'Summary TC'!C88</f>
        <v>0</v>
      </c>
      <c r="D88" s="24">
        <f>'Summary TC'!D88</f>
        <v>0</v>
      </c>
      <c r="E88" s="97">
        <f>SUMIF('WW Spending Total'!$B$10:$B$49,SummaryTC_AP!$B88,'WW Spending Total'!D$10:D$49)</f>
        <v>0</v>
      </c>
      <c r="F88" s="98">
        <f>SUMIF('WW Spending Total'!$B$10:$B$49,SummaryTC_AP!$B88,'WW Spending Total'!E$10:E$49)</f>
        <v>0</v>
      </c>
      <c r="G88" s="98">
        <f>SUMIF('WW Spending Total'!$B$10:$B$49,SummaryTC_AP!$B88,'WW Spending Total'!F$10:F$49)</f>
        <v>0</v>
      </c>
      <c r="H88" s="98">
        <f>SUMIF('WW Spending Total'!$B$10:$B$49,SummaryTC_AP!$B88,'WW Spending Total'!G$10:G$49)</f>
        <v>0</v>
      </c>
      <c r="I88" s="98">
        <f>SUMIF('WW Spending Total'!$B$10:$B$49,SummaryTC_AP!$B88,'WW Spending Total'!H$10:H$49)</f>
        <v>0</v>
      </c>
      <c r="J88" s="98">
        <f>SUMIF('WW Spending Total'!$B$10:$B$49,SummaryTC_AP!$B88,'WW Spending Total'!I$10:I$49)</f>
        <v>0</v>
      </c>
      <c r="K88" s="98">
        <f>SUMIF('WW Spending Total'!$B$10:$B$49,SummaryTC_AP!$B88,'WW Spending Total'!J$10:J$49)</f>
        <v>0</v>
      </c>
      <c r="L88" s="98">
        <f>SUMIF('WW Spending Total'!$B$10:$B$49,SummaryTC_AP!$B88,'WW Spending Total'!K$10:K$49)</f>
        <v>0</v>
      </c>
      <c r="M88" s="98">
        <f>SUMIF('WW Spending Total'!$B$10:$B$49,SummaryTC_AP!$B88,'WW Spending Total'!L$10:L$49)</f>
        <v>0</v>
      </c>
      <c r="N88" s="98">
        <f>SUMIF('WW Spending Total'!$B$10:$B$49,SummaryTC_AP!$B88,'WW Spending Total'!M$10:M$49)</f>
        <v>0</v>
      </c>
      <c r="O88" s="98">
        <f>SUMIF('WW Spending Total'!$B$10:$B$49,SummaryTC_AP!$B88,'WW Spending Total'!N$10:N$49)</f>
        <v>0</v>
      </c>
      <c r="P88" s="98">
        <f>SUMIF('WW Spending Total'!$B$10:$B$49,SummaryTC_AP!$B88,'WW Spending Total'!O$10:O$49)</f>
        <v>0</v>
      </c>
      <c r="Q88" s="98">
        <f>SUMIF('WW Spending Total'!$B$10:$B$49,SummaryTC_AP!$B88,'WW Spending Total'!P$10:P$49)</f>
        <v>0</v>
      </c>
      <c r="R88" s="98">
        <f>SUMIF('WW Spending Total'!$B$10:$B$49,SummaryTC_AP!$B88,'WW Spending Total'!Q$10:Q$49)</f>
        <v>0</v>
      </c>
      <c r="S88" s="98">
        <f>SUMIF('WW Spending Total'!$B$10:$B$49,SummaryTC_AP!$B88,'WW Spending Total'!R$10:R$49)</f>
        <v>0</v>
      </c>
      <c r="T88" s="98">
        <f>SUMIF('WW Spending Total'!$B$10:$B$49,SummaryTC_AP!$B88,'WW Spending Total'!S$10:S$49)</f>
        <v>0</v>
      </c>
      <c r="U88" s="98">
        <f>SUMIF('WW Spending Total'!$B$10:$B$49,SummaryTC_AP!$B88,'WW Spending Total'!T$10:T$49)</f>
        <v>0</v>
      </c>
      <c r="V88" s="98">
        <f>SUMIF('WW Spending Total'!$B$10:$B$49,SummaryTC_AP!$B88,'WW Spending Total'!U$10:U$49)</f>
        <v>0</v>
      </c>
      <c r="W88" s="98">
        <f>SUMIF('WW Spending Total'!$B$10:$B$49,SummaryTC_AP!$B88,'WW Spending Total'!V$10:V$49)</f>
        <v>0</v>
      </c>
      <c r="X88" s="98">
        <f>SUMIF('WW Spending Total'!$B$10:$B$49,SummaryTC_AP!$B88,'WW Spending Total'!W$10:W$49)</f>
        <v>0</v>
      </c>
      <c r="Y88" s="98">
        <f>SUMIF('WW Spending Total'!$B$10:$B$49,SummaryTC_AP!$B88,'WW Spending Total'!X$10:X$49)</f>
        <v>0</v>
      </c>
      <c r="Z88" s="98">
        <f>SUMIF('WW Spending Total'!$B$10:$B$49,SummaryTC_AP!$B88,'WW Spending Total'!Y$10:Y$49)</f>
        <v>0</v>
      </c>
      <c r="AA88" s="98">
        <f>SUMIF('WW Spending Total'!$B$10:$B$49,SummaryTC_AP!$B88,'WW Spending Total'!Z$10:Z$49)</f>
        <v>0</v>
      </c>
      <c r="AB88" s="98">
        <f>SUMIF('WW Spending Total'!$B$10:$B$49,SummaryTC_AP!$B88,'WW Spending Total'!AA$10:AA$49)</f>
        <v>0</v>
      </c>
      <c r="AC88" s="98">
        <f>SUMIF('WW Spending Total'!$B$10:$B$49,SummaryTC_AP!$B88,'WW Spending Total'!AB$10:AB$49)</f>
        <v>0</v>
      </c>
      <c r="AD88" s="98">
        <f>SUMIF('WW Spending Total'!$B$10:$B$49,SummaryTC_AP!$B88,'WW Spending Total'!AC$10:AC$49)</f>
        <v>0</v>
      </c>
      <c r="AE88" s="98">
        <f>SUMIF('WW Spending Total'!$B$10:$B$49,SummaryTC_AP!$B88,'WW Spending Total'!AD$10:AD$49)</f>
        <v>0</v>
      </c>
      <c r="AF88" s="98">
        <f>SUMIF('WW Spending Total'!$B$10:$B$49,SummaryTC_AP!$B88,'WW Spending Total'!AE$10:AE$49)</f>
        <v>0</v>
      </c>
      <c r="AG88" s="98">
        <f>SUMIF('WW Spending Total'!$B$10:$B$49,SummaryTC_AP!$B88,'WW Spending Total'!AF$10:AF$49)</f>
        <v>0</v>
      </c>
      <c r="AH88" s="310">
        <f>SUMIF('WW Spending Total'!$B$10:$B$49,SummaryTC_AP!$B88,'WW Spending Total'!AG$10:AG$49)</f>
        <v>0</v>
      </c>
      <c r="AI88" s="312">
        <f>SUM(E88:AH88)</f>
        <v>0</v>
      </c>
    </row>
    <row r="89" spans="2:35" x14ac:dyDescent="0.2">
      <c r="B89" s="24" t="str">
        <f>'Summary TC'!B89</f>
        <v/>
      </c>
      <c r="C89" s="24">
        <f>'Summary TC'!C89</f>
        <v>0</v>
      </c>
      <c r="D89" s="24">
        <f>'Summary TC'!D89</f>
        <v>0</v>
      </c>
      <c r="E89" s="97">
        <f>SUMIF('WW Spending Total'!$B$10:$B$49,SummaryTC_AP!$B89,'WW Spending Total'!D$10:D$49)</f>
        <v>0</v>
      </c>
      <c r="F89" s="98">
        <f>SUMIF('WW Spending Total'!$B$10:$B$49,SummaryTC_AP!$B89,'WW Spending Total'!E$10:E$49)</f>
        <v>0</v>
      </c>
      <c r="G89" s="98">
        <f>SUMIF('WW Spending Total'!$B$10:$B$49,SummaryTC_AP!$B89,'WW Spending Total'!F$10:F$49)</f>
        <v>0</v>
      </c>
      <c r="H89" s="98">
        <f>SUMIF('WW Spending Total'!$B$10:$B$49,SummaryTC_AP!$B89,'WW Spending Total'!G$10:G$49)</f>
        <v>0</v>
      </c>
      <c r="I89" s="98">
        <f>SUMIF('WW Spending Total'!$B$10:$B$49,SummaryTC_AP!$B89,'WW Spending Total'!H$10:H$49)</f>
        <v>0</v>
      </c>
      <c r="J89" s="98">
        <f>SUMIF('WW Spending Total'!$B$10:$B$49,SummaryTC_AP!$B89,'WW Spending Total'!I$10:I$49)</f>
        <v>0</v>
      </c>
      <c r="K89" s="98">
        <f>SUMIF('WW Spending Total'!$B$10:$B$49,SummaryTC_AP!$B89,'WW Spending Total'!J$10:J$49)</f>
        <v>0</v>
      </c>
      <c r="L89" s="98">
        <f>SUMIF('WW Spending Total'!$B$10:$B$49,SummaryTC_AP!$B89,'WW Spending Total'!K$10:K$49)</f>
        <v>0</v>
      </c>
      <c r="M89" s="98">
        <f>SUMIF('WW Spending Total'!$B$10:$B$49,SummaryTC_AP!$B89,'WW Spending Total'!L$10:L$49)</f>
        <v>0</v>
      </c>
      <c r="N89" s="98">
        <f>SUMIF('WW Spending Total'!$B$10:$B$49,SummaryTC_AP!$B89,'WW Spending Total'!M$10:M$49)</f>
        <v>0</v>
      </c>
      <c r="O89" s="98">
        <f>SUMIF('WW Spending Total'!$B$10:$B$49,SummaryTC_AP!$B89,'WW Spending Total'!N$10:N$49)</f>
        <v>0</v>
      </c>
      <c r="P89" s="98">
        <f>SUMIF('WW Spending Total'!$B$10:$B$49,SummaryTC_AP!$B89,'WW Spending Total'!O$10:O$49)</f>
        <v>0</v>
      </c>
      <c r="Q89" s="98">
        <f>SUMIF('WW Spending Total'!$B$10:$B$49,SummaryTC_AP!$B89,'WW Spending Total'!P$10:P$49)</f>
        <v>0</v>
      </c>
      <c r="R89" s="98">
        <f>SUMIF('WW Spending Total'!$B$10:$B$49,SummaryTC_AP!$B89,'WW Spending Total'!Q$10:Q$49)</f>
        <v>0</v>
      </c>
      <c r="S89" s="98">
        <f>SUMIF('WW Spending Total'!$B$10:$B$49,SummaryTC_AP!$B89,'WW Spending Total'!R$10:R$49)</f>
        <v>0</v>
      </c>
      <c r="T89" s="98">
        <f>SUMIF('WW Spending Total'!$B$10:$B$49,SummaryTC_AP!$B89,'WW Spending Total'!S$10:S$49)</f>
        <v>0</v>
      </c>
      <c r="U89" s="98">
        <f>SUMIF('WW Spending Total'!$B$10:$B$49,SummaryTC_AP!$B89,'WW Spending Total'!T$10:T$49)</f>
        <v>0</v>
      </c>
      <c r="V89" s="98">
        <f>SUMIF('WW Spending Total'!$B$10:$B$49,SummaryTC_AP!$B89,'WW Spending Total'!U$10:U$49)</f>
        <v>0</v>
      </c>
      <c r="W89" s="98">
        <f>SUMIF('WW Spending Total'!$B$10:$B$49,SummaryTC_AP!$B89,'WW Spending Total'!V$10:V$49)</f>
        <v>0</v>
      </c>
      <c r="X89" s="98">
        <f>SUMIF('WW Spending Total'!$B$10:$B$49,SummaryTC_AP!$B89,'WW Spending Total'!W$10:W$49)</f>
        <v>0</v>
      </c>
      <c r="Y89" s="98">
        <f>SUMIF('WW Spending Total'!$B$10:$B$49,SummaryTC_AP!$B89,'WW Spending Total'!X$10:X$49)</f>
        <v>0</v>
      </c>
      <c r="Z89" s="98">
        <f>SUMIF('WW Spending Total'!$B$10:$B$49,SummaryTC_AP!$B89,'WW Spending Total'!Y$10:Y$49)</f>
        <v>0</v>
      </c>
      <c r="AA89" s="98">
        <f>SUMIF('WW Spending Total'!$B$10:$B$49,SummaryTC_AP!$B89,'WW Spending Total'!Z$10:Z$49)</f>
        <v>0</v>
      </c>
      <c r="AB89" s="98">
        <f>SUMIF('WW Spending Total'!$B$10:$B$49,SummaryTC_AP!$B89,'WW Spending Total'!AA$10:AA$49)</f>
        <v>0</v>
      </c>
      <c r="AC89" s="98">
        <f>SUMIF('WW Spending Total'!$B$10:$B$49,SummaryTC_AP!$B89,'WW Spending Total'!AB$10:AB$49)</f>
        <v>0</v>
      </c>
      <c r="AD89" s="98">
        <f>SUMIF('WW Spending Total'!$B$10:$B$49,SummaryTC_AP!$B89,'WW Spending Total'!AC$10:AC$49)</f>
        <v>0</v>
      </c>
      <c r="AE89" s="98">
        <f>SUMIF('WW Spending Total'!$B$10:$B$49,SummaryTC_AP!$B89,'WW Spending Total'!AD$10:AD$49)</f>
        <v>0</v>
      </c>
      <c r="AF89" s="98">
        <f>SUMIF('WW Spending Total'!$B$10:$B$49,SummaryTC_AP!$B89,'WW Spending Total'!AE$10:AE$49)</f>
        <v>0</v>
      </c>
      <c r="AG89" s="98">
        <f>SUMIF('WW Spending Total'!$B$10:$B$49,SummaryTC_AP!$B89,'WW Spending Total'!AF$10:AF$49)</f>
        <v>0</v>
      </c>
      <c r="AH89" s="310">
        <f>SUMIF('WW Spending Total'!$B$10:$B$49,SummaryTC_AP!$B89,'WW Spending Total'!AG$10:AG$49)</f>
        <v>0</v>
      </c>
      <c r="AI89" s="312">
        <f t="shared" ref="AI89:AI106" si="13">SUM(E89:AH89)</f>
        <v>0</v>
      </c>
    </row>
    <row r="90" spans="2:35" x14ac:dyDescent="0.2">
      <c r="B90" s="24" t="str">
        <f>'Summary TC'!B90</f>
        <v/>
      </c>
      <c r="C90" s="24">
        <f>'Summary TC'!C90</f>
        <v>0</v>
      </c>
      <c r="D90" s="24">
        <f>'Summary TC'!D90</f>
        <v>0</v>
      </c>
      <c r="E90" s="97">
        <f>SUMIF('WW Spending Total'!$B$10:$B$49,SummaryTC_AP!$B90,'WW Spending Total'!D$10:D$49)</f>
        <v>0</v>
      </c>
      <c r="F90" s="98">
        <f>SUMIF('WW Spending Total'!$B$10:$B$49,SummaryTC_AP!$B90,'WW Spending Total'!E$10:E$49)</f>
        <v>0</v>
      </c>
      <c r="G90" s="98">
        <f>SUMIF('WW Spending Total'!$B$10:$B$49,SummaryTC_AP!$B90,'WW Spending Total'!F$10:F$49)</f>
        <v>0</v>
      </c>
      <c r="H90" s="98">
        <f>SUMIF('WW Spending Total'!$B$10:$B$49,SummaryTC_AP!$B90,'WW Spending Total'!G$10:G$49)</f>
        <v>0</v>
      </c>
      <c r="I90" s="98">
        <f>SUMIF('WW Spending Total'!$B$10:$B$49,SummaryTC_AP!$B90,'WW Spending Total'!H$10:H$49)</f>
        <v>0</v>
      </c>
      <c r="J90" s="98">
        <f>SUMIF('WW Spending Total'!$B$10:$B$49,SummaryTC_AP!$B90,'WW Spending Total'!I$10:I$49)</f>
        <v>0</v>
      </c>
      <c r="K90" s="98">
        <f>SUMIF('WW Spending Total'!$B$10:$B$49,SummaryTC_AP!$B90,'WW Spending Total'!J$10:J$49)</f>
        <v>0</v>
      </c>
      <c r="L90" s="98">
        <f>SUMIF('WW Spending Total'!$B$10:$B$49,SummaryTC_AP!$B90,'WW Spending Total'!K$10:K$49)</f>
        <v>0</v>
      </c>
      <c r="M90" s="98">
        <f>SUMIF('WW Spending Total'!$B$10:$B$49,SummaryTC_AP!$B90,'WW Spending Total'!L$10:L$49)</f>
        <v>0</v>
      </c>
      <c r="N90" s="98">
        <f>SUMIF('WW Spending Total'!$B$10:$B$49,SummaryTC_AP!$B90,'WW Spending Total'!M$10:M$49)</f>
        <v>0</v>
      </c>
      <c r="O90" s="98">
        <f>SUMIF('WW Spending Total'!$B$10:$B$49,SummaryTC_AP!$B90,'WW Spending Total'!N$10:N$49)</f>
        <v>0</v>
      </c>
      <c r="P90" s="98">
        <f>SUMIF('WW Spending Total'!$B$10:$B$49,SummaryTC_AP!$B90,'WW Spending Total'!O$10:O$49)</f>
        <v>0</v>
      </c>
      <c r="Q90" s="98">
        <f>SUMIF('WW Spending Total'!$B$10:$B$49,SummaryTC_AP!$B90,'WW Spending Total'!P$10:P$49)</f>
        <v>0</v>
      </c>
      <c r="R90" s="98">
        <f>SUMIF('WW Spending Total'!$B$10:$B$49,SummaryTC_AP!$B90,'WW Spending Total'!Q$10:Q$49)</f>
        <v>0</v>
      </c>
      <c r="S90" s="98">
        <f>SUMIF('WW Spending Total'!$B$10:$B$49,SummaryTC_AP!$B90,'WW Spending Total'!R$10:R$49)</f>
        <v>0</v>
      </c>
      <c r="T90" s="98">
        <f>SUMIF('WW Spending Total'!$B$10:$B$49,SummaryTC_AP!$B90,'WW Spending Total'!S$10:S$49)</f>
        <v>0</v>
      </c>
      <c r="U90" s="98">
        <f>SUMIF('WW Spending Total'!$B$10:$B$49,SummaryTC_AP!$B90,'WW Spending Total'!T$10:T$49)</f>
        <v>0</v>
      </c>
      <c r="V90" s="98">
        <f>SUMIF('WW Spending Total'!$B$10:$B$49,SummaryTC_AP!$B90,'WW Spending Total'!U$10:U$49)</f>
        <v>0</v>
      </c>
      <c r="W90" s="98">
        <f>SUMIF('WW Spending Total'!$B$10:$B$49,SummaryTC_AP!$B90,'WW Spending Total'!V$10:V$49)</f>
        <v>0</v>
      </c>
      <c r="X90" s="98">
        <f>SUMIF('WW Spending Total'!$B$10:$B$49,SummaryTC_AP!$B90,'WW Spending Total'!W$10:W$49)</f>
        <v>0</v>
      </c>
      <c r="Y90" s="98">
        <f>SUMIF('WW Spending Total'!$B$10:$B$49,SummaryTC_AP!$B90,'WW Spending Total'!X$10:X$49)</f>
        <v>0</v>
      </c>
      <c r="Z90" s="98">
        <f>SUMIF('WW Spending Total'!$B$10:$B$49,SummaryTC_AP!$B90,'WW Spending Total'!Y$10:Y$49)</f>
        <v>0</v>
      </c>
      <c r="AA90" s="98">
        <f>SUMIF('WW Spending Total'!$B$10:$B$49,SummaryTC_AP!$B90,'WW Spending Total'!Z$10:Z$49)</f>
        <v>0</v>
      </c>
      <c r="AB90" s="98">
        <f>SUMIF('WW Spending Total'!$B$10:$B$49,SummaryTC_AP!$B90,'WW Spending Total'!AA$10:AA$49)</f>
        <v>0</v>
      </c>
      <c r="AC90" s="98">
        <f>SUMIF('WW Spending Total'!$B$10:$B$49,SummaryTC_AP!$B90,'WW Spending Total'!AB$10:AB$49)</f>
        <v>0</v>
      </c>
      <c r="AD90" s="98">
        <f>SUMIF('WW Spending Total'!$B$10:$B$49,SummaryTC_AP!$B90,'WW Spending Total'!AC$10:AC$49)</f>
        <v>0</v>
      </c>
      <c r="AE90" s="98">
        <f>SUMIF('WW Spending Total'!$B$10:$B$49,SummaryTC_AP!$B90,'WW Spending Total'!AD$10:AD$49)</f>
        <v>0</v>
      </c>
      <c r="AF90" s="98">
        <f>SUMIF('WW Spending Total'!$B$10:$B$49,SummaryTC_AP!$B90,'WW Spending Total'!AE$10:AE$49)</f>
        <v>0</v>
      </c>
      <c r="AG90" s="98">
        <f>SUMIF('WW Spending Total'!$B$10:$B$49,SummaryTC_AP!$B90,'WW Spending Total'!AF$10:AF$49)</f>
        <v>0</v>
      </c>
      <c r="AH90" s="310">
        <f>SUMIF('WW Spending Total'!$B$10:$B$49,SummaryTC_AP!$B90,'WW Spending Total'!AG$10:AG$49)</f>
        <v>0</v>
      </c>
      <c r="AI90" s="312">
        <f t="shared" si="13"/>
        <v>0</v>
      </c>
    </row>
    <row r="91" spans="2:35" x14ac:dyDescent="0.2">
      <c r="B91" s="24" t="str">
        <f>'Summary TC'!B91</f>
        <v/>
      </c>
      <c r="C91" s="24">
        <f>'Summary TC'!C91</f>
        <v>0</v>
      </c>
      <c r="D91" s="24">
        <f>'Summary TC'!D91</f>
        <v>0</v>
      </c>
      <c r="E91" s="97">
        <f>SUMIF('WW Spending Total'!$B$10:$B$49,SummaryTC_AP!$B91,'WW Spending Total'!D$10:D$49)</f>
        <v>0</v>
      </c>
      <c r="F91" s="98">
        <f>SUMIF('WW Spending Total'!$B$10:$B$49,SummaryTC_AP!$B91,'WW Spending Total'!E$10:E$49)</f>
        <v>0</v>
      </c>
      <c r="G91" s="98">
        <f>SUMIF('WW Spending Total'!$B$10:$B$49,SummaryTC_AP!$B91,'WW Spending Total'!F$10:F$49)</f>
        <v>0</v>
      </c>
      <c r="H91" s="98">
        <f>SUMIF('WW Spending Total'!$B$10:$B$49,SummaryTC_AP!$B91,'WW Spending Total'!G$10:G$49)</f>
        <v>0</v>
      </c>
      <c r="I91" s="98">
        <f>SUMIF('WW Spending Total'!$B$10:$B$49,SummaryTC_AP!$B91,'WW Spending Total'!H$10:H$49)</f>
        <v>0</v>
      </c>
      <c r="J91" s="98">
        <f>SUMIF('WW Spending Total'!$B$10:$B$49,SummaryTC_AP!$B91,'WW Spending Total'!I$10:I$49)</f>
        <v>0</v>
      </c>
      <c r="K91" s="98">
        <f>SUMIF('WW Spending Total'!$B$10:$B$49,SummaryTC_AP!$B91,'WW Spending Total'!J$10:J$49)</f>
        <v>0</v>
      </c>
      <c r="L91" s="98">
        <f>SUMIF('WW Spending Total'!$B$10:$B$49,SummaryTC_AP!$B91,'WW Spending Total'!K$10:K$49)</f>
        <v>0</v>
      </c>
      <c r="M91" s="98">
        <f>SUMIF('WW Spending Total'!$B$10:$B$49,SummaryTC_AP!$B91,'WW Spending Total'!L$10:L$49)</f>
        <v>0</v>
      </c>
      <c r="N91" s="98">
        <f>SUMIF('WW Spending Total'!$B$10:$B$49,SummaryTC_AP!$B91,'WW Spending Total'!M$10:M$49)</f>
        <v>0</v>
      </c>
      <c r="O91" s="98">
        <f>SUMIF('WW Spending Total'!$B$10:$B$49,SummaryTC_AP!$B91,'WW Spending Total'!N$10:N$49)</f>
        <v>0</v>
      </c>
      <c r="P91" s="98">
        <f>SUMIF('WW Spending Total'!$B$10:$B$49,SummaryTC_AP!$B91,'WW Spending Total'!O$10:O$49)</f>
        <v>0</v>
      </c>
      <c r="Q91" s="98">
        <f>SUMIF('WW Spending Total'!$B$10:$B$49,SummaryTC_AP!$B91,'WW Spending Total'!P$10:P$49)</f>
        <v>0</v>
      </c>
      <c r="R91" s="98">
        <f>SUMIF('WW Spending Total'!$B$10:$B$49,SummaryTC_AP!$B91,'WW Spending Total'!Q$10:Q$49)</f>
        <v>0</v>
      </c>
      <c r="S91" s="98">
        <f>SUMIF('WW Spending Total'!$B$10:$B$49,SummaryTC_AP!$B91,'WW Spending Total'!R$10:R$49)</f>
        <v>0</v>
      </c>
      <c r="T91" s="98">
        <f>SUMIF('WW Spending Total'!$B$10:$B$49,SummaryTC_AP!$B91,'WW Spending Total'!S$10:S$49)</f>
        <v>0</v>
      </c>
      <c r="U91" s="98">
        <f>SUMIF('WW Spending Total'!$B$10:$B$49,SummaryTC_AP!$B91,'WW Spending Total'!T$10:T$49)</f>
        <v>0</v>
      </c>
      <c r="V91" s="98">
        <f>SUMIF('WW Spending Total'!$B$10:$B$49,SummaryTC_AP!$B91,'WW Spending Total'!U$10:U$49)</f>
        <v>0</v>
      </c>
      <c r="W91" s="98">
        <f>SUMIF('WW Spending Total'!$B$10:$B$49,SummaryTC_AP!$B91,'WW Spending Total'!V$10:V$49)</f>
        <v>0</v>
      </c>
      <c r="X91" s="98">
        <f>SUMIF('WW Spending Total'!$B$10:$B$49,SummaryTC_AP!$B91,'WW Spending Total'!W$10:W$49)</f>
        <v>0</v>
      </c>
      <c r="Y91" s="98">
        <f>SUMIF('WW Spending Total'!$B$10:$B$49,SummaryTC_AP!$B91,'WW Spending Total'!X$10:X$49)</f>
        <v>0</v>
      </c>
      <c r="Z91" s="98">
        <f>SUMIF('WW Spending Total'!$B$10:$B$49,SummaryTC_AP!$B91,'WW Spending Total'!Y$10:Y$49)</f>
        <v>0</v>
      </c>
      <c r="AA91" s="98">
        <f>SUMIF('WW Spending Total'!$B$10:$B$49,SummaryTC_AP!$B91,'WW Spending Total'!Z$10:Z$49)</f>
        <v>0</v>
      </c>
      <c r="AB91" s="98">
        <f>SUMIF('WW Spending Total'!$B$10:$B$49,SummaryTC_AP!$B91,'WW Spending Total'!AA$10:AA$49)</f>
        <v>0</v>
      </c>
      <c r="AC91" s="98">
        <f>SUMIF('WW Spending Total'!$B$10:$B$49,SummaryTC_AP!$B91,'WW Spending Total'!AB$10:AB$49)</f>
        <v>0</v>
      </c>
      <c r="AD91" s="98">
        <f>SUMIF('WW Spending Total'!$B$10:$B$49,SummaryTC_AP!$B91,'WW Spending Total'!AC$10:AC$49)</f>
        <v>0</v>
      </c>
      <c r="AE91" s="98">
        <f>SUMIF('WW Spending Total'!$B$10:$B$49,SummaryTC_AP!$B91,'WW Spending Total'!AD$10:AD$49)</f>
        <v>0</v>
      </c>
      <c r="AF91" s="98">
        <f>SUMIF('WW Spending Total'!$B$10:$B$49,SummaryTC_AP!$B91,'WW Spending Total'!AE$10:AE$49)</f>
        <v>0</v>
      </c>
      <c r="AG91" s="98">
        <f>SUMIF('WW Spending Total'!$B$10:$B$49,SummaryTC_AP!$B91,'WW Spending Total'!AF$10:AF$49)</f>
        <v>0</v>
      </c>
      <c r="AH91" s="310">
        <f>SUMIF('WW Spending Total'!$B$10:$B$49,SummaryTC_AP!$B91,'WW Spending Total'!AG$10:AG$49)</f>
        <v>0</v>
      </c>
      <c r="AI91" s="312">
        <f t="shared" si="13"/>
        <v>0</v>
      </c>
    </row>
    <row r="92" spans="2:35" x14ac:dyDescent="0.2">
      <c r="B92" s="24" t="str">
        <f>'Summary TC'!B92</f>
        <v/>
      </c>
      <c r="C92" s="24">
        <f>'Summary TC'!C92</f>
        <v>0</v>
      </c>
      <c r="D92" s="24">
        <f>'Summary TC'!D92</f>
        <v>0</v>
      </c>
      <c r="E92" s="97">
        <f>SUMIF('WW Spending Total'!$B$10:$B$49,SummaryTC_AP!$B92,'WW Spending Total'!D$10:D$49)</f>
        <v>0</v>
      </c>
      <c r="F92" s="98">
        <f>SUMIF('WW Spending Total'!$B$10:$B$49,SummaryTC_AP!$B92,'WW Spending Total'!E$10:E$49)</f>
        <v>0</v>
      </c>
      <c r="G92" s="98">
        <f>SUMIF('WW Spending Total'!$B$10:$B$49,SummaryTC_AP!$B92,'WW Spending Total'!F$10:F$49)</f>
        <v>0</v>
      </c>
      <c r="H92" s="98">
        <f>SUMIF('WW Spending Total'!$B$10:$B$49,SummaryTC_AP!$B92,'WW Spending Total'!G$10:G$49)</f>
        <v>0</v>
      </c>
      <c r="I92" s="98">
        <f>SUMIF('WW Spending Total'!$B$10:$B$49,SummaryTC_AP!$B92,'WW Spending Total'!H$10:H$49)</f>
        <v>0</v>
      </c>
      <c r="J92" s="98">
        <f>SUMIF('WW Spending Total'!$B$10:$B$49,SummaryTC_AP!$B92,'WW Spending Total'!I$10:I$49)</f>
        <v>0</v>
      </c>
      <c r="K92" s="98">
        <f>SUMIF('WW Spending Total'!$B$10:$B$49,SummaryTC_AP!$B92,'WW Spending Total'!J$10:J$49)</f>
        <v>0</v>
      </c>
      <c r="L92" s="98">
        <f>SUMIF('WW Spending Total'!$B$10:$B$49,SummaryTC_AP!$B92,'WW Spending Total'!K$10:K$49)</f>
        <v>0</v>
      </c>
      <c r="M92" s="98">
        <f>SUMIF('WW Spending Total'!$B$10:$B$49,SummaryTC_AP!$B92,'WW Spending Total'!L$10:L$49)</f>
        <v>0</v>
      </c>
      <c r="N92" s="98">
        <f>SUMIF('WW Spending Total'!$B$10:$B$49,SummaryTC_AP!$B92,'WW Spending Total'!M$10:M$49)</f>
        <v>0</v>
      </c>
      <c r="O92" s="98">
        <f>SUMIF('WW Spending Total'!$B$10:$B$49,SummaryTC_AP!$B92,'WW Spending Total'!N$10:N$49)</f>
        <v>0</v>
      </c>
      <c r="P92" s="98">
        <f>SUMIF('WW Spending Total'!$B$10:$B$49,SummaryTC_AP!$B92,'WW Spending Total'!O$10:O$49)</f>
        <v>0</v>
      </c>
      <c r="Q92" s="98">
        <f>SUMIF('WW Spending Total'!$B$10:$B$49,SummaryTC_AP!$B92,'WW Spending Total'!P$10:P$49)</f>
        <v>0</v>
      </c>
      <c r="R92" s="98">
        <f>SUMIF('WW Spending Total'!$B$10:$B$49,SummaryTC_AP!$B92,'WW Spending Total'!Q$10:Q$49)</f>
        <v>0</v>
      </c>
      <c r="S92" s="98">
        <f>SUMIF('WW Spending Total'!$B$10:$B$49,SummaryTC_AP!$B92,'WW Spending Total'!R$10:R$49)</f>
        <v>0</v>
      </c>
      <c r="T92" s="98">
        <f>SUMIF('WW Spending Total'!$B$10:$B$49,SummaryTC_AP!$B92,'WW Spending Total'!S$10:S$49)</f>
        <v>0</v>
      </c>
      <c r="U92" s="98">
        <f>SUMIF('WW Spending Total'!$B$10:$B$49,SummaryTC_AP!$B92,'WW Spending Total'!T$10:T$49)</f>
        <v>0</v>
      </c>
      <c r="V92" s="98">
        <f>SUMIF('WW Spending Total'!$B$10:$B$49,SummaryTC_AP!$B92,'WW Spending Total'!U$10:U$49)</f>
        <v>0</v>
      </c>
      <c r="W92" s="98">
        <f>SUMIF('WW Spending Total'!$B$10:$B$49,SummaryTC_AP!$B92,'WW Spending Total'!V$10:V$49)</f>
        <v>0</v>
      </c>
      <c r="X92" s="98">
        <f>SUMIF('WW Spending Total'!$B$10:$B$49,SummaryTC_AP!$B92,'WW Spending Total'!W$10:W$49)</f>
        <v>0</v>
      </c>
      <c r="Y92" s="98">
        <f>SUMIF('WW Spending Total'!$B$10:$B$49,SummaryTC_AP!$B92,'WW Spending Total'!X$10:X$49)</f>
        <v>0</v>
      </c>
      <c r="Z92" s="98">
        <f>SUMIF('WW Spending Total'!$B$10:$B$49,SummaryTC_AP!$B92,'WW Spending Total'!Y$10:Y$49)</f>
        <v>0</v>
      </c>
      <c r="AA92" s="98">
        <f>SUMIF('WW Spending Total'!$B$10:$B$49,SummaryTC_AP!$B92,'WW Spending Total'!Z$10:Z$49)</f>
        <v>0</v>
      </c>
      <c r="AB92" s="98">
        <f>SUMIF('WW Spending Total'!$B$10:$B$49,SummaryTC_AP!$B92,'WW Spending Total'!AA$10:AA$49)</f>
        <v>0</v>
      </c>
      <c r="AC92" s="98">
        <f>SUMIF('WW Spending Total'!$B$10:$B$49,SummaryTC_AP!$B92,'WW Spending Total'!AB$10:AB$49)</f>
        <v>0</v>
      </c>
      <c r="AD92" s="98">
        <f>SUMIF('WW Spending Total'!$B$10:$B$49,SummaryTC_AP!$B92,'WW Spending Total'!AC$10:AC$49)</f>
        <v>0</v>
      </c>
      <c r="AE92" s="98">
        <f>SUMIF('WW Spending Total'!$B$10:$B$49,SummaryTC_AP!$B92,'WW Spending Total'!AD$10:AD$49)</f>
        <v>0</v>
      </c>
      <c r="AF92" s="98">
        <f>SUMIF('WW Spending Total'!$B$10:$B$49,SummaryTC_AP!$B92,'WW Spending Total'!AE$10:AE$49)</f>
        <v>0</v>
      </c>
      <c r="AG92" s="98">
        <f>SUMIF('WW Spending Total'!$B$10:$B$49,SummaryTC_AP!$B92,'WW Spending Total'!AF$10:AF$49)</f>
        <v>0</v>
      </c>
      <c r="AH92" s="310">
        <f>SUMIF('WW Spending Total'!$B$10:$B$49,SummaryTC_AP!$B92,'WW Spending Total'!AG$10:AG$49)</f>
        <v>0</v>
      </c>
      <c r="AI92" s="312">
        <f t="shared" si="13"/>
        <v>0</v>
      </c>
    </row>
    <row r="93" spans="2:35" x14ac:dyDescent="0.2">
      <c r="B93" s="24">
        <f>'Summary TC'!B93</f>
        <v>0</v>
      </c>
      <c r="C93" s="24">
        <f>'Summary TC'!C93</f>
        <v>0</v>
      </c>
      <c r="D93" s="24">
        <f>'Summary TC'!D93</f>
        <v>0</v>
      </c>
      <c r="E93" s="71"/>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312"/>
      <c r="AI93" s="312">
        <f t="shared" si="13"/>
        <v>0</v>
      </c>
    </row>
    <row r="94" spans="2:35" x14ac:dyDescent="0.2">
      <c r="B94" s="24" t="str">
        <f>'Summary TC'!B94</f>
        <v>Medicaid Aggregate</v>
      </c>
      <c r="C94" s="24">
        <f>'Summary TC'!C94</f>
        <v>0</v>
      </c>
      <c r="D94" s="24">
        <f>'Summary TC'!D94</f>
        <v>0</v>
      </c>
      <c r="E94" s="71"/>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312"/>
      <c r="AI94" s="312">
        <f t="shared" si="13"/>
        <v>0</v>
      </c>
    </row>
    <row r="95" spans="2:35" x14ac:dyDescent="0.2">
      <c r="B95" s="24" t="str">
        <f>'Summary TC'!B95</f>
        <v/>
      </c>
      <c r="C95" s="24">
        <f>'Summary TC'!C95</f>
        <v>0</v>
      </c>
      <c r="D95" s="24">
        <f>'Summary TC'!D95</f>
        <v>0</v>
      </c>
      <c r="E95" s="97">
        <f>SUMIF('WW Spending Total'!$B$10:$B$49,SummaryTC_AP!$B95,'WW Spending Total'!D$10:D$49)</f>
        <v>0</v>
      </c>
      <c r="F95" s="98">
        <f>SUMIF('WW Spending Total'!$B$10:$B$49,SummaryTC_AP!$B95,'WW Spending Total'!E$10:E$49)</f>
        <v>0</v>
      </c>
      <c r="G95" s="98">
        <f>SUMIF('WW Spending Total'!$B$10:$B$49,SummaryTC_AP!$B95,'WW Spending Total'!F$10:F$49)</f>
        <v>0</v>
      </c>
      <c r="H95" s="98">
        <f>SUMIF('WW Spending Total'!$B$10:$B$49,SummaryTC_AP!$B95,'WW Spending Total'!G$10:G$49)</f>
        <v>0</v>
      </c>
      <c r="I95" s="98">
        <f>SUMIF('WW Spending Total'!$B$10:$B$49,SummaryTC_AP!$B95,'WW Spending Total'!H$10:H$49)</f>
        <v>0</v>
      </c>
      <c r="J95" s="98">
        <f>SUMIF('WW Spending Total'!$B$10:$B$49,SummaryTC_AP!$B95,'WW Spending Total'!I$10:I$49)</f>
        <v>0</v>
      </c>
      <c r="K95" s="98">
        <f>SUMIF('WW Spending Total'!$B$10:$B$49,SummaryTC_AP!$B95,'WW Spending Total'!J$10:J$49)</f>
        <v>0</v>
      </c>
      <c r="L95" s="98">
        <f>SUMIF('WW Spending Total'!$B$10:$B$49,SummaryTC_AP!$B95,'WW Spending Total'!K$10:K$49)</f>
        <v>0</v>
      </c>
      <c r="M95" s="98">
        <f>SUMIF('WW Spending Total'!$B$10:$B$49,SummaryTC_AP!$B95,'WW Spending Total'!L$10:L$49)</f>
        <v>0</v>
      </c>
      <c r="N95" s="98">
        <f>SUMIF('WW Spending Total'!$B$10:$B$49,SummaryTC_AP!$B95,'WW Spending Total'!M$10:M$49)</f>
        <v>0</v>
      </c>
      <c r="O95" s="98">
        <f>SUMIF('WW Spending Total'!$B$10:$B$49,SummaryTC_AP!$B95,'WW Spending Total'!N$10:N$49)</f>
        <v>0</v>
      </c>
      <c r="P95" s="98">
        <f>SUMIF('WW Spending Total'!$B$10:$B$49,SummaryTC_AP!$B95,'WW Spending Total'!O$10:O$49)</f>
        <v>0</v>
      </c>
      <c r="Q95" s="98">
        <f>SUMIF('WW Spending Total'!$B$10:$B$49,SummaryTC_AP!$B95,'WW Spending Total'!P$10:P$49)</f>
        <v>0</v>
      </c>
      <c r="R95" s="98">
        <f>SUMIF('WW Spending Total'!$B$10:$B$49,SummaryTC_AP!$B95,'WW Spending Total'!Q$10:Q$49)</f>
        <v>0</v>
      </c>
      <c r="S95" s="98">
        <f>SUMIF('WW Spending Total'!$B$10:$B$49,SummaryTC_AP!$B95,'WW Spending Total'!R$10:R$49)</f>
        <v>0</v>
      </c>
      <c r="T95" s="98">
        <f>SUMIF('WW Spending Total'!$B$10:$B$49,SummaryTC_AP!$B95,'WW Spending Total'!S$10:S$49)</f>
        <v>0</v>
      </c>
      <c r="U95" s="98">
        <f>SUMIF('WW Spending Total'!$B$10:$B$49,SummaryTC_AP!$B95,'WW Spending Total'!T$10:T$49)</f>
        <v>0</v>
      </c>
      <c r="V95" s="98">
        <f>SUMIF('WW Spending Total'!$B$10:$B$49,SummaryTC_AP!$B95,'WW Spending Total'!U$10:U$49)</f>
        <v>0</v>
      </c>
      <c r="W95" s="98">
        <f>SUMIF('WW Spending Total'!$B$10:$B$49,SummaryTC_AP!$B95,'WW Spending Total'!V$10:V$49)</f>
        <v>0</v>
      </c>
      <c r="X95" s="98">
        <f>SUMIF('WW Spending Total'!$B$10:$B$49,SummaryTC_AP!$B95,'WW Spending Total'!W$10:W$49)</f>
        <v>0</v>
      </c>
      <c r="Y95" s="98">
        <f>SUMIF('WW Spending Total'!$B$10:$B$49,SummaryTC_AP!$B95,'WW Spending Total'!X$10:X$49)</f>
        <v>0</v>
      </c>
      <c r="Z95" s="98">
        <f>SUMIF('WW Spending Total'!$B$10:$B$49,SummaryTC_AP!$B95,'WW Spending Total'!Y$10:Y$49)</f>
        <v>0</v>
      </c>
      <c r="AA95" s="98">
        <f>SUMIF('WW Spending Total'!$B$10:$B$49,SummaryTC_AP!$B95,'WW Spending Total'!Z$10:Z$49)</f>
        <v>0</v>
      </c>
      <c r="AB95" s="98">
        <f>SUMIF('WW Spending Total'!$B$10:$B$49,SummaryTC_AP!$B95,'WW Spending Total'!AA$10:AA$49)</f>
        <v>0</v>
      </c>
      <c r="AC95" s="98">
        <f>SUMIF('WW Spending Total'!$B$10:$B$49,SummaryTC_AP!$B95,'WW Spending Total'!AB$10:AB$49)</f>
        <v>0</v>
      </c>
      <c r="AD95" s="98">
        <f>SUMIF('WW Spending Total'!$B$10:$B$49,SummaryTC_AP!$B95,'WW Spending Total'!AC$10:AC$49)</f>
        <v>0</v>
      </c>
      <c r="AE95" s="98">
        <f>SUMIF('WW Spending Total'!$B$10:$B$49,SummaryTC_AP!$B95,'WW Spending Total'!AD$10:AD$49)</f>
        <v>0</v>
      </c>
      <c r="AF95" s="98">
        <f>SUMIF('WW Spending Total'!$B$10:$B$49,SummaryTC_AP!$B95,'WW Spending Total'!AE$10:AE$49)</f>
        <v>0</v>
      </c>
      <c r="AG95" s="98">
        <f>SUMIF('WW Spending Total'!$B$10:$B$49,SummaryTC_AP!$B95,'WW Spending Total'!AF$10:AF$49)</f>
        <v>0</v>
      </c>
      <c r="AH95" s="310">
        <f>SUMIF('WW Spending Total'!$B$10:$B$49,SummaryTC_AP!$B95,'WW Spending Total'!AG$10:AG$49)</f>
        <v>0</v>
      </c>
      <c r="AI95" s="312">
        <f t="shared" si="13"/>
        <v>0</v>
      </c>
    </row>
    <row r="96" spans="2:35" x14ac:dyDescent="0.2">
      <c r="B96" s="24" t="str">
        <f>'Summary TC'!B96</f>
        <v/>
      </c>
      <c r="C96" s="24">
        <f>'Summary TC'!C96</f>
        <v>0</v>
      </c>
      <c r="D96" s="24">
        <f>'Summary TC'!D96</f>
        <v>0</v>
      </c>
      <c r="E96" s="97">
        <f>SUMIF('WW Spending Total'!$B$10:$B$49,SummaryTC_AP!$B96,'WW Spending Total'!D$10:D$49)</f>
        <v>0</v>
      </c>
      <c r="F96" s="98">
        <f>SUMIF('WW Spending Total'!$B$10:$B$49,SummaryTC_AP!$B96,'WW Spending Total'!E$10:E$49)</f>
        <v>0</v>
      </c>
      <c r="G96" s="98">
        <f>SUMIF('WW Spending Total'!$B$10:$B$49,SummaryTC_AP!$B96,'WW Spending Total'!F$10:F$49)</f>
        <v>0</v>
      </c>
      <c r="H96" s="98">
        <f>SUMIF('WW Spending Total'!$B$10:$B$49,SummaryTC_AP!$B96,'WW Spending Total'!G$10:G$49)</f>
        <v>0</v>
      </c>
      <c r="I96" s="98">
        <f>SUMIF('WW Spending Total'!$B$10:$B$49,SummaryTC_AP!$B96,'WW Spending Total'!H$10:H$49)</f>
        <v>0</v>
      </c>
      <c r="J96" s="98">
        <f>SUMIF('WW Spending Total'!$B$10:$B$49,SummaryTC_AP!$B96,'WW Spending Total'!I$10:I$49)</f>
        <v>0</v>
      </c>
      <c r="K96" s="98">
        <f>SUMIF('WW Spending Total'!$B$10:$B$49,SummaryTC_AP!$B96,'WW Spending Total'!J$10:J$49)</f>
        <v>0</v>
      </c>
      <c r="L96" s="98">
        <f>SUMIF('WW Spending Total'!$B$10:$B$49,SummaryTC_AP!$B96,'WW Spending Total'!K$10:K$49)</f>
        <v>0</v>
      </c>
      <c r="M96" s="98">
        <f>SUMIF('WW Spending Total'!$B$10:$B$49,SummaryTC_AP!$B96,'WW Spending Total'!L$10:L$49)</f>
        <v>0</v>
      </c>
      <c r="N96" s="98">
        <f>SUMIF('WW Spending Total'!$B$10:$B$49,SummaryTC_AP!$B96,'WW Spending Total'!M$10:M$49)</f>
        <v>0</v>
      </c>
      <c r="O96" s="98">
        <f>SUMIF('WW Spending Total'!$B$10:$B$49,SummaryTC_AP!$B96,'WW Spending Total'!N$10:N$49)</f>
        <v>0</v>
      </c>
      <c r="P96" s="98">
        <f>SUMIF('WW Spending Total'!$B$10:$B$49,SummaryTC_AP!$B96,'WW Spending Total'!O$10:O$49)</f>
        <v>0</v>
      </c>
      <c r="Q96" s="98">
        <f>SUMIF('WW Spending Total'!$B$10:$B$49,SummaryTC_AP!$B96,'WW Spending Total'!P$10:P$49)</f>
        <v>0</v>
      </c>
      <c r="R96" s="98">
        <f>SUMIF('WW Spending Total'!$B$10:$B$49,SummaryTC_AP!$B96,'WW Spending Total'!Q$10:Q$49)</f>
        <v>0</v>
      </c>
      <c r="S96" s="98">
        <f>SUMIF('WW Spending Total'!$B$10:$B$49,SummaryTC_AP!$B96,'WW Spending Total'!R$10:R$49)</f>
        <v>0</v>
      </c>
      <c r="T96" s="98">
        <f>SUMIF('WW Spending Total'!$B$10:$B$49,SummaryTC_AP!$B96,'WW Spending Total'!S$10:S$49)</f>
        <v>0</v>
      </c>
      <c r="U96" s="98">
        <f>SUMIF('WW Spending Total'!$B$10:$B$49,SummaryTC_AP!$B96,'WW Spending Total'!T$10:T$49)</f>
        <v>0</v>
      </c>
      <c r="V96" s="98">
        <f>SUMIF('WW Spending Total'!$B$10:$B$49,SummaryTC_AP!$B96,'WW Spending Total'!U$10:U$49)</f>
        <v>0</v>
      </c>
      <c r="W96" s="98">
        <f>SUMIF('WW Spending Total'!$B$10:$B$49,SummaryTC_AP!$B96,'WW Spending Total'!V$10:V$49)</f>
        <v>0</v>
      </c>
      <c r="X96" s="98">
        <f>SUMIF('WW Spending Total'!$B$10:$B$49,SummaryTC_AP!$B96,'WW Spending Total'!W$10:W$49)</f>
        <v>0</v>
      </c>
      <c r="Y96" s="98">
        <f>SUMIF('WW Spending Total'!$B$10:$B$49,SummaryTC_AP!$B96,'WW Spending Total'!X$10:X$49)</f>
        <v>0</v>
      </c>
      <c r="Z96" s="98">
        <f>SUMIF('WW Spending Total'!$B$10:$B$49,SummaryTC_AP!$B96,'WW Spending Total'!Y$10:Y$49)</f>
        <v>0</v>
      </c>
      <c r="AA96" s="98">
        <f>SUMIF('WW Spending Total'!$B$10:$B$49,SummaryTC_AP!$B96,'WW Spending Total'!Z$10:Z$49)</f>
        <v>0</v>
      </c>
      <c r="AB96" s="98">
        <f>SUMIF('WW Spending Total'!$B$10:$B$49,SummaryTC_AP!$B96,'WW Spending Total'!AA$10:AA$49)</f>
        <v>0</v>
      </c>
      <c r="AC96" s="98">
        <f>SUMIF('WW Spending Total'!$B$10:$B$49,SummaryTC_AP!$B96,'WW Spending Total'!AB$10:AB$49)</f>
        <v>0</v>
      </c>
      <c r="AD96" s="98">
        <f>SUMIF('WW Spending Total'!$B$10:$B$49,SummaryTC_AP!$B96,'WW Spending Total'!AC$10:AC$49)</f>
        <v>0</v>
      </c>
      <c r="AE96" s="98">
        <f>SUMIF('WW Spending Total'!$B$10:$B$49,SummaryTC_AP!$B96,'WW Spending Total'!AD$10:AD$49)</f>
        <v>0</v>
      </c>
      <c r="AF96" s="98">
        <f>SUMIF('WW Spending Total'!$B$10:$B$49,SummaryTC_AP!$B96,'WW Spending Total'!AE$10:AE$49)</f>
        <v>0</v>
      </c>
      <c r="AG96" s="98">
        <f>SUMIF('WW Spending Total'!$B$10:$B$49,SummaryTC_AP!$B96,'WW Spending Total'!AF$10:AF$49)</f>
        <v>0</v>
      </c>
      <c r="AH96" s="310">
        <f>SUMIF('WW Spending Total'!$B$10:$B$49,SummaryTC_AP!$B96,'WW Spending Total'!AG$10:AG$49)</f>
        <v>0</v>
      </c>
      <c r="AI96" s="312">
        <f t="shared" si="13"/>
        <v>0</v>
      </c>
    </row>
    <row r="97" spans="2:35" x14ac:dyDescent="0.2">
      <c r="B97" s="24" t="str">
        <f>'Summary TC'!B97</f>
        <v/>
      </c>
      <c r="C97" s="24">
        <f>'Summary TC'!C97</f>
        <v>0</v>
      </c>
      <c r="D97" s="24">
        <f>'Summary TC'!D97</f>
        <v>0</v>
      </c>
      <c r="E97" s="97">
        <f>SUMIF('WW Spending Total'!$B$10:$B$49,SummaryTC_AP!$B97,'WW Spending Total'!D$10:D$49)</f>
        <v>0</v>
      </c>
      <c r="F97" s="98">
        <f>SUMIF('WW Spending Total'!$B$10:$B$49,SummaryTC_AP!$B97,'WW Spending Total'!E$10:E$49)</f>
        <v>0</v>
      </c>
      <c r="G97" s="98">
        <f>SUMIF('WW Spending Total'!$B$10:$B$49,SummaryTC_AP!$B97,'WW Spending Total'!F$10:F$49)</f>
        <v>0</v>
      </c>
      <c r="H97" s="98">
        <f>SUMIF('WW Spending Total'!$B$10:$B$49,SummaryTC_AP!$B97,'WW Spending Total'!G$10:G$49)</f>
        <v>0</v>
      </c>
      <c r="I97" s="98">
        <f>SUMIF('WW Spending Total'!$B$10:$B$49,SummaryTC_AP!$B97,'WW Spending Total'!H$10:H$49)</f>
        <v>0</v>
      </c>
      <c r="J97" s="98">
        <f>SUMIF('WW Spending Total'!$B$10:$B$49,SummaryTC_AP!$B97,'WW Spending Total'!I$10:I$49)</f>
        <v>0</v>
      </c>
      <c r="K97" s="98">
        <f>SUMIF('WW Spending Total'!$B$10:$B$49,SummaryTC_AP!$B97,'WW Spending Total'!J$10:J$49)</f>
        <v>0</v>
      </c>
      <c r="L97" s="98">
        <f>SUMIF('WW Spending Total'!$B$10:$B$49,SummaryTC_AP!$B97,'WW Spending Total'!K$10:K$49)</f>
        <v>0</v>
      </c>
      <c r="M97" s="98">
        <f>SUMIF('WW Spending Total'!$B$10:$B$49,SummaryTC_AP!$B97,'WW Spending Total'!L$10:L$49)</f>
        <v>0</v>
      </c>
      <c r="N97" s="98">
        <f>SUMIF('WW Spending Total'!$B$10:$B$49,SummaryTC_AP!$B97,'WW Spending Total'!M$10:M$49)</f>
        <v>0</v>
      </c>
      <c r="O97" s="98">
        <f>SUMIF('WW Spending Total'!$B$10:$B$49,SummaryTC_AP!$B97,'WW Spending Total'!N$10:N$49)</f>
        <v>0</v>
      </c>
      <c r="P97" s="98">
        <f>SUMIF('WW Spending Total'!$B$10:$B$49,SummaryTC_AP!$B97,'WW Spending Total'!O$10:O$49)</f>
        <v>0</v>
      </c>
      <c r="Q97" s="98">
        <f>SUMIF('WW Spending Total'!$B$10:$B$49,SummaryTC_AP!$B97,'WW Spending Total'!P$10:P$49)</f>
        <v>0</v>
      </c>
      <c r="R97" s="98">
        <f>SUMIF('WW Spending Total'!$B$10:$B$49,SummaryTC_AP!$B97,'WW Spending Total'!Q$10:Q$49)</f>
        <v>0</v>
      </c>
      <c r="S97" s="98">
        <f>SUMIF('WW Spending Total'!$B$10:$B$49,SummaryTC_AP!$B97,'WW Spending Total'!R$10:R$49)</f>
        <v>0</v>
      </c>
      <c r="T97" s="98">
        <f>SUMIF('WW Spending Total'!$B$10:$B$49,SummaryTC_AP!$B97,'WW Spending Total'!S$10:S$49)</f>
        <v>0</v>
      </c>
      <c r="U97" s="98">
        <f>SUMIF('WW Spending Total'!$B$10:$B$49,SummaryTC_AP!$B97,'WW Spending Total'!T$10:T$49)</f>
        <v>0</v>
      </c>
      <c r="V97" s="98">
        <f>SUMIF('WW Spending Total'!$B$10:$B$49,SummaryTC_AP!$B97,'WW Spending Total'!U$10:U$49)</f>
        <v>0</v>
      </c>
      <c r="W97" s="98">
        <f>SUMIF('WW Spending Total'!$B$10:$B$49,SummaryTC_AP!$B97,'WW Spending Total'!V$10:V$49)</f>
        <v>0</v>
      </c>
      <c r="X97" s="98">
        <f>SUMIF('WW Spending Total'!$B$10:$B$49,SummaryTC_AP!$B97,'WW Spending Total'!W$10:W$49)</f>
        <v>0</v>
      </c>
      <c r="Y97" s="98">
        <f>SUMIF('WW Spending Total'!$B$10:$B$49,SummaryTC_AP!$B97,'WW Spending Total'!X$10:X$49)</f>
        <v>0</v>
      </c>
      <c r="Z97" s="98">
        <f>SUMIF('WW Spending Total'!$B$10:$B$49,SummaryTC_AP!$B97,'WW Spending Total'!Y$10:Y$49)</f>
        <v>0</v>
      </c>
      <c r="AA97" s="98">
        <f>SUMIF('WW Spending Total'!$B$10:$B$49,SummaryTC_AP!$B97,'WW Spending Total'!Z$10:Z$49)</f>
        <v>0</v>
      </c>
      <c r="AB97" s="98">
        <f>SUMIF('WW Spending Total'!$B$10:$B$49,SummaryTC_AP!$B97,'WW Spending Total'!AA$10:AA$49)</f>
        <v>0</v>
      </c>
      <c r="AC97" s="98">
        <f>SUMIF('WW Spending Total'!$B$10:$B$49,SummaryTC_AP!$B97,'WW Spending Total'!AB$10:AB$49)</f>
        <v>0</v>
      </c>
      <c r="AD97" s="98">
        <f>SUMIF('WW Spending Total'!$B$10:$B$49,SummaryTC_AP!$B97,'WW Spending Total'!AC$10:AC$49)</f>
        <v>0</v>
      </c>
      <c r="AE97" s="98">
        <f>SUMIF('WW Spending Total'!$B$10:$B$49,SummaryTC_AP!$B97,'WW Spending Total'!AD$10:AD$49)</f>
        <v>0</v>
      </c>
      <c r="AF97" s="98">
        <f>SUMIF('WW Spending Total'!$B$10:$B$49,SummaryTC_AP!$B97,'WW Spending Total'!AE$10:AE$49)</f>
        <v>0</v>
      </c>
      <c r="AG97" s="98">
        <f>SUMIF('WW Spending Total'!$B$10:$B$49,SummaryTC_AP!$B97,'WW Spending Total'!AF$10:AF$49)</f>
        <v>0</v>
      </c>
      <c r="AH97" s="310">
        <f>SUMIF('WW Spending Total'!$B$10:$B$49,SummaryTC_AP!$B97,'WW Spending Total'!AG$10:AG$49)</f>
        <v>0</v>
      </c>
      <c r="AI97" s="312">
        <f t="shared" si="13"/>
        <v>0</v>
      </c>
    </row>
    <row r="98" spans="2:35" x14ac:dyDescent="0.2">
      <c r="B98" s="24" t="str">
        <f>'Summary TC'!B98</f>
        <v/>
      </c>
      <c r="C98" s="24">
        <f>'Summary TC'!C98</f>
        <v>0</v>
      </c>
      <c r="D98" s="24">
        <f>'Summary TC'!D98</f>
        <v>0</v>
      </c>
      <c r="E98" s="97">
        <f>SUMIF('WW Spending Total'!$B$10:$B$49,SummaryTC_AP!$B98,'WW Spending Total'!D$10:D$49)</f>
        <v>0</v>
      </c>
      <c r="F98" s="98">
        <f>SUMIF('WW Spending Total'!$B$10:$B$49,SummaryTC_AP!$B98,'WW Spending Total'!E$10:E$49)</f>
        <v>0</v>
      </c>
      <c r="G98" s="98">
        <f>SUMIF('WW Spending Total'!$B$10:$B$49,SummaryTC_AP!$B98,'WW Spending Total'!F$10:F$49)</f>
        <v>0</v>
      </c>
      <c r="H98" s="98">
        <f>SUMIF('WW Spending Total'!$B$10:$B$49,SummaryTC_AP!$B98,'WW Spending Total'!G$10:G$49)</f>
        <v>0</v>
      </c>
      <c r="I98" s="98">
        <f>SUMIF('WW Spending Total'!$B$10:$B$49,SummaryTC_AP!$B98,'WW Spending Total'!H$10:H$49)</f>
        <v>0</v>
      </c>
      <c r="J98" s="98">
        <f>SUMIF('WW Spending Total'!$B$10:$B$49,SummaryTC_AP!$B98,'WW Spending Total'!I$10:I$49)</f>
        <v>0</v>
      </c>
      <c r="K98" s="98">
        <f>SUMIF('WW Spending Total'!$B$10:$B$49,SummaryTC_AP!$B98,'WW Spending Total'!J$10:J$49)</f>
        <v>0</v>
      </c>
      <c r="L98" s="98">
        <f>SUMIF('WW Spending Total'!$B$10:$B$49,SummaryTC_AP!$B98,'WW Spending Total'!K$10:K$49)</f>
        <v>0</v>
      </c>
      <c r="M98" s="98">
        <f>SUMIF('WW Spending Total'!$B$10:$B$49,SummaryTC_AP!$B98,'WW Spending Total'!L$10:L$49)</f>
        <v>0</v>
      </c>
      <c r="N98" s="98">
        <f>SUMIF('WW Spending Total'!$B$10:$B$49,SummaryTC_AP!$B98,'WW Spending Total'!M$10:M$49)</f>
        <v>0</v>
      </c>
      <c r="O98" s="98">
        <f>SUMIF('WW Spending Total'!$B$10:$B$49,SummaryTC_AP!$B98,'WW Spending Total'!N$10:N$49)</f>
        <v>0</v>
      </c>
      <c r="P98" s="98">
        <f>SUMIF('WW Spending Total'!$B$10:$B$49,SummaryTC_AP!$B98,'WW Spending Total'!O$10:O$49)</f>
        <v>0</v>
      </c>
      <c r="Q98" s="98">
        <f>SUMIF('WW Spending Total'!$B$10:$B$49,SummaryTC_AP!$B98,'WW Spending Total'!P$10:P$49)</f>
        <v>0</v>
      </c>
      <c r="R98" s="98">
        <f>SUMIF('WW Spending Total'!$B$10:$B$49,SummaryTC_AP!$B98,'WW Spending Total'!Q$10:Q$49)</f>
        <v>0</v>
      </c>
      <c r="S98" s="98">
        <f>SUMIF('WW Spending Total'!$B$10:$B$49,SummaryTC_AP!$B98,'WW Spending Total'!R$10:R$49)</f>
        <v>0</v>
      </c>
      <c r="T98" s="98">
        <f>SUMIF('WW Spending Total'!$B$10:$B$49,SummaryTC_AP!$B98,'WW Spending Total'!S$10:S$49)</f>
        <v>0</v>
      </c>
      <c r="U98" s="98">
        <f>SUMIF('WW Spending Total'!$B$10:$B$49,SummaryTC_AP!$B98,'WW Spending Total'!T$10:T$49)</f>
        <v>0</v>
      </c>
      <c r="V98" s="98">
        <f>SUMIF('WW Spending Total'!$B$10:$B$49,SummaryTC_AP!$B98,'WW Spending Total'!U$10:U$49)</f>
        <v>0</v>
      </c>
      <c r="W98" s="98">
        <f>SUMIF('WW Spending Total'!$B$10:$B$49,SummaryTC_AP!$B98,'WW Spending Total'!V$10:V$49)</f>
        <v>0</v>
      </c>
      <c r="X98" s="98">
        <f>SUMIF('WW Spending Total'!$B$10:$B$49,SummaryTC_AP!$B98,'WW Spending Total'!W$10:W$49)</f>
        <v>0</v>
      </c>
      <c r="Y98" s="98">
        <f>SUMIF('WW Spending Total'!$B$10:$B$49,SummaryTC_AP!$B98,'WW Spending Total'!X$10:X$49)</f>
        <v>0</v>
      </c>
      <c r="Z98" s="98">
        <f>SUMIF('WW Spending Total'!$B$10:$B$49,SummaryTC_AP!$B98,'WW Spending Total'!Y$10:Y$49)</f>
        <v>0</v>
      </c>
      <c r="AA98" s="98">
        <f>SUMIF('WW Spending Total'!$B$10:$B$49,SummaryTC_AP!$B98,'WW Spending Total'!Z$10:Z$49)</f>
        <v>0</v>
      </c>
      <c r="AB98" s="98">
        <f>SUMIF('WW Spending Total'!$B$10:$B$49,SummaryTC_AP!$B98,'WW Spending Total'!AA$10:AA$49)</f>
        <v>0</v>
      </c>
      <c r="AC98" s="98">
        <f>SUMIF('WW Spending Total'!$B$10:$B$49,SummaryTC_AP!$B98,'WW Spending Total'!AB$10:AB$49)</f>
        <v>0</v>
      </c>
      <c r="AD98" s="98">
        <f>SUMIF('WW Spending Total'!$B$10:$B$49,SummaryTC_AP!$B98,'WW Spending Total'!AC$10:AC$49)</f>
        <v>0</v>
      </c>
      <c r="AE98" s="98">
        <f>SUMIF('WW Spending Total'!$B$10:$B$49,SummaryTC_AP!$B98,'WW Spending Total'!AD$10:AD$49)</f>
        <v>0</v>
      </c>
      <c r="AF98" s="98">
        <f>SUMIF('WW Spending Total'!$B$10:$B$49,SummaryTC_AP!$B98,'WW Spending Total'!AE$10:AE$49)</f>
        <v>0</v>
      </c>
      <c r="AG98" s="98">
        <f>SUMIF('WW Spending Total'!$B$10:$B$49,SummaryTC_AP!$B98,'WW Spending Total'!AF$10:AF$49)</f>
        <v>0</v>
      </c>
      <c r="AH98" s="310">
        <f>SUMIF('WW Spending Total'!$B$10:$B$49,SummaryTC_AP!$B98,'WW Spending Total'!AG$10:AG$49)</f>
        <v>0</v>
      </c>
      <c r="AI98" s="312">
        <f t="shared" si="13"/>
        <v>0</v>
      </c>
    </row>
    <row r="99" spans="2:35" x14ac:dyDescent="0.2">
      <c r="B99" s="24" t="str">
        <f>'Summary TC'!B99</f>
        <v/>
      </c>
      <c r="C99" s="24">
        <f>'Summary TC'!C99</f>
        <v>0</v>
      </c>
      <c r="D99" s="24">
        <f>'Summary TC'!D99</f>
        <v>0</v>
      </c>
      <c r="E99" s="97">
        <f>SUMIF('WW Spending Total'!$B$10:$B$49,SummaryTC_AP!$B99,'WW Spending Total'!D$10:D$49)</f>
        <v>0</v>
      </c>
      <c r="F99" s="98">
        <f>SUMIF('WW Spending Total'!$B$10:$B$49,SummaryTC_AP!$B99,'WW Spending Total'!E$10:E$49)</f>
        <v>0</v>
      </c>
      <c r="G99" s="98">
        <f>SUMIF('WW Spending Total'!$B$10:$B$49,SummaryTC_AP!$B99,'WW Spending Total'!F$10:F$49)</f>
        <v>0</v>
      </c>
      <c r="H99" s="98">
        <f>SUMIF('WW Spending Total'!$B$10:$B$49,SummaryTC_AP!$B99,'WW Spending Total'!G$10:G$49)</f>
        <v>0</v>
      </c>
      <c r="I99" s="98">
        <f>SUMIF('WW Spending Total'!$B$10:$B$49,SummaryTC_AP!$B99,'WW Spending Total'!H$10:H$49)</f>
        <v>0</v>
      </c>
      <c r="J99" s="98">
        <f>SUMIF('WW Spending Total'!$B$10:$B$49,SummaryTC_AP!$B99,'WW Spending Total'!I$10:I$49)</f>
        <v>0</v>
      </c>
      <c r="K99" s="98">
        <f>SUMIF('WW Spending Total'!$B$10:$B$49,SummaryTC_AP!$B99,'WW Spending Total'!J$10:J$49)</f>
        <v>0</v>
      </c>
      <c r="L99" s="98">
        <f>SUMIF('WW Spending Total'!$B$10:$B$49,SummaryTC_AP!$B99,'WW Spending Total'!K$10:K$49)</f>
        <v>0</v>
      </c>
      <c r="M99" s="98">
        <f>SUMIF('WW Spending Total'!$B$10:$B$49,SummaryTC_AP!$B99,'WW Spending Total'!L$10:L$49)</f>
        <v>0</v>
      </c>
      <c r="N99" s="98">
        <f>SUMIF('WW Spending Total'!$B$10:$B$49,SummaryTC_AP!$B99,'WW Spending Total'!M$10:M$49)</f>
        <v>0</v>
      </c>
      <c r="O99" s="98">
        <f>SUMIF('WW Spending Total'!$B$10:$B$49,SummaryTC_AP!$B99,'WW Spending Total'!N$10:N$49)</f>
        <v>0</v>
      </c>
      <c r="P99" s="98">
        <f>SUMIF('WW Spending Total'!$B$10:$B$49,SummaryTC_AP!$B99,'WW Spending Total'!O$10:O$49)</f>
        <v>0</v>
      </c>
      <c r="Q99" s="98">
        <f>SUMIF('WW Spending Total'!$B$10:$B$49,SummaryTC_AP!$B99,'WW Spending Total'!P$10:P$49)</f>
        <v>0</v>
      </c>
      <c r="R99" s="98">
        <f>SUMIF('WW Spending Total'!$B$10:$B$49,SummaryTC_AP!$B99,'WW Spending Total'!Q$10:Q$49)</f>
        <v>0</v>
      </c>
      <c r="S99" s="98">
        <f>SUMIF('WW Spending Total'!$B$10:$B$49,SummaryTC_AP!$B99,'WW Spending Total'!R$10:R$49)</f>
        <v>0</v>
      </c>
      <c r="T99" s="98">
        <f>SUMIF('WW Spending Total'!$B$10:$B$49,SummaryTC_AP!$B99,'WW Spending Total'!S$10:S$49)</f>
        <v>0</v>
      </c>
      <c r="U99" s="98">
        <f>SUMIF('WW Spending Total'!$B$10:$B$49,SummaryTC_AP!$B99,'WW Spending Total'!T$10:T$49)</f>
        <v>0</v>
      </c>
      <c r="V99" s="98">
        <f>SUMIF('WW Spending Total'!$B$10:$B$49,SummaryTC_AP!$B99,'WW Spending Total'!U$10:U$49)</f>
        <v>0</v>
      </c>
      <c r="W99" s="98">
        <f>SUMIF('WW Spending Total'!$B$10:$B$49,SummaryTC_AP!$B99,'WW Spending Total'!V$10:V$49)</f>
        <v>0</v>
      </c>
      <c r="X99" s="98">
        <f>SUMIF('WW Spending Total'!$B$10:$B$49,SummaryTC_AP!$B99,'WW Spending Total'!W$10:W$49)</f>
        <v>0</v>
      </c>
      <c r="Y99" s="98">
        <f>SUMIF('WW Spending Total'!$B$10:$B$49,SummaryTC_AP!$B99,'WW Spending Total'!X$10:X$49)</f>
        <v>0</v>
      </c>
      <c r="Z99" s="98">
        <f>SUMIF('WW Spending Total'!$B$10:$B$49,SummaryTC_AP!$B99,'WW Spending Total'!Y$10:Y$49)</f>
        <v>0</v>
      </c>
      <c r="AA99" s="98">
        <f>SUMIF('WW Spending Total'!$B$10:$B$49,SummaryTC_AP!$B99,'WW Spending Total'!Z$10:Z$49)</f>
        <v>0</v>
      </c>
      <c r="AB99" s="98">
        <f>SUMIF('WW Spending Total'!$B$10:$B$49,SummaryTC_AP!$B99,'WW Spending Total'!AA$10:AA$49)</f>
        <v>0</v>
      </c>
      <c r="AC99" s="98">
        <f>SUMIF('WW Spending Total'!$B$10:$B$49,SummaryTC_AP!$B99,'WW Spending Total'!AB$10:AB$49)</f>
        <v>0</v>
      </c>
      <c r="AD99" s="98">
        <f>SUMIF('WW Spending Total'!$B$10:$B$49,SummaryTC_AP!$B99,'WW Spending Total'!AC$10:AC$49)</f>
        <v>0</v>
      </c>
      <c r="AE99" s="98">
        <f>SUMIF('WW Spending Total'!$B$10:$B$49,SummaryTC_AP!$B99,'WW Spending Total'!AD$10:AD$49)</f>
        <v>0</v>
      </c>
      <c r="AF99" s="98">
        <f>SUMIF('WW Spending Total'!$B$10:$B$49,SummaryTC_AP!$B99,'WW Spending Total'!AE$10:AE$49)</f>
        <v>0</v>
      </c>
      <c r="AG99" s="98">
        <f>SUMIF('WW Spending Total'!$B$10:$B$49,SummaryTC_AP!$B99,'WW Spending Total'!AF$10:AF$49)</f>
        <v>0</v>
      </c>
      <c r="AH99" s="310">
        <f>SUMIF('WW Spending Total'!$B$10:$B$49,SummaryTC_AP!$B99,'WW Spending Total'!AG$10:AG$49)</f>
        <v>0</v>
      </c>
      <c r="AI99" s="312">
        <f t="shared" si="13"/>
        <v>0</v>
      </c>
    </row>
    <row r="100" spans="2:35" x14ac:dyDescent="0.2">
      <c r="B100" s="24">
        <f>'Summary TC'!B100</f>
        <v>0</v>
      </c>
      <c r="C100" s="24">
        <f>'Summary TC'!C100</f>
        <v>0</v>
      </c>
      <c r="D100" s="24">
        <f>'Summary TC'!D100</f>
        <v>0</v>
      </c>
      <c r="E100" s="71"/>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312"/>
      <c r="AI100" s="312">
        <f t="shared" si="13"/>
        <v>0</v>
      </c>
    </row>
    <row r="101" spans="2:35" x14ac:dyDescent="0.2">
      <c r="B101" s="24" t="str">
        <f>'Summary TC'!B101</f>
        <v>Medicaid Aggregate - WW only</v>
      </c>
      <c r="C101" s="24">
        <f>'Summary TC'!C101</f>
        <v>0</v>
      </c>
      <c r="D101" s="24">
        <f>'Summary TC'!D101</f>
        <v>0</v>
      </c>
      <c r="E101" s="71"/>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312"/>
      <c r="AI101" s="312">
        <f t="shared" si="13"/>
        <v>0</v>
      </c>
    </row>
    <row r="102" spans="2:35" x14ac:dyDescent="0.2">
      <c r="B102" s="24" t="str">
        <f>'Summary TC'!B102</f>
        <v>CCO Expenditures</v>
      </c>
      <c r="C102" s="24">
        <f>'Summary TC'!C102</f>
        <v>1</v>
      </c>
      <c r="D102" s="24">
        <f>'Summary TC'!D102</f>
        <v>0</v>
      </c>
      <c r="E102" s="97">
        <f>SUMIF('WW Spending Total'!$B$10:$B$49,SummaryTC_AP!$B102,'WW Spending Total'!D$10:D$49)</f>
        <v>-8138</v>
      </c>
      <c r="F102" s="98">
        <f>SUMIF('WW Spending Total'!$B$10:$B$49,SummaryTC_AP!$B102,'WW Spending Total'!E$10:E$49)</f>
        <v>-35818</v>
      </c>
      <c r="G102" s="98">
        <f>SUMIF('WW Spending Total'!$B$10:$B$49,SummaryTC_AP!$B102,'WW Spending Total'!F$10:F$49)</f>
        <v>-170010</v>
      </c>
      <c r="H102" s="98">
        <f>SUMIF('WW Spending Total'!$B$10:$B$49,SummaryTC_AP!$B102,'WW Spending Total'!G$10:G$49)</f>
        <v>-40042</v>
      </c>
      <c r="I102" s="98">
        <f>SUMIF('WW Spending Total'!$B$10:$B$49,SummaryTC_AP!$B102,'WW Spending Total'!H$10:H$49)</f>
        <v>9579</v>
      </c>
      <c r="J102" s="98">
        <f>SUMIF('WW Spending Total'!$B$10:$B$49,SummaryTC_AP!$B102,'WW Spending Total'!I$10:I$49)</f>
        <v>1212</v>
      </c>
      <c r="K102" s="98">
        <f>SUMIF('WW Spending Total'!$B$10:$B$49,SummaryTC_AP!$B102,'WW Spending Total'!J$10:J$49)</f>
        <v>-371429</v>
      </c>
      <c r="L102" s="98">
        <f>SUMIF('WW Spending Total'!$B$10:$B$49,SummaryTC_AP!$B102,'WW Spending Total'!K$10:K$49)</f>
        <v>1198390</v>
      </c>
      <c r="M102" s="98">
        <f>SUMIF('WW Spending Total'!$B$10:$B$49,SummaryTC_AP!$B102,'WW Spending Total'!L$10:L$49)</f>
        <v>12666022</v>
      </c>
      <c r="N102" s="98">
        <f>SUMIF('WW Spending Total'!$B$10:$B$49,SummaryTC_AP!$B102,'WW Spending Total'!M$10:M$49)</f>
        <v>350560393</v>
      </c>
      <c r="O102" s="98">
        <f>SUMIF('WW Spending Total'!$B$10:$B$49,SummaryTC_AP!$B102,'WW Spending Total'!N$10:N$49)</f>
        <v>2521594574</v>
      </c>
      <c r="P102" s="98">
        <f>SUMIF('WW Spending Total'!$B$10:$B$49,SummaryTC_AP!$B102,'WW Spending Total'!O$10:O$49)</f>
        <v>5131705636</v>
      </c>
      <c r="Q102" s="98">
        <f>SUMIF('WW Spending Total'!$B$10:$B$49,SummaryTC_AP!$B102,'WW Spending Total'!P$10:P$49)</f>
        <v>7693612184</v>
      </c>
      <c r="R102" s="98">
        <f>SUMIF('WW Spending Total'!$B$10:$B$49,SummaryTC_AP!$B102,'WW Spending Total'!Q$10:Q$49)</f>
        <v>10889712528</v>
      </c>
      <c r="S102" s="98">
        <f>SUMIF('WW Spending Total'!$B$10:$B$49,SummaryTC_AP!$B102,'WW Spending Total'!R$10:R$49)</f>
        <v>10175808437</v>
      </c>
      <c r="T102" s="98">
        <f>SUMIF('WW Spending Total'!$B$10:$B$49,SummaryTC_AP!$B102,'WW Spending Total'!S$10:S$49)</f>
        <v>8700414031</v>
      </c>
      <c r="U102" s="98">
        <f>SUMIF('WW Spending Total'!$B$10:$B$49,SummaryTC_AP!$B102,'WW Spending Total'!T$10:T$49)</f>
        <v>9777184124</v>
      </c>
      <c r="V102" s="98">
        <f>SUMIF('WW Spending Total'!$B$10:$B$49,SummaryTC_AP!$B102,'WW Spending Total'!U$10:U$49)</f>
        <v>11649922538</v>
      </c>
      <c r="W102" s="98">
        <f>SUMIF('WW Spending Total'!$B$10:$B$49,SummaryTC_AP!$B102,'WW Spending Total'!V$10:V$49)</f>
        <v>10810661390</v>
      </c>
      <c r="X102" s="98">
        <f>SUMIF('WW Spending Total'!$B$10:$B$49,SummaryTC_AP!$B102,'WW Spending Total'!W$10:W$49)</f>
        <v>8983136861</v>
      </c>
      <c r="Y102" s="98">
        <f>SUMIF('WW Spending Total'!$B$10:$B$49,SummaryTC_AP!$B102,'WW Spending Total'!X$10:X$49)</f>
        <v>0</v>
      </c>
      <c r="Z102" s="98">
        <f>SUMIF('WW Spending Total'!$B$10:$B$49,SummaryTC_AP!$B102,'WW Spending Total'!Y$10:Y$49)</f>
        <v>0</v>
      </c>
      <c r="AA102" s="98">
        <f>SUMIF('WW Spending Total'!$B$10:$B$49,SummaryTC_AP!$B102,'WW Spending Total'!Z$10:Z$49)</f>
        <v>0</v>
      </c>
      <c r="AB102" s="98">
        <f>SUMIF('WW Spending Total'!$B$10:$B$49,SummaryTC_AP!$B102,'WW Spending Total'!AA$10:AA$49)</f>
        <v>0</v>
      </c>
      <c r="AC102" s="98">
        <f>SUMIF('WW Spending Total'!$B$10:$B$49,SummaryTC_AP!$B102,'WW Spending Total'!AB$10:AB$49)</f>
        <v>0</v>
      </c>
      <c r="AD102" s="98">
        <f>SUMIF('WW Spending Total'!$B$10:$B$49,SummaryTC_AP!$B102,'WW Spending Total'!AC$10:AC$49)</f>
        <v>0</v>
      </c>
      <c r="AE102" s="98">
        <f>SUMIF('WW Spending Total'!$B$10:$B$49,SummaryTC_AP!$B102,'WW Spending Total'!AD$10:AD$49)</f>
        <v>0</v>
      </c>
      <c r="AF102" s="98">
        <f>SUMIF('WW Spending Total'!$B$10:$B$49,SummaryTC_AP!$B102,'WW Spending Total'!AE$10:AE$49)</f>
        <v>0</v>
      </c>
      <c r="AG102" s="98">
        <f>SUMIF('WW Spending Total'!$B$10:$B$49,SummaryTC_AP!$B102,'WW Spending Total'!AF$10:AF$49)</f>
        <v>0</v>
      </c>
      <c r="AH102" s="310">
        <f>SUMIF('WW Spending Total'!$B$10:$B$49,SummaryTC_AP!$B102,'WW Spending Total'!AG$10:AG$49)</f>
        <v>0</v>
      </c>
      <c r="AI102" s="312">
        <f t="shared" si="13"/>
        <v>86697562462</v>
      </c>
    </row>
    <row r="103" spans="2:35" x14ac:dyDescent="0.2">
      <c r="B103" s="24" t="str">
        <f>'Summary TC'!B103</f>
        <v>DSHP Expenditures</v>
      </c>
      <c r="C103" s="24">
        <f>'Summary TC'!C103</f>
        <v>2</v>
      </c>
      <c r="D103" s="24">
        <f>'Summary TC'!D103</f>
        <v>0</v>
      </c>
      <c r="E103" s="97">
        <f>SUMIF('WW Spending Total'!$B$10:$B$49,SummaryTC_AP!$B103,'WW Spending Total'!D$10:D$49)</f>
        <v>0</v>
      </c>
      <c r="F103" s="98">
        <f>SUMIF('WW Spending Total'!$B$10:$B$49,SummaryTC_AP!$B103,'WW Spending Total'!E$10:E$49)</f>
        <v>0</v>
      </c>
      <c r="G103" s="98">
        <f>SUMIF('WW Spending Total'!$B$10:$B$49,SummaryTC_AP!$B103,'WW Spending Total'!F$10:F$49)</f>
        <v>0</v>
      </c>
      <c r="H103" s="98">
        <f>SUMIF('WW Spending Total'!$B$10:$B$49,SummaryTC_AP!$B103,'WW Spending Total'!G$10:G$49)</f>
        <v>0</v>
      </c>
      <c r="I103" s="98">
        <f>SUMIF('WW Spending Total'!$B$10:$B$49,SummaryTC_AP!$B103,'WW Spending Total'!H$10:H$49)</f>
        <v>0</v>
      </c>
      <c r="J103" s="98">
        <f>SUMIF('WW Spending Total'!$B$10:$B$49,SummaryTC_AP!$B103,'WW Spending Total'!I$10:I$49)</f>
        <v>0</v>
      </c>
      <c r="K103" s="98">
        <f>SUMIF('WW Spending Total'!$B$10:$B$49,SummaryTC_AP!$B103,'WW Spending Total'!J$10:J$49)</f>
        <v>0</v>
      </c>
      <c r="L103" s="98">
        <f>SUMIF('WW Spending Total'!$B$10:$B$49,SummaryTC_AP!$B103,'WW Spending Total'!K$10:K$49)</f>
        <v>0</v>
      </c>
      <c r="M103" s="98">
        <f>SUMIF('WW Spending Total'!$B$10:$B$49,SummaryTC_AP!$B103,'WW Spending Total'!L$10:L$49)</f>
        <v>0</v>
      </c>
      <c r="N103" s="98">
        <f>SUMIF('WW Spending Total'!$B$10:$B$49,SummaryTC_AP!$B103,'WW Spending Total'!M$10:M$49)</f>
        <v>0</v>
      </c>
      <c r="O103" s="98">
        <f>SUMIF('WW Spending Total'!$B$10:$B$49,SummaryTC_AP!$B103,'WW Spending Total'!N$10:N$49)</f>
        <v>386392143</v>
      </c>
      <c r="P103" s="98">
        <f>SUMIF('WW Spending Total'!$B$10:$B$49,SummaryTC_AP!$B103,'WW Spending Total'!O$10:O$49)</f>
        <v>394559058</v>
      </c>
      <c r="Q103" s="98">
        <f>SUMIF('WW Spending Total'!$B$10:$B$49,SummaryTC_AP!$B103,'WW Spending Total'!P$10:P$49)</f>
        <v>194526006</v>
      </c>
      <c r="R103" s="98">
        <f>SUMIF('WW Spending Total'!$B$10:$B$49,SummaryTC_AP!$B103,'WW Spending Total'!Q$10:Q$49)</f>
        <v>172642081</v>
      </c>
      <c r="S103" s="98">
        <f>SUMIF('WW Spending Total'!$B$10:$B$49,SummaryTC_AP!$B103,'WW Spending Total'!R$10:R$49)</f>
        <v>173534082</v>
      </c>
      <c r="T103" s="98">
        <f>SUMIF('WW Spending Total'!$B$10:$B$49,SummaryTC_AP!$B103,'WW Spending Total'!S$10:S$49)</f>
        <v>1</v>
      </c>
      <c r="U103" s="98">
        <f>SUMIF('WW Spending Total'!$B$10:$B$49,SummaryTC_AP!$B103,'WW Spending Total'!T$10:T$49)</f>
        <v>0</v>
      </c>
      <c r="V103" s="98">
        <f>SUMIF('WW Spending Total'!$B$10:$B$49,SummaryTC_AP!$B103,'WW Spending Total'!U$10:U$49)</f>
        <v>0</v>
      </c>
      <c r="W103" s="98">
        <f>SUMIF('WW Spending Total'!$B$10:$B$49,SummaryTC_AP!$B103,'WW Spending Total'!V$10:V$49)</f>
        <v>0</v>
      </c>
      <c r="X103" s="98">
        <f>SUMIF('WW Spending Total'!$B$10:$B$49,SummaryTC_AP!$B103,'WW Spending Total'!W$10:W$49)</f>
        <v>0</v>
      </c>
      <c r="Y103" s="98">
        <f>SUMIF('WW Spending Total'!$B$10:$B$49,SummaryTC_AP!$B103,'WW Spending Total'!X$10:X$49)</f>
        <v>0</v>
      </c>
      <c r="Z103" s="98">
        <f>SUMIF('WW Spending Total'!$B$10:$B$49,SummaryTC_AP!$B103,'WW Spending Total'!Y$10:Y$49)</f>
        <v>0</v>
      </c>
      <c r="AA103" s="98">
        <f>SUMIF('WW Spending Total'!$B$10:$B$49,SummaryTC_AP!$B103,'WW Spending Total'!Z$10:Z$49)</f>
        <v>0</v>
      </c>
      <c r="AB103" s="98">
        <f>SUMIF('WW Spending Total'!$B$10:$B$49,SummaryTC_AP!$B103,'WW Spending Total'!AA$10:AA$49)</f>
        <v>0</v>
      </c>
      <c r="AC103" s="98">
        <f>SUMIF('WW Spending Total'!$B$10:$B$49,SummaryTC_AP!$B103,'WW Spending Total'!AB$10:AB$49)</f>
        <v>0</v>
      </c>
      <c r="AD103" s="98">
        <f>SUMIF('WW Spending Total'!$B$10:$B$49,SummaryTC_AP!$B103,'WW Spending Total'!AC$10:AC$49)</f>
        <v>0</v>
      </c>
      <c r="AE103" s="98">
        <f>SUMIF('WW Spending Total'!$B$10:$B$49,SummaryTC_AP!$B103,'WW Spending Total'!AD$10:AD$49)</f>
        <v>0</v>
      </c>
      <c r="AF103" s="98">
        <f>SUMIF('WW Spending Total'!$B$10:$B$49,SummaryTC_AP!$B103,'WW Spending Total'!AE$10:AE$49)</f>
        <v>0</v>
      </c>
      <c r="AG103" s="98">
        <f>SUMIF('WW Spending Total'!$B$10:$B$49,SummaryTC_AP!$B103,'WW Spending Total'!AF$10:AF$49)</f>
        <v>0</v>
      </c>
      <c r="AH103" s="310">
        <f>SUMIF('WW Spending Total'!$B$10:$B$49,SummaryTC_AP!$B103,'WW Spending Total'!AG$10:AG$49)</f>
        <v>0</v>
      </c>
      <c r="AI103" s="312">
        <f t="shared" si="13"/>
        <v>1321653371</v>
      </c>
    </row>
    <row r="104" spans="2:35" x14ac:dyDescent="0.2">
      <c r="B104" s="24" t="str">
        <f>'Summary TC'!B104</f>
        <v>Indian Health Service or tribal health facility expenditures</v>
      </c>
      <c r="C104" s="24">
        <f>'Summary TC'!C104</f>
        <v>3</v>
      </c>
      <c r="D104" s="24">
        <f>'Summary TC'!D104</f>
        <v>0</v>
      </c>
      <c r="E104" s="97">
        <f>SUMIF('WW Spending Total'!$B$10:$B$49,SummaryTC_AP!$B104,'WW Spending Total'!D$10:D$49)</f>
        <v>0</v>
      </c>
      <c r="F104" s="98">
        <f>SUMIF('WW Spending Total'!$B$10:$B$49,SummaryTC_AP!$B104,'WW Spending Total'!E$10:E$49)</f>
        <v>0</v>
      </c>
      <c r="G104" s="98">
        <f>SUMIF('WW Spending Total'!$B$10:$B$49,SummaryTC_AP!$B104,'WW Spending Total'!F$10:F$49)</f>
        <v>0</v>
      </c>
      <c r="H104" s="98">
        <f>SUMIF('WW Spending Total'!$B$10:$B$49,SummaryTC_AP!$B104,'WW Spending Total'!G$10:G$49)</f>
        <v>0</v>
      </c>
      <c r="I104" s="98">
        <f>SUMIF('WW Spending Total'!$B$10:$B$49,SummaryTC_AP!$B104,'WW Spending Total'!H$10:H$49)</f>
        <v>0</v>
      </c>
      <c r="J104" s="98">
        <f>SUMIF('WW Spending Total'!$B$10:$B$49,SummaryTC_AP!$B104,'WW Spending Total'!I$10:I$49)</f>
        <v>0</v>
      </c>
      <c r="K104" s="98">
        <f>SUMIF('WW Spending Total'!$B$10:$B$49,SummaryTC_AP!$B104,'WW Spending Total'!J$10:J$49)</f>
        <v>0</v>
      </c>
      <c r="L104" s="98">
        <f>SUMIF('WW Spending Total'!$B$10:$B$49,SummaryTC_AP!$B104,'WW Spending Total'!K$10:K$49)</f>
        <v>0</v>
      </c>
      <c r="M104" s="98">
        <f>SUMIF('WW Spending Total'!$B$10:$B$49,SummaryTC_AP!$B104,'WW Spending Total'!L$10:L$49)</f>
        <v>0</v>
      </c>
      <c r="N104" s="98">
        <f>SUMIF('WW Spending Total'!$B$10:$B$49,SummaryTC_AP!$B104,'WW Spending Total'!M$10:M$49)</f>
        <v>0</v>
      </c>
      <c r="O104" s="98">
        <f>SUMIF('WW Spending Total'!$B$10:$B$49,SummaryTC_AP!$B104,'WW Spending Total'!N$10:N$49)</f>
        <v>0</v>
      </c>
      <c r="P104" s="98">
        <f>SUMIF('WW Spending Total'!$B$10:$B$49,SummaryTC_AP!$B104,'WW Spending Total'!O$10:O$49)</f>
        <v>0</v>
      </c>
      <c r="Q104" s="98">
        <f>SUMIF('WW Spending Total'!$B$10:$B$49,SummaryTC_AP!$B104,'WW Spending Total'!P$10:P$49)</f>
        <v>0</v>
      </c>
      <c r="R104" s="98">
        <f>SUMIF('WW Spending Total'!$B$10:$B$49,SummaryTC_AP!$B104,'WW Spending Total'!Q$10:Q$49)</f>
        <v>0</v>
      </c>
      <c r="S104" s="98">
        <f>SUMIF('WW Spending Total'!$B$10:$B$49,SummaryTC_AP!$B104,'WW Spending Total'!R$10:R$49)</f>
        <v>0</v>
      </c>
      <c r="T104" s="98">
        <f>SUMIF('WW Spending Total'!$B$10:$B$49,SummaryTC_AP!$B104,'WW Spending Total'!S$10:S$49)</f>
        <v>0</v>
      </c>
      <c r="U104" s="98">
        <f>SUMIF('WW Spending Total'!$B$10:$B$49,SummaryTC_AP!$B104,'WW Spending Total'!T$10:T$49)</f>
        <v>0</v>
      </c>
      <c r="V104" s="98">
        <f>SUMIF('WW Spending Total'!$B$10:$B$49,SummaryTC_AP!$B104,'WW Spending Total'!U$10:U$49)</f>
        <v>0</v>
      </c>
      <c r="W104" s="98">
        <f>SUMIF('WW Spending Total'!$B$10:$B$49,SummaryTC_AP!$B104,'WW Spending Total'!V$10:V$49)</f>
        <v>0</v>
      </c>
      <c r="X104" s="98">
        <f>SUMIF('WW Spending Total'!$B$10:$B$49,SummaryTC_AP!$B104,'WW Spending Total'!W$10:W$49)</f>
        <v>0</v>
      </c>
      <c r="Y104" s="98">
        <f>SUMIF('WW Spending Total'!$B$10:$B$49,SummaryTC_AP!$B104,'WW Spending Total'!X$10:X$49)</f>
        <v>0</v>
      </c>
      <c r="Z104" s="98">
        <f>SUMIF('WW Spending Total'!$B$10:$B$49,SummaryTC_AP!$B104,'WW Spending Total'!Y$10:Y$49)</f>
        <v>0</v>
      </c>
      <c r="AA104" s="98">
        <f>SUMIF('WW Spending Total'!$B$10:$B$49,SummaryTC_AP!$B104,'WW Spending Total'!Z$10:Z$49)</f>
        <v>0</v>
      </c>
      <c r="AB104" s="98">
        <f>SUMIF('WW Spending Total'!$B$10:$B$49,SummaryTC_AP!$B104,'WW Spending Total'!AA$10:AA$49)</f>
        <v>0</v>
      </c>
      <c r="AC104" s="98">
        <f>SUMIF('WW Spending Total'!$B$10:$B$49,SummaryTC_AP!$B104,'WW Spending Total'!AB$10:AB$49)</f>
        <v>0</v>
      </c>
      <c r="AD104" s="98">
        <f>SUMIF('WW Spending Total'!$B$10:$B$49,SummaryTC_AP!$B104,'WW Spending Total'!AC$10:AC$49)</f>
        <v>0</v>
      </c>
      <c r="AE104" s="98">
        <f>SUMIF('WW Spending Total'!$B$10:$B$49,SummaryTC_AP!$B104,'WW Spending Total'!AD$10:AD$49)</f>
        <v>0</v>
      </c>
      <c r="AF104" s="98">
        <f>SUMIF('WW Spending Total'!$B$10:$B$49,SummaryTC_AP!$B104,'WW Spending Total'!AE$10:AE$49)</f>
        <v>0</v>
      </c>
      <c r="AG104" s="98">
        <f>SUMIF('WW Spending Total'!$B$10:$B$49,SummaryTC_AP!$B104,'WW Spending Total'!AF$10:AF$49)</f>
        <v>0</v>
      </c>
      <c r="AH104" s="310">
        <f>SUMIF('WW Spending Total'!$B$10:$B$49,SummaryTC_AP!$B104,'WW Spending Total'!AG$10:AG$49)</f>
        <v>0</v>
      </c>
      <c r="AI104" s="312">
        <f t="shared" si="13"/>
        <v>0</v>
      </c>
    </row>
    <row r="105" spans="2:35" x14ac:dyDescent="0.2">
      <c r="B105" s="24" t="str">
        <f>'Summary TC'!B105</f>
        <v>Hospital Transformation Performance Program</v>
      </c>
      <c r="C105" s="24">
        <f>'Summary TC'!C105</f>
        <v>4</v>
      </c>
      <c r="D105" s="24">
        <f>'Summary TC'!D105</f>
        <v>0</v>
      </c>
      <c r="E105" s="97">
        <f>SUMIF('WW Spending Total'!$B$10:$B$49,SummaryTC_AP!$B105,'WW Spending Total'!D$10:D$49)</f>
        <v>0</v>
      </c>
      <c r="F105" s="98">
        <f>SUMIF('WW Spending Total'!$B$10:$B$49,SummaryTC_AP!$B105,'WW Spending Total'!E$10:E$49)</f>
        <v>0</v>
      </c>
      <c r="G105" s="98">
        <f>SUMIF('WW Spending Total'!$B$10:$B$49,SummaryTC_AP!$B105,'WW Spending Total'!F$10:F$49)</f>
        <v>0</v>
      </c>
      <c r="H105" s="98">
        <f>SUMIF('WW Spending Total'!$B$10:$B$49,SummaryTC_AP!$B105,'WW Spending Total'!G$10:G$49)</f>
        <v>0</v>
      </c>
      <c r="I105" s="98">
        <f>SUMIF('WW Spending Total'!$B$10:$B$49,SummaryTC_AP!$B105,'WW Spending Total'!H$10:H$49)</f>
        <v>0</v>
      </c>
      <c r="J105" s="98">
        <f>SUMIF('WW Spending Total'!$B$10:$B$49,SummaryTC_AP!$B105,'WW Spending Total'!I$10:I$49)</f>
        <v>0</v>
      </c>
      <c r="K105" s="98">
        <f>SUMIF('WW Spending Total'!$B$10:$B$49,SummaryTC_AP!$B105,'WW Spending Total'!J$10:J$49)</f>
        <v>0</v>
      </c>
      <c r="L105" s="98">
        <f>SUMIF('WW Spending Total'!$B$10:$B$49,SummaryTC_AP!$B105,'WW Spending Total'!K$10:K$49)</f>
        <v>0</v>
      </c>
      <c r="M105" s="98">
        <f>SUMIF('WW Spending Total'!$B$10:$B$49,SummaryTC_AP!$B105,'WW Spending Total'!L$10:L$49)</f>
        <v>0</v>
      </c>
      <c r="N105" s="98">
        <f>SUMIF('WW Spending Total'!$B$10:$B$49,SummaryTC_AP!$B105,'WW Spending Total'!M$10:M$49)</f>
        <v>0</v>
      </c>
      <c r="O105" s="98">
        <f>SUMIF('WW Spending Total'!$B$10:$B$49,SummaryTC_AP!$B105,'WW Spending Total'!N$10:N$49)</f>
        <v>0</v>
      </c>
      <c r="P105" s="98">
        <f>SUMIF('WW Spending Total'!$B$10:$B$49,SummaryTC_AP!$B105,'WW Spending Total'!O$10:O$49)</f>
        <v>0</v>
      </c>
      <c r="Q105" s="98">
        <f>SUMIF('WW Spending Total'!$B$10:$B$49,SummaryTC_AP!$B105,'WW Spending Total'!P$10:P$49)</f>
        <v>0</v>
      </c>
      <c r="R105" s="98">
        <f>SUMIF('WW Spending Total'!$B$10:$B$49,SummaryTC_AP!$B105,'WW Spending Total'!Q$10:Q$49)</f>
        <v>0</v>
      </c>
      <c r="S105" s="98">
        <f>SUMIF('WW Spending Total'!$B$10:$B$49,SummaryTC_AP!$B105,'WW Spending Total'!R$10:R$49)</f>
        <v>143882246</v>
      </c>
      <c r="T105" s="98">
        <f>SUMIF('WW Spending Total'!$B$10:$B$49,SummaryTC_AP!$B105,'WW Spending Total'!S$10:S$49)</f>
        <v>146863661</v>
      </c>
      <c r="U105" s="98">
        <f>SUMIF('WW Spending Total'!$B$10:$B$49,SummaryTC_AP!$B105,'WW Spending Total'!T$10:T$49)</f>
        <v>0</v>
      </c>
      <c r="V105" s="98">
        <f>SUMIF('WW Spending Total'!$B$10:$B$49,SummaryTC_AP!$B105,'WW Spending Total'!U$10:U$49)</f>
        <v>0</v>
      </c>
      <c r="W105" s="98">
        <f>SUMIF('WW Spending Total'!$B$10:$B$49,SummaryTC_AP!$B105,'WW Spending Total'!V$10:V$49)</f>
        <v>0</v>
      </c>
      <c r="X105" s="98">
        <f>SUMIF('WW Spending Total'!$B$10:$B$49,SummaryTC_AP!$B105,'WW Spending Total'!W$10:W$49)</f>
        <v>0</v>
      </c>
      <c r="Y105" s="98">
        <f>SUMIF('WW Spending Total'!$B$10:$B$49,SummaryTC_AP!$B105,'WW Spending Total'!X$10:X$49)</f>
        <v>0</v>
      </c>
      <c r="Z105" s="98">
        <f>SUMIF('WW Spending Total'!$B$10:$B$49,SummaryTC_AP!$B105,'WW Spending Total'!Y$10:Y$49)</f>
        <v>0</v>
      </c>
      <c r="AA105" s="98">
        <f>SUMIF('WW Spending Total'!$B$10:$B$49,SummaryTC_AP!$B105,'WW Spending Total'!Z$10:Z$49)</f>
        <v>0</v>
      </c>
      <c r="AB105" s="98">
        <f>SUMIF('WW Spending Total'!$B$10:$B$49,SummaryTC_AP!$B105,'WW Spending Total'!AA$10:AA$49)</f>
        <v>0</v>
      </c>
      <c r="AC105" s="98">
        <f>SUMIF('WW Spending Total'!$B$10:$B$49,SummaryTC_AP!$B105,'WW Spending Total'!AB$10:AB$49)</f>
        <v>0</v>
      </c>
      <c r="AD105" s="98">
        <f>SUMIF('WW Spending Total'!$B$10:$B$49,SummaryTC_AP!$B105,'WW Spending Total'!AC$10:AC$49)</f>
        <v>0</v>
      </c>
      <c r="AE105" s="98">
        <f>SUMIF('WW Spending Total'!$B$10:$B$49,SummaryTC_AP!$B105,'WW Spending Total'!AD$10:AD$49)</f>
        <v>0</v>
      </c>
      <c r="AF105" s="98">
        <f>SUMIF('WW Spending Total'!$B$10:$B$49,SummaryTC_AP!$B105,'WW Spending Total'!AE$10:AE$49)</f>
        <v>0</v>
      </c>
      <c r="AG105" s="98">
        <f>SUMIF('WW Spending Total'!$B$10:$B$49,SummaryTC_AP!$B105,'WW Spending Total'!AF$10:AF$49)</f>
        <v>0</v>
      </c>
      <c r="AH105" s="310">
        <f>SUMIF('WW Spending Total'!$B$10:$B$49,SummaryTC_AP!$B105,'WW Spending Total'!AG$10:AG$49)</f>
        <v>0</v>
      </c>
      <c r="AI105" s="312">
        <f t="shared" si="13"/>
        <v>290745907</v>
      </c>
    </row>
    <row r="106" spans="2:35" x14ac:dyDescent="0.2">
      <c r="B106" s="24" t="str">
        <f>'Summary TC'!B106</f>
        <v/>
      </c>
      <c r="C106" s="24">
        <f>'Summary TC'!C106</f>
        <v>0</v>
      </c>
      <c r="D106" s="24">
        <f>'Summary TC'!D106</f>
        <v>0</v>
      </c>
      <c r="E106" s="97">
        <f>SUMIF('WW Spending Total'!$B$10:$B$49,SummaryTC_AP!$B106,'WW Spending Total'!D$10:D$49)</f>
        <v>0</v>
      </c>
      <c r="F106" s="98">
        <f>SUMIF('WW Spending Total'!$B$10:$B$49,SummaryTC_AP!$B106,'WW Spending Total'!E$10:E$49)</f>
        <v>0</v>
      </c>
      <c r="G106" s="98">
        <f>SUMIF('WW Spending Total'!$B$10:$B$49,SummaryTC_AP!$B106,'WW Spending Total'!F$10:F$49)</f>
        <v>0</v>
      </c>
      <c r="H106" s="98">
        <f>SUMIF('WW Spending Total'!$B$10:$B$49,SummaryTC_AP!$B106,'WW Spending Total'!G$10:G$49)</f>
        <v>0</v>
      </c>
      <c r="I106" s="98">
        <f>SUMIF('WW Spending Total'!$B$10:$B$49,SummaryTC_AP!$B106,'WW Spending Total'!H$10:H$49)</f>
        <v>0</v>
      </c>
      <c r="J106" s="98">
        <f>SUMIF('WW Spending Total'!$B$10:$B$49,SummaryTC_AP!$B106,'WW Spending Total'!I$10:I$49)</f>
        <v>0</v>
      </c>
      <c r="K106" s="98">
        <f>SUMIF('WW Spending Total'!$B$10:$B$49,SummaryTC_AP!$B106,'WW Spending Total'!J$10:J$49)</f>
        <v>0</v>
      </c>
      <c r="L106" s="98">
        <f>SUMIF('WW Spending Total'!$B$10:$B$49,SummaryTC_AP!$B106,'WW Spending Total'!K$10:K$49)</f>
        <v>0</v>
      </c>
      <c r="M106" s="98">
        <f>SUMIF('WW Spending Total'!$B$10:$B$49,SummaryTC_AP!$B106,'WW Spending Total'!L$10:L$49)</f>
        <v>0</v>
      </c>
      <c r="N106" s="98">
        <f>SUMIF('WW Spending Total'!$B$10:$B$49,SummaryTC_AP!$B106,'WW Spending Total'!M$10:M$49)</f>
        <v>0</v>
      </c>
      <c r="O106" s="98">
        <f>SUMIF('WW Spending Total'!$B$10:$B$49,SummaryTC_AP!$B106,'WW Spending Total'!N$10:N$49)</f>
        <v>0</v>
      </c>
      <c r="P106" s="98">
        <f>SUMIF('WW Spending Total'!$B$10:$B$49,SummaryTC_AP!$B106,'WW Spending Total'!O$10:O$49)</f>
        <v>0</v>
      </c>
      <c r="Q106" s="98">
        <f>SUMIF('WW Spending Total'!$B$10:$B$49,SummaryTC_AP!$B106,'WW Spending Total'!P$10:P$49)</f>
        <v>0</v>
      </c>
      <c r="R106" s="98">
        <f>SUMIF('WW Spending Total'!$B$10:$B$49,SummaryTC_AP!$B106,'WW Spending Total'!Q$10:Q$49)</f>
        <v>0</v>
      </c>
      <c r="S106" s="98">
        <f>SUMIF('WW Spending Total'!$B$10:$B$49,SummaryTC_AP!$B106,'WW Spending Total'!R$10:R$49)</f>
        <v>0</v>
      </c>
      <c r="T106" s="98">
        <f>SUMIF('WW Spending Total'!$B$10:$B$49,SummaryTC_AP!$B106,'WW Spending Total'!S$10:S$49)</f>
        <v>0</v>
      </c>
      <c r="U106" s="98">
        <f>SUMIF('WW Spending Total'!$B$10:$B$49,SummaryTC_AP!$B106,'WW Spending Total'!T$10:T$49)</f>
        <v>0</v>
      </c>
      <c r="V106" s="98">
        <f>SUMIF('WW Spending Total'!$B$10:$B$49,SummaryTC_AP!$B106,'WW Spending Total'!U$10:U$49)</f>
        <v>0</v>
      </c>
      <c r="W106" s="98">
        <f>SUMIF('WW Spending Total'!$B$10:$B$49,SummaryTC_AP!$B106,'WW Spending Total'!V$10:V$49)</f>
        <v>0</v>
      </c>
      <c r="X106" s="98">
        <f>SUMIF('WW Spending Total'!$B$10:$B$49,SummaryTC_AP!$B106,'WW Spending Total'!W$10:W$49)</f>
        <v>0</v>
      </c>
      <c r="Y106" s="98">
        <f>SUMIF('WW Spending Total'!$B$10:$B$49,SummaryTC_AP!$B106,'WW Spending Total'!X$10:X$49)</f>
        <v>0</v>
      </c>
      <c r="Z106" s="98">
        <f>SUMIF('WW Spending Total'!$B$10:$B$49,SummaryTC_AP!$B106,'WW Spending Total'!Y$10:Y$49)</f>
        <v>0</v>
      </c>
      <c r="AA106" s="98">
        <f>SUMIF('WW Spending Total'!$B$10:$B$49,SummaryTC_AP!$B106,'WW Spending Total'!Z$10:Z$49)</f>
        <v>0</v>
      </c>
      <c r="AB106" s="98">
        <f>SUMIF('WW Spending Total'!$B$10:$B$49,SummaryTC_AP!$B106,'WW Spending Total'!AA$10:AA$49)</f>
        <v>0</v>
      </c>
      <c r="AC106" s="98">
        <f>SUMIF('WW Spending Total'!$B$10:$B$49,SummaryTC_AP!$B106,'WW Spending Total'!AB$10:AB$49)</f>
        <v>0</v>
      </c>
      <c r="AD106" s="98">
        <f>SUMIF('WW Spending Total'!$B$10:$B$49,SummaryTC_AP!$B106,'WW Spending Total'!AC$10:AC$49)</f>
        <v>0</v>
      </c>
      <c r="AE106" s="98">
        <f>SUMIF('WW Spending Total'!$B$10:$B$49,SummaryTC_AP!$B106,'WW Spending Total'!AD$10:AD$49)</f>
        <v>0</v>
      </c>
      <c r="AF106" s="98">
        <f>SUMIF('WW Spending Total'!$B$10:$B$49,SummaryTC_AP!$B106,'WW Spending Total'!AE$10:AE$49)</f>
        <v>0</v>
      </c>
      <c r="AG106" s="98">
        <f>SUMIF('WW Spending Total'!$B$10:$B$49,SummaryTC_AP!$B106,'WW Spending Total'!AF$10:AF$49)</f>
        <v>0</v>
      </c>
      <c r="AH106" s="310">
        <f>SUMIF('WW Spending Total'!$B$10:$B$49,SummaryTC_AP!$B106,'WW Spending Total'!AG$10:AG$49)</f>
        <v>0</v>
      </c>
      <c r="AI106" s="312">
        <f t="shared" si="13"/>
        <v>0</v>
      </c>
    </row>
    <row r="107" spans="2:35" ht="13.5" thickBot="1" x14ac:dyDescent="0.25">
      <c r="B107" s="24">
        <f>'Summary TC'!B107</f>
        <v>0</v>
      </c>
      <c r="C107" s="24">
        <f>'Summary TC'!C107</f>
        <v>0</v>
      </c>
      <c r="D107" s="24">
        <f>'Summary TC'!D107</f>
        <v>0</v>
      </c>
      <c r="E107" s="79"/>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313"/>
      <c r="AI107" s="313"/>
    </row>
    <row r="108" spans="2:35" ht="13.5" thickBot="1" x14ac:dyDescent="0.25">
      <c r="B108" s="149" t="str">
        <f>'Summary TC'!B108</f>
        <v>TOTAL</v>
      </c>
      <c r="C108" s="208"/>
      <c r="D108" s="169"/>
      <c r="E108" s="101">
        <f>IF(AND(E$12&gt;=Dropdowns!$E$1, E$12&lt;=Dropdowns!$E$2), SUM(E87:E107),0)</f>
        <v>0</v>
      </c>
      <c r="F108" s="101">
        <f>IF(AND(F$12&gt;=Dropdowns!$E$1, F$12&lt;=Dropdowns!$E$2), SUM(F87:F107),0)</f>
        <v>0</v>
      </c>
      <c r="G108" s="101">
        <f>IF(AND(G$12&gt;=Dropdowns!$E$1, G$12&lt;=Dropdowns!$E$2), SUM(G87:G107),0)</f>
        <v>0</v>
      </c>
      <c r="H108" s="101">
        <f>IF(AND(H$12&gt;=Dropdowns!$E$1, H$12&lt;=Dropdowns!$E$2), SUM(H87:H107),0)</f>
        <v>0</v>
      </c>
      <c r="I108" s="101">
        <f>IF(AND(I$12&gt;=Dropdowns!$E$1, I$12&lt;=Dropdowns!$E$2), SUM(I87:I107),0)</f>
        <v>0</v>
      </c>
      <c r="J108" s="101">
        <f>IF(AND(J$12&gt;=Dropdowns!$E$1, J$12&lt;=Dropdowns!$E$2), SUM(J87:J107),0)</f>
        <v>0</v>
      </c>
      <c r="K108" s="101">
        <f>IF(AND(K$12&gt;=Dropdowns!$E$1, K$12&lt;=Dropdowns!$E$2), SUM(K87:K107),0)</f>
        <v>0</v>
      </c>
      <c r="L108" s="101">
        <f>IF(AND(L$12&gt;=Dropdowns!$E$1, L$12&lt;=Dropdowns!$E$2), SUM(L87:L107),0)</f>
        <v>0</v>
      </c>
      <c r="M108" s="101">
        <f>IF(AND(M$12&gt;=Dropdowns!$E$1, M$12&lt;=Dropdowns!$E$2), SUM(M87:M107),0)</f>
        <v>0</v>
      </c>
      <c r="N108" s="101">
        <f>IF(AND(N$12&gt;=Dropdowns!$E$1, N$12&lt;=Dropdowns!$E$2), SUM(N87:N107),0)</f>
        <v>0</v>
      </c>
      <c r="O108" s="101">
        <f>IF(AND(O$12&gt;=Dropdowns!$E$1, O$12&lt;=Dropdowns!$E$2), SUM(O87:O107),0)</f>
        <v>0</v>
      </c>
      <c r="P108" s="101">
        <f>IF(AND(P$12&gt;=Dropdowns!$E$1, P$12&lt;=Dropdowns!$E$2), SUM(P87:P107),0)</f>
        <v>0</v>
      </c>
      <c r="Q108" s="101">
        <f>IF(AND(Q$12&gt;=Dropdowns!$E$1, Q$12&lt;=Dropdowns!$E$2), SUM(Q87:Q107),0)</f>
        <v>0</v>
      </c>
      <c r="R108" s="101">
        <f>IF(AND(R$12&gt;=Dropdowns!$E$1, R$12&lt;=Dropdowns!$E$2), SUM(R87:R107),0)</f>
        <v>0</v>
      </c>
      <c r="S108" s="101">
        <f>IF(AND(S$12&gt;=Dropdowns!$E$1, S$12&lt;=Dropdowns!$E$2), SUM(S87:S107),0)</f>
        <v>0</v>
      </c>
      <c r="T108" s="101">
        <f>IF(AND(T$12&gt;=Dropdowns!$E$1, T$12&lt;=Dropdowns!$E$2), SUM(T87:T107),0)</f>
        <v>8847277693</v>
      </c>
      <c r="U108" s="101">
        <f>IF(AND(U$12&gt;=Dropdowns!$E$1, U$12&lt;=Dropdowns!$E$2), SUM(U87:U107),0)</f>
        <v>9777184124</v>
      </c>
      <c r="V108" s="101">
        <f>IF(AND(V$12&gt;=Dropdowns!$E$1, V$12&lt;=Dropdowns!$E$2), SUM(V87:V107),0)</f>
        <v>11649922538</v>
      </c>
      <c r="W108" s="101">
        <f>IF(AND(W$12&gt;=Dropdowns!$E$1, W$12&lt;=Dropdowns!$E$2), SUM(W87:W107),0)</f>
        <v>10810661390</v>
      </c>
      <c r="X108" s="101">
        <f>IF(AND(X$12&gt;=Dropdowns!$E$1, X$12&lt;=Dropdowns!$E$2), SUM(X87:X107),0)</f>
        <v>8983136861</v>
      </c>
      <c r="Y108" s="101">
        <f>IF(AND(Y$12&gt;=Dropdowns!$E$1, Y$12&lt;=Dropdowns!$E$2), SUM(Y87:Y107),0)</f>
        <v>0</v>
      </c>
      <c r="Z108" s="101">
        <f>IF(AND(Z$12&gt;=Dropdowns!$E$1, Z$12&lt;=Dropdowns!$E$2), SUM(Z87:Z107),0)</f>
        <v>0</v>
      </c>
      <c r="AA108" s="101">
        <f>IF(AND(AA$12&gt;=Dropdowns!$E$1, AA$12&lt;=Dropdowns!$E$2), SUM(AA87:AA107),0)</f>
        <v>0</v>
      </c>
      <c r="AB108" s="101">
        <f>IF(AND(AB$12&gt;=Dropdowns!$E$1, AB$12&lt;=Dropdowns!$E$2), SUM(AB87:AB107),0)</f>
        <v>0</v>
      </c>
      <c r="AC108" s="101">
        <f>IF(AND(AC$12&gt;=Dropdowns!$E$1, AC$12&lt;=Dropdowns!$E$2), SUM(AC87:AC107),0)</f>
        <v>0</v>
      </c>
      <c r="AD108" s="101">
        <f>IF(AND(AD$12&gt;=Dropdowns!$E$1, AD$12&lt;=Dropdowns!$E$2), SUM(AD87:AD107),0)</f>
        <v>0</v>
      </c>
      <c r="AE108" s="101">
        <f>IF(AND(AE$12&gt;=Dropdowns!$E$1, AE$12&lt;=Dropdowns!$E$2), SUM(AE87:AE107),0)</f>
        <v>0</v>
      </c>
      <c r="AF108" s="101">
        <f>IF(AND(AF$12&gt;=Dropdowns!$E$1, AF$12&lt;=Dropdowns!$E$2), SUM(AF87:AF107),0)</f>
        <v>0</v>
      </c>
      <c r="AG108" s="101">
        <f>IF(AND(AG$12&gt;=Dropdowns!$E$1, AG$12&lt;=Dropdowns!$E$2), SUM(AG87:AG107),0)</f>
        <v>0</v>
      </c>
      <c r="AH108" s="101">
        <f>IF(AND(AH$12&gt;=Dropdowns!$E$1, AH$12&lt;=Dropdowns!$E$2), SUM(AH87:AH107),0)</f>
        <v>0</v>
      </c>
      <c r="AI108" s="102">
        <f>SUM(E108:AH108)</f>
        <v>50068182606</v>
      </c>
    </row>
    <row r="109" spans="2:35" x14ac:dyDescent="0.2">
      <c r="B109" s="24">
        <f>'Summary TC'!B109</f>
        <v>0</v>
      </c>
    </row>
    <row r="110" spans="2:35" ht="13.5" thickBot="1" x14ac:dyDescent="0.25">
      <c r="B110" s="24" t="str">
        <f>'Summary TC'!B110</f>
        <v>Savings Phase-Down</v>
      </c>
      <c r="C110" s="204"/>
      <c r="D110" s="150"/>
    </row>
    <row r="111" spans="2:35" x14ac:dyDescent="0.2">
      <c r="B111" s="26">
        <f>'Summary TC'!B111</f>
        <v>0</v>
      </c>
      <c r="C111" s="26">
        <f>'Summary TC'!C111</f>
        <v>0</v>
      </c>
      <c r="D111" s="151"/>
      <c r="E111" s="45" t="s">
        <v>0</v>
      </c>
      <c r="F111" s="151"/>
      <c r="G111" s="42"/>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57" t="s">
        <v>1</v>
      </c>
    </row>
    <row r="112" spans="2:35" ht="13.5" thickBot="1" x14ac:dyDescent="0.25">
      <c r="B112" s="24" t="str">
        <f>'Summary TC'!B112</f>
        <v>Medicaid Per Capita</v>
      </c>
      <c r="C112" s="24">
        <f>'Summary TC'!C112</f>
        <v>0</v>
      </c>
      <c r="D112" s="128"/>
      <c r="E112" s="81">
        <f>'DY Def'!B$5</f>
        <v>1</v>
      </c>
      <c r="F112" s="70">
        <f>'DY Def'!C$5</f>
        <v>2</v>
      </c>
      <c r="G112" s="70">
        <f>'DY Def'!D$5</f>
        <v>3</v>
      </c>
      <c r="H112" s="70">
        <f>'DY Def'!E$5</f>
        <v>4</v>
      </c>
      <c r="I112" s="70">
        <f>'DY Def'!F$5</f>
        <v>5</v>
      </c>
      <c r="J112" s="70">
        <f>'DY Def'!G$5</f>
        <v>6</v>
      </c>
      <c r="K112" s="70">
        <f>'DY Def'!H$5</f>
        <v>7</v>
      </c>
      <c r="L112" s="70">
        <f>'DY Def'!I$5</f>
        <v>8</v>
      </c>
      <c r="M112" s="70">
        <f>'DY Def'!J$5</f>
        <v>9</v>
      </c>
      <c r="N112" s="70">
        <f>'DY Def'!K$5</f>
        <v>10</v>
      </c>
      <c r="O112" s="70">
        <f>'DY Def'!L$5</f>
        <v>11</v>
      </c>
      <c r="P112" s="70">
        <f>'DY Def'!M$5</f>
        <v>12</v>
      </c>
      <c r="Q112" s="70">
        <f>'DY Def'!N$5</f>
        <v>13</v>
      </c>
      <c r="R112" s="70">
        <f>'DY Def'!O$5</f>
        <v>14</v>
      </c>
      <c r="S112" s="70">
        <f>'DY Def'!P$5</f>
        <v>15</v>
      </c>
      <c r="T112" s="70">
        <f>'DY Def'!Q$5</f>
        <v>16</v>
      </c>
      <c r="U112" s="70">
        <f>'DY Def'!R$5</f>
        <v>17</v>
      </c>
      <c r="V112" s="70">
        <f>'DY Def'!S$5</f>
        <v>18</v>
      </c>
      <c r="W112" s="70">
        <f>'DY Def'!T$5</f>
        <v>19</v>
      </c>
      <c r="X112" s="70">
        <f>'DY Def'!U$5</f>
        <v>20</v>
      </c>
      <c r="Y112" s="70">
        <f>'DY Def'!V$5</f>
        <v>21</v>
      </c>
      <c r="Z112" s="70">
        <f>'DY Def'!W$5</f>
        <v>22</v>
      </c>
      <c r="AA112" s="70">
        <f>'DY Def'!X$5</f>
        <v>23</v>
      </c>
      <c r="AB112" s="70">
        <f>'DY Def'!Y$5</f>
        <v>24</v>
      </c>
      <c r="AC112" s="70">
        <f>'DY Def'!Z$5</f>
        <v>25</v>
      </c>
      <c r="AD112" s="70">
        <f>'DY Def'!AA$5</f>
        <v>26</v>
      </c>
      <c r="AE112" s="70">
        <f>'DY Def'!AB$5</f>
        <v>27</v>
      </c>
      <c r="AF112" s="70">
        <f>'DY Def'!AC$5</f>
        <v>28</v>
      </c>
      <c r="AG112" s="70">
        <f>'DY Def'!AD$5</f>
        <v>29</v>
      </c>
      <c r="AH112" s="70">
        <f>'DY Def'!AE$5</f>
        <v>30</v>
      </c>
      <c r="AI112" s="64"/>
    </row>
    <row r="113" spans="2:35" x14ac:dyDescent="0.2">
      <c r="B113" s="24">
        <f>'Summary TC'!B113</f>
        <v>0</v>
      </c>
      <c r="C113" s="24">
        <f>'Summary TC'!C113</f>
        <v>0</v>
      </c>
      <c r="D113" s="186">
        <f>'MEG Def'!$H7</f>
        <v>0</v>
      </c>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9"/>
    </row>
    <row r="114" spans="2:35" s="233" customFormat="1" x14ac:dyDescent="0.2">
      <c r="B114" s="24" t="str">
        <f>'Summary TC'!B114</f>
        <v/>
      </c>
      <c r="C114" s="24">
        <f>'Summary TC'!C114</f>
        <v>0</v>
      </c>
      <c r="D114" s="232" t="s">
        <v>56</v>
      </c>
      <c r="E114" s="98" t="str">
        <f t="shared" ref="E114:AH114" si="14">IF($D113="Savings Phase-Down",E15," ")</f>
        <v xml:space="preserve"> </v>
      </c>
      <c r="F114" s="98" t="str">
        <f t="shared" si="14"/>
        <v xml:space="preserve"> </v>
      </c>
      <c r="G114" s="98" t="str">
        <f t="shared" si="14"/>
        <v xml:space="preserve"> </v>
      </c>
      <c r="H114" s="98" t="str">
        <f t="shared" si="14"/>
        <v xml:space="preserve"> </v>
      </c>
      <c r="I114" s="98" t="str">
        <f t="shared" si="14"/>
        <v xml:space="preserve"> </v>
      </c>
      <c r="J114" s="98" t="str">
        <f t="shared" si="14"/>
        <v xml:space="preserve"> </v>
      </c>
      <c r="K114" s="98" t="str">
        <f t="shared" si="14"/>
        <v xml:space="preserve"> </v>
      </c>
      <c r="L114" s="98" t="str">
        <f t="shared" si="14"/>
        <v xml:space="preserve"> </v>
      </c>
      <c r="M114" s="98" t="str">
        <f t="shared" si="14"/>
        <v xml:space="preserve"> </v>
      </c>
      <c r="N114" s="98" t="str">
        <f t="shared" si="14"/>
        <v xml:space="preserve"> </v>
      </c>
      <c r="O114" s="98" t="str">
        <f t="shared" si="14"/>
        <v xml:space="preserve"> </v>
      </c>
      <c r="P114" s="98" t="str">
        <f t="shared" si="14"/>
        <v xml:space="preserve"> </v>
      </c>
      <c r="Q114" s="98" t="str">
        <f t="shared" si="14"/>
        <v xml:space="preserve"> </v>
      </c>
      <c r="R114" s="98" t="str">
        <f t="shared" si="14"/>
        <v xml:space="preserve"> </v>
      </c>
      <c r="S114" s="98" t="str">
        <f t="shared" si="14"/>
        <v xml:space="preserve"> </v>
      </c>
      <c r="T114" s="98" t="str">
        <f t="shared" si="14"/>
        <v xml:space="preserve"> </v>
      </c>
      <c r="U114" s="98" t="str">
        <f t="shared" si="14"/>
        <v xml:space="preserve"> </v>
      </c>
      <c r="V114" s="98" t="str">
        <f t="shared" si="14"/>
        <v xml:space="preserve"> </v>
      </c>
      <c r="W114" s="98" t="str">
        <f t="shared" si="14"/>
        <v xml:space="preserve"> </v>
      </c>
      <c r="X114" s="98" t="str">
        <f t="shared" si="14"/>
        <v xml:space="preserve"> </v>
      </c>
      <c r="Y114" s="98" t="str">
        <f t="shared" si="14"/>
        <v xml:space="preserve"> </v>
      </c>
      <c r="Z114" s="98" t="str">
        <f t="shared" si="14"/>
        <v xml:space="preserve"> </v>
      </c>
      <c r="AA114" s="98" t="str">
        <f t="shared" si="14"/>
        <v xml:space="preserve"> </v>
      </c>
      <c r="AB114" s="98" t="str">
        <f t="shared" si="14"/>
        <v xml:space="preserve"> </v>
      </c>
      <c r="AC114" s="98" t="str">
        <f t="shared" si="14"/>
        <v xml:space="preserve"> </v>
      </c>
      <c r="AD114" s="98" t="str">
        <f t="shared" si="14"/>
        <v xml:space="preserve"> </v>
      </c>
      <c r="AE114" s="98" t="str">
        <f t="shared" si="14"/>
        <v xml:space="preserve"> </v>
      </c>
      <c r="AF114" s="98" t="str">
        <f t="shared" si="14"/>
        <v xml:space="preserve"> </v>
      </c>
      <c r="AG114" s="98" t="str">
        <f t="shared" si="14"/>
        <v xml:space="preserve"> </v>
      </c>
      <c r="AH114" s="98" t="str">
        <f t="shared" si="14"/>
        <v xml:space="preserve"> </v>
      </c>
      <c r="AI114" s="82"/>
    </row>
    <row r="115" spans="2:35" s="233" customFormat="1" x14ac:dyDescent="0.2">
      <c r="B115" s="24">
        <f>'Summary TC'!B115</f>
        <v>0</v>
      </c>
      <c r="C115" s="24">
        <f>'Summary TC'!C115</f>
        <v>0</v>
      </c>
      <c r="D115" s="232" t="s">
        <v>57</v>
      </c>
      <c r="E115" s="98" t="str">
        <f t="shared" ref="E115:AH115" si="15">IF($D113="Savings Phase-Down",E88," ")</f>
        <v xml:space="preserve"> </v>
      </c>
      <c r="F115" s="98" t="str">
        <f t="shared" si="15"/>
        <v xml:space="preserve"> </v>
      </c>
      <c r="G115" s="98" t="str">
        <f t="shared" si="15"/>
        <v xml:space="preserve"> </v>
      </c>
      <c r="H115" s="98" t="str">
        <f t="shared" si="15"/>
        <v xml:space="preserve"> </v>
      </c>
      <c r="I115" s="98" t="str">
        <f t="shared" si="15"/>
        <v xml:space="preserve"> </v>
      </c>
      <c r="J115" s="98" t="str">
        <f t="shared" si="15"/>
        <v xml:space="preserve"> </v>
      </c>
      <c r="K115" s="98" t="str">
        <f t="shared" si="15"/>
        <v xml:space="preserve"> </v>
      </c>
      <c r="L115" s="98" t="str">
        <f t="shared" si="15"/>
        <v xml:space="preserve"> </v>
      </c>
      <c r="M115" s="98" t="str">
        <f t="shared" si="15"/>
        <v xml:space="preserve"> </v>
      </c>
      <c r="N115" s="98" t="str">
        <f t="shared" si="15"/>
        <v xml:space="preserve"> </v>
      </c>
      <c r="O115" s="98" t="str">
        <f t="shared" si="15"/>
        <v xml:space="preserve"> </v>
      </c>
      <c r="P115" s="98" t="str">
        <f t="shared" si="15"/>
        <v xml:space="preserve"> </v>
      </c>
      <c r="Q115" s="98" t="str">
        <f t="shared" si="15"/>
        <v xml:space="preserve"> </v>
      </c>
      <c r="R115" s="98" t="str">
        <f t="shared" si="15"/>
        <v xml:space="preserve"> </v>
      </c>
      <c r="S115" s="98" t="str">
        <f t="shared" si="15"/>
        <v xml:space="preserve"> </v>
      </c>
      <c r="T115" s="98" t="str">
        <f t="shared" si="15"/>
        <v xml:space="preserve"> </v>
      </c>
      <c r="U115" s="98" t="str">
        <f t="shared" si="15"/>
        <v xml:space="preserve"> </v>
      </c>
      <c r="V115" s="98" t="str">
        <f t="shared" si="15"/>
        <v xml:space="preserve"> </v>
      </c>
      <c r="W115" s="98" t="str">
        <f t="shared" si="15"/>
        <v xml:space="preserve"> </v>
      </c>
      <c r="X115" s="98" t="str">
        <f t="shared" si="15"/>
        <v xml:space="preserve"> </v>
      </c>
      <c r="Y115" s="98" t="str">
        <f t="shared" si="15"/>
        <v xml:space="preserve"> </v>
      </c>
      <c r="Z115" s="98" t="str">
        <f t="shared" si="15"/>
        <v xml:space="preserve"> </v>
      </c>
      <c r="AA115" s="98" t="str">
        <f t="shared" si="15"/>
        <v xml:space="preserve"> </v>
      </c>
      <c r="AB115" s="98" t="str">
        <f t="shared" si="15"/>
        <v xml:space="preserve"> </v>
      </c>
      <c r="AC115" s="98" t="str">
        <f t="shared" si="15"/>
        <v xml:space="preserve"> </v>
      </c>
      <c r="AD115" s="98" t="str">
        <f t="shared" si="15"/>
        <v xml:space="preserve"> </v>
      </c>
      <c r="AE115" s="98" t="str">
        <f t="shared" si="15"/>
        <v xml:space="preserve"> </v>
      </c>
      <c r="AF115" s="98" t="str">
        <f t="shared" si="15"/>
        <v xml:space="preserve"> </v>
      </c>
      <c r="AG115" s="98" t="str">
        <f t="shared" si="15"/>
        <v xml:space="preserve"> </v>
      </c>
      <c r="AH115" s="98" t="str">
        <f t="shared" si="15"/>
        <v xml:space="preserve"> </v>
      </c>
      <c r="AI115" s="82"/>
    </row>
    <row r="116" spans="2:35" s="233" customFormat="1" x14ac:dyDescent="0.2">
      <c r="B116" s="24" t="str">
        <f>'Summary TC'!B116</f>
        <v>Difference</v>
      </c>
      <c r="C116" s="24">
        <f>'Summary TC'!C116</f>
        <v>0</v>
      </c>
      <c r="D116" s="232"/>
      <c r="E116" s="98">
        <f>IFERROR(E114-E115,0)</f>
        <v>0</v>
      </c>
      <c r="F116" s="98">
        <f t="shared" ref="F116:AC116" si="16">IFERROR(F114-F115,0)</f>
        <v>0</v>
      </c>
      <c r="G116" s="98">
        <f t="shared" si="16"/>
        <v>0</v>
      </c>
      <c r="H116" s="98">
        <f t="shared" si="16"/>
        <v>0</v>
      </c>
      <c r="I116" s="98">
        <f t="shared" si="16"/>
        <v>0</v>
      </c>
      <c r="J116" s="98">
        <f t="shared" si="16"/>
        <v>0</v>
      </c>
      <c r="K116" s="98">
        <f t="shared" si="16"/>
        <v>0</v>
      </c>
      <c r="L116" s="98">
        <f t="shared" si="16"/>
        <v>0</v>
      </c>
      <c r="M116" s="98">
        <f t="shared" si="16"/>
        <v>0</v>
      </c>
      <c r="N116" s="98">
        <f t="shared" si="16"/>
        <v>0</v>
      </c>
      <c r="O116" s="98">
        <f t="shared" si="16"/>
        <v>0</v>
      </c>
      <c r="P116" s="98">
        <f t="shared" si="16"/>
        <v>0</v>
      </c>
      <c r="Q116" s="98">
        <f t="shared" si="16"/>
        <v>0</v>
      </c>
      <c r="R116" s="98">
        <f t="shared" si="16"/>
        <v>0</v>
      </c>
      <c r="S116" s="98">
        <f t="shared" si="16"/>
        <v>0</v>
      </c>
      <c r="T116" s="98">
        <f t="shared" si="16"/>
        <v>0</v>
      </c>
      <c r="U116" s="98">
        <f t="shared" si="16"/>
        <v>0</v>
      </c>
      <c r="V116" s="98">
        <f t="shared" si="16"/>
        <v>0</v>
      </c>
      <c r="W116" s="98">
        <f t="shared" si="16"/>
        <v>0</v>
      </c>
      <c r="X116" s="98">
        <f t="shared" si="16"/>
        <v>0</v>
      </c>
      <c r="Y116" s="98">
        <f t="shared" si="16"/>
        <v>0</v>
      </c>
      <c r="Z116" s="98">
        <f t="shared" si="16"/>
        <v>0</v>
      </c>
      <c r="AA116" s="98">
        <f t="shared" si="16"/>
        <v>0</v>
      </c>
      <c r="AB116" s="98">
        <f t="shared" si="16"/>
        <v>0</v>
      </c>
      <c r="AC116" s="98">
        <f t="shared" si="16"/>
        <v>0</v>
      </c>
      <c r="AD116" s="98">
        <f>IFERROR(AD114-AD115,0)</f>
        <v>0</v>
      </c>
      <c r="AE116" s="98">
        <f>IFERROR(AE114-AE115,0)</f>
        <v>0</v>
      </c>
      <c r="AF116" s="98">
        <f>IFERROR(AF114-AF115,0)</f>
        <v>0</v>
      </c>
      <c r="AG116" s="98">
        <f>IFERROR(AG114-AG115,0)</f>
        <v>0</v>
      </c>
      <c r="AH116" s="98">
        <f>IFERROR(AH114-AH115,0)</f>
        <v>0</v>
      </c>
      <c r="AI116" s="82"/>
    </row>
    <row r="117" spans="2:35" x14ac:dyDescent="0.2">
      <c r="B117" s="24" t="str">
        <f>'Summary TC'!B117</f>
        <v>Phase-Down Percentage</v>
      </c>
      <c r="C117" s="24">
        <f>'Summary TC'!C117</f>
        <v>0</v>
      </c>
      <c r="D117" s="231"/>
      <c r="E117" s="212">
        <f>'Summary TC'!E117</f>
        <v>0</v>
      </c>
      <c r="F117" s="212">
        <f>'Summary TC'!F117</f>
        <v>0</v>
      </c>
      <c r="G117" s="212">
        <f>'Summary TC'!G117</f>
        <v>0</v>
      </c>
      <c r="H117" s="212">
        <f>'Summary TC'!H117</f>
        <v>0</v>
      </c>
      <c r="I117" s="212">
        <f>'Summary TC'!I117</f>
        <v>0</v>
      </c>
      <c r="J117" s="212">
        <f>'Summary TC'!J117</f>
        <v>0</v>
      </c>
      <c r="K117" s="212">
        <f>'Summary TC'!K117</f>
        <v>0</v>
      </c>
      <c r="L117" s="212">
        <f>'Summary TC'!L117</f>
        <v>0</v>
      </c>
      <c r="M117" s="212">
        <f>'Summary TC'!M117</f>
        <v>0</v>
      </c>
      <c r="N117" s="212">
        <f>'Summary TC'!N117</f>
        <v>0</v>
      </c>
      <c r="O117" s="212">
        <f>'Summary TC'!O117</f>
        <v>0</v>
      </c>
      <c r="P117" s="212">
        <f>'Summary TC'!P117</f>
        <v>0</v>
      </c>
      <c r="Q117" s="212">
        <f>'Summary TC'!Q117</f>
        <v>0</v>
      </c>
      <c r="R117" s="212">
        <f>'Summary TC'!R117</f>
        <v>0</v>
      </c>
      <c r="S117" s="212">
        <f>'Summary TC'!S117</f>
        <v>0</v>
      </c>
      <c r="T117" s="212">
        <f>'Summary TC'!T117</f>
        <v>0</v>
      </c>
      <c r="U117" s="212">
        <f>'Summary TC'!U117</f>
        <v>0</v>
      </c>
      <c r="V117" s="212">
        <f>'Summary TC'!V117</f>
        <v>0</v>
      </c>
      <c r="W117" s="212">
        <f>'Summary TC'!W117</f>
        <v>0</v>
      </c>
      <c r="X117" s="212">
        <f>'Summary TC'!X117</f>
        <v>0</v>
      </c>
      <c r="Y117" s="212">
        <f>'Summary TC'!Y117</f>
        <v>0</v>
      </c>
      <c r="Z117" s="212">
        <f>'Summary TC'!Z117</f>
        <v>0</v>
      </c>
      <c r="AA117" s="212">
        <f>'Summary TC'!AA117</f>
        <v>0</v>
      </c>
      <c r="AB117" s="212">
        <f>'Summary TC'!AB117</f>
        <v>0</v>
      </c>
      <c r="AC117" s="212">
        <f>'Summary TC'!AC117</f>
        <v>0</v>
      </c>
      <c r="AD117" s="212">
        <f>'Summary TC'!AD117</f>
        <v>0</v>
      </c>
      <c r="AE117" s="212">
        <f>'Summary TC'!AE117</f>
        <v>0</v>
      </c>
      <c r="AF117" s="212">
        <f>'Summary TC'!AF117</f>
        <v>0</v>
      </c>
      <c r="AG117" s="212">
        <f>'Summary TC'!AG117</f>
        <v>0</v>
      </c>
      <c r="AH117" s="212">
        <f>'Summary TC'!AH117</f>
        <v>0</v>
      </c>
      <c r="AI117" s="83"/>
    </row>
    <row r="118" spans="2:35" s="230" customFormat="1" x14ac:dyDescent="0.2">
      <c r="B118" s="24" t="str">
        <f>'Summary TC'!B118</f>
        <v>Savings Reduction</v>
      </c>
      <c r="C118" s="24">
        <f>'Summary TC'!C118</f>
        <v>0</v>
      </c>
      <c r="D118" s="234"/>
      <c r="E118" s="98">
        <f>IF((E116&gt;0),(1-E117)*E116,0)</f>
        <v>0</v>
      </c>
      <c r="F118" s="98">
        <f t="shared" ref="F118:AC118" si="17">IF((F116&gt;0),(1-F117)*F116,0)</f>
        <v>0</v>
      </c>
      <c r="G118" s="98">
        <f t="shared" si="17"/>
        <v>0</v>
      </c>
      <c r="H118" s="98">
        <f t="shared" si="17"/>
        <v>0</v>
      </c>
      <c r="I118" s="98">
        <f t="shared" si="17"/>
        <v>0</v>
      </c>
      <c r="J118" s="98">
        <f t="shared" si="17"/>
        <v>0</v>
      </c>
      <c r="K118" s="98">
        <f t="shared" si="17"/>
        <v>0</v>
      </c>
      <c r="L118" s="98">
        <f t="shared" si="17"/>
        <v>0</v>
      </c>
      <c r="M118" s="98">
        <f t="shared" si="17"/>
        <v>0</v>
      </c>
      <c r="N118" s="98">
        <f t="shared" si="17"/>
        <v>0</v>
      </c>
      <c r="O118" s="98">
        <f t="shared" si="17"/>
        <v>0</v>
      </c>
      <c r="P118" s="98">
        <f t="shared" si="17"/>
        <v>0</v>
      </c>
      <c r="Q118" s="98">
        <f t="shared" si="17"/>
        <v>0</v>
      </c>
      <c r="R118" s="98">
        <f t="shared" si="17"/>
        <v>0</v>
      </c>
      <c r="S118" s="98">
        <f t="shared" si="17"/>
        <v>0</v>
      </c>
      <c r="T118" s="98">
        <f t="shared" si="17"/>
        <v>0</v>
      </c>
      <c r="U118" s="98">
        <f t="shared" si="17"/>
        <v>0</v>
      </c>
      <c r="V118" s="98">
        <f t="shared" si="17"/>
        <v>0</v>
      </c>
      <c r="W118" s="98">
        <f t="shared" si="17"/>
        <v>0</v>
      </c>
      <c r="X118" s="98">
        <f t="shared" si="17"/>
        <v>0</v>
      </c>
      <c r="Y118" s="98">
        <f t="shared" si="17"/>
        <v>0</v>
      </c>
      <c r="Z118" s="98">
        <f t="shared" si="17"/>
        <v>0</v>
      </c>
      <c r="AA118" s="98">
        <f t="shared" si="17"/>
        <v>0</v>
      </c>
      <c r="AB118" s="98">
        <f t="shared" si="17"/>
        <v>0</v>
      </c>
      <c r="AC118" s="98">
        <f t="shared" si="17"/>
        <v>0</v>
      </c>
      <c r="AD118" s="98">
        <f>IF((AD116&gt;0),(1-AD117)*AD116,0)</f>
        <v>0</v>
      </c>
      <c r="AE118" s="98">
        <f>IF((AE116&gt;0),(1-AE117)*AE116,0)</f>
        <v>0</v>
      </c>
      <c r="AF118" s="98">
        <f>IF((AF116&gt;0),(1-AF117)*AF116,0)</f>
        <v>0</v>
      </c>
      <c r="AG118" s="98">
        <f>IF((AG116&gt;0),(1-AG117)*AG116,0)</f>
        <v>0</v>
      </c>
      <c r="AH118" s="98">
        <f>IF((AH116&gt;0),(1-AH117)*AH116,0)</f>
        <v>0</v>
      </c>
      <c r="AI118" s="84"/>
    </row>
    <row r="119" spans="2:35" x14ac:dyDescent="0.2">
      <c r="B119" s="24">
        <f>'Summary TC'!B119</f>
        <v>0</v>
      </c>
      <c r="C119" s="24">
        <f>'Summary TC'!C119</f>
        <v>0</v>
      </c>
      <c r="D119" s="186">
        <f>'MEG Def'!$H8</f>
        <v>0</v>
      </c>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9"/>
    </row>
    <row r="120" spans="2:35" x14ac:dyDescent="0.2">
      <c r="B120" s="24" t="str">
        <f>'Summary TC'!B120</f>
        <v/>
      </c>
      <c r="C120" s="24">
        <f>'Summary TC'!C120</f>
        <v>0</v>
      </c>
      <c r="D120" s="152" t="s">
        <v>56</v>
      </c>
      <c r="E120" s="98" t="str">
        <f t="shared" ref="E120:AH120" si="18">IF($D119="Savings Phase-Down",E19," ")</f>
        <v xml:space="preserve"> </v>
      </c>
      <c r="F120" s="98" t="str">
        <f t="shared" si="18"/>
        <v xml:space="preserve"> </v>
      </c>
      <c r="G120" s="98" t="str">
        <f t="shared" si="18"/>
        <v xml:space="preserve"> </v>
      </c>
      <c r="H120" s="98" t="str">
        <f t="shared" si="18"/>
        <v xml:space="preserve"> </v>
      </c>
      <c r="I120" s="98" t="str">
        <f t="shared" si="18"/>
        <v xml:space="preserve"> </v>
      </c>
      <c r="J120" s="98" t="str">
        <f t="shared" si="18"/>
        <v xml:space="preserve"> </v>
      </c>
      <c r="K120" s="98" t="str">
        <f t="shared" si="18"/>
        <v xml:space="preserve"> </v>
      </c>
      <c r="L120" s="98" t="str">
        <f t="shared" si="18"/>
        <v xml:space="preserve"> </v>
      </c>
      <c r="M120" s="98" t="str">
        <f t="shared" si="18"/>
        <v xml:space="preserve"> </v>
      </c>
      <c r="N120" s="98" t="str">
        <f t="shared" si="18"/>
        <v xml:space="preserve"> </v>
      </c>
      <c r="O120" s="98" t="str">
        <f t="shared" si="18"/>
        <v xml:space="preserve"> </v>
      </c>
      <c r="P120" s="98" t="str">
        <f t="shared" si="18"/>
        <v xml:space="preserve"> </v>
      </c>
      <c r="Q120" s="98" t="str">
        <f t="shared" si="18"/>
        <v xml:space="preserve"> </v>
      </c>
      <c r="R120" s="98" t="str">
        <f t="shared" si="18"/>
        <v xml:space="preserve"> </v>
      </c>
      <c r="S120" s="98" t="str">
        <f t="shared" si="18"/>
        <v xml:space="preserve"> </v>
      </c>
      <c r="T120" s="98" t="str">
        <f t="shared" si="18"/>
        <v xml:space="preserve"> </v>
      </c>
      <c r="U120" s="98" t="str">
        <f t="shared" si="18"/>
        <v xml:space="preserve"> </v>
      </c>
      <c r="V120" s="98" t="str">
        <f t="shared" si="18"/>
        <v xml:space="preserve"> </v>
      </c>
      <c r="W120" s="98" t="str">
        <f t="shared" si="18"/>
        <v xml:space="preserve"> </v>
      </c>
      <c r="X120" s="98" t="str">
        <f t="shared" si="18"/>
        <v xml:space="preserve"> </v>
      </c>
      <c r="Y120" s="98" t="str">
        <f t="shared" si="18"/>
        <v xml:space="preserve"> </v>
      </c>
      <c r="Z120" s="98" t="str">
        <f t="shared" si="18"/>
        <v xml:space="preserve"> </v>
      </c>
      <c r="AA120" s="98" t="str">
        <f t="shared" si="18"/>
        <v xml:space="preserve"> </v>
      </c>
      <c r="AB120" s="98" t="str">
        <f t="shared" si="18"/>
        <v xml:space="preserve"> </v>
      </c>
      <c r="AC120" s="98" t="str">
        <f t="shared" si="18"/>
        <v xml:space="preserve"> </v>
      </c>
      <c r="AD120" s="98" t="str">
        <f t="shared" si="18"/>
        <v xml:space="preserve"> </v>
      </c>
      <c r="AE120" s="98" t="str">
        <f t="shared" si="18"/>
        <v xml:space="preserve"> </v>
      </c>
      <c r="AF120" s="98" t="str">
        <f t="shared" si="18"/>
        <v xml:space="preserve"> </v>
      </c>
      <c r="AG120" s="98" t="str">
        <f t="shared" si="18"/>
        <v xml:space="preserve"> </v>
      </c>
      <c r="AH120" s="98" t="str">
        <f t="shared" si="18"/>
        <v xml:space="preserve"> </v>
      </c>
      <c r="AI120" s="85"/>
    </row>
    <row r="121" spans="2:35" x14ac:dyDescent="0.2">
      <c r="B121" s="24">
        <f>'Summary TC'!B121</f>
        <v>0</v>
      </c>
      <c r="C121" s="24">
        <f>'Summary TC'!C121</f>
        <v>0</v>
      </c>
      <c r="D121" s="152" t="s">
        <v>57</v>
      </c>
      <c r="E121" s="98" t="str">
        <f t="shared" ref="E121:AH121" si="19">IF($D119="Savings Phase-Down",E89," ")</f>
        <v xml:space="preserve"> </v>
      </c>
      <c r="F121" s="98" t="str">
        <f t="shared" si="19"/>
        <v xml:space="preserve"> </v>
      </c>
      <c r="G121" s="98" t="str">
        <f t="shared" si="19"/>
        <v xml:space="preserve"> </v>
      </c>
      <c r="H121" s="98" t="str">
        <f t="shared" si="19"/>
        <v xml:space="preserve"> </v>
      </c>
      <c r="I121" s="98" t="str">
        <f t="shared" si="19"/>
        <v xml:space="preserve"> </v>
      </c>
      <c r="J121" s="98" t="str">
        <f t="shared" si="19"/>
        <v xml:space="preserve"> </v>
      </c>
      <c r="K121" s="98" t="str">
        <f t="shared" si="19"/>
        <v xml:space="preserve"> </v>
      </c>
      <c r="L121" s="98" t="str">
        <f t="shared" si="19"/>
        <v xml:space="preserve"> </v>
      </c>
      <c r="M121" s="98" t="str">
        <f t="shared" si="19"/>
        <v xml:space="preserve"> </v>
      </c>
      <c r="N121" s="98" t="str">
        <f t="shared" si="19"/>
        <v xml:space="preserve"> </v>
      </c>
      <c r="O121" s="98" t="str">
        <f t="shared" si="19"/>
        <v xml:space="preserve"> </v>
      </c>
      <c r="P121" s="98" t="str">
        <f t="shared" si="19"/>
        <v xml:space="preserve"> </v>
      </c>
      <c r="Q121" s="98" t="str">
        <f t="shared" si="19"/>
        <v xml:space="preserve"> </v>
      </c>
      <c r="R121" s="98" t="str">
        <f t="shared" si="19"/>
        <v xml:space="preserve"> </v>
      </c>
      <c r="S121" s="98" t="str">
        <f t="shared" si="19"/>
        <v xml:space="preserve"> </v>
      </c>
      <c r="T121" s="98" t="str">
        <f t="shared" si="19"/>
        <v xml:space="preserve"> </v>
      </c>
      <c r="U121" s="98" t="str">
        <f t="shared" si="19"/>
        <v xml:space="preserve"> </v>
      </c>
      <c r="V121" s="98" t="str">
        <f t="shared" si="19"/>
        <v xml:space="preserve"> </v>
      </c>
      <c r="W121" s="98" t="str">
        <f t="shared" si="19"/>
        <v xml:space="preserve"> </v>
      </c>
      <c r="X121" s="98" t="str">
        <f t="shared" si="19"/>
        <v xml:space="preserve"> </v>
      </c>
      <c r="Y121" s="98" t="str">
        <f t="shared" si="19"/>
        <v xml:space="preserve"> </v>
      </c>
      <c r="Z121" s="98" t="str">
        <f t="shared" si="19"/>
        <v xml:space="preserve"> </v>
      </c>
      <c r="AA121" s="98" t="str">
        <f t="shared" si="19"/>
        <v xml:space="preserve"> </v>
      </c>
      <c r="AB121" s="98" t="str">
        <f t="shared" si="19"/>
        <v xml:space="preserve"> </v>
      </c>
      <c r="AC121" s="98" t="str">
        <f t="shared" si="19"/>
        <v xml:space="preserve"> </v>
      </c>
      <c r="AD121" s="98" t="str">
        <f t="shared" si="19"/>
        <v xml:space="preserve"> </v>
      </c>
      <c r="AE121" s="98" t="str">
        <f t="shared" si="19"/>
        <v xml:space="preserve"> </v>
      </c>
      <c r="AF121" s="98" t="str">
        <f t="shared" si="19"/>
        <v xml:space="preserve"> </v>
      </c>
      <c r="AG121" s="98" t="str">
        <f t="shared" si="19"/>
        <v xml:space="preserve"> </v>
      </c>
      <c r="AH121" s="98" t="str">
        <f t="shared" si="19"/>
        <v xml:space="preserve"> </v>
      </c>
      <c r="AI121" s="85"/>
    </row>
    <row r="122" spans="2:35" x14ac:dyDescent="0.2">
      <c r="B122" s="24" t="str">
        <f>'Summary TC'!B122</f>
        <v>Difference</v>
      </c>
      <c r="C122" s="24">
        <f>'Summary TC'!C122</f>
        <v>0</v>
      </c>
      <c r="D122" s="231"/>
      <c r="E122" s="98">
        <f>IFERROR(E120-E121,0)</f>
        <v>0</v>
      </c>
      <c r="F122" s="98">
        <f t="shared" ref="F122:AC122" si="20">IFERROR(F120-F121,0)</f>
        <v>0</v>
      </c>
      <c r="G122" s="98">
        <f t="shared" si="20"/>
        <v>0</v>
      </c>
      <c r="H122" s="98">
        <f t="shared" si="20"/>
        <v>0</v>
      </c>
      <c r="I122" s="98">
        <f t="shared" si="20"/>
        <v>0</v>
      </c>
      <c r="J122" s="98">
        <f t="shared" si="20"/>
        <v>0</v>
      </c>
      <c r="K122" s="98">
        <f t="shared" si="20"/>
        <v>0</v>
      </c>
      <c r="L122" s="98">
        <f t="shared" si="20"/>
        <v>0</v>
      </c>
      <c r="M122" s="98">
        <f t="shared" si="20"/>
        <v>0</v>
      </c>
      <c r="N122" s="98">
        <f t="shared" si="20"/>
        <v>0</v>
      </c>
      <c r="O122" s="98">
        <f t="shared" si="20"/>
        <v>0</v>
      </c>
      <c r="P122" s="98">
        <f t="shared" si="20"/>
        <v>0</v>
      </c>
      <c r="Q122" s="98">
        <f t="shared" si="20"/>
        <v>0</v>
      </c>
      <c r="R122" s="98">
        <f t="shared" si="20"/>
        <v>0</v>
      </c>
      <c r="S122" s="98">
        <f t="shared" si="20"/>
        <v>0</v>
      </c>
      <c r="T122" s="98">
        <f t="shared" si="20"/>
        <v>0</v>
      </c>
      <c r="U122" s="98">
        <f t="shared" si="20"/>
        <v>0</v>
      </c>
      <c r="V122" s="98">
        <f t="shared" si="20"/>
        <v>0</v>
      </c>
      <c r="W122" s="98">
        <f t="shared" si="20"/>
        <v>0</v>
      </c>
      <c r="X122" s="98">
        <f t="shared" si="20"/>
        <v>0</v>
      </c>
      <c r="Y122" s="98">
        <f t="shared" si="20"/>
        <v>0</v>
      </c>
      <c r="Z122" s="98">
        <f t="shared" si="20"/>
        <v>0</v>
      </c>
      <c r="AA122" s="98">
        <f t="shared" si="20"/>
        <v>0</v>
      </c>
      <c r="AB122" s="98">
        <f t="shared" si="20"/>
        <v>0</v>
      </c>
      <c r="AC122" s="98">
        <f t="shared" si="20"/>
        <v>0</v>
      </c>
      <c r="AD122" s="98">
        <f>IFERROR(AD120-AD121,0)</f>
        <v>0</v>
      </c>
      <c r="AE122" s="98">
        <f>IFERROR(AE120-AE121,0)</f>
        <v>0</v>
      </c>
      <c r="AF122" s="98">
        <f>IFERROR(AF120-AF121,0)</f>
        <v>0</v>
      </c>
      <c r="AG122" s="98">
        <f>IFERROR(AG120-AG121,0)</f>
        <v>0</v>
      </c>
      <c r="AH122" s="98">
        <f>IFERROR(AH120-AH121,0)</f>
        <v>0</v>
      </c>
      <c r="AI122" s="85"/>
    </row>
    <row r="123" spans="2:35" x14ac:dyDescent="0.2">
      <c r="B123" s="24" t="str">
        <f>'Summary TC'!B123</f>
        <v>Phase-Down Percentage</v>
      </c>
      <c r="C123" s="24">
        <f>'Summary TC'!C123</f>
        <v>0</v>
      </c>
      <c r="D123" s="231"/>
      <c r="E123" s="212">
        <f>'Summary TC'!E123</f>
        <v>0</v>
      </c>
      <c r="F123" s="212">
        <f>'Summary TC'!F123</f>
        <v>0</v>
      </c>
      <c r="G123" s="212">
        <f>'Summary TC'!G123</f>
        <v>0</v>
      </c>
      <c r="H123" s="212">
        <f>'Summary TC'!H123</f>
        <v>0</v>
      </c>
      <c r="I123" s="212">
        <f>'Summary TC'!I123</f>
        <v>0</v>
      </c>
      <c r="J123" s="212">
        <f>'Summary TC'!J123</f>
        <v>0</v>
      </c>
      <c r="K123" s="212">
        <f>'Summary TC'!K123</f>
        <v>0</v>
      </c>
      <c r="L123" s="212">
        <f>'Summary TC'!L123</f>
        <v>0</v>
      </c>
      <c r="M123" s="212">
        <f>'Summary TC'!M123</f>
        <v>0</v>
      </c>
      <c r="N123" s="212">
        <f>'Summary TC'!N123</f>
        <v>0</v>
      </c>
      <c r="O123" s="212">
        <f>'Summary TC'!O123</f>
        <v>0</v>
      </c>
      <c r="P123" s="212">
        <f>'Summary TC'!P123</f>
        <v>0</v>
      </c>
      <c r="Q123" s="212">
        <f>'Summary TC'!Q123</f>
        <v>0</v>
      </c>
      <c r="R123" s="212">
        <f>'Summary TC'!R123</f>
        <v>0</v>
      </c>
      <c r="S123" s="212">
        <f>'Summary TC'!S123</f>
        <v>0</v>
      </c>
      <c r="T123" s="212">
        <f>'Summary TC'!T123</f>
        <v>0</v>
      </c>
      <c r="U123" s="212">
        <f>'Summary TC'!U123</f>
        <v>0</v>
      </c>
      <c r="V123" s="212">
        <f>'Summary TC'!V123</f>
        <v>0</v>
      </c>
      <c r="W123" s="212">
        <f>'Summary TC'!W123</f>
        <v>0</v>
      </c>
      <c r="X123" s="212">
        <f>'Summary TC'!X123</f>
        <v>0</v>
      </c>
      <c r="Y123" s="212">
        <f>'Summary TC'!Y123</f>
        <v>0</v>
      </c>
      <c r="Z123" s="212">
        <f>'Summary TC'!Z123</f>
        <v>0</v>
      </c>
      <c r="AA123" s="212">
        <f>'Summary TC'!AA123</f>
        <v>0</v>
      </c>
      <c r="AB123" s="212">
        <f>'Summary TC'!AB123</f>
        <v>0</v>
      </c>
      <c r="AC123" s="212">
        <f>'Summary TC'!AC123</f>
        <v>0</v>
      </c>
      <c r="AD123" s="212">
        <f>'Summary TC'!AD123</f>
        <v>0</v>
      </c>
      <c r="AE123" s="212">
        <f>'Summary TC'!AE123</f>
        <v>0</v>
      </c>
      <c r="AF123" s="212">
        <f>'Summary TC'!AF123</f>
        <v>0</v>
      </c>
      <c r="AG123" s="212">
        <f>'Summary TC'!AG123</f>
        <v>0</v>
      </c>
      <c r="AH123" s="212">
        <f>'Summary TC'!AH123</f>
        <v>0</v>
      </c>
      <c r="AI123" s="85"/>
    </row>
    <row r="124" spans="2:35" s="230" customFormat="1" x14ac:dyDescent="0.2">
      <c r="B124" s="24" t="str">
        <f>'Summary TC'!B124</f>
        <v>Savings Reduction</v>
      </c>
      <c r="C124" s="24">
        <f>'Summary TC'!C124</f>
        <v>0</v>
      </c>
      <c r="D124" s="234"/>
      <c r="E124" s="98">
        <f t="shared" ref="E124:AC124" si="21">IF((E122&gt;0),(1-E123)*E122,0)</f>
        <v>0</v>
      </c>
      <c r="F124" s="98">
        <f t="shared" si="21"/>
        <v>0</v>
      </c>
      <c r="G124" s="98">
        <f t="shared" si="21"/>
        <v>0</v>
      </c>
      <c r="H124" s="98">
        <f t="shared" si="21"/>
        <v>0</v>
      </c>
      <c r="I124" s="98">
        <f t="shared" si="21"/>
        <v>0</v>
      </c>
      <c r="J124" s="98">
        <f t="shared" si="21"/>
        <v>0</v>
      </c>
      <c r="K124" s="98">
        <f t="shared" si="21"/>
        <v>0</v>
      </c>
      <c r="L124" s="98">
        <f t="shared" si="21"/>
        <v>0</v>
      </c>
      <c r="M124" s="98">
        <f t="shared" si="21"/>
        <v>0</v>
      </c>
      <c r="N124" s="98">
        <f t="shared" si="21"/>
        <v>0</v>
      </c>
      <c r="O124" s="98">
        <f t="shared" si="21"/>
        <v>0</v>
      </c>
      <c r="P124" s="98">
        <f t="shared" si="21"/>
        <v>0</v>
      </c>
      <c r="Q124" s="98">
        <f t="shared" si="21"/>
        <v>0</v>
      </c>
      <c r="R124" s="98">
        <f t="shared" si="21"/>
        <v>0</v>
      </c>
      <c r="S124" s="98">
        <f t="shared" si="21"/>
        <v>0</v>
      </c>
      <c r="T124" s="98">
        <f t="shared" si="21"/>
        <v>0</v>
      </c>
      <c r="U124" s="98">
        <f t="shared" si="21"/>
        <v>0</v>
      </c>
      <c r="V124" s="98">
        <f t="shared" si="21"/>
        <v>0</v>
      </c>
      <c r="W124" s="98">
        <f t="shared" si="21"/>
        <v>0</v>
      </c>
      <c r="X124" s="98">
        <f t="shared" si="21"/>
        <v>0</v>
      </c>
      <c r="Y124" s="98">
        <f t="shared" si="21"/>
        <v>0</v>
      </c>
      <c r="Z124" s="98">
        <f t="shared" si="21"/>
        <v>0</v>
      </c>
      <c r="AA124" s="98">
        <f t="shared" si="21"/>
        <v>0</v>
      </c>
      <c r="AB124" s="98">
        <f t="shared" si="21"/>
        <v>0</v>
      </c>
      <c r="AC124" s="98">
        <f t="shared" si="21"/>
        <v>0</v>
      </c>
      <c r="AD124" s="98">
        <f>IF((AD122&gt;0),(1-AD123)*AD122,0)</f>
        <v>0</v>
      </c>
      <c r="AE124" s="98">
        <f>IF((AE122&gt;0),(1-AE123)*AE122,0)</f>
        <v>0</v>
      </c>
      <c r="AF124" s="98">
        <f>IF((AF122&gt;0),(1-AF123)*AF122,0)</f>
        <v>0</v>
      </c>
      <c r="AG124" s="98">
        <f>IF((AG122&gt;0),(1-AG123)*AG122,0)</f>
        <v>0</v>
      </c>
      <c r="AH124" s="98">
        <f>IF((AH122&gt;0),(1-AH123)*AH122,0)</f>
        <v>0</v>
      </c>
      <c r="AI124" s="84"/>
    </row>
    <row r="125" spans="2:35" x14ac:dyDescent="0.2">
      <c r="B125" s="24">
        <f>'Summary TC'!B125</f>
        <v>0</v>
      </c>
      <c r="C125" s="24">
        <f>'Summary TC'!C125</f>
        <v>0</v>
      </c>
      <c r="D125" s="186">
        <f>'MEG Def'!$H9</f>
        <v>0</v>
      </c>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85"/>
    </row>
    <row r="126" spans="2:35" x14ac:dyDescent="0.2">
      <c r="B126" s="24" t="str">
        <f>'Summary TC'!B126</f>
        <v/>
      </c>
      <c r="C126" s="24">
        <f>'Summary TC'!C126</f>
        <v>0</v>
      </c>
      <c r="D126" s="152" t="s">
        <v>56</v>
      </c>
      <c r="E126" s="98" t="str">
        <f t="shared" ref="E126:AH126" si="22">IF($D125="Savings Phase-Down",E23," ")</f>
        <v xml:space="preserve"> </v>
      </c>
      <c r="F126" s="98" t="str">
        <f t="shared" si="22"/>
        <v xml:space="preserve"> </v>
      </c>
      <c r="G126" s="98" t="str">
        <f t="shared" si="22"/>
        <v xml:space="preserve"> </v>
      </c>
      <c r="H126" s="98" t="str">
        <f t="shared" si="22"/>
        <v xml:space="preserve"> </v>
      </c>
      <c r="I126" s="98" t="str">
        <f t="shared" si="22"/>
        <v xml:space="preserve"> </v>
      </c>
      <c r="J126" s="98" t="str">
        <f t="shared" si="22"/>
        <v xml:space="preserve"> </v>
      </c>
      <c r="K126" s="98" t="str">
        <f t="shared" si="22"/>
        <v xml:space="preserve"> </v>
      </c>
      <c r="L126" s="98" t="str">
        <f t="shared" si="22"/>
        <v xml:space="preserve"> </v>
      </c>
      <c r="M126" s="98" t="str">
        <f t="shared" si="22"/>
        <v xml:space="preserve"> </v>
      </c>
      <c r="N126" s="98" t="str">
        <f t="shared" si="22"/>
        <v xml:space="preserve"> </v>
      </c>
      <c r="O126" s="98" t="str">
        <f t="shared" si="22"/>
        <v xml:space="preserve"> </v>
      </c>
      <c r="P126" s="98" t="str">
        <f t="shared" si="22"/>
        <v xml:space="preserve"> </v>
      </c>
      <c r="Q126" s="98" t="str">
        <f t="shared" si="22"/>
        <v xml:space="preserve"> </v>
      </c>
      <c r="R126" s="98" t="str">
        <f t="shared" si="22"/>
        <v xml:space="preserve"> </v>
      </c>
      <c r="S126" s="98" t="str">
        <f t="shared" si="22"/>
        <v xml:space="preserve"> </v>
      </c>
      <c r="T126" s="98" t="str">
        <f t="shared" si="22"/>
        <v xml:space="preserve"> </v>
      </c>
      <c r="U126" s="98" t="str">
        <f t="shared" si="22"/>
        <v xml:space="preserve"> </v>
      </c>
      <c r="V126" s="98" t="str">
        <f t="shared" si="22"/>
        <v xml:space="preserve"> </v>
      </c>
      <c r="W126" s="98" t="str">
        <f t="shared" si="22"/>
        <v xml:space="preserve"> </v>
      </c>
      <c r="X126" s="98" t="str">
        <f t="shared" si="22"/>
        <v xml:space="preserve"> </v>
      </c>
      <c r="Y126" s="98" t="str">
        <f t="shared" si="22"/>
        <v xml:space="preserve"> </v>
      </c>
      <c r="Z126" s="98" t="str">
        <f t="shared" si="22"/>
        <v xml:space="preserve"> </v>
      </c>
      <c r="AA126" s="98" t="str">
        <f t="shared" si="22"/>
        <v xml:space="preserve"> </v>
      </c>
      <c r="AB126" s="98" t="str">
        <f t="shared" si="22"/>
        <v xml:space="preserve"> </v>
      </c>
      <c r="AC126" s="98" t="str">
        <f t="shared" si="22"/>
        <v xml:space="preserve"> </v>
      </c>
      <c r="AD126" s="98" t="str">
        <f t="shared" si="22"/>
        <v xml:space="preserve"> </v>
      </c>
      <c r="AE126" s="98" t="str">
        <f t="shared" si="22"/>
        <v xml:space="preserve"> </v>
      </c>
      <c r="AF126" s="98" t="str">
        <f t="shared" si="22"/>
        <v xml:space="preserve"> </v>
      </c>
      <c r="AG126" s="98" t="str">
        <f t="shared" si="22"/>
        <v xml:space="preserve"> </v>
      </c>
      <c r="AH126" s="98" t="str">
        <f t="shared" si="22"/>
        <v xml:space="preserve"> </v>
      </c>
      <c r="AI126" s="85"/>
    </row>
    <row r="127" spans="2:35" x14ac:dyDescent="0.2">
      <c r="B127" s="24">
        <f>'Summary TC'!B127</f>
        <v>0</v>
      </c>
      <c r="C127" s="24">
        <f>'Summary TC'!C127</f>
        <v>0</v>
      </c>
      <c r="D127" s="152" t="s">
        <v>57</v>
      </c>
      <c r="E127" s="98" t="str">
        <f t="shared" ref="E127:AH127" si="23">IF($D125="Savings Phase-Down",E90," ")</f>
        <v xml:space="preserve"> </v>
      </c>
      <c r="F127" s="98" t="str">
        <f t="shared" si="23"/>
        <v xml:space="preserve"> </v>
      </c>
      <c r="G127" s="98" t="str">
        <f t="shared" si="23"/>
        <v xml:space="preserve"> </v>
      </c>
      <c r="H127" s="98" t="str">
        <f t="shared" si="23"/>
        <v xml:space="preserve"> </v>
      </c>
      <c r="I127" s="98" t="str">
        <f t="shared" si="23"/>
        <v xml:space="preserve"> </v>
      </c>
      <c r="J127" s="98" t="str">
        <f t="shared" si="23"/>
        <v xml:space="preserve"> </v>
      </c>
      <c r="K127" s="98" t="str">
        <f t="shared" si="23"/>
        <v xml:space="preserve"> </v>
      </c>
      <c r="L127" s="98" t="str">
        <f t="shared" si="23"/>
        <v xml:space="preserve"> </v>
      </c>
      <c r="M127" s="98" t="str">
        <f t="shared" si="23"/>
        <v xml:space="preserve"> </v>
      </c>
      <c r="N127" s="98" t="str">
        <f t="shared" si="23"/>
        <v xml:space="preserve"> </v>
      </c>
      <c r="O127" s="98" t="str">
        <f t="shared" si="23"/>
        <v xml:space="preserve"> </v>
      </c>
      <c r="P127" s="98" t="str">
        <f t="shared" si="23"/>
        <v xml:space="preserve"> </v>
      </c>
      <c r="Q127" s="98" t="str">
        <f t="shared" si="23"/>
        <v xml:space="preserve"> </v>
      </c>
      <c r="R127" s="98" t="str">
        <f t="shared" si="23"/>
        <v xml:space="preserve"> </v>
      </c>
      <c r="S127" s="98" t="str">
        <f t="shared" si="23"/>
        <v xml:space="preserve"> </v>
      </c>
      <c r="T127" s="98" t="str">
        <f t="shared" si="23"/>
        <v xml:space="preserve"> </v>
      </c>
      <c r="U127" s="98" t="str">
        <f t="shared" si="23"/>
        <v xml:space="preserve"> </v>
      </c>
      <c r="V127" s="98" t="str">
        <f t="shared" si="23"/>
        <v xml:space="preserve"> </v>
      </c>
      <c r="W127" s="98" t="str">
        <f t="shared" si="23"/>
        <v xml:space="preserve"> </v>
      </c>
      <c r="X127" s="98" t="str">
        <f t="shared" si="23"/>
        <v xml:space="preserve"> </v>
      </c>
      <c r="Y127" s="98" t="str">
        <f t="shared" si="23"/>
        <v xml:space="preserve"> </v>
      </c>
      <c r="Z127" s="98" t="str">
        <f t="shared" si="23"/>
        <v xml:space="preserve"> </v>
      </c>
      <c r="AA127" s="98" t="str">
        <f t="shared" si="23"/>
        <v xml:space="preserve"> </v>
      </c>
      <c r="AB127" s="98" t="str">
        <f t="shared" si="23"/>
        <v xml:space="preserve"> </v>
      </c>
      <c r="AC127" s="98" t="str">
        <f t="shared" si="23"/>
        <v xml:space="preserve"> </v>
      </c>
      <c r="AD127" s="98" t="str">
        <f t="shared" si="23"/>
        <v xml:space="preserve"> </v>
      </c>
      <c r="AE127" s="98" t="str">
        <f t="shared" si="23"/>
        <v xml:space="preserve"> </v>
      </c>
      <c r="AF127" s="98" t="str">
        <f t="shared" si="23"/>
        <v xml:space="preserve"> </v>
      </c>
      <c r="AG127" s="98" t="str">
        <f t="shared" si="23"/>
        <v xml:space="preserve"> </v>
      </c>
      <c r="AH127" s="98" t="str">
        <f t="shared" si="23"/>
        <v xml:space="preserve"> </v>
      </c>
      <c r="AI127" s="85"/>
    </row>
    <row r="128" spans="2:35" x14ac:dyDescent="0.2">
      <c r="B128" s="24" t="str">
        <f>'Summary TC'!B128</f>
        <v>Difference</v>
      </c>
      <c r="C128" s="24">
        <f>'Summary TC'!C128</f>
        <v>0</v>
      </c>
      <c r="D128" s="231"/>
      <c r="E128" s="98">
        <f t="shared" ref="E128:AC128" si="24">IFERROR(E126-E127,0)</f>
        <v>0</v>
      </c>
      <c r="F128" s="98">
        <f t="shared" si="24"/>
        <v>0</v>
      </c>
      <c r="G128" s="98">
        <f t="shared" si="24"/>
        <v>0</v>
      </c>
      <c r="H128" s="98">
        <f t="shared" si="24"/>
        <v>0</v>
      </c>
      <c r="I128" s="98">
        <f t="shared" si="24"/>
        <v>0</v>
      </c>
      <c r="J128" s="98">
        <f t="shared" si="24"/>
        <v>0</v>
      </c>
      <c r="K128" s="98">
        <f t="shared" si="24"/>
        <v>0</v>
      </c>
      <c r="L128" s="98">
        <f t="shared" si="24"/>
        <v>0</v>
      </c>
      <c r="M128" s="98">
        <f t="shared" si="24"/>
        <v>0</v>
      </c>
      <c r="N128" s="98">
        <f t="shared" si="24"/>
        <v>0</v>
      </c>
      <c r="O128" s="98">
        <f t="shared" si="24"/>
        <v>0</v>
      </c>
      <c r="P128" s="98">
        <f t="shared" si="24"/>
        <v>0</v>
      </c>
      <c r="Q128" s="98">
        <f t="shared" si="24"/>
        <v>0</v>
      </c>
      <c r="R128" s="98">
        <f t="shared" si="24"/>
        <v>0</v>
      </c>
      <c r="S128" s="98">
        <f t="shared" si="24"/>
        <v>0</v>
      </c>
      <c r="T128" s="98">
        <f t="shared" si="24"/>
        <v>0</v>
      </c>
      <c r="U128" s="98">
        <f t="shared" si="24"/>
        <v>0</v>
      </c>
      <c r="V128" s="98">
        <f t="shared" si="24"/>
        <v>0</v>
      </c>
      <c r="W128" s="98">
        <f t="shared" si="24"/>
        <v>0</v>
      </c>
      <c r="X128" s="98">
        <f t="shared" si="24"/>
        <v>0</v>
      </c>
      <c r="Y128" s="98">
        <f t="shared" si="24"/>
        <v>0</v>
      </c>
      <c r="Z128" s="98">
        <f t="shared" si="24"/>
        <v>0</v>
      </c>
      <c r="AA128" s="98">
        <f t="shared" si="24"/>
        <v>0</v>
      </c>
      <c r="AB128" s="98">
        <f t="shared" si="24"/>
        <v>0</v>
      </c>
      <c r="AC128" s="98">
        <f t="shared" si="24"/>
        <v>0</v>
      </c>
      <c r="AD128" s="98">
        <f>IFERROR(AD126-AD127,0)</f>
        <v>0</v>
      </c>
      <c r="AE128" s="98">
        <f>IFERROR(AE126-AE127,0)</f>
        <v>0</v>
      </c>
      <c r="AF128" s="98">
        <f>IFERROR(AF126-AF127,0)</f>
        <v>0</v>
      </c>
      <c r="AG128" s="98">
        <f>IFERROR(AG126-AG127,0)</f>
        <v>0</v>
      </c>
      <c r="AH128" s="98">
        <f>IFERROR(AH126-AH127,0)</f>
        <v>0</v>
      </c>
      <c r="AI128" s="85"/>
    </row>
    <row r="129" spans="2:35" x14ac:dyDescent="0.2">
      <c r="B129" s="24" t="str">
        <f>'Summary TC'!B129</f>
        <v>Phase-Down Percentage</v>
      </c>
      <c r="C129" s="24">
        <f>'Summary TC'!C129</f>
        <v>0</v>
      </c>
      <c r="D129" s="231"/>
      <c r="E129" s="212">
        <f>'Summary TC'!E129</f>
        <v>0</v>
      </c>
      <c r="F129" s="212">
        <f>'Summary TC'!F129</f>
        <v>0</v>
      </c>
      <c r="G129" s="212">
        <f>'Summary TC'!G129</f>
        <v>0</v>
      </c>
      <c r="H129" s="212">
        <f>'Summary TC'!H129</f>
        <v>0</v>
      </c>
      <c r="I129" s="212">
        <f>'Summary TC'!I129</f>
        <v>0</v>
      </c>
      <c r="J129" s="212">
        <f>'Summary TC'!J129</f>
        <v>0</v>
      </c>
      <c r="K129" s="212">
        <f>'Summary TC'!K129</f>
        <v>0</v>
      </c>
      <c r="L129" s="212">
        <f>'Summary TC'!L129</f>
        <v>0</v>
      </c>
      <c r="M129" s="212">
        <f>'Summary TC'!M129</f>
        <v>0</v>
      </c>
      <c r="N129" s="212">
        <f>'Summary TC'!N129</f>
        <v>0</v>
      </c>
      <c r="O129" s="212">
        <f>'Summary TC'!O129</f>
        <v>0</v>
      </c>
      <c r="P129" s="212">
        <f>'Summary TC'!P129</f>
        <v>0</v>
      </c>
      <c r="Q129" s="212">
        <f>'Summary TC'!Q129</f>
        <v>0</v>
      </c>
      <c r="R129" s="212">
        <f>'Summary TC'!R129</f>
        <v>0</v>
      </c>
      <c r="S129" s="212">
        <f>'Summary TC'!S129</f>
        <v>0</v>
      </c>
      <c r="T129" s="212">
        <f>'Summary TC'!T129</f>
        <v>0</v>
      </c>
      <c r="U129" s="212">
        <f>'Summary TC'!U129</f>
        <v>0</v>
      </c>
      <c r="V129" s="212">
        <f>'Summary TC'!V129</f>
        <v>0</v>
      </c>
      <c r="W129" s="212">
        <f>'Summary TC'!W129</f>
        <v>0</v>
      </c>
      <c r="X129" s="212">
        <f>'Summary TC'!X129</f>
        <v>0</v>
      </c>
      <c r="Y129" s="212">
        <f>'Summary TC'!Y129</f>
        <v>0</v>
      </c>
      <c r="Z129" s="212">
        <f>'Summary TC'!Z129</f>
        <v>0</v>
      </c>
      <c r="AA129" s="212">
        <f>'Summary TC'!AA129</f>
        <v>0</v>
      </c>
      <c r="AB129" s="212">
        <f>'Summary TC'!AB129</f>
        <v>0</v>
      </c>
      <c r="AC129" s="212">
        <f>'Summary TC'!AC129</f>
        <v>0</v>
      </c>
      <c r="AD129" s="212">
        <f>'Summary TC'!AD129</f>
        <v>0</v>
      </c>
      <c r="AE129" s="212">
        <f>'Summary TC'!AE129</f>
        <v>0</v>
      </c>
      <c r="AF129" s="212">
        <f>'Summary TC'!AF129</f>
        <v>0</v>
      </c>
      <c r="AG129" s="212">
        <f>'Summary TC'!AG129</f>
        <v>0</v>
      </c>
      <c r="AH129" s="212">
        <f>'Summary TC'!AH129</f>
        <v>0</v>
      </c>
      <c r="AI129" s="85"/>
    </row>
    <row r="130" spans="2:35" x14ac:dyDescent="0.2">
      <c r="B130" s="24" t="str">
        <f>'Summary TC'!B130</f>
        <v>Savings Reduction</v>
      </c>
      <c r="C130" s="24">
        <f>'Summary TC'!C130</f>
        <v>0</v>
      </c>
      <c r="D130" s="234"/>
      <c r="E130" s="98">
        <f t="shared" ref="E130:AC130" si="25">IF((E128&gt;0),(1-E129)*E128,0)</f>
        <v>0</v>
      </c>
      <c r="F130" s="98">
        <f t="shared" si="25"/>
        <v>0</v>
      </c>
      <c r="G130" s="98">
        <f t="shared" si="25"/>
        <v>0</v>
      </c>
      <c r="H130" s="98">
        <f t="shared" si="25"/>
        <v>0</v>
      </c>
      <c r="I130" s="98">
        <f t="shared" si="25"/>
        <v>0</v>
      </c>
      <c r="J130" s="98">
        <f t="shared" si="25"/>
        <v>0</v>
      </c>
      <c r="K130" s="98">
        <f t="shared" si="25"/>
        <v>0</v>
      </c>
      <c r="L130" s="98">
        <f t="shared" si="25"/>
        <v>0</v>
      </c>
      <c r="M130" s="98">
        <f t="shared" si="25"/>
        <v>0</v>
      </c>
      <c r="N130" s="98">
        <f t="shared" si="25"/>
        <v>0</v>
      </c>
      <c r="O130" s="98">
        <f t="shared" si="25"/>
        <v>0</v>
      </c>
      <c r="P130" s="98">
        <f t="shared" si="25"/>
        <v>0</v>
      </c>
      <c r="Q130" s="98">
        <f t="shared" si="25"/>
        <v>0</v>
      </c>
      <c r="R130" s="98">
        <f t="shared" si="25"/>
        <v>0</v>
      </c>
      <c r="S130" s="98">
        <f t="shared" si="25"/>
        <v>0</v>
      </c>
      <c r="T130" s="98">
        <f t="shared" si="25"/>
        <v>0</v>
      </c>
      <c r="U130" s="98">
        <f t="shared" si="25"/>
        <v>0</v>
      </c>
      <c r="V130" s="98">
        <f t="shared" si="25"/>
        <v>0</v>
      </c>
      <c r="W130" s="98">
        <f t="shared" si="25"/>
        <v>0</v>
      </c>
      <c r="X130" s="98">
        <f t="shared" si="25"/>
        <v>0</v>
      </c>
      <c r="Y130" s="98">
        <f t="shared" si="25"/>
        <v>0</v>
      </c>
      <c r="Z130" s="98">
        <f t="shared" si="25"/>
        <v>0</v>
      </c>
      <c r="AA130" s="98">
        <f t="shared" si="25"/>
        <v>0</v>
      </c>
      <c r="AB130" s="98">
        <f t="shared" si="25"/>
        <v>0</v>
      </c>
      <c r="AC130" s="98">
        <f t="shared" si="25"/>
        <v>0</v>
      </c>
      <c r="AD130" s="98">
        <f>IF((AD128&gt;0),(1-AD129)*AD128,0)</f>
        <v>0</v>
      </c>
      <c r="AE130" s="98">
        <f>IF((AE128&gt;0),(1-AE129)*AE128,0)</f>
        <v>0</v>
      </c>
      <c r="AF130" s="98">
        <f>IF((AF128&gt;0),(1-AF129)*AF128,0)</f>
        <v>0</v>
      </c>
      <c r="AG130" s="98">
        <f>IF((AG128&gt;0),(1-AG129)*AG128,0)</f>
        <v>0</v>
      </c>
      <c r="AH130" s="98">
        <f>IF((AH128&gt;0),(1-AH129)*AH128,0)</f>
        <v>0</v>
      </c>
      <c r="AI130" s="85"/>
    </row>
    <row r="131" spans="2:35" x14ac:dyDescent="0.2">
      <c r="B131" s="24">
        <f>'Summary TC'!B131</f>
        <v>0</v>
      </c>
      <c r="C131" s="24">
        <f>'Summary TC'!C131</f>
        <v>0</v>
      </c>
      <c r="D131" s="186">
        <f>'MEG Def'!$H10</f>
        <v>0</v>
      </c>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85"/>
    </row>
    <row r="132" spans="2:35" x14ac:dyDescent="0.2">
      <c r="B132" s="24" t="str">
        <f>'Summary TC'!B132</f>
        <v/>
      </c>
      <c r="C132" s="24">
        <f>'Summary TC'!C132</f>
        <v>0</v>
      </c>
      <c r="D132" s="152" t="s">
        <v>56</v>
      </c>
      <c r="E132" s="98" t="str">
        <f t="shared" ref="E132:AH132" si="26">IF($D131="Savings Phase-Down",E27," ")</f>
        <v xml:space="preserve"> </v>
      </c>
      <c r="F132" s="98" t="str">
        <f t="shared" si="26"/>
        <v xml:space="preserve"> </v>
      </c>
      <c r="G132" s="98" t="str">
        <f t="shared" si="26"/>
        <v xml:space="preserve"> </v>
      </c>
      <c r="H132" s="98" t="str">
        <f t="shared" si="26"/>
        <v xml:space="preserve"> </v>
      </c>
      <c r="I132" s="98" t="str">
        <f t="shared" si="26"/>
        <v xml:space="preserve"> </v>
      </c>
      <c r="J132" s="98" t="str">
        <f t="shared" si="26"/>
        <v xml:space="preserve"> </v>
      </c>
      <c r="K132" s="98" t="str">
        <f t="shared" si="26"/>
        <v xml:space="preserve"> </v>
      </c>
      <c r="L132" s="98" t="str">
        <f t="shared" si="26"/>
        <v xml:space="preserve"> </v>
      </c>
      <c r="M132" s="98" t="str">
        <f t="shared" si="26"/>
        <v xml:space="preserve"> </v>
      </c>
      <c r="N132" s="98" t="str">
        <f t="shared" si="26"/>
        <v xml:space="preserve"> </v>
      </c>
      <c r="O132" s="98" t="str">
        <f t="shared" si="26"/>
        <v xml:space="preserve"> </v>
      </c>
      <c r="P132" s="98" t="str">
        <f t="shared" si="26"/>
        <v xml:space="preserve"> </v>
      </c>
      <c r="Q132" s="98" t="str">
        <f t="shared" si="26"/>
        <v xml:space="preserve"> </v>
      </c>
      <c r="R132" s="98" t="str">
        <f t="shared" si="26"/>
        <v xml:space="preserve"> </v>
      </c>
      <c r="S132" s="98" t="str">
        <f t="shared" si="26"/>
        <v xml:space="preserve"> </v>
      </c>
      <c r="T132" s="98" t="str">
        <f t="shared" si="26"/>
        <v xml:space="preserve"> </v>
      </c>
      <c r="U132" s="98" t="str">
        <f t="shared" si="26"/>
        <v xml:space="preserve"> </v>
      </c>
      <c r="V132" s="98" t="str">
        <f t="shared" si="26"/>
        <v xml:space="preserve"> </v>
      </c>
      <c r="W132" s="98" t="str">
        <f t="shared" si="26"/>
        <v xml:space="preserve"> </v>
      </c>
      <c r="X132" s="98" t="str">
        <f t="shared" si="26"/>
        <v xml:space="preserve"> </v>
      </c>
      <c r="Y132" s="98" t="str">
        <f t="shared" si="26"/>
        <v xml:space="preserve"> </v>
      </c>
      <c r="Z132" s="98" t="str">
        <f t="shared" si="26"/>
        <v xml:space="preserve"> </v>
      </c>
      <c r="AA132" s="98" t="str">
        <f t="shared" si="26"/>
        <v xml:space="preserve"> </v>
      </c>
      <c r="AB132" s="98" t="str">
        <f t="shared" si="26"/>
        <v xml:space="preserve"> </v>
      </c>
      <c r="AC132" s="98" t="str">
        <f t="shared" si="26"/>
        <v xml:space="preserve"> </v>
      </c>
      <c r="AD132" s="98" t="str">
        <f t="shared" si="26"/>
        <v xml:space="preserve"> </v>
      </c>
      <c r="AE132" s="98" t="str">
        <f t="shared" si="26"/>
        <v xml:space="preserve"> </v>
      </c>
      <c r="AF132" s="98" t="str">
        <f t="shared" si="26"/>
        <v xml:space="preserve"> </v>
      </c>
      <c r="AG132" s="98" t="str">
        <f t="shared" si="26"/>
        <v xml:space="preserve"> </v>
      </c>
      <c r="AH132" s="98" t="str">
        <f t="shared" si="26"/>
        <v xml:space="preserve"> </v>
      </c>
      <c r="AI132" s="85"/>
    </row>
    <row r="133" spans="2:35" x14ac:dyDescent="0.2">
      <c r="B133" s="24">
        <f>'Summary TC'!B133</f>
        <v>0</v>
      </c>
      <c r="C133" s="24">
        <f>'Summary TC'!C133</f>
        <v>0</v>
      </c>
      <c r="D133" s="152" t="s">
        <v>57</v>
      </c>
      <c r="E133" s="98" t="str">
        <f>IF($D131="Savings Phase-Down",#REF!," ")</f>
        <v xml:space="preserve"> </v>
      </c>
      <c r="F133" s="98" t="str">
        <f>IF($D131="Savings Phase-Down",#REF!," ")</f>
        <v xml:space="preserve"> </v>
      </c>
      <c r="G133" s="98" t="str">
        <f>IF($D131="Savings Phase-Down",#REF!," ")</f>
        <v xml:space="preserve"> </v>
      </c>
      <c r="H133" s="98" t="str">
        <f>IF($D131="Savings Phase-Down",#REF!," ")</f>
        <v xml:space="preserve"> </v>
      </c>
      <c r="I133" s="98" t="str">
        <f>IF($D131="Savings Phase-Down",#REF!," ")</f>
        <v xml:space="preserve"> </v>
      </c>
      <c r="J133" s="98" t="str">
        <f>IF($D131="Savings Phase-Down",#REF!," ")</f>
        <v xml:space="preserve"> </v>
      </c>
      <c r="K133" s="98" t="str">
        <f>IF($D131="Savings Phase-Down",#REF!," ")</f>
        <v xml:space="preserve"> </v>
      </c>
      <c r="L133" s="98" t="str">
        <f>IF($D131="Savings Phase-Down",#REF!," ")</f>
        <v xml:space="preserve"> </v>
      </c>
      <c r="M133" s="98" t="str">
        <f>IF($D131="Savings Phase-Down",#REF!," ")</f>
        <v xml:space="preserve"> </v>
      </c>
      <c r="N133" s="98" t="str">
        <f>IF($D131="Savings Phase-Down",#REF!," ")</f>
        <v xml:space="preserve"> </v>
      </c>
      <c r="O133" s="98" t="str">
        <f>IF($D131="Savings Phase-Down",#REF!," ")</f>
        <v xml:space="preserve"> </v>
      </c>
      <c r="P133" s="98" t="str">
        <f>IF($D131="Savings Phase-Down",#REF!," ")</f>
        <v xml:space="preserve"> </v>
      </c>
      <c r="Q133" s="98" t="str">
        <f>IF($D131="Savings Phase-Down",#REF!," ")</f>
        <v xml:space="preserve"> </v>
      </c>
      <c r="R133" s="98" t="str">
        <f>IF($D131="Savings Phase-Down",#REF!," ")</f>
        <v xml:space="preserve"> </v>
      </c>
      <c r="S133" s="98" t="str">
        <f>IF($D131="Savings Phase-Down",#REF!," ")</f>
        <v xml:space="preserve"> </v>
      </c>
      <c r="T133" s="98" t="str">
        <f>IF($D131="Savings Phase-Down",#REF!," ")</f>
        <v xml:space="preserve"> </v>
      </c>
      <c r="U133" s="98" t="str">
        <f>IF($D131="Savings Phase-Down",#REF!," ")</f>
        <v xml:space="preserve"> </v>
      </c>
      <c r="V133" s="98" t="str">
        <f>IF($D131="Savings Phase-Down",#REF!," ")</f>
        <v xml:space="preserve"> </v>
      </c>
      <c r="W133" s="98" t="str">
        <f>IF($D131="Savings Phase-Down",#REF!," ")</f>
        <v xml:space="preserve"> </v>
      </c>
      <c r="X133" s="98" t="str">
        <f>IF($D131="Savings Phase-Down",#REF!," ")</f>
        <v xml:space="preserve"> </v>
      </c>
      <c r="Y133" s="98" t="str">
        <f>IF($D131="Savings Phase-Down",#REF!," ")</f>
        <v xml:space="preserve"> </v>
      </c>
      <c r="Z133" s="98" t="str">
        <f>IF($D131="Savings Phase-Down",#REF!," ")</f>
        <v xml:space="preserve"> </v>
      </c>
      <c r="AA133" s="98" t="str">
        <f>IF($D131="Savings Phase-Down",#REF!," ")</f>
        <v xml:space="preserve"> </v>
      </c>
      <c r="AB133" s="98" t="str">
        <f>IF($D131="Savings Phase-Down",#REF!," ")</f>
        <v xml:space="preserve"> </v>
      </c>
      <c r="AC133" s="98" t="str">
        <f>IF($D131="Savings Phase-Down",#REF!," ")</f>
        <v xml:space="preserve"> </v>
      </c>
      <c r="AD133" s="98" t="str">
        <f>IF($D131="Savings Phase-Down",#REF!," ")</f>
        <v xml:space="preserve"> </v>
      </c>
      <c r="AE133" s="98" t="str">
        <f>IF($D131="Savings Phase-Down",#REF!," ")</f>
        <v xml:space="preserve"> </v>
      </c>
      <c r="AF133" s="98" t="str">
        <f>IF($D131="Savings Phase-Down",#REF!," ")</f>
        <v xml:space="preserve"> </v>
      </c>
      <c r="AG133" s="98" t="str">
        <f>IF($D131="Savings Phase-Down",#REF!," ")</f>
        <v xml:space="preserve"> </v>
      </c>
      <c r="AH133" s="98" t="str">
        <f>IF($D131="Savings Phase-Down",#REF!," ")</f>
        <v xml:space="preserve"> </v>
      </c>
      <c r="AI133" s="85"/>
    </row>
    <row r="134" spans="2:35" x14ac:dyDescent="0.2">
      <c r="B134" s="24" t="str">
        <f>'Summary TC'!B134</f>
        <v>Difference</v>
      </c>
      <c r="C134" s="24">
        <f>'Summary TC'!C134</f>
        <v>0</v>
      </c>
      <c r="D134" s="231"/>
      <c r="E134" s="98">
        <f t="shared" ref="E134:AC134" si="27">IFERROR(E132-E133,0)</f>
        <v>0</v>
      </c>
      <c r="F134" s="98">
        <f t="shared" si="27"/>
        <v>0</v>
      </c>
      <c r="G134" s="98">
        <f t="shared" si="27"/>
        <v>0</v>
      </c>
      <c r="H134" s="98">
        <f t="shared" si="27"/>
        <v>0</v>
      </c>
      <c r="I134" s="98">
        <f t="shared" si="27"/>
        <v>0</v>
      </c>
      <c r="J134" s="98">
        <f t="shared" si="27"/>
        <v>0</v>
      </c>
      <c r="K134" s="98">
        <f t="shared" si="27"/>
        <v>0</v>
      </c>
      <c r="L134" s="98">
        <f t="shared" si="27"/>
        <v>0</v>
      </c>
      <c r="M134" s="98">
        <f t="shared" si="27"/>
        <v>0</v>
      </c>
      <c r="N134" s="98">
        <f t="shared" si="27"/>
        <v>0</v>
      </c>
      <c r="O134" s="98">
        <f t="shared" si="27"/>
        <v>0</v>
      </c>
      <c r="P134" s="98">
        <f t="shared" si="27"/>
        <v>0</v>
      </c>
      <c r="Q134" s="98">
        <f t="shared" si="27"/>
        <v>0</v>
      </c>
      <c r="R134" s="98">
        <f t="shared" si="27"/>
        <v>0</v>
      </c>
      <c r="S134" s="98">
        <f t="shared" si="27"/>
        <v>0</v>
      </c>
      <c r="T134" s="98">
        <f t="shared" si="27"/>
        <v>0</v>
      </c>
      <c r="U134" s="98">
        <f t="shared" si="27"/>
        <v>0</v>
      </c>
      <c r="V134" s="98">
        <f t="shared" si="27"/>
        <v>0</v>
      </c>
      <c r="W134" s="98">
        <f t="shared" si="27"/>
        <v>0</v>
      </c>
      <c r="X134" s="98">
        <f t="shared" si="27"/>
        <v>0</v>
      </c>
      <c r="Y134" s="98">
        <f t="shared" si="27"/>
        <v>0</v>
      </c>
      <c r="Z134" s="98">
        <f t="shared" si="27"/>
        <v>0</v>
      </c>
      <c r="AA134" s="98">
        <f t="shared" si="27"/>
        <v>0</v>
      </c>
      <c r="AB134" s="98">
        <f t="shared" si="27"/>
        <v>0</v>
      </c>
      <c r="AC134" s="98">
        <f t="shared" si="27"/>
        <v>0</v>
      </c>
      <c r="AD134" s="98">
        <f>IFERROR(AD132-AD133,0)</f>
        <v>0</v>
      </c>
      <c r="AE134" s="98">
        <f>IFERROR(AE132-AE133,0)</f>
        <v>0</v>
      </c>
      <c r="AF134" s="98">
        <f>IFERROR(AF132-AF133,0)</f>
        <v>0</v>
      </c>
      <c r="AG134" s="98">
        <f>IFERROR(AG132-AG133,0)</f>
        <v>0</v>
      </c>
      <c r="AH134" s="98">
        <f>IFERROR(AH132-AH133,0)</f>
        <v>0</v>
      </c>
      <c r="AI134" s="85"/>
    </row>
    <row r="135" spans="2:35" x14ac:dyDescent="0.2">
      <c r="B135" s="24" t="str">
        <f>'Summary TC'!B135</f>
        <v>Phase-Down Percentage</v>
      </c>
      <c r="C135" s="24">
        <f>'Summary TC'!C135</f>
        <v>0</v>
      </c>
      <c r="D135" s="231"/>
      <c r="E135" s="212">
        <f>'Summary TC'!E135</f>
        <v>0</v>
      </c>
      <c r="F135" s="212">
        <f>'Summary TC'!F135</f>
        <v>0</v>
      </c>
      <c r="G135" s="212">
        <f>'Summary TC'!G135</f>
        <v>0</v>
      </c>
      <c r="H135" s="212">
        <f>'Summary TC'!H135</f>
        <v>0</v>
      </c>
      <c r="I135" s="212">
        <f>'Summary TC'!I135</f>
        <v>0</v>
      </c>
      <c r="J135" s="212">
        <f>'Summary TC'!J135</f>
        <v>0</v>
      </c>
      <c r="K135" s="212">
        <f>'Summary TC'!K135</f>
        <v>0</v>
      </c>
      <c r="L135" s="212">
        <f>'Summary TC'!L135</f>
        <v>0</v>
      </c>
      <c r="M135" s="212">
        <f>'Summary TC'!M135</f>
        <v>0</v>
      </c>
      <c r="N135" s="212">
        <f>'Summary TC'!N135</f>
        <v>0</v>
      </c>
      <c r="O135" s="212">
        <f>'Summary TC'!O135</f>
        <v>0</v>
      </c>
      <c r="P135" s="212">
        <f>'Summary TC'!P135</f>
        <v>0</v>
      </c>
      <c r="Q135" s="212">
        <f>'Summary TC'!Q135</f>
        <v>0</v>
      </c>
      <c r="R135" s="212">
        <f>'Summary TC'!R135</f>
        <v>0</v>
      </c>
      <c r="S135" s="212">
        <f>'Summary TC'!S135</f>
        <v>0</v>
      </c>
      <c r="T135" s="212">
        <f>'Summary TC'!T135</f>
        <v>0</v>
      </c>
      <c r="U135" s="212">
        <f>'Summary TC'!U135</f>
        <v>0</v>
      </c>
      <c r="V135" s="212">
        <f>'Summary TC'!V135</f>
        <v>0</v>
      </c>
      <c r="W135" s="212">
        <f>'Summary TC'!W135</f>
        <v>0</v>
      </c>
      <c r="X135" s="212">
        <f>'Summary TC'!X135</f>
        <v>0</v>
      </c>
      <c r="Y135" s="212">
        <f>'Summary TC'!Y135</f>
        <v>0</v>
      </c>
      <c r="Z135" s="212">
        <f>'Summary TC'!Z135</f>
        <v>0</v>
      </c>
      <c r="AA135" s="212">
        <f>'Summary TC'!AA135</f>
        <v>0</v>
      </c>
      <c r="AB135" s="212">
        <f>'Summary TC'!AB135</f>
        <v>0</v>
      </c>
      <c r="AC135" s="212">
        <f>'Summary TC'!AC135</f>
        <v>0</v>
      </c>
      <c r="AD135" s="212">
        <f>'Summary TC'!AD135</f>
        <v>0</v>
      </c>
      <c r="AE135" s="212">
        <f>'Summary TC'!AE135</f>
        <v>0</v>
      </c>
      <c r="AF135" s="212">
        <f>'Summary TC'!AF135</f>
        <v>0</v>
      </c>
      <c r="AG135" s="212">
        <f>'Summary TC'!AG135</f>
        <v>0</v>
      </c>
      <c r="AH135" s="212">
        <f>'Summary TC'!AH135</f>
        <v>0</v>
      </c>
      <c r="AI135" s="85"/>
    </row>
    <row r="136" spans="2:35" x14ac:dyDescent="0.2">
      <c r="B136" s="24" t="str">
        <f>'Summary TC'!B136</f>
        <v>Savings Reduction</v>
      </c>
      <c r="C136" s="24">
        <f>'Summary TC'!C136</f>
        <v>0</v>
      </c>
      <c r="D136" s="234"/>
      <c r="E136" s="98">
        <f t="shared" ref="E136:AC136" si="28">IF((E134&gt;0),(1-E135)*E134,0)</f>
        <v>0</v>
      </c>
      <c r="F136" s="98">
        <f t="shared" si="28"/>
        <v>0</v>
      </c>
      <c r="G136" s="98">
        <f t="shared" si="28"/>
        <v>0</v>
      </c>
      <c r="H136" s="98">
        <f t="shared" si="28"/>
        <v>0</v>
      </c>
      <c r="I136" s="98">
        <f t="shared" si="28"/>
        <v>0</v>
      </c>
      <c r="J136" s="98">
        <f t="shared" si="28"/>
        <v>0</v>
      </c>
      <c r="K136" s="98">
        <f t="shared" si="28"/>
        <v>0</v>
      </c>
      <c r="L136" s="98">
        <f t="shared" si="28"/>
        <v>0</v>
      </c>
      <c r="M136" s="98">
        <f t="shared" si="28"/>
        <v>0</v>
      </c>
      <c r="N136" s="98">
        <f t="shared" si="28"/>
        <v>0</v>
      </c>
      <c r="O136" s="98">
        <f t="shared" si="28"/>
        <v>0</v>
      </c>
      <c r="P136" s="98">
        <f t="shared" si="28"/>
        <v>0</v>
      </c>
      <c r="Q136" s="98">
        <f t="shared" si="28"/>
        <v>0</v>
      </c>
      <c r="R136" s="98">
        <f t="shared" si="28"/>
        <v>0</v>
      </c>
      <c r="S136" s="98">
        <f t="shared" si="28"/>
        <v>0</v>
      </c>
      <c r="T136" s="98">
        <f t="shared" si="28"/>
        <v>0</v>
      </c>
      <c r="U136" s="98">
        <f t="shared" si="28"/>
        <v>0</v>
      </c>
      <c r="V136" s="98">
        <f t="shared" si="28"/>
        <v>0</v>
      </c>
      <c r="W136" s="98">
        <f t="shared" si="28"/>
        <v>0</v>
      </c>
      <c r="X136" s="98">
        <f t="shared" si="28"/>
        <v>0</v>
      </c>
      <c r="Y136" s="98">
        <f t="shared" si="28"/>
        <v>0</v>
      </c>
      <c r="Z136" s="98">
        <f t="shared" si="28"/>
        <v>0</v>
      </c>
      <c r="AA136" s="98">
        <f t="shared" si="28"/>
        <v>0</v>
      </c>
      <c r="AB136" s="98">
        <f t="shared" si="28"/>
        <v>0</v>
      </c>
      <c r="AC136" s="98">
        <f t="shared" si="28"/>
        <v>0</v>
      </c>
      <c r="AD136" s="98">
        <f>IF((AD134&gt;0),(1-AD135)*AD134,0)</f>
        <v>0</v>
      </c>
      <c r="AE136" s="98">
        <f>IF((AE134&gt;0),(1-AE135)*AE134,0)</f>
        <v>0</v>
      </c>
      <c r="AF136" s="98">
        <f>IF((AF134&gt;0),(1-AF135)*AF134,0)</f>
        <v>0</v>
      </c>
      <c r="AG136" s="98">
        <f>IF((AG134&gt;0),(1-AG135)*AG134,0)</f>
        <v>0</v>
      </c>
      <c r="AH136" s="98">
        <f>IF((AH134&gt;0),(1-AH135)*AH134,0)</f>
        <v>0</v>
      </c>
      <c r="AI136" s="85"/>
    </row>
    <row r="137" spans="2:35" x14ac:dyDescent="0.2">
      <c r="B137" s="24">
        <f>'Summary TC'!B137</f>
        <v>0</v>
      </c>
      <c r="C137" s="24">
        <f>'Summary TC'!C137</f>
        <v>0</v>
      </c>
      <c r="D137" s="186">
        <f>'MEG Def'!$H11</f>
        <v>0</v>
      </c>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85"/>
    </row>
    <row r="138" spans="2:35" x14ac:dyDescent="0.2">
      <c r="B138" s="24" t="str">
        <f>'Summary TC'!B138</f>
        <v/>
      </c>
      <c r="C138" s="24">
        <f>'Summary TC'!C138</f>
        <v>0</v>
      </c>
      <c r="D138" s="152" t="s">
        <v>56</v>
      </c>
      <c r="E138" s="98" t="str">
        <f t="shared" ref="E138:AH138" si="29">IF($D137="Savings Phase-Down",E31," ")</f>
        <v xml:space="preserve"> </v>
      </c>
      <c r="F138" s="98" t="str">
        <f t="shared" si="29"/>
        <v xml:space="preserve"> </v>
      </c>
      <c r="G138" s="98" t="str">
        <f t="shared" si="29"/>
        <v xml:space="preserve"> </v>
      </c>
      <c r="H138" s="98" t="str">
        <f t="shared" si="29"/>
        <v xml:space="preserve"> </v>
      </c>
      <c r="I138" s="98" t="str">
        <f t="shared" si="29"/>
        <v xml:space="preserve"> </v>
      </c>
      <c r="J138" s="98" t="str">
        <f t="shared" si="29"/>
        <v xml:space="preserve"> </v>
      </c>
      <c r="K138" s="98" t="str">
        <f t="shared" si="29"/>
        <v xml:space="preserve"> </v>
      </c>
      <c r="L138" s="98" t="str">
        <f t="shared" si="29"/>
        <v xml:space="preserve"> </v>
      </c>
      <c r="M138" s="98" t="str">
        <f t="shared" si="29"/>
        <v xml:space="preserve"> </v>
      </c>
      <c r="N138" s="98" t="str">
        <f t="shared" si="29"/>
        <v xml:space="preserve"> </v>
      </c>
      <c r="O138" s="98" t="str">
        <f t="shared" si="29"/>
        <v xml:space="preserve"> </v>
      </c>
      <c r="P138" s="98" t="str">
        <f t="shared" si="29"/>
        <v xml:space="preserve"> </v>
      </c>
      <c r="Q138" s="98" t="str">
        <f t="shared" si="29"/>
        <v xml:space="preserve"> </v>
      </c>
      <c r="R138" s="98" t="str">
        <f t="shared" si="29"/>
        <v xml:space="preserve"> </v>
      </c>
      <c r="S138" s="98" t="str">
        <f t="shared" si="29"/>
        <v xml:space="preserve"> </v>
      </c>
      <c r="T138" s="98" t="str">
        <f t="shared" si="29"/>
        <v xml:space="preserve"> </v>
      </c>
      <c r="U138" s="98" t="str">
        <f t="shared" si="29"/>
        <v xml:space="preserve"> </v>
      </c>
      <c r="V138" s="98" t="str">
        <f t="shared" si="29"/>
        <v xml:space="preserve"> </v>
      </c>
      <c r="W138" s="98" t="str">
        <f t="shared" si="29"/>
        <v xml:space="preserve"> </v>
      </c>
      <c r="X138" s="98" t="str">
        <f t="shared" si="29"/>
        <v xml:space="preserve"> </v>
      </c>
      <c r="Y138" s="98" t="str">
        <f t="shared" si="29"/>
        <v xml:space="preserve"> </v>
      </c>
      <c r="Z138" s="98" t="str">
        <f t="shared" si="29"/>
        <v xml:space="preserve"> </v>
      </c>
      <c r="AA138" s="98" t="str">
        <f t="shared" si="29"/>
        <v xml:space="preserve"> </v>
      </c>
      <c r="AB138" s="98" t="str">
        <f t="shared" si="29"/>
        <v xml:space="preserve"> </v>
      </c>
      <c r="AC138" s="98" t="str">
        <f t="shared" si="29"/>
        <v xml:space="preserve"> </v>
      </c>
      <c r="AD138" s="98" t="str">
        <f t="shared" si="29"/>
        <v xml:space="preserve"> </v>
      </c>
      <c r="AE138" s="98" t="str">
        <f t="shared" si="29"/>
        <v xml:space="preserve"> </v>
      </c>
      <c r="AF138" s="98" t="str">
        <f t="shared" si="29"/>
        <v xml:space="preserve"> </v>
      </c>
      <c r="AG138" s="98" t="str">
        <f t="shared" si="29"/>
        <v xml:space="preserve"> </v>
      </c>
      <c r="AH138" s="98" t="str">
        <f t="shared" si="29"/>
        <v xml:space="preserve"> </v>
      </c>
      <c r="AI138" s="85"/>
    </row>
    <row r="139" spans="2:35" x14ac:dyDescent="0.2">
      <c r="B139" s="24">
        <f>'Summary TC'!B139</f>
        <v>0</v>
      </c>
      <c r="C139" s="24">
        <f>'Summary TC'!C139</f>
        <v>0</v>
      </c>
      <c r="D139" s="152" t="s">
        <v>57</v>
      </c>
      <c r="E139" s="98" t="str">
        <f>IF($D137="Savings Phase-Down",#REF!," ")</f>
        <v xml:space="preserve"> </v>
      </c>
      <c r="F139" s="98" t="str">
        <f>IF($D137="Savings Phase-Down",#REF!," ")</f>
        <v xml:space="preserve"> </v>
      </c>
      <c r="G139" s="98" t="str">
        <f>IF($D137="Savings Phase-Down",#REF!," ")</f>
        <v xml:space="preserve"> </v>
      </c>
      <c r="H139" s="98" t="str">
        <f>IF($D137="Savings Phase-Down",#REF!," ")</f>
        <v xml:space="preserve"> </v>
      </c>
      <c r="I139" s="98" t="str">
        <f>IF($D137="Savings Phase-Down",#REF!," ")</f>
        <v xml:space="preserve"> </v>
      </c>
      <c r="J139" s="98" t="str">
        <f>IF($D137="Savings Phase-Down",#REF!," ")</f>
        <v xml:space="preserve"> </v>
      </c>
      <c r="K139" s="98" t="str">
        <f>IF($D137="Savings Phase-Down",#REF!," ")</f>
        <v xml:space="preserve"> </v>
      </c>
      <c r="L139" s="98" t="str">
        <f>IF($D137="Savings Phase-Down",#REF!," ")</f>
        <v xml:space="preserve"> </v>
      </c>
      <c r="M139" s="98" t="str">
        <f>IF($D137="Savings Phase-Down",#REF!," ")</f>
        <v xml:space="preserve"> </v>
      </c>
      <c r="N139" s="98" t="str">
        <f>IF($D137="Savings Phase-Down",#REF!," ")</f>
        <v xml:space="preserve"> </v>
      </c>
      <c r="O139" s="98" t="str">
        <f>IF($D137="Savings Phase-Down",#REF!," ")</f>
        <v xml:space="preserve"> </v>
      </c>
      <c r="P139" s="98" t="str">
        <f>IF($D137="Savings Phase-Down",#REF!," ")</f>
        <v xml:space="preserve"> </v>
      </c>
      <c r="Q139" s="98" t="str">
        <f>IF($D137="Savings Phase-Down",#REF!," ")</f>
        <v xml:space="preserve"> </v>
      </c>
      <c r="R139" s="98" t="str">
        <f>IF($D137="Savings Phase-Down",#REF!," ")</f>
        <v xml:space="preserve"> </v>
      </c>
      <c r="S139" s="98" t="str">
        <f>IF($D137="Savings Phase-Down",#REF!," ")</f>
        <v xml:space="preserve"> </v>
      </c>
      <c r="T139" s="98" t="str">
        <f>IF($D137="Savings Phase-Down",#REF!," ")</f>
        <v xml:space="preserve"> </v>
      </c>
      <c r="U139" s="98" t="str">
        <f>IF($D137="Savings Phase-Down",#REF!," ")</f>
        <v xml:space="preserve"> </v>
      </c>
      <c r="V139" s="98" t="str">
        <f>IF($D137="Savings Phase-Down",#REF!," ")</f>
        <v xml:space="preserve"> </v>
      </c>
      <c r="W139" s="98" t="str">
        <f>IF($D137="Savings Phase-Down",#REF!," ")</f>
        <v xml:space="preserve"> </v>
      </c>
      <c r="X139" s="98" t="str">
        <f>IF($D137="Savings Phase-Down",#REF!," ")</f>
        <v xml:space="preserve"> </v>
      </c>
      <c r="Y139" s="98" t="str">
        <f>IF($D137="Savings Phase-Down",#REF!," ")</f>
        <v xml:space="preserve"> </v>
      </c>
      <c r="Z139" s="98" t="str">
        <f>IF($D137="Savings Phase-Down",#REF!," ")</f>
        <v xml:space="preserve"> </v>
      </c>
      <c r="AA139" s="98" t="str">
        <f>IF($D137="Savings Phase-Down",#REF!," ")</f>
        <v xml:space="preserve"> </v>
      </c>
      <c r="AB139" s="98" t="str">
        <f>IF($D137="Savings Phase-Down",#REF!," ")</f>
        <v xml:space="preserve"> </v>
      </c>
      <c r="AC139" s="98" t="str">
        <f>IF($D137="Savings Phase-Down",#REF!," ")</f>
        <v xml:space="preserve"> </v>
      </c>
      <c r="AD139" s="98" t="str">
        <f>IF($D137="Savings Phase-Down",#REF!," ")</f>
        <v xml:space="preserve"> </v>
      </c>
      <c r="AE139" s="98" t="str">
        <f>IF($D137="Savings Phase-Down",#REF!," ")</f>
        <v xml:space="preserve"> </v>
      </c>
      <c r="AF139" s="98" t="str">
        <f>IF($D137="Savings Phase-Down",#REF!," ")</f>
        <v xml:space="preserve"> </v>
      </c>
      <c r="AG139" s="98" t="str">
        <f>IF($D137="Savings Phase-Down",#REF!," ")</f>
        <v xml:space="preserve"> </v>
      </c>
      <c r="AH139" s="98" t="str">
        <f>IF($D137="Savings Phase-Down",#REF!," ")</f>
        <v xml:space="preserve"> </v>
      </c>
      <c r="AI139" s="85"/>
    </row>
    <row r="140" spans="2:35" x14ac:dyDescent="0.2">
      <c r="B140" s="24" t="str">
        <f>'Summary TC'!B140</f>
        <v>Difference</v>
      </c>
      <c r="C140" s="24">
        <f>'Summary TC'!C140</f>
        <v>0</v>
      </c>
      <c r="D140" s="231"/>
      <c r="E140" s="98">
        <f t="shared" ref="E140:AC140" si="30">IFERROR(E138-E139,0)</f>
        <v>0</v>
      </c>
      <c r="F140" s="98">
        <f t="shared" si="30"/>
        <v>0</v>
      </c>
      <c r="G140" s="98">
        <f t="shared" si="30"/>
        <v>0</v>
      </c>
      <c r="H140" s="98">
        <f t="shared" si="30"/>
        <v>0</v>
      </c>
      <c r="I140" s="98">
        <f t="shared" si="30"/>
        <v>0</v>
      </c>
      <c r="J140" s="98">
        <f t="shared" si="30"/>
        <v>0</v>
      </c>
      <c r="K140" s="98">
        <f t="shared" si="30"/>
        <v>0</v>
      </c>
      <c r="L140" s="98">
        <f t="shared" si="30"/>
        <v>0</v>
      </c>
      <c r="M140" s="98">
        <f t="shared" si="30"/>
        <v>0</v>
      </c>
      <c r="N140" s="98">
        <f t="shared" si="30"/>
        <v>0</v>
      </c>
      <c r="O140" s="98">
        <f t="shared" si="30"/>
        <v>0</v>
      </c>
      <c r="P140" s="98">
        <f t="shared" si="30"/>
        <v>0</v>
      </c>
      <c r="Q140" s="98">
        <f t="shared" si="30"/>
        <v>0</v>
      </c>
      <c r="R140" s="98">
        <f t="shared" si="30"/>
        <v>0</v>
      </c>
      <c r="S140" s="98">
        <f t="shared" si="30"/>
        <v>0</v>
      </c>
      <c r="T140" s="98">
        <f t="shared" si="30"/>
        <v>0</v>
      </c>
      <c r="U140" s="98">
        <f t="shared" si="30"/>
        <v>0</v>
      </c>
      <c r="V140" s="98">
        <f t="shared" si="30"/>
        <v>0</v>
      </c>
      <c r="W140" s="98">
        <f t="shared" si="30"/>
        <v>0</v>
      </c>
      <c r="X140" s="98">
        <f t="shared" si="30"/>
        <v>0</v>
      </c>
      <c r="Y140" s="98">
        <f t="shared" si="30"/>
        <v>0</v>
      </c>
      <c r="Z140" s="98">
        <f t="shared" si="30"/>
        <v>0</v>
      </c>
      <c r="AA140" s="98">
        <f t="shared" si="30"/>
        <v>0</v>
      </c>
      <c r="AB140" s="98">
        <f t="shared" si="30"/>
        <v>0</v>
      </c>
      <c r="AC140" s="98">
        <f t="shared" si="30"/>
        <v>0</v>
      </c>
      <c r="AD140" s="98">
        <f>IFERROR(AD138-AD139,0)</f>
        <v>0</v>
      </c>
      <c r="AE140" s="98">
        <f>IFERROR(AE138-AE139,0)</f>
        <v>0</v>
      </c>
      <c r="AF140" s="98">
        <f>IFERROR(AF138-AF139,0)</f>
        <v>0</v>
      </c>
      <c r="AG140" s="98">
        <f>IFERROR(AG138-AG139,0)</f>
        <v>0</v>
      </c>
      <c r="AH140" s="98">
        <f>IFERROR(AH138-AH139,0)</f>
        <v>0</v>
      </c>
      <c r="AI140" s="85"/>
    </row>
    <row r="141" spans="2:35" x14ac:dyDescent="0.2">
      <c r="B141" s="24" t="str">
        <f>'Summary TC'!B141</f>
        <v>Phase-Down Percentage</v>
      </c>
      <c r="C141" s="24">
        <f>'Summary TC'!C141</f>
        <v>0</v>
      </c>
      <c r="D141" s="231"/>
      <c r="E141" s="212">
        <f>'Summary TC'!E141</f>
        <v>0</v>
      </c>
      <c r="F141" s="212">
        <f>'Summary TC'!F141</f>
        <v>0</v>
      </c>
      <c r="G141" s="212">
        <f>'Summary TC'!G141</f>
        <v>0</v>
      </c>
      <c r="H141" s="212">
        <f>'Summary TC'!H141</f>
        <v>0</v>
      </c>
      <c r="I141" s="212">
        <f>'Summary TC'!I141</f>
        <v>0</v>
      </c>
      <c r="J141" s="212">
        <f>'Summary TC'!J141</f>
        <v>0</v>
      </c>
      <c r="K141" s="212">
        <f>'Summary TC'!K141</f>
        <v>0</v>
      </c>
      <c r="L141" s="212">
        <f>'Summary TC'!L141</f>
        <v>0</v>
      </c>
      <c r="M141" s="212">
        <f>'Summary TC'!M141</f>
        <v>0</v>
      </c>
      <c r="N141" s="212">
        <f>'Summary TC'!N141</f>
        <v>0</v>
      </c>
      <c r="O141" s="212">
        <f>'Summary TC'!O141</f>
        <v>0</v>
      </c>
      <c r="P141" s="212">
        <f>'Summary TC'!P141</f>
        <v>0</v>
      </c>
      <c r="Q141" s="212">
        <f>'Summary TC'!Q141</f>
        <v>0</v>
      </c>
      <c r="R141" s="212">
        <f>'Summary TC'!R141</f>
        <v>0</v>
      </c>
      <c r="S141" s="212">
        <f>'Summary TC'!S141</f>
        <v>0</v>
      </c>
      <c r="T141" s="212">
        <f>'Summary TC'!T141</f>
        <v>0</v>
      </c>
      <c r="U141" s="212">
        <f>'Summary TC'!U141</f>
        <v>0</v>
      </c>
      <c r="V141" s="212">
        <f>'Summary TC'!V141</f>
        <v>0</v>
      </c>
      <c r="W141" s="212">
        <f>'Summary TC'!W141</f>
        <v>0</v>
      </c>
      <c r="X141" s="212">
        <f>'Summary TC'!X141</f>
        <v>0</v>
      </c>
      <c r="Y141" s="212">
        <f>'Summary TC'!Y141</f>
        <v>0</v>
      </c>
      <c r="Z141" s="212">
        <f>'Summary TC'!Z141</f>
        <v>0</v>
      </c>
      <c r="AA141" s="212">
        <f>'Summary TC'!AA141</f>
        <v>0</v>
      </c>
      <c r="AB141" s="212">
        <f>'Summary TC'!AB141</f>
        <v>0</v>
      </c>
      <c r="AC141" s="212">
        <f>'Summary TC'!AC141</f>
        <v>0</v>
      </c>
      <c r="AD141" s="212">
        <f>'Summary TC'!AD141</f>
        <v>0</v>
      </c>
      <c r="AE141" s="212">
        <f>'Summary TC'!AE141</f>
        <v>0</v>
      </c>
      <c r="AF141" s="212">
        <f>'Summary TC'!AF141</f>
        <v>0</v>
      </c>
      <c r="AG141" s="212">
        <f>'Summary TC'!AG141</f>
        <v>0</v>
      </c>
      <c r="AH141" s="212">
        <f>'Summary TC'!AH141</f>
        <v>0</v>
      </c>
      <c r="AI141" s="85"/>
    </row>
    <row r="142" spans="2:35" x14ac:dyDescent="0.2">
      <c r="B142" s="24" t="str">
        <f>'Summary TC'!B142</f>
        <v>Savings Reduction</v>
      </c>
      <c r="C142" s="24">
        <f>'Summary TC'!C142</f>
        <v>0</v>
      </c>
      <c r="D142" s="231"/>
      <c r="E142" s="98">
        <f t="shared" ref="E142:AC142" si="31">IF((E140&gt;0),(1-E141)*E140,0)</f>
        <v>0</v>
      </c>
      <c r="F142" s="98">
        <f t="shared" si="31"/>
        <v>0</v>
      </c>
      <c r="G142" s="98">
        <f t="shared" si="31"/>
        <v>0</v>
      </c>
      <c r="H142" s="98">
        <f t="shared" si="31"/>
        <v>0</v>
      </c>
      <c r="I142" s="98">
        <f t="shared" si="31"/>
        <v>0</v>
      </c>
      <c r="J142" s="98">
        <f t="shared" si="31"/>
        <v>0</v>
      </c>
      <c r="K142" s="98">
        <f t="shared" si="31"/>
        <v>0</v>
      </c>
      <c r="L142" s="98">
        <f t="shared" si="31"/>
        <v>0</v>
      </c>
      <c r="M142" s="98">
        <f t="shared" si="31"/>
        <v>0</v>
      </c>
      <c r="N142" s="98">
        <f t="shared" si="31"/>
        <v>0</v>
      </c>
      <c r="O142" s="98">
        <f t="shared" si="31"/>
        <v>0</v>
      </c>
      <c r="P142" s="98">
        <f t="shared" si="31"/>
        <v>0</v>
      </c>
      <c r="Q142" s="98">
        <f t="shared" si="31"/>
        <v>0</v>
      </c>
      <c r="R142" s="98">
        <f t="shared" si="31"/>
        <v>0</v>
      </c>
      <c r="S142" s="98">
        <f t="shared" si="31"/>
        <v>0</v>
      </c>
      <c r="T142" s="98">
        <f t="shared" si="31"/>
        <v>0</v>
      </c>
      <c r="U142" s="98">
        <f t="shared" si="31"/>
        <v>0</v>
      </c>
      <c r="V142" s="98">
        <f t="shared" si="31"/>
        <v>0</v>
      </c>
      <c r="W142" s="98">
        <f t="shared" si="31"/>
        <v>0</v>
      </c>
      <c r="X142" s="98">
        <f t="shared" si="31"/>
        <v>0</v>
      </c>
      <c r="Y142" s="98">
        <f t="shared" si="31"/>
        <v>0</v>
      </c>
      <c r="Z142" s="98">
        <f t="shared" si="31"/>
        <v>0</v>
      </c>
      <c r="AA142" s="98">
        <f t="shared" si="31"/>
        <v>0</v>
      </c>
      <c r="AB142" s="98">
        <f t="shared" si="31"/>
        <v>0</v>
      </c>
      <c r="AC142" s="98">
        <f t="shared" si="31"/>
        <v>0</v>
      </c>
      <c r="AD142" s="98">
        <f>IF((AD140&gt;0),(1-AD141)*AD140,0)</f>
        <v>0</v>
      </c>
      <c r="AE142" s="98">
        <f>IF((AE140&gt;0),(1-AE141)*AE140,0)</f>
        <v>0</v>
      </c>
      <c r="AF142" s="98">
        <f>IF((AF140&gt;0),(1-AF141)*AF140,0)</f>
        <v>0</v>
      </c>
      <c r="AG142" s="98">
        <f>IF((AG140&gt;0),(1-AG141)*AG140,0)</f>
        <v>0</v>
      </c>
      <c r="AH142" s="98">
        <f>IF((AH140&gt;0),(1-AH141)*AH140,0)</f>
        <v>0</v>
      </c>
      <c r="AI142" s="85"/>
    </row>
    <row r="143" spans="2:35" ht="13.5" thickBot="1" x14ac:dyDescent="0.25">
      <c r="B143" s="24">
        <f>'Summary TC'!B143</f>
        <v>0</v>
      </c>
      <c r="C143" s="24">
        <f>'Summary TC'!C143</f>
        <v>0</v>
      </c>
      <c r="D143" s="231"/>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85"/>
    </row>
    <row r="144" spans="2:35" s="233" customFormat="1" ht="13.5" thickBot="1" x14ac:dyDescent="0.25">
      <c r="B144" s="24" t="str">
        <f>'Summary TC'!B144</f>
        <v>Total Reduction</v>
      </c>
      <c r="C144" s="24">
        <f>'Summary TC'!C144</f>
        <v>0</v>
      </c>
      <c r="D144" s="231"/>
      <c r="E144" s="100">
        <f>IF(AND(E$12&gt;=Dropdowns!$E$1,E$12&lt;=Dropdowns!$E$2),SUMIF($B111:$B142,"Savings Reduction",E111:E142),0)</f>
        <v>0</v>
      </c>
      <c r="F144" s="100">
        <f>IF(AND(F$12&gt;=Dropdowns!$E$1,F$12&lt;=Dropdowns!$E$2),SUMIF($B111:$B142,"Savings Reduction",F111:F142),0)</f>
        <v>0</v>
      </c>
      <c r="G144" s="100">
        <f>IF(AND(G$12&gt;=Dropdowns!$E$1,G$12&lt;=Dropdowns!$E$2),SUMIF($B111:$B142,"Savings Reduction",G111:G142),0)</f>
        <v>0</v>
      </c>
      <c r="H144" s="100">
        <f>IF(AND(H$12&gt;=Dropdowns!$E$1,H$12&lt;=Dropdowns!$E$2),SUMIF($B111:$B142,"Savings Reduction",H111:H142),0)</f>
        <v>0</v>
      </c>
      <c r="I144" s="100">
        <f>IF(AND(I$12&gt;=Dropdowns!$E$1,I$12&lt;=Dropdowns!$E$2),SUMIF($B111:$B142,"Savings Reduction",I111:I142),0)</f>
        <v>0</v>
      </c>
      <c r="J144" s="100">
        <f>IF(AND(J$12&gt;=Dropdowns!$E$1,J$12&lt;=Dropdowns!$E$2),SUMIF($B111:$B142,"Savings Reduction",J111:J142),0)</f>
        <v>0</v>
      </c>
      <c r="K144" s="100">
        <f>IF(AND(K$12&gt;=Dropdowns!$E$1,K$12&lt;=Dropdowns!$E$2),SUMIF($B111:$B142,"Savings Reduction",K111:K142),0)</f>
        <v>0</v>
      </c>
      <c r="L144" s="100">
        <f>IF(AND(L$12&gt;=Dropdowns!$E$1,L$12&lt;=Dropdowns!$E$2),SUMIF($B111:$B142,"Savings Reduction",L111:L142),0)</f>
        <v>0</v>
      </c>
      <c r="M144" s="100">
        <f>IF(AND(M$12&gt;=Dropdowns!$E$1,M$12&lt;=Dropdowns!$E$2),SUMIF($B111:$B142,"Savings Reduction",M111:M142),0)</f>
        <v>0</v>
      </c>
      <c r="N144" s="100">
        <f>IF(AND(N$12&gt;=Dropdowns!$E$1,N$12&lt;=Dropdowns!$E$2),SUMIF($B111:$B142,"Savings Reduction",N111:N142),0)</f>
        <v>0</v>
      </c>
      <c r="O144" s="100">
        <f>IF(AND(O$12&gt;=Dropdowns!$E$1,O$12&lt;=Dropdowns!$E$2),SUMIF($B111:$B142,"Savings Reduction",O111:O142),0)</f>
        <v>0</v>
      </c>
      <c r="P144" s="100">
        <f>IF(AND(P$12&gt;=Dropdowns!$E$1,P$12&lt;=Dropdowns!$E$2),SUMIF($B111:$B142,"Savings Reduction",P111:P142),0)</f>
        <v>0</v>
      </c>
      <c r="Q144" s="100">
        <f>IF(AND(Q$12&gt;=Dropdowns!$E$1,Q$12&lt;=Dropdowns!$E$2),SUMIF($B111:$B142,"Savings Reduction",Q111:Q142),0)</f>
        <v>0</v>
      </c>
      <c r="R144" s="100">
        <f>IF(AND(R$12&gt;=Dropdowns!$E$1,R$12&lt;=Dropdowns!$E$2),SUMIF($B111:$B142,"Savings Reduction",R111:R142),0)</f>
        <v>0</v>
      </c>
      <c r="S144" s="100">
        <f>IF(AND(S$12&gt;=Dropdowns!$E$1,S$12&lt;=Dropdowns!$E$2),SUMIF($B111:$B142,"Savings Reduction",S111:S142),0)</f>
        <v>0</v>
      </c>
      <c r="T144" s="100">
        <f>IF(AND(T$12&gt;=Dropdowns!$E$1,T$12&lt;=Dropdowns!$E$2),SUMIF($B111:$B142,"Savings Reduction",T111:T142),0)</f>
        <v>0</v>
      </c>
      <c r="U144" s="100">
        <f>IF(AND(U$12&gt;=Dropdowns!$E$1,U$12&lt;=Dropdowns!$E$2),SUMIF($B111:$B142,"Savings Reduction",U111:U142),0)</f>
        <v>0</v>
      </c>
      <c r="V144" s="100">
        <f>IF(AND(V$12&gt;=Dropdowns!$E$1,V$12&lt;=Dropdowns!$E$2),SUMIF($B111:$B142,"Savings Reduction",V111:V142),0)</f>
        <v>0</v>
      </c>
      <c r="W144" s="100">
        <f>IF(AND(W$12&gt;=Dropdowns!$E$1,W$12&lt;=Dropdowns!$E$2),SUMIF($B111:$B142,"Savings Reduction",W111:W142),0)</f>
        <v>0</v>
      </c>
      <c r="X144" s="100">
        <f>IF(AND(X$12&gt;=Dropdowns!$E$1,X$12&lt;=Dropdowns!$E$2),SUMIF($B111:$B142,"Savings Reduction",X111:X142),0)</f>
        <v>0</v>
      </c>
      <c r="Y144" s="100">
        <f>IF(AND(Y$12&gt;=Dropdowns!$E$1,Y$12&lt;=Dropdowns!$E$2),SUMIF($B111:$B142,"Savings Reduction",Y111:Y142),0)</f>
        <v>0</v>
      </c>
      <c r="Z144" s="100">
        <f>IF(AND(Z$12&gt;=Dropdowns!$E$1,Z$12&lt;=Dropdowns!$E$2),SUMIF($B111:$B142,"Savings Reduction",Z111:Z142),0)</f>
        <v>0</v>
      </c>
      <c r="AA144" s="100">
        <f>IF(AND(AA$12&gt;=Dropdowns!$E$1,AA$12&lt;=Dropdowns!$E$2),SUMIF($B111:$B142,"Savings Reduction",AA111:AA142),0)</f>
        <v>0</v>
      </c>
      <c r="AB144" s="100">
        <f>IF(AND(AB$12&gt;=Dropdowns!$E$1,AB$12&lt;=Dropdowns!$E$2),SUMIF($B111:$B142,"Savings Reduction",AB111:AB142),0)</f>
        <v>0</v>
      </c>
      <c r="AC144" s="100">
        <f>IF(AND(AC$12&gt;=Dropdowns!$E$1,AC$12&lt;=Dropdowns!$E$2),SUMIF($B111:$B142,"Savings Reduction",AC111:AC142),0)</f>
        <v>0</v>
      </c>
      <c r="AD144" s="100">
        <f>IF(AND(AD$12&gt;=Dropdowns!$E$1,AD$12&lt;=Dropdowns!$E$2),SUMIF($B111:$B142,"Savings Reduction",AD111:AD142),0)</f>
        <v>0</v>
      </c>
      <c r="AE144" s="100">
        <f>IF(AND(AE$12&gt;=Dropdowns!$E$1,AE$12&lt;=Dropdowns!$E$2),SUMIF($B111:$B142,"Savings Reduction",AE111:AE142),0)</f>
        <v>0</v>
      </c>
      <c r="AF144" s="100">
        <f>IF(AND(AF$12&gt;=Dropdowns!$E$1,AF$12&lt;=Dropdowns!$E$2),SUMIF($B111:$B142,"Savings Reduction",AF111:AF142),0)</f>
        <v>0</v>
      </c>
      <c r="AG144" s="100">
        <f>IF(AND(AG$12&gt;=Dropdowns!$E$1,AG$12&lt;=Dropdowns!$E$2),SUMIF($B111:$B142,"Savings Reduction",AG111:AG142),0)</f>
        <v>0</v>
      </c>
      <c r="AH144" s="100">
        <f>IF(AND(AH$12&gt;=Dropdowns!$E$1,AH$12&lt;=Dropdowns!$E$2),SUMIF($B111:$B142,"Savings Reduction",AH111:AH142),0)</f>
        <v>0</v>
      </c>
      <c r="AI144" s="102">
        <f>SUM(E144:AH144)</f>
        <v>0</v>
      </c>
    </row>
    <row r="145" spans="2:35" x14ac:dyDescent="0.2">
      <c r="B145" s="24">
        <f>'Summary TC'!B145</f>
        <v>0</v>
      </c>
      <c r="C145" s="24">
        <f>'Summary TC'!C145</f>
        <v>0</v>
      </c>
      <c r="D145" s="231"/>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row>
    <row r="146" spans="2:35" ht="13.5" thickBot="1" x14ac:dyDescent="0.25">
      <c r="B146" s="24">
        <f>'Summary TC'!B146</f>
        <v>0</v>
      </c>
      <c r="C146" s="24">
        <f>'Summary TC'!C146</f>
        <v>0</v>
      </c>
      <c r="D146" s="231"/>
    </row>
    <row r="147" spans="2:35" x14ac:dyDescent="0.2">
      <c r="B147" s="24" t="str">
        <f>'Summary TC'!B147</f>
        <v>BASE VARIANCE</v>
      </c>
      <c r="C147" s="24">
        <f>'Summary TC'!C147</f>
        <v>0</v>
      </c>
      <c r="D147" s="231"/>
      <c r="E147" s="123">
        <f t="shared" ref="E147:AI147" si="32">E82-E108-E144</f>
        <v>0</v>
      </c>
      <c r="F147" s="124">
        <f t="shared" si="32"/>
        <v>0</v>
      </c>
      <c r="G147" s="124">
        <f t="shared" si="32"/>
        <v>0</v>
      </c>
      <c r="H147" s="124">
        <f t="shared" si="32"/>
        <v>0</v>
      </c>
      <c r="I147" s="124">
        <f t="shared" si="32"/>
        <v>0</v>
      </c>
      <c r="J147" s="124">
        <f t="shared" si="32"/>
        <v>0</v>
      </c>
      <c r="K147" s="124">
        <f t="shared" si="32"/>
        <v>0</v>
      </c>
      <c r="L147" s="124">
        <f t="shared" si="32"/>
        <v>0</v>
      </c>
      <c r="M147" s="124">
        <f t="shared" si="32"/>
        <v>0</v>
      </c>
      <c r="N147" s="124">
        <f t="shared" si="32"/>
        <v>0</v>
      </c>
      <c r="O147" s="124">
        <f t="shared" si="32"/>
        <v>0</v>
      </c>
      <c r="P147" s="124">
        <f t="shared" si="32"/>
        <v>0</v>
      </c>
      <c r="Q147" s="124">
        <f t="shared" si="32"/>
        <v>0</v>
      </c>
      <c r="R147" s="124">
        <f t="shared" si="32"/>
        <v>0</v>
      </c>
      <c r="S147" s="124">
        <f t="shared" si="32"/>
        <v>0</v>
      </c>
      <c r="T147" s="124">
        <f t="shared" si="32"/>
        <v>1969342739.1899986</v>
      </c>
      <c r="U147" s="124">
        <f t="shared" si="32"/>
        <v>1417980431.6999989</v>
      </c>
      <c r="V147" s="124">
        <f t="shared" si="32"/>
        <v>156680812.71999931</v>
      </c>
      <c r="W147" s="124">
        <f t="shared" si="32"/>
        <v>2521466609.8500004</v>
      </c>
      <c r="X147" s="124">
        <f t="shared" si="32"/>
        <v>5245401319.1499996</v>
      </c>
      <c r="Y147" s="124">
        <f t="shared" si="32"/>
        <v>0</v>
      </c>
      <c r="Z147" s="124">
        <f t="shared" si="32"/>
        <v>0</v>
      </c>
      <c r="AA147" s="124">
        <f t="shared" si="32"/>
        <v>0</v>
      </c>
      <c r="AB147" s="124">
        <f t="shared" si="32"/>
        <v>0</v>
      </c>
      <c r="AC147" s="124">
        <f t="shared" si="32"/>
        <v>0</v>
      </c>
      <c r="AD147" s="124">
        <f t="shared" si="32"/>
        <v>0</v>
      </c>
      <c r="AE147" s="124">
        <f t="shared" si="32"/>
        <v>0</v>
      </c>
      <c r="AF147" s="124">
        <f t="shared" si="32"/>
        <v>0</v>
      </c>
      <c r="AG147" s="124">
        <f t="shared" si="32"/>
        <v>0</v>
      </c>
      <c r="AH147" s="124">
        <f t="shared" si="32"/>
        <v>0</v>
      </c>
      <c r="AI147" s="125">
        <f t="shared" si="32"/>
        <v>11310871912.610001</v>
      </c>
    </row>
    <row r="148" spans="2:35" x14ac:dyDescent="0.2">
      <c r="B148" s="24" t="str">
        <f>'Summary TC'!B148</f>
        <v>Excess Spending from Hypotheticals</v>
      </c>
      <c r="C148" s="24">
        <f>'Summary TC'!C148</f>
        <v>0</v>
      </c>
      <c r="D148" s="231"/>
      <c r="E148" s="160"/>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122">
        <f>MIN(AI210,0)+MIN(AI266,0)</f>
        <v>0</v>
      </c>
    </row>
    <row r="149" spans="2:35" x14ac:dyDescent="0.2">
      <c r="B149" s="24" t="str">
        <f>'Summary TC'!B149</f>
        <v>1115A Dual Demonstration Savings (state preliminary estimate)</v>
      </c>
      <c r="C149" s="24">
        <f>'Summary TC'!C149</f>
        <v>0</v>
      </c>
      <c r="D149" s="231"/>
      <c r="E149" s="161">
        <f>'Summary TC'!E149</f>
        <v>0</v>
      </c>
      <c r="F149" s="194">
        <f>'Summary TC'!F149</f>
        <v>0</v>
      </c>
      <c r="G149" s="194">
        <f>'Summary TC'!G149</f>
        <v>0</v>
      </c>
      <c r="H149" s="194">
        <f>'Summary TC'!H149</f>
        <v>0</v>
      </c>
      <c r="I149" s="194">
        <f>'Summary TC'!I149</f>
        <v>0</v>
      </c>
      <c r="J149" s="194">
        <f>'Summary TC'!J149</f>
        <v>0</v>
      </c>
      <c r="K149" s="194">
        <f>'Summary TC'!K149</f>
        <v>0</v>
      </c>
      <c r="L149" s="194">
        <f>'Summary TC'!L149</f>
        <v>0</v>
      </c>
      <c r="M149" s="194">
        <f>'Summary TC'!M149</f>
        <v>0</v>
      </c>
      <c r="N149" s="194">
        <f>'Summary TC'!N149</f>
        <v>0</v>
      </c>
      <c r="O149" s="194">
        <f>'Summary TC'!O149</f>
        <v>0</v>
      </c>
      <c r="P149" s="194">
        <f>'Summary TC'!P149</f>
        <v>0</v>
      </c>
      <c r="Q149" s="194">
        <f>'Summary TC'!Q149</f>
        <v>0</v>
      </c>
      <c r="R149" s="194">
        <f>'Summary TC'!R149</f>
        <v>0</v>
      </c>
      <c r="S149" s="194">
        <f>'Summary TC'!S149</f>
        <v>0</v>
      </c>
      <c r="T149" s="194">
        <f>'Summary TC'!T149</f>
        <v>0</v>
      </c>
      <c r="U149" s="194">
        <f>'Summary TC'!U149</f>
        <v>0</v>
      </c>
      <c r="V149" s="194">
        <f>'Summary TC'!V149</f>
        <v>0</v>
      </c>
      <c r="W149" s="194">
        <f>'Summary TC'!W149</f>
        <v>0</v>
      </c>
      <c r="X149" s="194">
        <f>'Summary TC'!X149</f>
        <v>0</v>
      </c>
      <c r="Y149" s="194">
        <f>'Summary TC'!Y149</f>
        <v>0</v>
      </c>
      <c r="Z149" s="194">
        <f>'Summary TC'!Z149</f>
        <v>0</v>
      </c>
      <c r="AA149" s="194">
        <f>'Summary TC'!AA149</f>
        <v>0</v>
      </c>
      <c r="AB149" s="194">
        <f>'Summary TC'!AB149</f>
        <v>0</v>
      </c>
      <c r="AC149" s="194">
        <f>'Summary TC'!AC149</f>
        <v>0</v>
      </c>
      <c r="AD149" s="194">
        <f>'Summary TC'!AD149</f>
        <v>0</v>
      </c>
      <c r="AE149" s="194">
        <f>'Summary TC'!AE149</f>
        <v>0</v>
      </c>
      <c r="AF149" s="194">
        <f>'Summary TC'!AF149</f>
        <v>0</v>
      </c>
      <c r="AG149" s="194">
        <f>'Summary TC'!AG149</f>
        <v>0</v>
      </c>
      <c r="AH149" s="194">
        <f>'Summary TC'!AH149</f>
        <v>0</v>
      </c>
      <c r="AI149" s="122">
        <f>SUM(E149:AH149)</f>
        <v>0</v>
      </c>
    </row>
    <row r="150" spans="2:35" x14ac:dyDescent="0.2">
      <c r="B150" s="24" t="str">
        <f>'Summary TC'!B150</f>
        <v>1115A Dual Demonstration Savings (OACT certified)</v>
      </c>
      <c r="C150" s="24">
        <f>'Summary TC'!C150</f>
        <v>0</v>
      </c>
      <c r="D150" s="231"/>
      <c r="E150" s="161">
        <f>'Summary TC'!E150</f>
        <v>0</v>
      </c>
      <c r="F150" s="194">
        <f>'Summary TC'!F150</f>
        <v>0</v>
      </c>
      <c r="G150" s="194">
        <f>'Summary TC'!G150</f>
        <v>0</v>
      </c>
      <c r="H150" s="194">
        <f>'Summary TC'!H150</f>
        <v>0</v>
      </c>
      <c r="I150" s="194">
        <f>'Summary TC'!I150</f>
        <v>0</v>
      </c>
      <c r="J150" s="194">
        <f>'Summary TC'!J150</f>
        <v>0</v>
      </c>
      <c r="K150" s="194">
        <f>'Summary TC'!K150</f>
        <v>0</v>
      </c>
      <c r="L150" s="194">
        <f>'Summary TC'!L150</f>
        <v>0</v>
      </c>
      <c r="M150" s="194">
        <f>'Summary TC'!M150</f>
        <v>0</v>
      </c>
      <c r="N150" s="194">
        <f>'Summary TC'!N150</f>
        <v>0</v>
      </c>
      <c r="O150" s="194">
        <f>'Summary TC'!O150</f>
        <v>0</v>
      </c>
      <c r="P150" s="194">
        <f>'Summary TC'!P150</f>
        <v>0</v>
      </c>
      <c r="Q150" s="194">
        <f>'Summary TC'!Q150</f>
        <v>0</v>
      </c>
      <c r="R150" s="194">
        <f>'Summary TC'!R150</f>
        <v>0</v>
      </c>
      <c r="S150" s="194">
        <f>'Summary TC'!S150</f>
        <v>0</v>
      </c>
      <c r="T150" s="194">
        <f>'Summary TC'!T150</f>
        <v>0</v>
      </c>
      <c r="U150" s="194">
        <f>'Summary TC'!U150</f>
        <v>0</v>
      </c>
      <c r="V150" s="194">
        <f>'Summary TC'!V150</f>
        <v>0</v>
      </c>
      <c r="W150" s="194">
        <f>'Summary TC'!W150</f>
        <v>0</v>
      </c>
      <c r="X150" s="194">
        <f>'Summary TC'!X150</f>
        <v>0</v>
      </c>
      <c r="Y150" s="194">
        <f>'Summary TC'!Y150</f>
        <v>0</v>
      </c>
      <c r="Z150" s="194">
        <f>'Summary TC'!Z150</f>
        <v>0</v>
      </c>
      <c r="AA150" s="194">
        <f>'Summary TC'!AA150</f>
        <v>0</v>
      </c>
      <c r="AB150" s="194">
        <f>'Summary TC'!AB150</f>
        <v>0</v>
      </c>
      <c r="AC150" s="194">
        <f>'Summary TC'!AC150</f>
        <v>0</v>
      </c>
      <c r="AD150" s="194">
        <f>'Summary TC'!AD150</f>
        <v>0</v>
      </c>
      <c r="AE150" s="194">
        <f>'Summary TC'!AE150</f>
        <v>0</v>
      </c>
      <c r="AF150" s="194">
        <f>'Summary TC'!AF150</f>
        <v>0</v>
      </c>
      <c r="AG150" s="194">
        <f>'Summary TC'!AG150</f>
        <v>0</v>
      </c>
      <c r="AH150" s="194">
        <f>'Summary TC'!AH150</f>
        <v>0</v>
      </c>
      <c r="AI150" s="122">
        <f>SUM(E150:AH150)</f>
        <v>0</v>
      </c>
    </row>
    <row r="151" spans="2:35" x14ac:dyDescent="0.2">
      <c r="B151" s="24" t="str">
        <f>'Summary TC'!B151</f>
        <v>Carry-Forward Savings From Prior Period</v>
      </c>
      <c r="C151" s="24">
        <f>'Summary TC'!C151</f>
        <v>0</v>
      </c>
      <c r="D151" s="231"/>
      <c r="E151" s="160"/>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130">
        <f>'Summary TC'!AI151</f>
        <v>0</v>
      </c>
    </row>
    <row r="152" spans="2:35" ht="13.5" thickBot="1" x14ac:dyDescent="0.25">
      <c r="B152" s="24" t="str">
        <f>'Summary TC'!B152</f>
        <v>NET VARIANCE</v>
      </c>
      <c r="C152" s="24">
        <f>'Summary TC'!C152</f>
        <v>0</v>
      </c>
      <c r="D152" s="231"/>
      <c r="E152" s="162"/>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26">
        <f>SUM(AI147:AI151)</f>
        <v>11310871912.610001</v>
      </c>
    </row>
    <row r="153" spans="2:35" x14ac:dyDescent="0.2">
      <c r="B153" s="24">
        <f>'Summary TC'!B153</f>
        <v>0</v>
      </c>
      <c r="C153" s="24">
        <f>'Summary TC'!C153</f>
        <v>0</v>
      </c>
      <c r="D153" s="231"/>
    </row>
    <row r="154" spans="2:35" ht="13.5" thickBot="1" x14ac:dyDescent="0.25">
      <c r="B154" s="24" t="str">
        <f>'Summary TC'!B154</f>
        <v>Cumulative Target Limit</v>
      </c>
      <c r="C154" s="24">
        <f>'Summary TC'!C154</f>
        <v>0</v>
      </c>
      <c r="D154" s="231"/>
    </row>
    <row r="155" spans="2:35" x14ac:dyDescent="0.2">
      <c r="B155" s="24">
        <f>'Summary TC'!B155</f>
        <v>0</v>
      </c>
      <c r="C155" s="24">
        <f>'Summary TC'!C155</f>
        <v>0</v>
      </c>
      <c r="D155" s="231"/>
      <c r="E155" s="45" t="s">
        <v>0</v>
      </c>
      <c r="F155" s="151"/>
      <c r="G155" s="42"/>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26"/>
    </row>
    <row r="156" spans="2:35" ht="13.5" thickBot="1" x14ac:dyDescent="0.25">
      <c r="B156" s="24">
        <f>'Summary TC'!B156</f>
        <v>0</v>
      </c>
      <c r="C156" s="24">
        <f>'Summary TC'!C156</f>
        <v>0</v>
      </c>
      <c r="D156" s="231"/>
      <c r="E156" s="81">
        <f>'DY Def'!B$5</f>
        <v>1</v>
      </c>
      <c r="F156" s="70">
        <f>'DY Def'!C$5</f>
        <v>2</v>
      </c>
      <c r="G156" s="70">
        <f>'DY Def'!D$5</f>
        <v>3</v>
      </c>
      <c r="H156" s="70">
        <f>'DY Def'!E$5</f>
        <v>4</v>
      </c>
      <c r="I156" s="70">
        <f>'DY Def'!F$5</f>
        <v>5</v>
      </c>
      <c r="J156" s="70">
        <f>'DY Def'!G$5</f>
        <v>6</v>
      </c>
      <c r="K156" s="70">
        <f>'DY Def'!H$5</f>
        <v>7</v>
      </c>
      <c r="L156" s="70">
        <f>'DY Def'!I$5</f>
        <v>8</v>
      </c>
      <c r="M156" s="70">
        <f>'DY Def'!J$5</f>
        <v>9</v>
      </c>
      <c r="N156" s="70">
        <f>'DY Def'!K$5</f>
        <v>10</v>
      </c>
      <c r="O156" s="70">
        <f>'DY Def'!L$5</f>
        <v>11</v>
      </c>
      <c r="P156" s="70">
        <f>'DY Def'!M$5</f>
        <v>12</v>
      </c>
      <c r="Q156" s="70">
        <f>'DY Def'!N$5</f>
        <v>13</v>
      </c>
      <c r="R156" s="70">
        <f>'DY Def'!O$5</f>
        <v>14</v>
      </c>
      <c r="S156" s="70">
        <f>'DY Def'!P$5</f>
        <v>15</v>
      </c>
      <c r="T156" s="70">
        <f>'DY Def'!Q$5</f>
        <v>16</v>
      </c>
      <c r="U156" s="70">
        <f>'DY Def'!R$5</f>
        <v>17</v>
      </c>
      <c r="V156" s="70">
        <f>'DY Def'!S$5</f>
        <v>18</v>
      </c>
      <c r="W156" s="70">
        <f>'DY Def'!T$5</f>
        <v>19</v>
      </c>
      <c r="X156" s="70">
        <f>'DY Def'!U$5</f>
        <v>20</v>
      </c>
      <c r="Y156" s="70">
        <f>'DY Def'!V$5</f>
        <v>21</v>
      </c>
      <c r="Z156" s="70">
        <f>'DY Def'!W$5</f>
        <v>22</v>
      </c>
      <c r="AA156" s="70">
        <f>'DY Def'!X$5</f>
        <v>23</v>
      </c>
      <c r="AB156" s="70">
        <f>'DY Def'!Y$5</f>
        <v>24</v>
      </c>
      <c r="AC156" s="70">
        <f>'DY Def'!Z$5</f>
        <v>25</v>
      </c>
      <c r="AD156" s="70">
        <f>'DY Def'!AA$5</f>
        <v>26</v>
      </c>
      <c r="AE156" s="70">
        <f>'DY Def'!AB$5</f>
        <v>27</v>
      </c>
      <c r="AF156" s="70">
        <f>'DY Def'!AC$5</f>
        <v>28</v>
      </c>
      <c r="AG156" s="70">
        <f>'DY Def'!AD$5</f>
        <v>29</v>
      </c>
      <c r="AH156" s="70">
        <f>'DY Def'!AE$5</f>
        <v>30</v>
      </c>
      <c r="AI156" s="24"/>
    </row>
    <row r="157" spans="2:35" x14ac:dyDescent="0.2">
      <c r="B157" s="24">
        <f>'Summary TC'!B157</f>
        <v>0</v>
      </c>
      <c r="C157" s="24">
        <f>'Summary TC'!C157</f>
        <v>0</v>
      </c>
      <c r="D157" s="231"/>
      <c r="AI157" s="24"/>
    </row>
    <row r="158" spans="2:35" x14ac:dyDescent="0.2">
      <c r="B158" s="24" t="str">
        <f>'Summary TC'!B158</f>
        <v>Cumulative Target Percentage (CTP)</v>
      </c>
      <c r="C158" s="24">
        <f>'Summary TC'!C158</f>
        <v>0</v>
      </c>
      <c r="D158" s="231"/>
      <c r="E158" s="244">
        <f>'Summary TC'!E158</f>
        <v>0</v>
      </c>
      <c r="F158" s="244">
        <f>'Summary TC'!F158</f>
        <v>0</v>
      </c>
      <c r="G158" s="244">
        <f>'Summary TC'!G158</f>
        <v>0</v>
      </c>
      <c r="H158" s="244">
        <f>'Summary TC'!H158</f>
        <v>0</v>
      </c>
      <c r="I158" s="244">
        <f>'Summary TC'!I158</f>
        <v>0</v>
      </c>
      <c r="J158" s="244">
        <f>'Summary TC'!J158</f>
        <v>0</v>
      </c>
      <c r="K158" s="244">
        <f>'Summary TC'!K158</f>
        <v>0</v>
      </c>
      <c r="L158" s="244">
        <f>'Summary TC'!L158</f>
        <v>0</v>
      </c>
      <c r="M158" s="244">
        <f>'Summary TC'!M158</f>
        <v>0</v>
      </c>
      <c r="N158" s="244">
        <f>'Summary TC'!N158</f>
        <v>0</v>
      </c>
      <c r="O158" s="244">
        <f>'Summary TC'!O158</f>
        <v>0</v>
      </c>
      <c r="P158" s="244">
        <f>'Summary TC'!P158</f>
        <v>0</v>
      </c>
      <c r="Q158" s="244">
        <f>'Summary TC'!Q158</f>
        <v>0</v>
      </c>
      <c r="R158" s="244">
        <f>'Summary TC'!R158</f>
        <v>0</v>
      </c>
      <c r="S158" s="244">
        <f>'Summary TC'!S158</f>
        <v>0</v>
      </c>
      <c r="T158" s="244">
        <f>'Summary TC'!T158</f>
        <v>0</v>
      </c>
      <c r="U158" s="244">
        <f>'Summary TC'!U158</f>
        <v>0</v>
      </c>
      <c r="V158" s="244">
        <f>'Summary TC'!V158</f>
        <v>0</v>
      </c>
      <c r="W158" s="244">
        <f>'Summary TC'!W158</f>
        <v>0</v>
      </c>
      <c r="X158" s="244">
        <f>'Summary TC'!X158</f>
        <v>0</v>
      </c>
      <c r="Y158" s="244">
        <f>'Summary TC'!Y158</f>
        <v>0</v>
      </c>
      <c r="Z158" s="244">
        <f>'Summary TC'!Z158</f>
        <v>0</v>
      </c>
      <c r="AA158" s="244">
        <f>'Summary TC'!AA158</f>
        <v>0</v>
      </c>
      <c r="AB158" s="244">
        <f>'Summary TC'!AB158</f>
        <v>0</v>
      </c>
      <c r="AC158" s="244">
        <f>'Summary TC'!AC158</f>
        <v>0</v>
      </c>
      <c r="AD158" s="244">
        <f>'Summary TC'!AD158</f>
        <v>0</v>
      </c>
      <c r="AE158" s="244">
        <f>'Summary TC'!AE158</f>
        <v>0</v>
      </c>
      <c r="AF158" s="244">
        <f>'Summary TC'!AF158</f>
        <v>0</v>
      </c>
      <c r="AG158" s="244">
        <f>'Summary TC'!AG158</f>
        <v>0</v>
      </c>
      <c r="AH158" s="244">
        <f>'Summary TC'!AH158</f>
        <v>0</v>
      </c>
      <c r="AI158" s="163"/>
    </row>
    <row r="159" spans="2:35" x14ac:dyDescent="0.2">
      <c r="B159" s="24" t="str">
        <f>'Summary TC'!B159</f>
        <v>Cumulative Budget Neutrality Limit (CBNL)</v>
      </c>
      <c r="C159" s="24">
        <f>'Summary TC'!C159</f>
        <v>0</v>
      </c>
      <c r="D159" s="231"/>
      <c r="E159" s="98">
        <f>IF(AND(E$12&gt;=Dropdowns!$E$1, E$12&lt;=Dropdowns!$E$2),D159+E82-E144,0)</f>
        <v>0</v>
      </c>
      <c r="F159" s="98">
        <f>IF(AND(F$12&gt;=Dropdowns!$E$1, F$12&lt;=Dropdowns!$E$2),E159+F82-F144,0)</f>
        <v>0</v>
      </c>
      <c r="G159" s="98">
        <f>IF(AND(G$12&gt;=Dropdowns!$E$1, G$12&lt;=Dropdowns!$E$2),F159+G82-G144,0)</f>
        <v>0</v>
      </c>
      <c r="H159" s="98">
        <f>IF(AND(H$12&gt;=Dropdowns!$E$1, H$12&lt;=Dropdowns!$E$2),G159+H82-H144,0)</f>
        <v>0</v>
      </c>
      <c r="I159" s="98">
        <f>IF(AND(I$12&gt;=Dropdowns!$E$1, I$12&lt;=Dropdowns!$E$2),H159+I82-I144,0)</f>
        <v>0</v>
      </c>
      <c r="J159" s="98">
        <f>IF(AND(J$12&gt;=Dropdowns!$E$1, J$12&lt;=Dropdowns!$E$2),I159+J82-J144,0)</f>
        <v>0</v>
      </c>
      <c r="K159" s="98">
        <f>IF(AND(K$12&gt;=Dropdowns!$E$1, K$12&lt;=Dropdowns!$E$2),J159+K82-K144,0)</f>
        <v>0</v>
      </c>
      <c r="L159" s="98">
        <f>IF(AND(L$12&gt;=Dropdowns!$E$1, L$12&lt;=Dropdowns!$E$2),K159+L82-L144,0)</f>
        <v>0</v>
      </c>
      <c r="M159" s="98">
        <f>IF(AND(M$12&gt;=Dropdowns!$E$1, M$12&lt;=Dropdowns!$E$2),L159+M82-M144,0)</f>
        <v>0</v>
      </c>
      <c r="N159" s="98">
        <f>IF(AND(N$12&gt;=Dropdowns!$E$1, N$12&lt;=Dropdowns!$E$2),M159+N82-N144,0)</f>
        <v>0</v>
      </c>
      <c r="O159" s="98">
        <f>IF(AND(O$12&gt;=Dropdowns!$E$1, O$12&lt;=Dropdowns!$E$2),N159+O82-O144,0)</f>
        <v>0</v>
      </c>
      <c r="P159" s="98">
        <f>IF(AND(P$12&gt;=Dropdowns!$E$1, P$12&lt;=Dropdowns!$E$2),O159+P82-P144,0)</f>
        <v>0</v>
      </c>
      <c r="Q159" s="98">
        <f>IF(AND(Q$12&gt;=Dropdowns!$E$1, Q$12&lt;=Dropdowns!$E$2),P159+Q82-Q144,0)</f>
        <v>0</v>
      </c>
      <c r="R159" s="98">
        <f>IF(AND(R$12&gt;=Dropdowns!$E$1, R$12&lt;=Dropdowns!$E$2),Q159+R82-R144,0)</f>
        <v>0</v>
      </c>
      <c r="S159" s="98">
        <f>IF(AND(S$12&gt;=Dropdowns!$E$1, S$12&lt;=Dropdowns!$E$2),R159+S82-S144,0)</f>
        <v>0</v>
      </c>
      <c r="T159" s="98">
        <f>IF(AND(T$12&gt;=Dropdowns!$E$1, T$12&lt;=Dropdowns!$E$2),S159+T82-T144,0)</f>
        <v>10816620432.189999</v>
      </c>
      <c r="U159" s="98">
        <f>IF(AND(U$12&gt;=Dropdowns!$E$1, U$12&lt;=Dropdowns!$E$2),T159+U82-U144,0)</f>
        <v>22011784987.889999</v>
      </c>
      <c r="V159" s="98">
        <f>IF(AND(V$12&gt;=Dropdowns!$E$1, V$12&lt;=Dropdowns!$E$2),U159+V82-V144,0)</f>
        <v>33818388338.610001</v>
      </c>
      <c r="W159" s="98">
        <f>IF(AND(W$12&gt;=Dropdowns!$E$1, W$12&lt;=Dropdowns!$E$2),V159+W82-W144,0)</f>
        <v>47150516338.459999</v>
      </c>
      <c r="X159" s="98">
        <f>IF(AND(X$12&gt;=Dropdowns!$E$1, X$12&lt;=Dropdowns!$E$2),W159+X82-X144,0)</f>
        <v>61379054518.610001</v>
      </c>
      <c r="Y159" s="98">
        <f>IF(AND(Y$12&gt;=Dropdowns!$E$1, Y$12&lt;=Dropdowns!$E$2),X159+Y82-Y144,0)</f>
        <v>0</v>
      </c>
      <c r="Z159" s="98">
        <f>IF(AND(Z$12&gt;=Dropdowns!$E$1, Z$12&lt;=Dropdowns!$E$2),Y159+Z82-Z144,0)</f>
        <v>0</v>
      </c>
      <c r="AA159" s="98">
        <f>IF(AND(AA$12&gt;=Dropdowns!$E$1, AA$12&lt;=Dropdowns!$E$2),Z159+AA82-AA144,0)</f>
        <v>0</v>
      </c>
      <c r="AB159" s="98">
        <f>IF(AND(AB$12&gt;=Dropdowns!$E$1, AB$12&lt;=Dropdowns!$E$2),AA159+AB82-AB144,0)</f>
        <v>0</v>
      </c>
      <c r="AC159" s="98">
        <f>IF(AND(AC$12&gt;=Dropdowns!$E$1, AC$12&lt;=Dropdowns!$E$2),AB159+AC82-AC144,0)</f>
        <v>0</v>
      </c>
      <c r="AD159" s="98">
        <f>IF(AND(AD$12&gt;=Dropdowns!$E$1, AD$12&lt;=Dropdowns!$E$2),AC159+AD82-AD144,0)</f>
        <v>0</v>
      </c>
      <c r="AE159" s="98">
        <f>IF(AND(AE$12&gt;=Dropdowns!$E$1, AE$12&lt;=Dropdowns!$E$2),AD159+AE82-AE144,0)</f>
        <v>0</v>
      </c>
      <c r="AF159" s="98">
        <f>IF(AND(AF$12&gt;=Dropdowns!$E$1, AF$12&lt;=Dropdowns!$E$2),AE159+AF82-AF144,0)</f>
        <v>0</v>
      </c>
      <c r="AG159" s="98">
        <f>IF(AND(AG$12&gt;=Dropdowns!$E$1, AG$12&lt;=Dropdowns!$E$2),AF159+AG82-AG144,0)</f>
        <v>0</v>
      </c>
      <c r="AH159" s="98">
        <f>IF(AND(AH$12&gt;=Dropdowns!$E$1, AH$12&lt;=Dropdowns!$E$2),AG159+AH82-AH144,0)</f>
        <v>0</v>
      </c>
      <c r="AI159" s="163"/>
    </row>
    <row r="160" spans="2:35" x14ac:dyDescent="0.2">
      <c r="B160" s="24" t="str">
        <f>'Summary TC'!B160</f>
        <v>Allowed Cumulative Variance (= CTP X CBNL)</v>
      </c>
      <c r="C160" s="24">
        <f>'Summary TC'!C160</f>
        <v>0</v>
      </c>
      <c r="D160" s="231"/>
      <c r="E160" s="98">
        <f>E159*E158</f>
        <v>0</v>
      </c>
      <c r="F160" s="98">
        <f>F159*F158</f>
        <v>0</v>
      </c>
      <c r="G160" s="98">
        <f>G159*G158</f>
        <v>0</v>
      </c>
      <c r="H160" s="98">
        <f>H159*H158</f>
        <v>0</v>
      </c>
      <c r="I160" s="98">
        <f>I159*I158</f>
        <v>0</v>
      </c>
      <c r="J160" s="98">
        <f t="shared" ref="J160:AC160" si="33">J159*J158</f>
        <v>0</v>
      </c>
      <c r="K160" s="98">
        <f t="shared" si="33"/>
        <v>0</v>
      </c>
      <c r="L160" s="98">
        <f t="shared" si="33"/>
        <v>0</v>
      </c>
      <c r="M160" s="98">
        <f t="shared" si="33"/>
        <v>0</v>
      </c>
      <c r="N160" s="98">
        <f t="shared" si="33"/>
        <v>0</v>
      </c>
      <c r="O160" s="98">
        <f t="shared" si="33"/>
        <v>0</v>
      </c>
      <c r="P160" s="98">
        <f t="shared" si="33"/>
        <v>0</v>
      </c>
      <c r="Q160" s="98">
        <f t="shared" si="33"/>
        <v>0</v>
      </c>
      <c r="R160" s="98">
        <f t="shared" si="33"/>
        <v>0</v>
      </c>
      <c r="S160" s="98">
        <f t="shared" si="33"/>
        <v>0</v>
      </c>
      <c r="T160" s="98">
        <f t="shared" si="33"/>
        <v>0</v>
      </c>
      <c r="U160" s="98">
        <f t="shared" si="33"/>
        <v>0</v>
      </c>
      <c r="V160" s="98">
        <f t="shared" si="33"/>
        <v>0</v>
      </c>
      <c r="W160" s="98">
        <f t="shared" si="33"/>
        <v>0</v>
      </c>
      <c r="X160" s="98">
        <f t="shared" si="33"/>
        <v>0</v>
      </c>
      <c r="Y160" s="98">
        <f t="shared" si="33"/>
        <v>0</v>
      </c>
      <c r="Z160" s="98">
        <f t="shared" si="33"/>
        <v>0</v>
      </c>
      <c r="AA160" s="98">
        <f t="shared" si="33"/>
        <v>0</v>
      </c>
      <c r="AB160" s="98">
        <f t="shared" si="33"/>
        <v>0</v>
      </c>
      <c r="AC160" s="98">
        <f t="shared" si="33"/>
        <v>0</v>
      </c>
      <c r="AD160" s="98">
        <f>AD159*AD158</f>
        <v>0</v>
      </c>
      <c r="AE160" s="98">
        <f>AE159*AE158</f>
        <v>0</v>
      </c>
      <c r="AF160" s="98">
        <f>AF159*AF158</f>
        <v>0</v>
      </c>
      <c r="AG160" s="98">
        <f>AG159*AG158</f>
        <v>0</v>
      </c>
      <c r="AH160" s="98">
        <f>AH159*AH158</f>
        <v>0</v>
      </c>
      <c r="AI160" s="163"/>
    </row>
    <row r="161" spans="2:35" x14ac:dyDescent="0.2">
      <c r="B161" s="24">
        <f>'Summary TC'!B161</f>
        <v>0</v>
      </c>
      <c r="C161" s="24">
        <f>'Summary TC'!C161</f>
        <v>0</v>
      </c>
      <c r="D161" s="231"/>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63"/>
    </row>
    <row r="162" spans="2:35" x14ac:dyDescent="0.2">
      <c r="B162" s="24" t="str">
        <f>'Summary TC'!B162</f>
        <v>Actual Cumulative Variance (Positive = Overspending)</v>
      </c>
      <c r="C162" s="24">
        <f>'Summary TC'!C162</f>
        <v>0</v>
      </c>
      <c r="D162" s="231"/>
      <c r="E162" s="98">
        <f>IF(AND(E$12&gt;=Dropdowns!$E$1, E$12&lt;=Dropdowns!$E$2), D162-E147,0)</f>
        <v>0</v>
      </c>
      <c r="F162" s="98">
        <f>IF(AND(F$12&gt;=Dropdowns!$E$1, F$12&lt;=Dropdowns!$E$2), E162-F147,0)</f>
        <v>0</v>
      </c>
      <c r="G162" s="98">
        <f>IF(AND(G$12&gt;=Dropdowns!$E$1, G$12&lt;=Dropdowns!$E$2), F162-G147,0)</f>
        <v>0</v>
      </c>
      <c r="H162" s="98">
        <f>IF(AND(H$12&gt;=Dropdowns!$E$1, H$12&lt;=Dropdowns!$E$2), G162-H147,0)</f>
        <v>0</v>
      </c>
      <c r="I162" s="98">
        <f>IF(AND(I$12&gt;=Dropdowns!$E$1, I$12&lt;=Dropdowns!$E$2), H162-I147,0)</f>
        <v>0</v>
      </c>
      <c r="J162" s="98">
        <f>IF(AND(J$12&gt;=Dropdowns!$E$1, J$12&lt;=Dropdowns!$E$2), I162-J147,0)</f>
        <v>0</v>
      </c>
      <c r="K162" s="98">
        <f>IF(AND(K$12&gt;=Dropdowns!$E$1, K$12&lt;=Dropdowns!$E$2), J162-K147,0)</f>
        <v>0</v>
      </c>
      <c r="L162" s="98">
        <f>IF(AND(L$12&gt;=Dropdowns!$E$1, L$12&lt;=Dropdowns!$E$2), K162-L147,0)</f>
        <v>0</v>
      </c>
      <c r="M162" s="98">
        <f>IF(AND(M$12&gt;=Dropdowns!$E$1, M$12&lt;=Dropdowns!$E$2), L162-M147,0)</f>
        <v>0</v>
      </c>
      <c r="N162" s="98">
        <f>IF(AND(N$12&gt;=Dropdowns!$E$1, N$12&lt;=Dropdowns!$E$2), M162-N147,0)</f>
        <v>0</v>
      </c>
      <c r="O162" s="98">
        <f>IF(AND(O$12&gt;=Dropdowns!$E$1, O$12&lt;=Dropdowns!$E$2), N162-O147,0)</f>
        <v>0</v>
      </c>
      <c r="P162" s="98">
        <f>IF(AND(P$12&gt;=Dropdowns!$E$1, P$12&lt;=Dropdowns!$E$2), O162-P147,0)</f>
        <v>0</v>
      </c>
      <c r="Q162" s="98">
        <f>IF(AND(Q$12&gt;=Dropdowns!$E$1, Q$12&lt;=Dropdowns!$E$2), P162-Q147,0)</f>
        <v>0</v>
      </c>
      <c r="R162" s="98">
        <f>IF(AND(R$12&gt;=Dropdowns!$E$1, R$12&lt;=Dropdowns!$E$2), Q162-R147,0)</f>
        <v>0</v>
      </c>
      <c r="S162" s="98">
        <f>IF(AND(S$12&gt;=Dropdowns!$E$1, S$12&lt;=Dropdowns!$E$2), R162-S147,0)</f>
        <v>0</v>
      </c>
      <c r="T162" s="98">
        <f>IF(AND(T$12&gt;=Dropdowns!$E$1, T$12&lt;=Dropdowns!$E$2), S162-T147,0)</f>
        <v>-1969342739.1899986</v>
      </c>
      <c r="U162" s="98">
        <f>IF(AND(U$12&gt;=Dropdowns!$E$1, U$12&lt;=Dropdowns!$E$2), T162-U147,0)</f>
        <v>-3387323170.8899975</v>
      </c>
      <c r="V162" s="98">
        <f>IF(AND(V$12&gt;=Dropdowns!$E$1, V$12&lt;=Dropdowns!$E$2), U162-V147,0)</f>
        <v>-3544003983.6099968</v>
      </c>
      <c r="W162" s="98">
        <f>IF(AND(W$12&gt;=Dropdowns!$E$1, W$12&lt;=Dropdowns!$E$2), V162-W147,0)</f>
        <v>-6065470593.4599972</v>
      </c>
      <c r="X162" s="98">
        <f>IF(AND(X$12&gt;=Dropdowns!$E$1, X$12&lt;=Dropdowns!$E$2), W162-X147,0)</f>
        <v>-11310871912.609997</v>
      </c>
      <c r="Y162" s="98">
        <f>IF(AND(Y$12&gt;=Dropdowns!$E$1, Y$12&lt;=Dropdowns!$E$2), X162-Y147,0)</f>
        <v>0</v>
      </c>
      <c r="Z162" s="98">
        <f>IF(AND(Z$12&gt;=Dropdowns!$E$1, Z$12&lt;=Dropdowns!$E$2), Y162-Z147,0)</f>
        <v>0</v>
      </c>
      <c r="AA162" s="98">
        <f>IF(AND(AA$12&gt;=Dropdowns!$E$1, AA$12&lt;=Dropdowns!$E$2), Z162-AA147,0)</f>
        <v>0</v>
      </c>
      <c r="AB162" s="98">
        <f>IF(AND(AB$12&gt;=Dropdowns!$E$1, AB$12&lt;=Dropdowns!$E$2), AA162-AB147,0)</f>
        <v>0</v>
      </c>
      <c r="AC162" s="98">
        <f>IF(AND(AC$12&gt;=Dropdowns!$E$1, AC$12&lt;=Dropdowns!$E$2), AB162-AC147,0)</f>
        <v>0</v>
      </c>
      <c r="AD162" s="98">
        <f>IF(AND(AD$12&gt;=Dropdowns!$E$1, AD$12&lt;=Dropdowns!$E$2), AC162-AD147,0)</f>
        <v>0</v>
      </c>
      <c r="AE162" s="98">
        <f>IF(AND(AE$12&gt;=Dropdowns!$E$1, AE$12&lt;=Dropdowns!$E$2), AD162-AE147,0)</f>
        <v>0</v>
      </c>
      <c r="AF162" s="98">
        <f>IF(AND(AF$12&gt;=Dropdowns!$E$1, AF$12&lt;=Dropdowns!$E$2), AE162-AF147,0)</f>
        <v>0</v>
      </c>
      <c r="AG162" s="98">
        <f>IF(AND(AG$12&gt;=Dropdowns!$E$1, AG$12&lt;=Dropdowns!$E$2), AF162-AG147,0)</f>
        <v>0</v>
      </c>
      <c r="AH162" s="98">
        <f>IF(AND(AH$12&gt;=Dropdowns!$E$1, AH$12&lt;=Dropdowns!$E$2), AG162-AH147,0)</f>
        <v>0</v>
      </c>
      <c r="AI162" s="163"/>
    </row>
    <row r="163" spans="2:35" ht="13.5" thickBot="1" x14ac:dyDescent="0.25">
      <c r="B163" s="24" t="str">
        <f>'Summary TC'!B163</f>
        <v>Is a Corrective Action Plan needed?</v>
      </c>
      <c r="C163" s="24">
        <f>'Summary TC'!C163</f>
        <v>0</v>
      </c>
      <c r="D163" s="231"/>
      <c r="E163" s="164" t="str">
        <f>IF(E162&gt;E160,"CAP Needed"," ")</f>
        <v xml:space="preserve"> </v>
      </c>
      <c r="F163" s="164" t="str">
        <f>IF(F162&gt;F160,"CAP Needed"," ")</f>
        <v xml:space="preserve"> </v>
      </c>
      <c r="G163" s="164" t="str">
        <f>IF(G162&gt;G160,"CAP Needed"," ")</f>
        <v xml:space="preserve"> </v>
      </c>
      <c r="H163" s="164" t="str">
        <f>IF(H162&gt;H160,"CAP Needed"," ")</f>
        <v xml:space="preserve"> </v>
      </c>
      <c r="I163" s="164" t="str">
        <f>IF(I162&gt;I160,"CAP Needed"," ")</f>
        <v xml:space="preserve"> </v>
      </c>
      <c r="J163" s="164" t="str">
        <f t="shared" ref="J163:AC163" si="34">IF(J162&gt;J160,"CAP Needed"," ")</f>
        <v xml:space="preserve"> </v>
      </c>
      <c r="K163" s="164" t="str">
        <f t="shared" si="34"/>
        <v xml:space="preserve"> </v>
      </c>
      <c r="L163" s="164" t="str">
        <f t="shared" si="34"/>
        <v xml:space="preserve"> </v>
      </c>
      <c r="M163" s="164" t="str">
        <f t="shared" si="34"/>
        <v xml:space="preserve"> </v>
      </c>
      <c r="N163" s="164" t="str">
        <f t="shared" si="34"/>
        <v xml:space="preserve"> </v>
      </c>
      <c r="O163" s="164" t="str">
        <f t="shared" si="34"/>
        <v xml:space="preserve"> </v>
      </c>
      <c r="P163" s="164" t="str">
        <f t="shared" si="34"/>
        <v xml:space="preserve"> </v>
      </c>
      <c r="Q163" s="164" t="str">
        <f t="shared" si="34"/>
        <v xml:space="preserve"> </v>
      </c>
      <c r="R163" s="164" t="str">
        <f t="shared" si="34"/>
        <v xml:space="preserve"> </v>
      </c>
      <c r="S163" s="164" t="str">
        <f t="shared" si="34"/>
        <v xml:space="preserve"> </v>
      </c>
      <c r="T163" s="164" t="str">
        <f t="shared" si="34"/>
        <v xml:space="preserve"> </v>
      </c>
      <c r="U163" s="164" t="str">
        <f t="shared" si="34"/>
        <v xml:space="preserve"> </v>
      </c>
      <c r="V163" s="164" t="str">
        <f t="shared" si="34"/>
        <v xml:space="preserve"> </v>
      </c>
      <c r="W163" s="164" t="str">
        <f t="shared" si="34"/>
        <v xml:space="preserve"> </v>
      </c>
      <c r="X163" s="164" t="str">
        <f t="shared" si="34"/>
        <v xml:space="preserve"> </v>
      </c>
      <c r="Y163" s="164" t="str">
        <f t="shared" si="34"/>
        <v xml:space="preserve"> </v>
      </c>
      <c r="Z163" s="164" t="str">
        <f t="shared" si="34"/>
        <v xml:space="preserve"> </v>
      </c>
      <c r="AA163" s="164" t="str">
        <f t="shared" si="34"/>
        <v xml:space="preserve"> </v>
      </c>
      <c r="AB163" s="164" t="str">
        <f t="shared" si="34"/>
        <v xml:space="preserve"> </v>
      </c>
      <c r="AC163" s="164" t="str">
        <f t="shared" si="34"/>
        <v xml:space="preserve"> </v>
      </c>
      <c r="AD163" s="164" t="str">
        <f>IF(AD162&gt;AD160,"CAP Needed"," ")</f>
        <v xml:space="preserve"> </v>
      </c>
      <c r="AE163" s="164" t="str">
        <f>IF(AE162&gt;AE160,"CAP Needed"," ")</f>
        <v xml:space="preserve"> </v>
      </c>
      <c r="AF163" s="164" t="str">
        <f>IF(AF162&gt;AF160,"CAP Needed"," ")</f>
        <v xml:space="preserve"> </v>
      </c>
      <c r="AG163" s="164" t="str">
        <f>IF(AG162&gt;AG160,"CAP Needed"," ")</f>
        <v xml:space="preserve"> </v>
      </c>
      <c r="AH163" s="164" t="str">
        <f>IF(AH162&gt;AH160,"CAP Needed"," ")</f>
        <v xml:space="preserve"> </v>
      </c>
      <c r="AI163" s="112"/>
    </row>
    <row r="164" spans="2:35" x14ac:dyDescent="0.2">
      <c r="B164" s="18">
        <f>'Summary TC'!B164</f>
        <v>0</v>
      </c>
    </row>
    <row r="165" spans="2:35" x14ac:dyDescent="0.2">
      <c r="B165" s="18">
        <f>'Summary TC'!B165</f>
        <v>0</v>
      </c>
    </row>
    <row r="166" spans="2:35" x14ac:dyDescent="0.2">
      <c r="B166" s="18">
        <f>'Summary TC'!B166</f>
        <v>0</v>
      </c>
    </row>
    <row r="167" spans="2:35" x14ac:dyDescent="0.2">
      <c r="B167" s="18" t="str">
        <f>'Summary TC'!B167</f>
        <v>HYPOTHETICALS TEST 1</v>
      </c>
      <c r="D167" s="222"/>
    </row>
    <row r="168" spans="2:35" x14ac:dyDescent="0.2">
      <c r="B168" s="18">
        <f>'Summary TC'!B168</f>
        <v>0</v>
      </c>
    </row>
    <row r="169" spans="2:35" ht="13.5" thickBot="1" x14ac:dyDescent="0.25">
      <c r="B169" s="18" t="str">
        <f>'Summary TC'!B169</f>
        <v>Without-Waiver Total Expenditures</v>
      </c>
      <c r="C169" s="204"/>
      <c r="D169" s="150"/>
    </row>
    <row r="170" spans="2:35" x14ac:dyDescent="0.2">
      <c r="B170" s="26">
        <f>'Summary TC'!B170</f>
        <v>0</v>
      </c>
      <c r="C170" s="26">
        <f>'Summary TC'!C170</f>
        <v>0</v>
      </c>
      <c r="D170" s="151"/>
      <c r="E170" s="45" t="s">
        <v>0</v>
      </c>
      <c r="F170" s="151"/>
      <c r="G170" s="42"/>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57"/>
    </row>
    <row r="171" spans="2:35" ht="13.5" thickBot="1" x14ac:dyDescent="0.25">
      <c r="B171" s="24">
        <f>'Summary TC'!B171</f>
        <v>0</v>
      </c>
      <c r="C171" s="24">
        <f>'Summary TC'!C171</f>
        <v>0</v>
      </c>
      <c r="D171" s="128"/>
      <c r="E171" s="55">
        <f>'DY Def'!B$5</f>
        <v>1</v>
      </c>
      <c r="F171" s="22">
        <f>'DY Def'!C$5</f>
        <v>2</v>
      </c>
      <c r="G171" s="22">
        <f>'DY Def'!D$5</f>
        <v>3</v>
      </c>
      <c r="H171" s="22">
        <f>'DY Def'!E$5</f>
        <v>4</v>
      </c>
      <c r="I171" s="22">
        <f>'DY Def'!F$5</f>
        <v>5</v>
      </c>
      <c r="J171" s="22">
        <f>'DY Def'!G$5</f>
        <v>6</v>
      </c>
      <c r="K171" s="22">
        <f>'DY Def'!H$5</f>
        <v>7</v>
      </c>
      <c r="L171" s="22">
        <f>'DY Def'!I$5</f>
        <v>8</v>
      </c>
      <c r="M171" s="22">
        <f>'DY Def'!J$5</f>
        <v>9</v>
      </c>
      <c r="N171" s="22">
        <f>'DY Def'!K$5</f>
        <v>10</v>
      </c>
      <c r="O171" s="22">
        <f>'DY Def'!L$5</f>
        <v>11</v>
      </c>
      <c r="P171" s="22">
        <f>'DY Def'!M$5</f>
        <v>12</v>
      </c>
      <c r="Q171" s="22">
        <f>'DY Def'!N$5</f>
        <v>13</v>
      </c>
      <c r="R171" s="22">
        <f>'DY Def'!O$5</f>
        <v>14</v>
      </c>
      <c r="S171" s="22">
        <f>'DY Def'!P$5</f>
        <v>15</v>
      </c>
      <c r="T171" s="22">
        <f>'DY Def'!Q$5</f>
        <v>16</v>
      </c>
      <c r="U171" s="22">
        <f>'DY Def'!R$5</f>
        <v>17</v>
      </c>
      <c r="V171" s="22">
        <f>'DY Def'!S$5</f>
        <v>18</v>
      </c>
      <c r="W171" s="22">
        <f>'DY Def'!T$5</f>
        <v>19</v>
      </c>
      <c r="X171" s="22">
        <f>'DY Def'!U$5</f>
        <v>20</v>
      </c>
      <c r="Y171" s="22">
        <f>'DY Def'!V$5</f>
        <v>21</v>
      </c>
      <c r="Z171" s="22">
        <f>'DY Def'!W$5</f>
        <v>22</v>
      </c>
      <c r="AA171" s="22">
        <f>'DY Def'!X$5</f>
        <v>23</v>
      </c>
      <c r="AB171" s="22">
        <f>'DY Def'!Y$5</f>
        <v>24</v>
      </c>
      <c r="AC171" s="22">
        <f>'DY Def'!Z$5</f>
        <v>25</v>
      </c>
      <c r="AD171" s="22">
        <f>'DY Def'!AA$5</f>
        <v>26</v>
      </c>
      <c r="AE171" s="22">
        <f>'DY Def'!AB$5</f>
        <v>27</v>
      </c>
      <c r="AF171" s="22">
        <f>'DY Def'!AC$5</f>
        <v>28</v>
      </c>
      <c r="AG171" s="22">
        <f>'DY Def'!AD$5</f>
        <v>29</v>
      </c>
      <c r="AH171" s="22">
        <f>'DY Def'!AE$5</f>
        <v>30</v>
      </c>
      <c r="AI171" s="54" t="s">
        <v>1</v>
      </c>
    </row>
    <row r="172" spans="2:35" x14ac:dyDescent="0.2">
      <c r="B172" s="24" t="str">
        <f>'Summary TC'!B172</f>
        <v>Hypothetical 1 Per Capita</v>
      </c>
      <c r="C172" s="24">
        <f>'Summary TC'!C172</f>
        <v>0</v>
      </c>
      <c r="D172" s="235"/>
      <c r="E172" s="165"/>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330"/>
      <c r="AI172" s="330"/>
    </row>
    <row r="173" spans="2:35" x14ac:dyDescent="0.2">
      <c r="B173" s="24" t="str">
        <f>'Summary TC'!B173</f>
        <v/>
      </c>
      <c r="C173" s="24">
        <f>'Summary TC'!C173</f>
        <v>0</v>
      </c>
      <c r="D173" s="5" t="s">
        <v>20</v>
      </c>
      <c r="E173" s="97">
        <f>E174*E175</f>
        <v>0</v>
      </c>
      <c r="F173" s="98">
        <f t="shared" ref="F173:AC173" si="35">F174*F175</f>
        <v>0</v>
      </c>
      <c r="G173" s="98">
        <f t="shared" si="35"/>
        <v>0</v>
      </c>
      <c r="H173" s="98">
        <f t="shared" si="35"/>
        <v>0</v>
      </c>
      <c r="I173" s="98">
        <f t="shared" si="35"/>
        <v>0</v>
      </c>
      <c r="J173" s="98">
        <f t="shared" si="35"/>
        <v>0</v>
      </c>
      <c r="K173" s="98">
        <f t="shared" si="35"/>
        <v>0</v>
      </c>
      <c r="L173" s="98">
        <f t="shared" si="35"/>
        <v>0</v>
      </c>
      <c r="M173" s="98">
        <f t="shared" si="35"/>
        <v>0</v>
      </c>
      <c r="N173" s="98">
        <f t="shared" si="35"/>
        <v>0</v>
      </c>
      <c r="O173" s="98">
        <f t="shared" si="35"/>
        <v>0</v>
      </c>
      <c r="P173" s="98">
        <f t="shared" si="35"/>
        <v>0</v>
      </c>
      <c r="Q173" s="98">
        <f t="shared" si="35"/>
        <v>0</v>
      </c>
      <c r="R173" s="98">
        <f t="shared" si="35"/>
        <v>0</v>
      </c>
      <c r="S173" s="98">
        <f t="shared" si="35"/>
        <v>0</v>
      </c>
      <c r="T173" s="98">
        <f t="shared" si="35"/>
        <v>0</v>
      </c>
      <c r="U173" s="98">
        <f t="shared" si="35"/>
        <v>0</v>
      </c>
      <c r="V173" s="98">
        <f t="shared" si="35"/>
        <v>0</v>
      </c>
      <c r="W173" s="98">
        <f t="shared" si="35"/>
        <v>0</v>
      </c>
      <c r="X173" s="98">
        <f t="shared" si="35"/>
        <v>0</v>
      </c>
      <c r="Y173" s="98">
        <f t="shared" si="35"/>
        <v>0</v>
      </c>
      <c r="Z173" s="98">
        <f t="shared" si="35"/>
        <v>0</v>
      </c>
      <c r="AA173" s="98">
        <f t="shared" si="35"/>
        <v>0</v>
      </c>
      <c r="AB173" s="98">
        <f t="shared" si="35"/>
        <v>0</v>
      </c>
      <c r="AC173" s="98">
        <f t="shared" si="35"/>
        <v>0</v>
      </c>
      <c r="AD173" s="98">
        <f>AD174*AD175</f>
        <v>0</v>
      </c>
      <c r="AE173" s="98">
        <f>AE174*AE175</f>
        <v>0</v>
      </c>
      <c r="AF173" s="98">
        <f>AF174*AF175</f>
        <v>0</v>
      </c>
      <c r="AG173" s="98">
        <f>AG174*AG175</f>
        <v>0</v>
      </c>
      <c r="AH173" s="310">
        <f>AH174*AH175</f>
        <v>0</v>
      </c>
      <c r="AI173" s="331"/>
    </row>
    <row r="174" spans="2:35" s="137" customFormat="1" x14ac:dyDescent="0.2">
      <c r="B174" s="24" t="str">
        <f>'Summary TC'!B174</f>
        <v/>
      </c>
      <c r="C174" s="24">
        <f>'Summary TC'!C174</f>
        <v>0</v>
      </c>
      <c r="D174" s="236" t="s">
        <v>21</v>
      </c>
      <c r="E174" s="73">
        <f>SUMIF('WOW PMPM &amp; Agg'!$B$45:$B$53,SummaryTC_AP!$B173,'WOW PMPM &amp; Agg'!D$45:D$53)</f>
        <v>0</v>
      </c>
      <c r="F174" s="74">
        <f>SUMIF('WOW PMPM &amp; Agg'!$B$45:$B$53,SummaryTC_AP!$B173,'WOW PMPM &amp; Agg'!E$45:E$53)</f>
        <v>0</v>
      </c>
      <c r="G174" s="74">
        <f>SUMIF('WOW PMPM &amp; Agg'!$B$45:$B$53,SummaryTC_AP!$B173,'WOW PMPM &amp; Agg'!F$45:F$53)</f>
        <v>0</v>
      </c>
      <c r="H174" s="74">
        <f>SUMIF('WOW PMPM &amp; Agg'!$B$45:$B$53,SummaryTC_AP!$B173,'WOW PMPM &amp; Agg'!G$45:G$53)</f>
        <v>0</v>
      </c>
      <c r="I174" s="74">
        <f>SUMIF('WOW PMPM &amp; Agg'!$B$45:$B$53,SummaryTC_AP!$B173,'WOW PMPM &amp; Agg'!H$45:H$53)</f>
        <v>0</v>
      </c>
      <c r="J174" s="74">
        <f>SUMIF('WOW PMPM &amp; Agg'!$B$45:$B$53,SummaryTC_AP!$B173,'WOW PMPM &amp; Agg'!I$45:I$53)</f>
        <v>0</v>
      </c>
      <c r="K174" s="74">
        <f>SUMIF('WOW PMPM &amp; Agg'!$B$45:$B$53,SummaryTC_AP!$B173,'WOW PMPM &amp; Agg'!J$45:J$53)</f>
        <v>0</v>
      </c>
      <c r="L174" s="74">
        <f>SUMIF('WOW PMPM &amp; Agg'!$B$45:$B$53,SummaryTC_AP!$B173,'WOW PMPM &amp; Agg'!K$45:K$53)</f>
        <v>0</v>
      </c>
      <c r="M174" s="74">
        <f>SUMIF('WOW PMPM &amp; Agg'!$B$45:$B$53,SummaryTC_AP!$B173,'WOW PMPM &amp; Agg'!L$45:L$53)</f>
        <v>0</v>
      </c>
      <c r="N174" s="74">
        <f>SUMIF('WOW PMPM &amp; Agg'!$B$45:$B$53,SummaryTC_AP!$B173,'WOW PMPM &amp; Agg'!M$45:M$53)</f>
        <v>0</v>
      </c>
      <c r="O174" s="74">
        <f>SUMIF('WOW PMPM &amp; Agg'!$B$45:$B$53,SummaryTC_AP!$B173,'WOW PMPM &amp; Agg'!N$45:N$53)</f>
        <v>0</v>
      </c>
      <c r="P174" s="74">
        <f>SUMIF('WOW PMPM &amp; Agg'!$B$45:$B$53,SummaryTC_AP!$B173,'WOW PMPM &amp; Agg'!O$45:O$53)</f>
        <v>0</v>
      </c>
      <c r="Q174" s="74">
        <f>SUMIF('WOW PMPM &amp; Agg'!$B$45:$B$53,SummaryTC_AP!$B173,'WOW PMPM &amp; Agg'!P$45:P$53)</f>
        <v>0</v>
      </c>
      <c r="R174" s="74">
        <f>SUMIF('WOW PMPM &amp; Agg'!$B$45:$B$53,SummaryTC_AP!$B173,'WOW PMPM &amp; Agg'!Q$45:Q$53)</f>
        <v>0</v>
      </c>
      <c r="S174" s="74">
        <f>SUMIF('WOW PMPM &amp; Agg'!$B$45:$B$53,SummaryTC_AP!$B173,'WOW PMPM &amp; Agg'!R$45:R$53)</f>
        <v>0</v>
      </c>
      <c r="T174" s="74">
        <f>SUMIF('WOW PMPM &amp; Agg'!$B$45:$B$53,SummaryTC_AP!$B173,'WOW PMPM &amp; Agg'!S$45:S$53)</f>
        <v>0</v>
      </c>
      <c r="U174" s="74">
        <f>SUMIF('WOW PMPM &amp; Agg'!$B$45:$B$53,SummaryTC_AP!$B173,'WOW PMPM &amp; Agg'!T$45:T$53)</f>
        <v>0</v>
      </c>
      <c r="V174" s="74">
        <f>SUMIF('WOW PMPM &amp; Agg'!$B$45:$B$53,SummaryTC_AP!$B173,'WOW PMPM &amp; Agg'!U$45:U$53)</f>
        <v>0</v>
      </c>
      <c r="W174" s="74">
        <f>SUMIF('WOW PMPM &amp; Agg'!$B$45:$B$53,SummaryTC_AP!$B173,'WOW PMPM &amp; Agg'!V$45:V$53)</f>
        <v>0</v>
      </c>
      <c r="X174" s="74">
        <f>SUMIF('WOW PMPM &amp; Agg'!$B$45:$B$53,SummaryTC_AP!$B173,'WOW PMPM &amp; Agg'!W$45:W$53)</f>
        <v>0</v>
      </c>
      <c r="Y174" s="74">
        <f>SUMIF('WOW PMPM &amp; Agg'!$B$45:$B$53,SummaryTC_AP!$B173,'WOW PMPM &amp; Agg'!X$45:X$53)</f>
        <v>0</v>
      </c>
      <c r="Z174" s="74">
        <f>SUMIF('WOW PMPM &amp; Agg'!$B$45:$B$53,SummaryTC_AP!$B173,'WOW PMPM &amp; Agg'!Y$45:Y$53)</f>
        <v>0</v>
      </c>
      <c r="AA174" s="74">
        <f>SUMIF('WOW PMPM &amp; Agg'!$B$45:$B$53,SummaryTC_AP!$B173,'WOW PMPM &amp; Agg'!Z$45:Z$53)</f>
        <v>0</v>
      </c>
      <c r="AB174" s="74">
        <f>SUMIF('WOW PMPM &amp; Agg'!$B$45:$B$53,SummaryTC_AP!$B173,'WOW PMPM &amp; Agg'!AA$45:AA$53)</f>
        <v>0</v>
      </c>
      <c r="AC174" s="74">
        <f>SUMIF('WOW PMPM &amp; Agg'!$B$45:$B$53,SummaryTC_AP!$B173,'WOW PMPM &amp; Agg'!AB$45:AB$53)</f>
        <v>0</v>
      </c>
      <c r="AD174" s="74">
        <f>SUMIF('WOW PMPM &amp; Agg'!$B$45:$B$53,SummaryTC_AP!$B173,'WOW PMPM &amp; Agg'!AC$45:AC$53)</f>
        <v>0</v>
      </c>
      <c r="AE174" s="74">
        <f>SUMIF('WOW PMPM &amp; Agg'!$B$45:$B$53,SummaryTC_AP!$B173,'WOW PMPM &amp; Agg'!AD$45:AD$53)</f>
        <v>0</v>
      </c>
      <c r="AF174" s="74">
        <f>SUMIF('WOW PMPM &amp; Agg'!$B$45:$B$53,SummaryTC_AP!$B173,'WOW PMPM &amp; Agg'!AE$45:AE$53)</f>
        <v>0</v>
      </c>
      <c r="AG174" s="74">
        <f>SUMIF('WOW PMPM &amp; Agg'!$B$45:$B$53,SummaryTC_AP!$B173,'WOW PMPM &amp; Agg'!AF$45:AF$53)</f>
        <v>0</v>
      </c>
      <c r="AH174" s="277">
        <f>SUMIF('WOW PMPM &amp; Agg'!$B$45:$B$53,SummaryTC_AP!$B173,'WOW PMPM &amp; Agg'!AG$45:AG$53)</f>
        <v>0</v>
      </c>
      <c r="AI174" s="332"/>
    </row>
    <row r="175" spans="2:35" x14ac:dyDescent="0.2">
      <c r="B175" s="24" t="str">
        <f>'Summary TC'!B175</f>
        <v/>
      </c>
      <c r="C175" s="24">
        <f>'Summary TC'!C175</f>
        <v>0</v>
      </c>
      <c r="D175" s="5" t="s">
        <v>22</v>
      </c>
      <c r="E175" s="363">
        <f>SUMIF('MemMon Total'!$B$27:$B$30,SummaryTC_AP!$B173,'MemMon Total'!D$27:D$30)</f>
        <v>0</v>
      </c>
      <c r="F175" s="364">
        <f>SUMIF('MemMon Total'!$B$27:$B$30,SummaryTC_AP!$B173,'MemMon Total'!E$27:E$30)</f>
        <v>0</v>
      </c>
      <c r="G175" s="364">
        <f>SUMIF('MemMon Total'!$B$27:$B$30,SummaryTC_AP!$B173,'MemMon Total'!F$27:F$30)</f>
        <v>0</v>
      </c>
      <c r="H175" s="364">
        <f>SUMIF('MemMon Total'!$B$27:$B$30,SummaryTC_AP!$B173,'MemMon Total'!G$27:G$30)</f>
        <v>0</v>
      </c>
      <c r="I175" s="364">
        <f>SUMIF('MemMon Total'!$B$27:$B$30,SummaryTC_AP!$B173,'MemMon Total'!H$27:H$30)</f>
        <v>0</v>
      </c>
      <c r="J175" s="364">
        <f>SUMIF('MemMon Total'!$B$27:$B$30,SummaryTC_AP!$B173,'MemMon Total'!I$27:I$30)</f>
        <v>0</v>
      </c>
      <c r="K175" s="364">
        <f>SUMIF('MemMon Total'!$B$27:$B$30,SummaryTC_AP!$B173,'MemMon Total'!J$27:J$30)</f>
        <v>0</v>
      </c>
      <c r="L175" s="364">
        <f>SUMIF('MemMon Total'!$B$27:$B$30,SummaryTC_AP!$B173,'MemMon Total'!K$27:K$30)</f>
        <v>0</v>
      </c>
      <c r="M175" s="364">
        <f>SUMIF('MemMon Total'!$B$27:$B$30,SummaryTC_AP!$B173,'MemMon Total'!L$27:L$30)</f>
        <v>0</v>
      </c>
      <c r="N175" s="364">
        <f>SUMIF('MemMon Total'!$B$27:$B$30,SummaryTC_AP!$B173,'MemMon Total'!M$27:M$30)</f>
        <v>0</v>
      </c>
      <c r="O175" s="364">
        <f>SUMIF('MemMon Total'!$B$27:$B$30,SummaryTC_AP!$B173,'MemMon Total'!N$27:N$30)</f>
        <v>0</v>
      </c>
      <c r="P175" s="364">
        <f>SUMIF('MemMon Total'!$B$27:$B$30,SummaryTC_AP!$B173,'MemMon Total'!O$27:O$30)</f>
        <v>0</v>
      </c>
      <c r="Q175" s="364">
        <f>SUMIF('MemMon Total'!$B$27:$B$30,SummaryTC_AP!$B173,'MemMon Total'!P$27:P$30)</f>
        <v>0</v>
      </c>
      <c r="R175" s="364">
        <f>SUMIF('MemMon Total'!$B$27:$B$30,SummaryTC_AP!$B173,'MemMon Total'!Q$27:Q$30)</f>
        <v>0</v>
      </c>
      <c r="S175" s="364">
        <f>SUMIF('MemMon Total'!$B$27:$B$30,SummaryTC_AP!$B173,'MemMon Total'!R$27:R$30)</f>
        <v>0</v>
      </c>
      <c r="T175" s="364">
        <f>SUMIF('MemMon Total'!$B$27:$B$30,SummaryTC_AP!$B173,'MemMon Total'!S$27:S$30)</f>
        <v>0</v>
      </c>
      <c r="U175" s="364">
        <f>SUMIF('MemMon Total'!$B$27:$B$30,SummaryTC_AP!$B173,'MemMon Total'!T$27:T$30)</f>
        <v>0</v>
      </c>
      <c r="V175" s="364">
        <f>SUMIF('MemMon Total'!$B$27:$B$30,SummaryTC_AP!$B173,'MemMon Total'!U$27:U$30)</f>
        <v>0</v>
      </c>
      <c r="W175" s="364">
        <f>SUMIF('MemMon Total'!$B$27:$B$30,SummaryTC_AP!$B173,'MemMon Total'!V$27:V$30)</f>
        <v>0</v>
      </c>
      <c r="X175" s="364">
        <f>SUMIF('MemMon Total'!$B$27:$B$30,SummaryTC_AP!$B173,'MemMon Total'!W$27:W$30)</f>
        <v>0</v>
      </c>
      <c r="Y175" s="364">
        <f>SUMIF('MemMon Total'!$B$27:$B$30,SummaryTC_AP!$B173,'MemMon Total'!X$27:X$30)</f>
        <v>0</v>
      </c>
      <c r="Z175" s="364">
        <f>SUMIF('MemMon Total'!$B$27:$B$30,SummaryTC_AP!$B173,'MemMon Total'!Y$27:Y$30)</f>
        <v>0</v>
      </c>
      <c r="AA175" s="364">
        <f>SUMIF('MemMon Total'!$B$27:$B$30,SummaryTC_AP!$B173,'MemMon Total'!Z$27:Z$30)</f>
        <v>0</v>
      </c>
      <c r="AB175" s="364">
        <f>SUMIF('MemMon Total'!$B$27:$B$30,SummaryTC_AP!$B173,'MemMon Total'!AA$27:AA$30)</f>
        <v>0</v>
      </c>
      <c r="AC175" s="364">
        <f>SUMIF('MemMon Total'!$B$27:$B$30,SummaryTC_AP!$B173,'MemMon Total'!AB$27:AB$30)</f>
        <v>0</v>
      </c>
      <c r="AD175" s="364">
        <f>SUMIF('MemMon Total'!$B$27:$B$30,SummaryTC_AP!$B173,'MemMon Total'!AC$27:AC$30)</f>
        <v>0</v>
      </c>
      <c r="AE175" s="364">
        <f>SUMIF('MemMon Total'!$B$27:$B$30,SummaryTC_AP!$B173,'MemMon Total'!AD$27:AD$30)</f>
        <v>0</v>
      </c>
      <c r="AF175" s="364">
        <f>SUMIF('MemMon Total'!$B$27:$B$30,SummaryTC_AP!$B173,'MemMon Total'!AE$27:AE$30)</f>
        <v>0</v>
      </c>
      <c r="AG175" s="364">
        <f>SUMIF('MemMon Total'!$B$27:$B$30,SummaryTC_AP!$B173,'MemMon Total'!AF$27:AF$30)</f>
        <v>0</v>
      </c>
      <c r="AH175" s="365">
        <f>SUMIF('MemMon Total'!$B$27:$B$30,SummaryTC_AP!$B173,'MemMon Total'!AG$27:AG$30)</f>
        <v>0</v>
      </c>
      <c r="AI175" s="331"/>
    </row>
    <row r="176" spans="2:35" x14ac:dyDescent="0.2">
      <c r="B176" s="24">
        <f>'Summary TC'!B176</f>
        <v>0</v>
      </c>
      <c r="C176" s="24">
        <f>'Summary TC'!C176</f>
        <v>0</v>
      </c>
      <c r="D176" s="5"/>
      <c r="E176" s="113"/>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314"/>
      <c r="AI176" s="331"/>
    </row>
    <row r="177" spans="2:35" x14ac:dyDescent="0.2">
      <c r="B177" s="24" t="str">
        <f>'Summary TC'!B177</f>
        <v/>
      </c>
      <c r="C177" s="24">
        <f>'Summary TC'!C177</f>
        <v>0</v>
      </c>
      <c r="D177" s="5" t="s">
        <v>20</v>
      </c>
      <c r="E177" s="97">
        <f>E178*E179</f>
        <v>0</v>
      </c>
      <c r="F177" s="98">
        <f t="shared" ref="F177:AC177" si="36">F178*F179</f>
        <v>0</v>
      </c>
      <c r="G177" s="98">
        <f t="shared" si="36"/>
        <v>0</v>
      </c>
      <c r="H177" s="98">
        <f t="shared" si="36"/>
        <v>0</v>
      </c>
      <c r="I177" s="98">
        <f t="shared" si="36"/>
        <v>0</v>
      </c>
      <c r="J177" s="98">
        <f t="shared" si="36"/>
        <v>0</v>
      </c>
      <c r="K177" s="98">
        <f t="shared" si="36"/>
        <v>0</v>
      </c>
      <c r="L177" s="98">
        <f t="shared" si="36"/>
        <v>0</v>
      </c>
      <c r="M177" s="98">
        <f t="shared" si="36"/>
        <v>0</v>
      </c>
      <c r="N177" s="98">
        <f t="shared" si="36"/>
        <v>0</v>
      </c>
      <c r="O177" s="98">
        <f t="shared" si="36"/>
        <v>0</v>
      </c>
      <c r="P177" s="98">
        <f t="shared" si="36"/>
        <v>0</v>
      </c>
      <c r="Q177" s="98">
        <f t="shared" si="36"/>
        <v>0</v>
      </c>
      <c r="R177" s="98">
        <f t="shared" si="36"/>
        <v>0</v>
      </c>
      <c r="S177" s="98">
        <f t="shared" si="36"/>
        <v>0</v>
      </c>
      <c r="T177" s="98">
        <f t="shared" si="36"/>
        <v>0</v>
      </c>
      <c r="U177" s="98">
        <f t="shared" si="36"/>
        <v>0</v>
      </c>
      <c r="V177" s="98">
        <f t="shared" si="36"/>
        <v>0</v>
      </c>
      <c r="W177" s="98">
        <f t="shared" si="36"/>
        <v>0</v>
      </c>
      <c r="X177" s="98">
        <f t="shared" si="36"/>
        <v>0</v>
      </c>
      <c r="Y177" s="98">
        <f t="shared" si="36"/>
        <v>0</v>
      </c>
      <c r="Z177" s="98">
        <f t="shared" si="36"/>
        <v>0</v>
      </c>
      <c r="AA177" s="98">
        <f t="shared" si="36"/>
        <v>0</v>
      </c>
      <c r="AB177" s="98">
        <f t="shared" si="36"/>
        <v>0</v>
      </c>
      <c r="AC177" s="98">
        <f t="shared" si="36"/>
        <v>0</v>
      </c>
      <c r="AD177" s="98">
        <f>AD178*AD179</f>
        <v>0</v>
      </c>
      <c r="AE177" s="98">
        <f>AE178*AE179</f>
        <v>0</v>
      </c>
      <c r="AF177" s="98">
        <f>AF178*AF179</f>
        <v>0</v>
      </c>
      <c r="AG177" s="98">
        <f>AG178*AG179</f>
        <v>0</v>
      </c>
      <c r="AH177" s="310">
        <f>AH178*AH179</f>
        <v>0</v>
      </c>
      <c r="AI177" s="331"/>
    </row>
    <row r="178" spans="2:35" s="137" customFormat="1" x14ac:dyDescent="0.2">
      <c r="B178" s="24">
        <f>'Summary TC'!B178</f>
        <v>0</v>
      </c>
      <c r="C178" s="24">
        <f>'Summary TC'!C178</f>
        <v>0</v>
      </c>
      <c r="D178" s="236" t="s">
        <v>21</v>
      </c>
      <c r="E178" s="73">
        <f>SUMIF('WOW PMPM &amp; Agg'!$B$45:$B$53,SummaryTC_AP!$B177,'WOW PMPM &amp; Agg'!D$45:D$53)</f>
        <v>0</v>
      </c>
      <c r="F178" s="74">
        <f>SUMIF('WOW PMPM &amp; Agg'!$B$45:$B$53,SummaryTC_AP!$B177,'WOW PMPM &amp; Agg'!E$45:E$53)</f>
        <v>0</v>
      </c>
      <c r="G178" s="74">
        <f>SUMIF('WOW PMPM &amp; Agg'!$B$45:$B$53,SummaryTC_AP!$B177,'WOW PMPM &amp; Agg'!F$45:F$53)</f>
        <v>0</v>
      </c>
      <c r="H178" s="74">
        <f>SUMIF('WOW PMPM &amp; Agg'!$B$45:$B$53,SummaryTC_AP!$B177,'WOW PMPM &amp; Agg'!G$45:G$53)</f>
        <v>0</v>
      </c>
      <c r="I178" s="74">
        <f>SUMIF('WOW PMPM &amp; Agg'!$B$45:$B$53,SummaryTC_AP!$B177,'WOW PMPM &amp; Agg'!H$45:H$53)</f>
        <v>0</v>
      </c>
      <c r="J178" s="74">
        <f>SUMIF('WOW PMPM &amp; Agg'!$B$45:$B$53,SummaryTC_AP!$B177,'WOW PMPM &amp; Agg'!I$45:I$53)</f>
        <v>0</v>
      </c>
      <c r="K178" s="74">
        <f>SUMIF('WOW PMPM &amp; Agg'!$B$45:$B$53,SummaryTC_AP!$B177,'WOW PMPM &amp; Agg'!J$45:J$53)</f>
        <v>0</v>
      </c>
      <c r="L178" s="74">
        <f>SUMIF('WOW PMPM &amp; Agg'!$B$45:$B$53,SummaryTC_AP!$B177,'WOW PMPM &amp; Agg'!K$45:K$53)</f>
        <v>0</v>
      </c>
      <c r="M178" s="74">
        <f>SUMIF('WOW PMPM &amp; Agg'!$B$45:$B$53,SummaryTC_AP!$B177,'WOW PMPM &amp; Agg'!L$45:L$53)</f>
        <v>0</v>
      </c>
      <c r="N178" s="74">
        <f>SUMIF('WOW PMPM &amp; Agg'!$B$45:$B$53,SummaryTC_AP!$B177,'WOW PMPM &amp; Agg'!M$45:M$53)</f>
        <v>0</v>
      </c>
      <c r="O178" s="74">
        <f>SUMIF('WOW PMPM &amp; Agg'!$B$45:$B$53,SummaryTC_AP!$B177,'WOW PMPM &amp; Agg'!N$45:N$53)</f>
        <v>0</v>
      </c>
      <c r="P178" s="74">
        <f>SUMIF('WOW PMPM &amp; Agg'!$B$45:$B$53,SummaryTC_AP!$B177,'WOW PMPM &amp; Agg'!O$45:O$53)</f>
        <v>0</v>
      </c>
      <c r="Q178" s="74">
        <f>SUMIF('WOW PMPM &amp; Agg'!$B$45:$B$53,SummaryTC_AP!$B177,'WOW PMPM &amp; Agg'!P$45:P$53)</f>
        <v>0</v>
      </c>
      <c r="R178" s="74">
        <f>SUMIF('WOW PMPM &amp; Agg'!$B$45:$B$53,SummaryTC_AP!$B177,'WOW PMPM &amp; Agg'!Q$45:Q$53)</f>
        <v>0</v>
      </c>
      <c r="S178" s="74">
        <f>SUMIF('WOW PMPM &amp; Agg'!$B$45:$B$53,SummaryTC_AP!$B177,'WOW PMPM &amp; Agg'!R$45:R$53)</f>
        <v>0</v>
      </c>
      <c r="T178" s="74">
        <f>SUMIF('WOW PMPM &amp; Agg'!$B$45:$B$53,SummaryTC_AP!$B177,'WOW PMPM &amp; Agg'!S$45:S$53)</f>
        <v>0</v>
      </c>
      <c r="U178" s="74">
        <f>SUMIF('WOW PMPM &amp; Agg'!$B$45:$B$53,SummaryTC_AP!$B177,'WOW PMPM &amp; Agg'!T$45:T$53)</f>
        <v>0</v>
      </c>
      <c r="V178" s="74">
        <f>SUMIF('WOW PMPM &amp; Agg'!$B$45:$B$53,SummaryTC_AP!$B177,'WOW PMPM &amp; Agg'!U$45:U$53)</f>
        <v>0</v>
      </c>
      <c r="W178" s="74">
        <f>SUMIF('WOW PMPM &amp; Agg'!$B$45:$B$53,SummaryTC_AP!$B177,'WOW PMPM &amp; Agg'!V$45:V$53)</f>
        <v>0</v>
      </c>
      <c r="X178" s="74">
        <f>SUMIF('WOW PMPM &amp; Agg'!$B$45:$B$53,SummaryTC_AP!$B177,'WOW PMPM &amp; Agg'!W$45:W$53)</f>
        <v>0</v>
      </c>
      <c r="Y178" s="74">
        <f>SUMIF('WOW PMPM &amp; Agg'!$B$45:$B$53,SummaryTC_AP!$B177,'WOW PMPM &amp; Agg'!X$45:X$53)</f>
        <v>0</v>
      </c>
      <c r="Z178" s="74">
        <f>SUMIF('WOW PMPM &amp; Agg'!$B$45:$B$53,SummaryTC_AP!$B177,'WOW PMPM &amp; Agg'!Y$45:Y$53)</f>
        <v>0</v>
      </c>
      <c r="AA178" s="74">
        <f>SUMIF('WOW PMPM &amp; Agg'!$B$45:$B$53,SummaryTC_AP!$B177,'WOW PMPM &amp; Agg'!Z$45:Z$53)</f>
        <v>0</v>
      </c>
      <c r="AB178" s="74">
        <f>SUMIF('WOW PMPM &amp; Agg'!$B$45:$B$53,SummaryTC_AP!$B177,'WOW PMPM &amp; Agg'!AA$45:AA$53)</f>
        <v>0</v>
      </c>
      <c r="AC178" s="74">
        <f>SUMIF('WOW PMPM &amp; Agg'!$B$45:$B$53,SummaryTC_AP!$B177,'WOW PMPM &amp; Agg'!AB$45:AB$53)</f>
        <v>0</v>
      </c>
      <c r="AD178" s="74">
        <f>SUMIF('WOW PMPM &amp; Agg'!$B$45:$B$53,SummaryTC_AP!$B177,'WOW PMPM &amp; Agg'!AC$45:AC$53)</f>
        <v>0</v>
      </c>
      <c r="AE178" s="74">
        <f>SUMIF('WOW PMPM &amp; Agg'!$B$45:$B$53,SummaryTC_AP!$B177,'WOW PMPM &amp; Agg'!AD$45:AD$53)</f>
        <v>0</v>
      </c>
      <c r="AF178" s="74">
        <f>SUMIF('WOW PMPM &amp; Agg'!$B$45:$B$53,SummaryTC_AP!$B177,'WOW PMPM &amp; Agg'!AE$45:AE$53)</f>
        <v>0</v>
      </c>
      <c r="AG178" s="74">
        <f>SUMIF('WOW PMPM &amp; Agg'!$B$45:$B$53,SummaryTC_AP!$B177,'WOW PMPM &amp; Agg'!AF$45:AF$53)</f>
        <v>0</v>
      </c>
      <c r="AH178" s="277">
        <f>SUMIF('WOW PMPM &amp; Agg'!$B$45:$B$53,SummaryTC_AP!$B177,'WOW PMPM &amp; Agg'!AG$45:AG$53)</f>
        <v>0</v>
      </c>
      <c r="AI178" s="332"/>
    </row>
    <row r="179" spans="2:35" x14ac:dyDescent="0.2">
      <c r="B179" s="24">
        <f>'Summary TC'!B179</f>
        <v>0</v>
      </c>
      <c r="C179" s="24">
        <f>'Summary TC'!C179</f>
        <v>0</v>
      </c>
      <c r="D179" s="5" t="s">
        <v>22</v>
      </c>
      <c r="E179" s="363">
        <f>SUMIF('MemMon Total'!$B$27:$B$30,SummaryTC_AP!$B177,'MemMon Total'!D$27:D$30)</f>
        <v>0</v>
      </c>
      <c r="F179" s="364">
        <f>SUMIF('MemMon Total'!$B$27:$B$30,SummaryTC_AP!$B177,'MemMon Total'!E$27:E$30)</f>
        <v>0</v>
      </c>
      <c r="G179" s="364">
        <f>SUMIF('MemMon Total'!$B$27:$B$30,SummaryTC_AP!$B177,'MemMon Total'!F$27:F$30)</f>
        <v>0</v>
      </c>
      <c r="H179" s="364">
        <f>SUMIF('MemMon Total'!$B$27:$B$30,SummaryTC_AP!$B177,'MemMon Total'!G$27:G$30)</f>
        <v>0</v>
      </c>
      <c r="I179" s="364">
        <f>SUMIF('MemMon Total'!$B$27:$B$30,SummaryTC_AP!$B177,'MemMon Total'!H$27:H$30)</f>
        <v>0</v>
      </c>
      <c r="J179" s="364">
        <f>SUMIF('MemMon Total'!$B$27:$B$30,SummaryTC_AP!$B177,'MemMon Total'!I$27:I$30)</f>
        <v>0</v>
      </c>
      <c r="K179" s="364">
        <f>SUMIF('MemMon Total'!$B$27:$B$30,SummaryTC_AP!$B177,'MemMon Total'!J$27:J$30)</f>
        <v>0</v>
      </c>
      <c r="L179" s="364">
        <f>SUMIF('MemMon Total'!$B$27:$B$30,SummaryTC_AP!$B177,'MemMon Total'!K$27:K$30)</f>
        <v>0</v>
      </c>
      <c r="M179" s="364">
        <f>SUMIF('MemMon Total'!$B$27:$B$30,SummaryTC_AP!$B177,'MemMon Total'!L$27:L$30)</f>
        <v>0</v>
      </c>
      <c r="N179" s="364">
        <f>SUMIF('MemMon Total'!$B$27:$B$30,SummaryTC_AP!$B177,'MemMon Total'!M$27:M$30)</f>
        <v>0</v>
      </c>
      <c r="O179" s="364">
        <f>SUMIF('MemMon Total'!$B$27:$B$30,SummaryTC_AP!$B177,'MemMon Total'!N$27:N$30)</f>
        <v>0</v>
      </c>
      <c r="P179" s="364">
        <f>SUMIF('MemMon Total'!$B$27:$B$30,SummaryTC_AP!$B177,'MemMon Total'!O$27:O$30)</f>
        <v>0</v>
      </c>
      <c r="Q179" s="364">
        <f>SUMIF('MemMon Total'!$B$27:$B$30,SummaryTC_AP!$B177,'MemMon Total'!P$27:P$30)</f>
        <v>0</v>
      </c>
      <c r="R179" s="364">
        <f>SUMIF('MemMon Total'!$B$27:$B$30,SummaryTC_AP!$B177,'MemMon Total'!Q$27:Q$30)</f>
        <v>0</v>
      </c>
      <c r="S179" s="364">
        <f>SUMIF('MemMon Total'!$B$27:$B$30,SummaryTC_AP!$B177,'MemMon Total'!R$27:R$30)</f>
        <v>0</v>
      </c>
      <c r="T179" s="364">
        <f>SUMIF('MemMon Total'!$B$27:$B$30,SummaryTC_AP!$B177,'MemMon Total'!S$27:S$30)</f>
        <v>0</v>
      </c>
      <c r="U179" s="364">
        <f>SUMIF('MemMon Total'!$B$27:$B$30,SummaryTC_AP!$B177,'MemMon Total'!T$27:T$30)</f>
        <v>0</v>
      </c>
      <c r="V179" s="364">
        <f>SUMIF('MemMon Total'!$B$27:$B$30,SummaryTC_AP!$B177,'MemMon Total'!U$27:U$30)</f>
        <v>0</v>
      </c>
      <c r="W179" s="364">
        <f>SUMIF('MemMon Total'!$B$27:$B$30,SummaryTC_AP!$B177,'MemMon Total'!V$27:V$30)</f>
        <v>0</v>
      </c>
      <c r="X179" s="364">
        <f>SUMIF('MemMon Total'!$B$27:$B$30,SummaryTC_AP!$B177,'MemMon Total'!W$27:W$30)</f>
        <v>0</v>
      </c>
      <c r="Y179" s="364">
        <f>SUMIF('MemMon Total'!$B$27:$B$30,SummaryTC_AP!$B177,'MemMon Total'!X$27:X$30)</f>
        <v>0</v>
      </c>
      <c r="Z179" s="364">
        <f>SUMIF('MemMon Total'!$B$27:$B$30,SummaryTC_AP!$B177,'MemMon Total'!Y$27:Y$30)</f>
        <v>0</v>
      </c>
      <c r="AA179" s="364">
        <f>SUMIF('MemMon Total'!$B$27:$B$30,SummaryTC_AP!$B177,'MemMon Total'!Z$27:Z$30)</f>
        <v>0</v>
      </c>
      <c r="AB179" s="364">
        <f>SUMIF('MemMon Total'!$B$27:$B$30,SummaryTC_AP!$B177,'MemMon Total'!AA$27:AA$30)</f>
        <v>0</v>
      </c>
      <c r="AC179" s="364">
        <f>SUMIF('MemMon Total'!$B$27:$B$30,SummaryTC_AP!$B177,'MemMon Total'!AB$27:AB$30)</f>
        <v>0</v>
      </c>
      <c r="AD179" s="364">
        <f>SUMIF('MemMon Total'!$B$27:$B$30,SummaryTC_AP!$B177,'MemMon Total'!AC$27:AC$30)</f>
        <v>0</v>
      </c>
      <c r="AE179" s="364">
        <f>SUMIF('MemMon Total'!$B$27:$B$30,SummaryTC_AP!$B177,'MemMon Total'!AD$27:AD$30)</f>
        <v>0</v>
      </c>
      <c r="AF179" s="364">
        <f>SUMIF('MemMon Total'!$B$27:$B$30,SummaryTC_AP!$B177,'MemMon Total'!AE$27:AE$30)</f>
        <v>0</v>
      </c>
      <c r="AG179" s="364">
        <f>SUMIF('MemMon Total'!$B$27:$B$30,SummaryTC_AP!$B177,'MemMon Total'!AF$27:AF$30)</f>
        <v>0</v>
      </c>
      <c r="AH179" s="365">
        <f>SUMIF('MemMon Total'!$B$27:$B$30,SummaryTC_AP!$B177,'MemMon Total'!AG$27:AG$30)</f>
        <v>0</v>
      </c>
      <c r="AI179" s="331"/>
    </row>
    <row r="180" spans="2:35" x14ac:dyDescent="0.2">
      <c r="B180" s="24">
        <f>'Summary TC'!B180</f>
        <v>0</v>
      </c>
      <c r="C180" s="24">
        <f>'Summary TC'!C180</f>
        <v>0</v>
      </c>
      <c r="D180" s="5"/>
      <c r="E180" s="113"/>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314"/>
      <c r="AI180" s="331"/>
    </row>
    <row r="181" spans="2:35" x14ac:dyDescent="0.2">
      <c r="B181" s="24" t="str">
        <f>'Summary TC'!B181</f>
        <v/>
      </c>
      <c r="C181" s="24">
        <f>'Summary TC'!C181</f>
        <v>0</v>
      </c>
      <c r="D181" s="5" t="s">
        <v>20</v>
      </c>
      <c r="E181" s="97">
        <f>E182*E183</f>
        <v>0</v>
      </c>
      <c r="F181" s="98">
        <f t="shared" ref="F181:AC181" si="37">F182*F183</f>
        <v>0</v>
      </c>
      <c r="G181" s="98">
        <f t="shared" si="37"/>
        <v>0</v>
      </c>
      <c r="H181" s="98">
        <f t="shared" si="37"/>
        <v>0</v>
      </c>
      <c r="I181" s="98">
        <f t="shared" si="37"/>
        <v>0</v>
      </c>
      <c r="J181" s="98">
        <f t="shared" si="37"/>
        <v>0</v>
      </c>
      <c r="K181" s="98">
        <f t="shared" si="37"/>
        <v>0</v>
      </c>
      <c r="L181" s="98">
        <f t="shared" si="37"/>
        <v>0</v>
      </c>
      <c r="M181" s="98">
        <f t="shared" si="37"/>
        <v>0</v>
      </c>
      <c r="N181" s="98">
        <f t="shared" si="37"/>
        <v>0</v>
      </c>
      <c r="O181" s="98">
        <f t="shared" si="37"/>
        <v>0</v>
      </c>
      <c r="P181" s="98">
        <f t="shared" si="37"/>
        <v>0</v>
      </c>
      <c r="Q181" s="98">
        <f t="shared" si="37"/>
        <v>0</v>
      </c>
      <c r="R181" s="98">
        <f t="shared" si="37"/>
        <v>0</v>
      </c>
      <c r="S181" s="98">
        <f t="shared" si="37"/>
        <v>0</v>
      </c>
      <c r="T181" s="98">
        <f t="shared" si="37"/>
        <v>0</v>
      </c>
      <c r="U181" s="98">
        <f t="shared" si="37"/>
        <v>0</v>
      </c>
      <c r="V181" s="98">
        <f t="shared" si="37"/>
        <v>0</v>
      </c>
      <c r="W181" s="98">
        <f t="shared" si="37"/>
        <v>0</v>
      </c>
      <c r="X181" s="98">
        <f t="shared" si="37"/>
        <v>0</v>
      </c>
      <c r="Y181" s="98">
        <f t="shared" si="37"/>
        <v>0</v>
      </c>
      <c r="Z181" s="98">
        <f t="shared" si="37"/>
        <v>0</v>
      </c>
      <c r="AA181" s="98">
        <f t="shared" si="37"/>
        <v>0</v>
      </c>
      <c r="AB181" s="98">
        <f t="shared" si="37"/>
        <v>0</v>
      </c>
      <c r="AC181" s="98">
        <f t="shared" si="37"/>
        <v>0</v>
      </c>
      <c r="AD181" s="98">
        <f>AD182*AD183</f>
        <v>0</v>
      </c>
      <c r="AE181" s="98">
        <f>AE182*AE183</f>
        <v>0</v>
      </c>
      <c r="AF181" s="98">
        <f>AF182*AF183</f>
        <v>0</v>
      </c>
      <c r="AG181" s="98">
        <f>AG182*AG183</f>
        <v>0</v>
      </c>
      <c r="AH181" s="310">
        <f>AH182*AH183</f>
        <v>0</v>
      </c>
      <c r="AI181" s="331"/>
    </row>
    <row r="182" spans="2:35" s="137" customFormat="1" x14ac:dyDescent="0.2">
      <c r="B182" s="24">
        <f>'Summary TC'!B182</f>
        <v>0</v>
      </c>
      <c r="C182" s="24">
        <f>'Summary TC'!C182</f>
        <v>0</v>
      </c>
      <c r="D182" s="236" t="s">
        <v>21</v>
      </c>
      <c r="E182" s="73">
        <f>SUMIF('WOW PMPM &amp; Agg'!$B$45:$B$53,SummaryTC_AP!$B181,'WOW PMPM &amp; Agg'!D$45:D$53)</f>
        <v>0</v>
      </c>
      <c r="F182" s="74">
        <f>SUMIF('WOW PMPM &amp; Agg'!$B$45:$B$53,SummaryTC_AP!$B181,'WOW PMPM &amp; Agg'!E$45:E$53)</f>
        <v>0</v>
      </c>
      <c r="G182" s="74">
        <f>SUMIF('WOW PMPM &amp; Agg'!$B$45:$B$53,SummaryTC_AP!$B181,'WOW PMPM &amp; Agg'!F$45:F$53)</f>
        <v>0</v>
      </c>
      <c r="H182" s="74">
        <f>SUMIF('WOW PMPM &amp; Agg'!$B$45:$B$53,SummaryTC_AP!$B181,'WOW PMPM &amp; Agg'!G$45:G$53)</f>
        <v>0</v>
      </c>
      <c r="I182" s="74">
        <f>SUMIF('WOW PMPM &amp; Agg'!$B$45:$B$53,SummaryTC_AP!$B181,'WOW PMPM &amp; Agg'!H$45:H$53)</f>
        <v>0</v>
      </c>
      <c r="J182" s="74">
        <f>SUMIF('WOW PMPM &amp; Agg'!$B$45:$B$53,SummaryTC_AP!$B181,'WOW PMPM &amp; Agg'!I$45:I$53)</f>
        <v>0</v>
      </c>
      <c r="K182" s="74">
        <f>SUMIF('WOW PMPM &amp; Agg'!$B$45:$B$53,SummaryTC_AP!$B181,'WOW PMPM &amp; Agg'!J$45:J$53)</f>
        <v>0</v>
      </c>
      <c r="L182" s="74">
        <f>SUMIF('WOW PMPM &amp; Agg'!$B$45:$B$53,SummaryTC_AP!$B181,'WOW PMPM &amp; Agg'!K$45:K$53)</f>
        <v>0</v>
      </c>
      <c r="M182" s="74">
        <f>SUMIF('WOW PMPM &amp; Agg'!$B$45:$B$53,SummaryTC_AP!$B181,'WOW PMPM &amp; Agg'!L$45:L$53)</f>
        <v>0</v>
      </c>
      <c r="N182" s="74">
        <f>SUMIF('WOW PMPM &amp; Agg'!$B$45:$B$53,SummaryTC_AP!$B181,'WOW PMPM &amp; Agg'!M$45:M$53)</f>
        <v>0</v>
      </c>
      <c r="O182" s="74">
        <f>SUMIF('WOW PMPM &amp; Agg'!$B$45:$B$53,SummaryTC_AP!$B181,'WOW PMPM &amp; Agg'!N$45:N$53)</f>
        <v>0</v>
      </c>
      <c r="P182" s="74">
        <f>SUMIF('WOW PMPM &amp; Agg'!$B$45:$B$53,SummaryTC_AP!$B181,'WOW PMPM &amp; Agg'!O$45:O$53)</f>
        <v>0</v>
      </c>
      <c r="Q182" s="74">
        <f>SUMIF('WOW PMPM &amp; Agg'!$B$45:$B$53,SummaryTC_AP!$B181,'WOW PMPM &amp; Agg'!P$45:P$53)</f>
        <v>0</v>
      </c>
      <c r="R182" s="74">
        <f>SUMIF('WOW PMPM &amp; Agg'!$B$45:$B$53,SummaryTC_AP!$B181,'WOW PMPM &amp; Agg'!Q$45:Q$53)</f>
        <v>0</v>
      </c>
      <c r="S182" s="74">
        <f>SUMIF('WOW PMPM &amp; Agg'!$B$45:$B$53,SummaryTC_AP!$B181,'WOW PMPM &amp; Agg'!R$45:R$53)</f>
        <v>0</v>
      </c>
      <c r="T182" s="74">
        <f>SUMIF('WOW PMPM &amp; Agg'!$B$45:$B$53,SummaryTC_AP!$B181,'WOW PMPM &amp; Agg'!S$45:S$53)</f>
        <v>0</v>
      </c>
      <c r="U182" s="74">
        <f>SUMIF('WOW PMPM &amp; Agg'!$B$45:$B$53,SummaryTC_AP!$B181,'WOW PMPM &amp; Agg'!T$45:T$53)</f>
        <v>0</v>
      </c>
      <c r="V182" s="74">
        <f>SUMIF('WOW PMPM &amp; Agg'!$B$45:$B$53,SummaryTC_AP!$B181,'WOW PMPM &amp; Agg'!U$45:U$53)</f>
        <v>0</v>
      </c>
      <c r="W182" s="74">
        <f>SUMIF('WOW PMPM &amp; Agg'!$B$45:$B$53,SummaryTC_AP!$B181,'WOW PMPM &amp; Agg'!V$45:V$53)</f>
        <v>0</v>
      </c>
      <c r="X182" s="74">
        <f>SUMIF('WOW PMPM &amp; Agg'!$B$45:$B$53,SummaryTC_AP!$B181,'WOW PMPM &amp; Agg'!W$45:W$53)</f>
        <v>0</v>
      </c>
      <c r="Y182" s="74">
        <f>SUMIF('WOW PMPM &amp; Agg'!$B$45:$B$53,SummaryTC_AP!$B181,'WOW PMPM &amp; Agg'!X$45:X$53)</f>
        <v>0</v>
      </c>
      <c r="Z182" s="74">
        <f>SUMIF('WOW PMPM &amp; Agg'!$B$45:$B$53,SummaryTC_AP!$B181,'WOW PMPM &amp; Agg'!Y$45:Y$53)</f>
        <v>0</v>
      </c>
      <c r="AA182" s="74">
        <f>SUMIF('WOW PMPM &amp; Agg'!$B$45:$B$53,SummaryTC_AP!$B181,'WOW PMPM &amp; Agg'!Z$45:Z$53)</f>
        <v>0</v>
      </c>
      <c r="AB182" s="74">
        <f>SUMIF('WOW PMPM &amp; Agg'!$B$45:$B$53,SummaryTC_AP!$B181,'WOW PMPM &amp; Agg'!AA$45:AA$53)</f>
        <v>0</v>
      </c>
      <c r="AC182" s="74">
        <f>SUMIF('WOW PMPM &amp; Agg'!$B$45:$B$53,SummaryTC_AP!$B181,'WOW PMPM &amp; Agg'!AB$45:AB$53)</f>
        <v>0</v>
      </c>
      <c r="AD182" s="74">
        <f>SUMIF('WOW PMPM &amp; Agg'!$B$45:$B$53,SummaryTC_AP!$B181,'WOW PMPM &amp; Agg'!AC$45:AC$53)</f>
        <v>0</v>
      </c>
      <c r="AE182" s="74">
        <f>SUMIF('WOW PMPM &amp; Agg'!$B$45:$B$53,SummaryTC_AP!$B181,'WOW PMPM &amp; Agg'!AD$45:AD$53)</f>
        <v>0</v>
      </c>
      <c r="AF182" s="74">
        <f>SUMIF('WOW PMPM &amp; Agg'!$B$45:$B$53,SummaryTC_AP!$B181,'WOW PMPM &amp; Agg'!AE$45:AE$53)</f>
        <v>0</v>
      </c>
      <c r="AG182" s="74">
        <f>SUMIF('WOW PMPM &amp; Agg'!$B$45:$B$53,SummaryTC_AP!$B181,'WOW PMPM &amp; Agg'!AF$45:AF$53)</f>
        <v>0</v>
      </c>
      <c r="AH182" s="277">
        <f>SUMIF('WOW PMPM &amp; Agg'!$B$45:$B$53,SummaryTC_AP!$B181,'WOW PMPM &amp; Agg'!AG$45:AG$53)</f>
        <v>0</v>
      </c>
      <c r="AI182" s="332"/>
    </row>
    <row r="183" spans="2:35" x14ac:dyDescent="0.2">
      <c r="B183" s="24">
        <f>'Summary TC'!B183</f>
        <v>0</v>
      </c>
      <c r="C183" s="24">
        <f>'Summary TC'!C183</f>
        <v>0</v>
      </c>
      <c r="D183" s="5" t="s">
        <v>22</v>
      </c>
      <c r="E183" s="363">
        <f>SUMIF('MemMon Total'!$B$27:$B$30,SummaryTC_AP!$B181,'MemMon Total'!D$27:D$30)</f>
        <v>0</v>
      </c>
      <c r="F183" s="364">
        <f>SUMIF('MemMon Total'!$B$27:$B$30,SummaryTC_AP!$B181,'MemMon Total'!E$27:E$30)</f>
        <v>0</v>
      </c>
      <c r="G183" s="364">
        <f>SUMIF('MemMon Total'!$B$27:$B$30,SummaryTC_AP!$B181,'MemMon Total'!F$27:F$30)</f>
        <v>0</v>
      </c>
      <c r="H183" s="364">
        <f>SUMIF('MemMon Total'!$B$27:$B$30,SummaryTC_AP!$B181,'MemMon Total'!G$27:G$30)</f>
        <v>0</v>
      </c>
      <c r="I183" s="364">
        <f>SUMIF('MemMon Total'!$B$27:$B$30,SummaryTC_AP!$B181,'MemMon Total'!H$27:H$30)</f>
        <v>0</v>
      </c>
      <c r="J183" s="364">
        <f>SUMIF('MemMon Total'!$B$27:$B$30,SummaryTC_AP!$B181,'MemMon Total'!I$27:I$30)</f>
        <v>0</v>
      </c>
      <c r="K183" s="364">
        <f>SUMIF('MemMon Total'!$B$27:$B$30,SummaryTC_AP!$B181,'MemMon Total'!J$27:J$30)</f>
        <v>0</v>
      </c>
      <c r="L183" s="364">
        <f>SUMIF('MemMon Total'!$B$27:$B$30,SummaryTC_AP!$B181,'MemMon Total'!K$27:K$30)</f>
        <v>0</v>
      </c>
      <c r="M183" s="364">
        <f>SUMIF('MemMon Total'!$B$27:$B$30,SummaryTC_AP!$B181,'MemMon Total'!L$27:L$30)</f>
        <v>0</v>
      </c>
      <c r="N183" s="364">
        <f>SUMIF('MemMon Total'!$B$27:$B$30,SummaryTC_AP!$B181,'MemMon Total'!M$27:M$30)</f>
        <v>0</v>
      </c>
      <c r="O183" s="364">
        <f>SUMIF('MemMon Total'!$B$27:$B$30,SummaryTC_AP!$B181,'MemMon Total'!N$27:N$30)</f>
        <v>0</v>
      </c>
      <c r="P183" s="364">
        <f>SUMIF('MemMon Total'!$B$27:$B$30,SummaryTC_AP!$B181,'MemMon Total'!O$27:O$30)</f>
        <v>0</v>
      </c>
      <c r="Q183" s="364">
        <f>SUMIF('MemMon Total'!$B$27:$B$30,SummaryTC_AP!$B181,'MemMon Total'!P$27:P$30)</f>
        <v>0</v>
      </c>
      <c r="R183" s="364">
        <f>SUMIF('MemMon Total'!$B$27:$B$30,SummaryTC_AP!$B181,'MemMon Total'!Q$27:Q$30)</f>
        <v>0</v>
      </c>
      <c r="S183" s="364">
        <f>SUMIF('MemMon Total'!$B$27:$B$30,SummaryTC_AP!$B181,'MemMon Total'!R$27:R$30)</f>
        <v>0</v>
      </c>
      <c r="T183" s="364">
        <f>SUMIF('MemMon Total'!$B$27:$B$30,SummaryTC_AP!$B181,'MemMon Total'!S$27:S$30)</f>
        <v>0</v>
      </c>
      <c r="U183" s="364">
        <f>SUMIF('MemMon Total'!$B$27:$B$30,SummaryTC_AP!$B181,'MemMon Total'!T$27:T$30)</f>
        <v>0</v>
      </c>
      <c r="V183" s="364">
        <f>SUMIF('MemMon Total'!$B$27:$B$30,SummaryTC_AP!$B181,'MemMon Total'!U$27:U$30)</f>
        <v>0</v>
      </c>
      <c r="W183" s="364">
        <f>SUMIF('MemMon Total'!$B$27:$B$30,SummaryTC_AP!$B181,'MemMon Total'!V$27:V$30)</f>
        <v>0</v>
      </c>
      <c r="X183" s="364">
        <f>SUMIF('MemMon Total'!$B$27:$B$30,SummaryTC_AP!$B181,'MemMon Total'!W$27:W$30)</f>
        <v>0</v>
      </c>
      <c r="Y183" s="364">
        <f>SUMIF('MemMon Total'!$B$27:$B$30,SummaryTC_AP!$B181,'MemMon Total'!X$27:X$30)</f>
        <v>0</v>
      </c>
      <c r="Z183" s="364">
        <f>SUMIF('MemMon Total'!$B$27:$B$30,SummaryTC_AP!$B181,'MemMon Total'!Y$27:Y$30)</f>
        <v>0</v>
      </c>
      <c r="AA183" s="364">
        <f>SUMIF('MemMon Total'!$B$27:$B$30,SummaryTC_AP!$B181,'MemMon Total'!Z$27:Z$30)</f>
        <v>0</v>
      </c>
      <c r="AB183" s="364">
        <f>SUMIF('MemMon Total'!$B$27:$B$30,SummaryTC_AP!$B181,'MemMon Total'!AA$27:AA$30)</f>
        <v>0</v>
      </c>
      <c r="AC183" s="364">
        <f>SUMIF('MemMon Total'!$B$27:$B$30,SummaryTC_AP!$B181,'MemMon Total'!AB$27:AB$30)</f>
        <v>0</v>
      </c>
      <c r="AD183" s="364">
        <f>SUMIF('MemMon Total'!$B$27:$B$30,SummaryTC_AP!$B181,'MemMon Total'!AC$27:AC$30)</f>
        <v>0</v>
      </c>
      <c r="AE183" s="364">
        <f>SUMIF('MemMon Total'!$B$27:$B$30,SummaryTC_AP!$B181,'MemMon Total'!AD$27:AD$30)</f>
        <v>0</v>
      </c>
      <c r="AF183" s="364">
        <f>SUMIF('MemMon Total'!$B$27:$B$30,SummaryTC_AP!$B181,'MemMon Total'!AE$27:AE$30)</f>
        <v>0</v>
      </c>
      <c r="AG183" s="364">
        <f>SUMIF('MemMon Total'!$B$27:$B$30,SummaryTC_AP!$B181,'MemMon Total'!AF$27:AF$30)</f>
        <v>0</v>
      </c>
      <c r="AH183" s="365">
        <f>SUMIF('MemMon Total'!$B$27:$B$30,SummaryTC_AP!$B181,'MemMon Total'!AG$27:AG$30)</f>
        <v>0</v>
      </c>
      <c r="AI183" s="331"/>
    </row>
    <row r="184" spans="2:35" x14ac:dyDescent="0.2">
      <c r="B184" s="24">
        <f>'Summary TC'!B184</f>
        <v>0</v>
      </c>
      <c r="C184" s="24">
        <f>'Summary TC'!C184</f>
        <v>0</v>
      </c>
      <c r="D184" s="5"/>
      <c r="E184" s="113"/>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314"/>
      <c r="AI184" s="331"/>
    </row>
    <row r="185" spans="2:35" x14ac:dyDescent="0.2">
      <c r="B185" s="24">
        <f>'Summary TC'!B185</f>
        <v>0</v>
      </c>
      <c r="C185" s="24">
        <f>'Summary TC'!C185</f>
        <v>0</v>
      </c>
      <c r="D185" s="5"/>
      <c r="E185" s="113"/>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314"/>
      <c r="AI185" s="331"/>
    </row>
    <row r="186" spans="2:35" x14ac:dyDescent="0.2">
      <c r="B186" s="24" t="str">
        <f>'Summary TC'!B186</f>
        <v>Hypothetical 1 Aggregate</v>
      </c>
      <c r="C186" s="24">
        <f>'Summary TC'!C186</f>
        <v>0</v>
      </c>
      <c r="D186" s="5"/>
      <c r="E186" s="113"/>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314"/>
      <c r="AI186" s="331"/>
    </row>
    <row r="187" spans="2:35" x14ac:dyDescent="0.2">
      <c r="B187" s="24">
        <f>'Summary TC'!B187</f>
        <v>0</v>
      </c>
      <c r="C187" s="24">
        <f>'Summary TC'!C187</f>
        <v>0</v>
      </c>
      <c r="D187" s="5"/>
      <c r="E187" s="113"/>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314"/>
      <c r="AI187" s="331"/>
    </row>
    <row r="188" spans="2:35" x14ac:dyDescent="0.2">
      <c r="B188" s="24">
        <f>'Summary TC'!B188</f>
        <v>0</v>
      </c>
      <c r="C188" s="24">
        <f>'Summary TC'!C188</f>
        <v>0</v>
      </c>
      <c r="E188" s="113"/>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314"/>
      <c r="AI188" s="331"/>
    </row>
    <row r="189" spans="2:35" x14ac:dyDescent="0.2">
      <c r="B189" s="24" t="str">
        <f>'Summary TC'!B189</f>
        <v/>
      </c>
      <c r="C189" s="24">
        <f>'Summary TC'!C189</f>
        <v>0</v>
      </c>
      <c r="D189" s="5" t="str">
        <f>IF($C189&lt;&gt;0,"Total","")</f>
        <v/>
      </c>
      <c r="E189" s="97">
        <f>SUMIF('WOW PMPM &amp; Agg'!$B$45:$B$53,SummaryTC_AP!$B189,'WOW PMPM &amp; Agg'!D$45:D$53)</f>
        <v>0</v>
      </c>
      <c r="F189" s="98">
        <f>SUMIF('WOW PMPM &amp; Agg'!$B$45:$B$53,SummaryTC_AP!$B189,'WOW PMPM &amp; Agg'!E$45:E$53)</f>
        <v>0</v>
      </c>
      <c r="G189" s="98">
        <f>SUMIF('WOW PMPM &amp; Agg'!$B$45:$B$53,SummaryTC_AP!$B189,'WOW PMPM &amp; Agg'!F$45:F$53)</f>
        <v>0</v>
      </c>
      <c r="H189" s="98">
        <f>SUMIF('WOW PMPM &amp; Agg'!$B$45:$B$53,SummaryTC_AP!$B189,'WOW PMPM &amp; Agg'!G$45:G$53)</f>
        <v>0</v>
      </c>
      <c r="I189" s="98">
        <f>SUMIF('WOW PMPM &amp; Agg'!$B$45:$B$53,SummaryTC_AP!$B189,'WOW PMPM &amp; Agg'!H$45:H$53)</f>
        <v>0</v>
      </c>
      <c r="J189" s="98">
        <f>SUMIF('WOW PMPM &amp; Agg'!$B$45:$B$53,SummaryTC_AP!$B189,'WOW PMPM &amp; Agg'!I$45:I$53)</f>
        <v>0</v>
      </c>
      <c r="K189" s="98">
        <f>SUMIF('WOW PMPM &amp; Agg'!$B$45:$B$53,SummaryTC_AP!$B189,'WOW PMPM &amp; Agg'!J$45:J$53)</f>
        <v>0</v>
      </c>
      <c r="L189" s="98">
        <f>SUMIF('WOW PMPM &amp; Agg'!$B$45:$B$53,SummaryTC_AP!$B189,'WOW PMPM &amp; Agg'!K$45:K$53)</f>
        <v>0</v>
      </c>
      <c r="M189" s="98">
        <f>SUMIF('WOW PMPM &amp; Agg'!$B$45:$B$53,SummaryTC_AP!$B189,'WOW PMPM &amp; Agg'!L$45:L$53)</f>
        <v>0</v>
      </c>
      <c r="N189" s="98">
        <f>SUMIF('WOW PMPM &amp; Agg'!$B$45:$B$53,SummaryTC_AP!$B189,'WOW PMPM &amp; Agg'!M$45:M$53)</f>
        <v>0</v>
      </c>
      <c r="O189" s="98">
        <f>SUMIF('WOW PMPM &amp; Agg'!$B$45:$B$53,SummaryTC_AP!$B189,'WOW PMPM &amp; Agg'!N$45:N$53)</f>
        <v>0</v>
      </c>
      <c r="P189" s="98">
        <f>SUMIF('WOW PMPM &amp; Agg'!$B$45:$B$53,SummaryTC_AP!$B189,'WOW PMPM &amp; Agg'!O$45:O$53)</f>
        <v>0</v>
      </c>
      <c r="Q189" s="98">
        <f>SUMIF('WOW PMPM &amp; Agg'!$B$45:$B$53,SummaryTC_AP!$B189,'WOW PMPM &amp; Agg'!P$45:P$53)</f>
        <v>0</v>
      </c>
      <c r="R189" s="98">
        <f>SUMIF('WOW PMPM &amp; Agg'!$B$45:$B$53,SummaryTC_AP!$B189,'WOW PMPM &amp; Agg'!Q$45:Q$53)</f>
        <v>0</v>
      </c>
      <c r="S189" s="98">
        <f>SUMIF('WOW PMPM &amp; Agg'!$B$45:$B$53,SummaryTC_AP!$B189,'WOW PMPM &amp; Agg'!R$45:R$53)</f>
        <v>0</v>
      </c>
      <c r="T189" s="98">
        <f>SUMIF('WOW PMPM &amp; Agg'!$B$45:$B$53,SummaryTC_AP!$B189,'WOW PMPM &amp; Agg'!S$45:S$53)</f>
        <v>0</v>
      </c>
      <c r="U189" s="98">
        <f>SUMIF('WOW PMPM &amp; Agg'!$B$45:$B$53,SummaryTC_AP!$B189,'WOW PMPM &amp; Agg'!T$45:T$53)</f>
        <v>0</v>
      </c>
      <c r="V189" s="98">
        <f>SUMIF('WOW PMPM &amp; Agg'!$B$45:$B$53,SummaryTC_AP!$B189,'WOW PMPM &amp; Agg'!U$45:U$53)</f>
        <v>0</v>
      </c>
      <c r="W189" s="98">
        <f>SUMIF('WOW PMPM &amp; Agg'!$B$45:$B$53,SummaryTC_AP!$B189,'WOW PMPM &amp; Agg'!V$45:V$53)</f>
        <v>0</v>
      </c>
      <c r="X189" s="98">
        <f>SUMIF('WOW PMPM &amp; Agg'!$B$45:$B$53,SummaryTC_AP!$B189,'WOW PMPM &amp; Agg'!W$45:W$53)</f>
        <v>0</v>
      </c>
      <c r="Y189" s="98">
        <f>SUMIF('WOW PMPM &amp; Agg'!$B$45:$B$53,SummaryTC_AP!$B189,'WOW PMPM &amp; Agg'!X$45:X$53)</f>
        <v>0</v>
      </c>
      <c r="Z189" s="98">
        <f>SUMIF('WOW PMPM &amp; Agg'!$B$45:$B$53,SummaryTC_AP!$B189,'WOW PMPM &amp; Agg'!Y$45:Y$53)</f>
        <v>0</v>
      </c>
      <c r="AA189" s="98">
        <f>SUMIF('WOW PMPM &amp; Agg'!$B$45:$B$53,SummaryTC_AP!$B189,'WOW PMPM &amp; Agg'!Z$45:Z$53)</f>
        <v>0</v>
      </c>
      <c r="AB189" s="98">
        <f>SUMIF('WOW PMPM &amp; Agg'!$B$45:$B$53,SummaryTC_AP!$B189,'WOW PMPM &amp; Agg'!AA$45:AA$53)</f>
        <v>0</v>
      </c>
      <c r="AC189" s="98">
        <f>SUMIF('WOW PMPM &amp; Agg'!$B$45:$B$53,SummaryTC_AP!$B189,'WOW PMPM &amp; Agg'!AB$45:AB$53)</f>
        <v>0</v>
      </c>
      <c r="AD189" s="98">
        <f>SUMIF('WOW PMPM &amp; Agg'!$B$45:$B$53,SummaryTC_AP!$B189,'WOW PMPM &amp; Agg'!AC$45:AC$53)</f>
        <v>0</v>
      </c>
      <c r="AE189" s="98">
        <f>SUMIF('WOW PMPM &amp; Agg'!$B$45:$B$53,SummaryTC_AP!$B189,'WOW PMPM &amp; Agg'!AD$45:AD$53)</f>
        <v>0</v>
      </c>
      <c r="AF189" s="98">
        <f>SUMIF('WOW PMPM &amp; Agg'!$B$45:$B$53,SummaryTC_AP!$B189,'WOW PMPM &amp; Agg'!AE$45:AE$53)</f>
        <v>0</v>
      </c>
      <c r="AG189" s="98">
        <f>SUMIF('WOW PMPM &amp; Agg'!$B$45:$B$53,SummaryTC_AP!$B189,'WOW PMPM &amp; Agg'!AF$45:AF$53)</f>
        <v>0</v>
      </c>
      <c r="AH189" s="310">
        <f>SUMIF('WOW PMPM &amp; Agg'!$B$45:$B$53,SummaryTC_AP!$B189,'WOW PMPM &amp; Agg'!AG$45:AG$53)</f>
        <v>0</v>
      </c>
      <c r="AI189" s="331"/>
    </row>
    <row r="190" spans="2:35" x14ac:dyDescent="0.2">
      <c r="B190" s="24" t="str">
        <f>'Summary TC'!B190</f>
        <v/>
      </c>
      <c r="C190" s="24">
        <f>'Summary TC'!C190</f>
        <v>0</v>
      </c>
      <c r="D190" s="5" t="str">
        <f>IF($C190&lt;&gt;0,"Total","")</f>
        <v/>
      </c>
      <c r="E190" s="97">
        <f>SUMIF('WOW PMPM &amp; Agg'!$B$45:$B$53,SummaryTC_AP!$B190,'WOW PMPM &amp; Agg'!D$45:D$53)</f>
        <v>0</v>
      </c>
      <c r="F190" s="98">
        <f>SUMIF('WOW PMPM &amp; Agg'!$B$45:$B$53,SummaryTC_AP!$B190,'WOW PMPM &amp; Agg'!E$45:E$53)</f>
        <v>0</v>
      </c>
      <c r="G190" s="98">
        <f>SUMIF('WOW PMPM &amp; Agg'!$B$45:$B$53,SummaryTC_AP!$B190,'WOW PMPM &amp; Agg'!F$45:F$53)</f>
        <v>0</v>
      </c>
      <c r="H190" s="98">
        <f>SUMIF('WOW PMPM &amp; Agg'!$B$45:$B$53,SummaryTC_AP!$B190,'WOW PMPM &amp; Agg'!G$45:G$53)</f>
        <v>0</v>
      </c>
      <c r="I190" s="98">
        <f>SUMIF('WOW PMPM &amp; Agg'!$B$45:$B$53,SummaryTC_AP!$B190,'WOW PMPM &amp; Agg'!H$45:H$53)</f>
        <v>0</v>
      </c>
      <c r="J190" s="98">
        <f>SUMIF('WOW PMPM &amp; Agg'!$B$45:$B$53,SummaryTC_AP!$B190,'WOW PMPM &amp; Agg'!I$45:I$53)</f>
        <v>0</v>
      </c>
      <c r="K190" s="98">
        <f>SUMIF('WOW PMPM &amp; Agg'!$B$45:$B$53,SummaryTC_AP!$B190,'WOW PMPM &amp; Agg'!J$45:J$53)</f>
        <v>0</v>
      </c>
      <c r="L190" s="98">
        <f>SUMIF('WOW PMPM &amp; Agg'!$B$45:$B$53,SummaryTC_AP!$B190,'WOW PMPM &amp; Agg'!K$45:K$53)</f>
        <v>0</v>
      </c>
      <c r="M190" s="98">
        <f>SUMIF('WOW PMPM &amp; Agg'!$B$45:$B$53,SummaryTC_AP!$B190,'WOW PMPM &amp; Agg'!L$45:L$53)</f>
        <v>0</v>
      </c>
      <c r="N190" s="98">
        <f>SUMIF('WOW PMPM &amp; Agg'!$B$45:$B$53,SummaryTC_AP!$B190,'WOW PMPM &amp; Agg'!M$45:M$53)</f>
        <v>0</v>
      </c>
      <c r="O190" s="98">
        <f>SUMIF('WOW PMPM &amp; Agg'!$B$45:$B$53,SummaryTC_AP!$B190,'WOW PMPM &amp; Agg'!N$45:N$53)</f>
        <v>0</v>
      </c>
      <c r="P190" s="98">
        <f>SUMIF('WOW PMPM &amp; Agg'!$B$45:$B$53,SummaryTC_AP!$B190,'WOW PMPM &amp; Agg'!O$45:O$53)</f>
        <v>0</v>
      </c>
      <c r="Q190" s="98">
        <f>SUMIF('WOW PMPM &amp; Agg'!$B$45:$B$53,SummaryTC_AP!$B190,'WOW PMPM &amp; Agg'!P$45:P$53)</f>
        <v>0</v>
      </c>
      <c r="R190" s="98">
        <f>SUMIF('WOW PMPM &amp; Agg'!$B$45:$B$53,SummaryTC_AP!$B190,'WOW PMPM &amp; Agg'!Q$45:Q$53)</f>
        <v>0</v>
      </c>
      <c r="S190" s="98">
        <f>SUMIF('WOW PMPM &amp; Agg'!$B$45:$B$53,SummaryTC_AP!$B190,'WOW PMPM &amp; Agg'!R$45:R$53)</f>
        <v>0</v>
      </c>
      <c r="T190" s="98">
        <f>SUMIF('WOW PMPM &amp; Agg'!$B$45:$B$53,SummaryTC_AP!$B190,'WOW PMPM &amp; Agg'!S$45:S$53)</f>
        <v>0</v>
      </c>
      <c r="U190" s="98">
        <f>SUMIF('WOW PMPM &amp; Agg'!$B$45:$B$53,SummaryTC_AP!$B190,'WOW PMPM &amp; Agg'!T$45:T$53)</f>
        <v>0</v>
      </c>
      <c r="V190" s="98">
        <f>SUMIF('WOW PMPM &amp; Agg'!$B$45:$B$53,SummaryTC_AP!$B190,'WOW PMPM &amp; Agg'!U$45:U$53)</f>
        <v>0</v>
      </c>
      <c r="W190" s="98">
        <f>SUMIF('WOW PMPM &amp; Agg'!$B$45:$B$53,SummaryTC_AP!$B190,'WOW PMPM &amp; Agg'!V$45:V$53)</f>
        <v>0</v>
      </c>
      <c r="X190" s="98">
        <f>SUMIF('WOW PMPM &amp; Agg'!$B$45:$B$53,SummaryTC_AP!$B190,'WOW PMPM &amp; Agg'!W$45:W$53)</f>
        <v>0</v>
      </c>
      <c r="Y190" s="98">
        <f>SUMIF('WOW PMPM &amp; Agg'!$B$45:$B$53,SummaryTC_AP!$B190,'WOW PMPM &amp; Agg'!X$45:X$53)</f>
        <v>0</v>
      </c>
      <c r="Z190" s="98">
        <f>SUMIF('WOW PMPM &amp; Agg'!$B$45:$B$53,SummaryTC_AP!$B190,'WOW PMPM &amp; Agg'!Y$45:Y$53)</f>
        <v>0</v>
      </c>
      <c r="AA190" s="98">
        <f>SUMIF('WOW PMPM &amp; Agg'!$B$45:$B$53,SummaryTC_AP!$B190,'WOW PMPM &amp; Agg'!Z$45:Z$53)</f>
        <v>0</v>
      </c>
      <c r="AB190" s="98">
        <f>SUMIF('WOW PMPM &amp; Agg'!$B$45:$B$53,SummaryTC_AP!$B190,'WOW PMPM &amp; Agg'!AA$45:AA$53)</f>
        <v>0</v>
      </c>
      <c r="AC190" s="98">
        <f>SUMIF('WOW PMPM &amp; Agg'!$B$45:$B$53,SummaryTC_AP!$B190,'WOW PMPM &amp; Agg'!AB$45:AB$53)</f>
        <v>0</v>
      </c>
      <c r="AD190" s="98">
        <f>SUMIF('WOW PMPM &amp; Agg'!$B$45:$B$53,SummaryTC_AP!$B190,'WOW PMPM &amp; Agg'!AC$45:AC$53)</f>
        <v>0</v>
      </c>
      <c r="AE190" s="98">
        <f>SUMIF('WOW PMPM &amp; Agg'!$B$45:$B$53,SummaryTC_AP!$B190,'WOW PMPM &amp; Agg'!AD$45:AD$53)</f>
        <v>0</v>
      </c>
      <c r="AF190" s="98">
        <f>SUMIF('WOW PMPM &amp; Agg'!$B$45:$B$53,SummaryTC_AP!$B190,'WOW PMPM &amp; Agg'!AE$45:AE$53)</f>
        <v>0</v>
      </c>
      <c r="AG190" s="98">
        <f>SUMIF('WOW PMPM &amp; Agg'!$B$45:$B$53,SummaryTC_AP!$B190,'WOW PMPM &amp; Agg'!AF$45:AF$53)</f>
        <v>0</v>
      </c>
      <c r="AH190" s="310">
        <f>SUMIF('WOW PMPM &amp; Agg'!$B$45:$B$53,SummaryTC_AP!$B190,'WOW PMPM &amp; Agg'!AG$45:AG$53)</f>
        <v>0</v>
      </c>
      <c r="AI190" s="331"/>
    </row>
    <row r="191" spans="2:35" x14ac:dyDescent="0.2">
      <c r="B191" s="24" t="str">
        <f>'Summary TC'!B191</f>
        <v/>
      </c>
      <c r="C191" s="24">
        <f>'Summary TC'!C191</f>
        <v>0</v>
      </c>
      <c r="D191" s="5" t="str">
        <f>IF($C191&lt;&gt;0,"Total","")</f>
        <v/>
      </c>
      <c r="E191" s="97">
        <f>SUMIF('WOW PMPM &amp; Agg'!$B$45:$B$53,SummaryTC_AP!$B191,'WOW PMPM &amp; Agg'!D$45:D$53)</f>
        <v>0</v>
      </c>
      <c r="F191" s="98">
        <f>SUMIF('WOW PMPM &amp; Agg'!$B$45:$B$53,SummaryTC_AP!$B191,'WOW PMPM &amp; Agg'!E$45:E$53)</f>
        <v>0</v>
      </c>
      <c r="G191" s="98">
        <f>SUMIF('WOW PMPM &amp; Agg'!$B$45:$B$53,SummaryTC_AP!$B191,'WOW PMPM &amp; Agg'!F$45:F$53)</f>
        <v>0</v>
      </c>
      <c r="H191" s="98">
        <f>SUMIF('WOW PMPM &amp; Agg'!$B$45:$B$53,SummaryTC_AP!$B191,'WOW PMPM &amp; Agg'!G$45:G$53)</f>
        <v>0</v>
      </c>
      <c r="I191" s="98">
        <f>SUMIF('WOW PMPM &amp; Agg'!$B$45:$B$53,SummaryTC_AP!$B191,'WOW PMPM &amp; Agg'!H$45:H$53)</f>
        <v>0</v>
      </c>
      <c r="J191" s="98">
        <f>SUMIF('WOW PMPM &amp; Agg'!$B$45:$B$53,SummaryTC_AP!$B191,'WOW PMPM &amp; Agg'!I$45:I$53)</f>
        <v>0</v>
      </c>
      <c r="K191" s="98">
        <f>SUMIF('WOW PMPM &amp; Agg'!$B$45:$B$53,SummaryTC_AP!$B191,'WOW PMPM &amp; Agg'!J$45:J$53)</f>
        <v>0</v>
      </c>
      <c r="L191" s="98">
        <f>SUMIF('WOW PMPM &amp; Agg'!$B$45:$B$53,SummaryTC_AP!$B191,'WOW PMPM &amp; Agg'!K$45:K$53)</f>
        <v>0</v>
      </c>
      <c r="M191" s="98">
        <f>SUMIF('WOW PMPM &amp; Agg'!$B$45:$B$53,SummaryTC_AP!$B191,'WOW PMPM &amp; Agg'!L$45:L$53)</f>
        <v>0</v>
      </c>
      <c r="N191" s="98">
        <f>SUMIF('WOW PMPM &amp; Agg'!$B$45:$B$53,SummaryTC_AP!$B191,'WOW PMPM &amp; Agg'!M$45:M$53)</f>
        <v>0</v>
      </c>
      <c r="O191" s="98">
        <f>SUMIF('WOW PMPM &amp; Agg'!$B$45:$B$53,SummaryTC_AP!$B191,'WOW PMPM &amp; Agg'!N$45:N$53)</f>
        <v>0</v>
      </c>
      <c r="P191" s="98">
        <f>SUMIF('WOW PMPM &amp; Agg'!$B$45:$B$53,SummaryTC_AP!$B191,'WOW PMPM &amp; Agg'!O$45:O$53)</f>
        <v>0</v>
      </c>
      <c r="Q191" s="98">
        <f>SUMIF('WOW PMPM &amp; Agg'!$B$45:$B$53,SummaryTC_AP!$B191,'WOW PMPM &amp; Agg'!P$45:P$53)</f>
        <v>0</v>
      </c>
      <c r="R191" s="98">
        <f>SUMIF('WOW PMPM &amp; Agg'!$B$45:$B$53,SummaryTC_AP!$B191,'WOW PMPM &amp; Agg'!Q$45:Q$53)</f>
        <v>0</v>
      </c>
      <c r="S191" s="98">
        <f>SUMIF('WOW PMPM &amp; Agg'!$B$45:$B$53,SummaryTC_AP!$B191,'WOW PMPM &amp; Agg'!R$45:R$53)</f>
        <v>0</v>
      </c>
      <c r="T191" s="98">
        <f>SUMIF('WOW PMPM &amp; Agg'!$B$45:$B$53,SummaryTC_AP!$B191,'WOW PMPM &amp; Agg'!S$45:S$53)</f>
        <v>0</v>
      </c>
      <c r="U191" s="98">
        <f>SUMIF('WOW PMPM &amp; Agg'!$B$45:$B$53,SummaryTC_AP!$B191,'WOW PMPM &amp; Agg'!T$45:T$53)</f>
        <v>0</v>
      </c>
      <c r="V191" s="98">
        <f>SUMIF('WOW PMPM &amp; Agg'!$B$45:$B$53,SummaryTC_AP!$B191,'WOW PMPM &amp; Agg'!U$45:U$53)</f>
        <v>0</v>
      </c>
      <c r="W191" s="98">
        <f>SUMIF('WOW PMPM &amp; Agg'!$B$45:$B$53,SummaryTC_AP!$B191,'WOW PMPM &amp; Agg'!V$45:V$53)</f>
        <v>0</v>
      </c>
      <c r="X191" s="98">
        <f>SUMIF('WOW PMPM &amp; Agg'!$B$45:$B$53,SummaryTC_AP!$B191,'WOW PMPM &amp; Agg'!W$45:W$53)</f>
        <v>0</v>
      </c>
      <c r="Y191" s="98">
        <f>SUMIF('WOW PMPM &amp; Agg'!$B$45:$B$53,SummaryTC_AP!$B191,'WOW PMPM &amp; Agg'!X$45:X$53)</f>
        <v>0</v>
      </c>
      <c r="Z191" s="98">
        <f>SUMIF('WOW PMPM &amp; Agg'!$B$45:$B$53,SummaryTC_AP!$B191,'WOW PMPM &amp; Agg'!Y$45:Y$53)</f>
        <v>0</v>
      </c>
      <c r="AA191" s="98">
        <f>SUMIF('WOW PMPM &amp; Agg'!$B$45:$B$53,SummaryTC_AP!$B191,'WOW PMPM &amp; Agg'!Z$45:Z$53)</f>
        <v>0</v>
      </c>
      <c r="AB191" s="98">
        <f>SUMIF('WOW PMPM &amp; Agg'!$B$45:$B$53,SummaryTC_AP!$B191,'WOW PMPM &amp; Agg'!AA$45:AA$53)</f>
        <v>0</v>
      </c>
      <c r="AC191" s="98">
        <f>SUMIF('WOW PMPM &amp; Agg'!$B$45:$B$53,SummaryTC_AP!$B191,'WOW PMPM &amp; Agg'!AB$45:AB$53)</f>
        <v>0</v>
      </c>
      <c r="AD191" s="98">
        <f>SUMIF('WOW PMPM &amp; Agg'!$B$45:$B$53,SummaryTC_AP!$B191,'WOW PMPM &amp; Agg'!AC$45:AC$53)</f>
        <v>0</v>
      </c>
      <c r="AE191" s="98">
        <f>SUMIF('WOW PMPM &amp; Agg'!$B$45:$B$53,SummaryTC_AP!$B191,'WOW PMPM &amp; Agg'!AD$45:AD$53)</f>
        <v>0</v>
      </c>
      <c r="AF191" s="98">
        <f>SUMIF('WOW PMPM &amp; Agg'!$B$45:$B$53,SummaryTC_AP!$B191,'WOW PMPM &amp; Agg'!AE$45:AE$53)</f>
        <v>0</v>
      </c>
      <c r="AG191" s="98">
        <f>SUMIF('WOW PMPM &amp; Agg'!$B$45:$B$53,SummaryTC_AP!$B191,'WOW PMPM &amp; Agg'!AF$45:AF$53)</f>
        <v>0</v>
      </c>
      <c r="AH191" s="310">
        <f>SUMIF('WOW PMPM &amp; Agg'!$B$45:$B$53,SummaryTC_AP!$B191,'WOW PMPM &amp; Agg'!AG$45:AG$53)</f>
        <v>0</v>
      </c>
      <c r="AI191" s="331"/>
    </row>
    <row r="192" spans="2:35" ht="13.5" thickBot="1" x14ac:dyDescent="0.25">
      <c r="B192" s="24">
        <f>'Summary TC'!B192</f>
        <v>0</v>
      </c>
      <c r="C192" s="112">
        <f>'Summary TC'!C192</f>
        <v>0</v>
      </c>
      <c r="D192" s="237"/>
      <c r="E192" s="188"/>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315"/>
      <c r="AI192" s="333"/>
    </row>
    <row r="193" spans="2:39" ht="13.5" thickBot="1" x14ac:dyDescent="0.25">
      <c r="B193" s="149" t="str">
        <f>'Summary TC'!B193</f>
        <v>TOTAL</v>
      </c>
      <c r="C193" s="70"/>
      <c r="D193" s="169"/>
      <c r="E193" s="187">
        <f>IF(AND(E$12&gt;=Dropdowns!$E$1, E$12&lt;=Dropdowns!$E$2), SUMIF($D172:$D192,"Total",E172:E192),0)</f>
        <v>0</v>
      </c>
      <c r="F193" s="190">
        <f>IF(AND(F$12&gt;=Dropdowns!$E$1, F$12&lt;=Dropdowns!$E$2), SUMIF($D172:$D192,"Total",F172:F192),0)</f>
        <v>0</v>
      </c>
      <c r="G193" s="190">
        <f>IF(AND(G$12&gt;=Dropdowns!$E$1, G$12&lt;=Dropdowns!$E$2), SUMIF($D172:$D192,"Total",G172:G192),0)</f>
        <v>0</v>
      </c>
      <c r="H193" s="190">
        <f>IF(AND(H$12&gt;=Dropdowns!$E$1, H$12&lt;=Dropdowns!$E$2), SUMIF($D172:$D192,"Total",H172:H192),0)</f>
        <v>0</v>
      </c>
      <c r="I193" s="190">
        <f>IF(AND(I$12&gt;=Dropdowns!$E$1, I$12&lt;=Dropdowns!$E$2), SUMIF($D172:$D192,"Total",I172:I192),0)</f>
        <v>0</v>
      </c>
      <c r="J193" s="190">
        <f>IF(AND(J$12&gt;=Dropdowns!$E$1, J$12&lt;=Dropdowns!$E$2), SUMIF($D172:$D192,"Total",J172:J192),0)</f>
        <v>0</v>
      </c>
      <c r="K193" s="190">
        <f>IF(AND(K$12&gt;=Dropdowns!$E$1, K$12&lt;=Dropdowns!$E$2), SUMIF($D172:$D192,"Total",K172:K192),0)</f>
        <v>0</v>
      </c>
      <c r="L193" s="190">
        <f>IF(AND(L$12&gt;=Dropdowns!$E$1, L$12&lt;=Dropdowns!$E$2), SUMIF($D172:$D192,"Total",L172:L192),0)</f>
        <v>0</v>
      </c>
      <c r="M193" s="190">
        <f>IF(AND(M$12&gt;=Dropdowns!$E$1, M$12&lt;=Dropdowns!$E$2), SUMIF($D172:$D192,"Total",M172:M192),0)</f>
        <v>0</v>
      </c>
      <c r="N193" s="190">
        <f>IF(AND(N$12&gt;=Dropdowns!$E$1, N$12&lt;=Dropdowns!$E$2), SUMIF($D172:$D192,"Total",N172:N192),0)</f>
        <v>0</v>
      </c>
      <c r="O193" s="190">
        <f>IF(AND(O$12&gt;=Dropdowns!$E$1, O$12&lt;=Dropdowns!$E$2), SUMIF($D172:$D192,"Total",O172:O192),0)</f>
        <v>0</v>
      </c>
      <c r="P193" s="190">
        <f>IF(AND(P$12&gt;=Dropdowns!$E$1, P$12&lt;=Dropdowns!$E$2), SUMIF($D172:$D192,"Total",P172:P192),0)</f>
        <v>0</v>
      </c>
      <c r="Q193" s="190">
        <f>IF(AND(Q$12&gt;=Dropdowns!$E$1, Q$12&lt;=Dropdowns!$E$2), SUMIF($D172:$D192,"Total",Q172:Q192),0)</f>
        <v>0</v>
      </c>
      <c r="R193" s="190">
        <f>IF(AND(R$12&gt;=Dropdowns!$E$1, R$12&lt;=Dropdowns!$E$2), SUMIF($D172:$D192,"Total",R172:R192),0)</f>
        <v>0</v>
      </c>
      <c r="S193" s="190">
        <f>IF(AND(S$12&gt;=Dropdowns!$E$1, S$12&lt;=Dropdowns!$E$2), SUMIF($D172:$D192,"Total",S172:S192),0)</f>
        <v>0</v>
      </c>
      <c r="T193" s="190">
        <f>IF(AND(T$12&gt;=Dropdowns!$E$1, T$12&lt;=Dropdowns!$E$2), SUMIF($D172:$D192,"Total",T172:T192),0)</f>
        <v>0</v>
      </c>
      <c r="U193" s="190">
        <f>IF(AND(U$12&gt;=Dropdowns!$E$1, U$12&lt;=Dropdowns!$E$2), SUMIF($D172:$D192,"Total",U172:U192),0)</f>
        <v>0</v>
      </c>
      <c r="V193" s="190">
        <f>IF(AND(V$12&gt;=Dropdowns!$E$1, V$12&lt;=Dropdowns!$E$2), SUMIF($D172:$D192,"Total",V172:V192),0)</f>
        <v>0</v>
      </c>
      <c r="W193" s="190">
        <f>IF(AND(W$12&gt;=Dropdowns!$E$1, W$12&lt;=Dropdowns!$E$2), SUMIF($D172:$D192,"Total",W172:W192),0)</f>
        <v>0</v>
      </c>
      <c r="X193" s="190">
        <f>IF(AND(X$12&gt;=Dropdowns!$E$1, X$12&lt;=Dropdowns!$E$2), SUMIF($D172:$D192,"Total",X172:X192),0)</f>
        <v>0</v>
      </c>
      <c r="Y193" s="190">
        <f>IF(AND(Y$12&gt;=Dropdowns!$E$1, Y$12&lt;=Dropdowns!$E$2), SUMIF($D172:$D192,"Total",Y172:Y192),0)</f>
        <v>0</v>
      </c>
      <c r="Z193" s="190">
        <f>IF(AND(Z$12&gt;=Dropdowns!$E$1, Z$12&lt;=Dropdowns!$E$2), SUMIF($D172:$D192,"Total",Z172:Z192),0)</f>
        <v>0</v>
      </c>
      <c r="AA193" s="190">
        <f>IF(AND(AA$12&gt;=Dropdowns!$E$1, AA$12&lt;=Dropdowns!$E$2), SUMIF($D172:$D192,"Total",AA172:AA192),0)</f>
        <v>0</v>
      </c>
      <c r="AB193" s="190">
        <f>IF(AND(AB$12&gt;=Dropdowns!$E$1, AB$12&lt;=Dropdowns!$E$2), SUMIF($D172:$D192,"Total",AB172:AB192),0)</f>
        <v>0</v>
      </c>
      <c r="AC193" s="190">
        <f>IF(AND(AC$12&gt;=Dropdowns!$E$1, AC$12&lt;=Dropdowns!$E$2), SUMIF($D172:$D192,"Total",AC172:AC192),0)</f>
        <v>0</v>
      </c>
      <c r="AD193" s="190">
        <f>IF(AND(AD$12&gt;=Dropdowns!$E$1, AD$12&lt;=Dropdowns!$E$2), SUMIF($D172:$D192,"Total",AD172:AD192),0)</f>
        <v>0</v>
      </c>
      <c r="AE193" s="190">
        <f>IF(AND(AE$12&gt;=Dropdowns!$E$1, AE$12&lt;=Dropdowns!$E$2), SUMIF($D172:$D192,"Total",AE172:AE192),0)</f>
        <v>0</v>
      </c>
      <c r="AF193" s="190">
        <f>IF(AND(AF$12&gt;=Dropdowns!$E$1, AF$12&lt;=Dropdowns!$E$2), SUMIF($D172:$D192,"Total",AF172:AF192),0)</f>
        <v>0</v>
      </c>
      <c r="AG193" s="190">
        <f>IF(AND(AG$12&gt;=Dropdowns!$E$1, AG$12&lt;=Dropdowns!$E$2), SUMIF($D172:$D192,"Total",AG172:AG192),0)</f>
        <v>0</v>
      </c>
      <c r="AH193" s="190">
        <f>IF(AND(AH$12&gt;=Dropdowns!$E$1, AH$12&lt;=Dropdowns!$E$2), SUMIF($D172:$D192,"Total",AH172:AH192),0)</f>
        <v>0</v>
      </c>
      <c r="AI193" s="275">
        <f>SUM(E193:AH193)</f>
        <v>0</v>
      </c>
    </row>
    <row r="194" spans="2:39" x14ac:dyDescent="0.2">
      <c r="B194" s="18">
        <f>'Summary TC'!B194</f>
        <v>0</v>
      </c>
    </row>
    <row r="195" spans="2:39" ht="13.5" thickBot="1" x14ac:dyDescent="0.25">
      <c r="B195" s="18" t="str">
        <f>'Summary TC'!B195</f>
        <v>With-Waiver Total Expenditures</v>
      </c>
      <c r="C195" s="204"/>
      <c r="D195" s="150"/>
    </row>
    <row r="196" spans="2:39" x14ac:dyDescent="0.2">
      <c r="B196" s="26">
        <f>'Summary TC'!B196</f>
        <v>0</v>
      </c>
      <c r="C196" s="26">
        <f>'Summary TC'!C196</f>
        <v>0</v>
      </c>
      <c r="D196" s="151"/>
      <c r="E196" s="45" t="s">
        <v>0</v>
      </c>
      <c r="F196" s="151"/>
      <c r="G196" s="42"/>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57"/>
    </row>
    <row r="197" spans="2:39" ht="13.5" thickBot="1" x14ac:dyDescent="0.25">
      <c r="B197" s="24">
        <f>'Summary TC'!B197</f>
        <v>0</v>
      </c>
      <c r="C197" s="24">
        <f>'Summary TC'!C197</f>
        <v>0</v>
      </c>
      <c r="D197" s="128"/>
      <c r="E197" s="55">
        <f>'DY Def'!B$5</f>
        <v>1</v>
      </c>
      <c r="F197" s="22">
        <f>'DY Def'!C$5</f>
        <v>2</v>
      </c>
      <c r="G197" s="22">
        <f>'DY Def'!D$5</f>
        <v>3</v>
      </c>
      <c r="H197" s="22">
        <f>'DY Def'!E$5</f>
        <v>4</v>
      </c>
      <c r="I197" s="22">
        <f>'DY Def'!F$5</f>
        <v>5</v>
      </c>
      <c r="J197" s="22">
        <f>'DY Def'!G$5</f>
        <v>6</v>
      </c>
      <c r="K197" s="22">
        <f>'DY Def'!H$5</f>
        <v>7</v>
      </c>
      <c r="L197" s="22">
        <f>'DY Def'!I$5</f>
        <v>8</v>
      </c>
      <c r="M197" s="22">
        <f>'DY Def'!J$5</f>
        <v>9</v>
      </c>
      <c r="N197" s="22">
        <f>'DY Def'!K$5</f>
        <v>10</v>
      </c>
      <c r="O197" s="22">
        <f>'DY Def'!L$5</f>
        <v>11</v>
      </c>
      <c r="P197" s="22">
        <f>'DY Def'!M$5</f>
        <v>12</v>
      </c>
      <c r="Q197" s="22">
        <f>'DY Def'!N$5</f>
        <v>13</v>
      </c>
      <c r="R197" s="22">
        <f>'DY Def'!O$5</f>
        <v>14</v>
      </c>
      <c r="S197" s="22">
        <f>'DY Def'!P$5</f>
        <v>15</v>
      </c>
      <c r="T197" s="22">
        <f>'DY Def'!Q$5</f>
        <v>16</v>
      </c>
      <c r="U197" s="22">
        <f>'DY Def'!R$5</f>
        <v>17</v>
      </c>
      <c r="V197" s="22">
        <f>'DY Def'!S$5</f>
        <v>18</v>
      </c>
      <c r="W197" s="22">
        <f>'DY Def'!T$5</f>
        <v>19</v>
      </c>
      <c r="X197" s="22">
        <f>'DY Def'!U$5</f>
        <v>20</v>
      </c>
      <c r="Y197" s="22">
        <f>'DY Def'!V$5</f>
        <v>21</v>
      </c>
      <c r="Z197" s="22">
        <f>'DY Def'!W$5</f>
        <v>22</v>
      </c>
      <c r="AA197" s="22">
        <f>'DY Def'!X$5</f>
        <v>23</v>
      </c>
      <c r="AB197" s="22">
        <f>'DY Def'!Y$5</f>
        <v>24</v>
      </c>
      <c r="AC197" s="22">
        <f>'DY Def'!Z$5</f>
        <v>25</v>
      </c>
      <c r="AD197" s="22">
        <f>'DY Def'!AA$5</f>
        <v>26</v>
      </c>
      <c r="AE197" s="22">
        <f>'DY Def'!AB$5</f>
        <v>27</v>
      </c>
      <c r="AF197" s="22">
        <f>'DY Def'!AC$5</f>
        <v>28</v>
      </c>
      <c r="AG197" s="22">
        <f>'DY Def'!AD$5</f>
        <v>29</v>
      </c>
      <c r="AH197" s="22">
        <f>'DY Def'!AE$5</f>
        <v>30</v>
      </c>
      <c r="AI197" s="64" t="s">
        <v>1</v>
      </c>
    </row>
    <row r="198" spans="2:39" x14ac:dyDescent="0.2">
      <c r="B198" s="24" t="str">
        <f>'Summary TC'!B198</f>
        <v>Hypothetical 1 Per Capita</v>
      </c>
      <c r="C198" s="24">
        <f>'Summary TC'!C198</f>
        <v>0</v>
      </c>
      <c r="D198" s="128"/>
      <c r="E198" s="165"/>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330"/>
      <c r="AI198" s="330"/>
    </row>
    <row r="199" spans="2:39" x14ac:dyDescent="0.2">
      <c r="B199" s="24" t="str">
        <f>'Summary TC'!B199</f>
        <v/>
      </c>
      <c r="C199" s="24">
        <f>'Summary TC'!C199</f>
        <v>0</v>
      </c>
      <c r="D199" s="128"/>
      <c r="E199" s="115">
        <f>SUMIF('WW Spending Total'!$B$10:$B$49,SummaryTC_AP!$B199,'WW Spending Total'!D$10:D$49)</f>
        <v>0</v>
      </c>
      <c r="F199" s="118">
        <f>SUMIF('WW Spending Total'!$B$10:$B$49,SummaryTC_AP!$B199,'WW Spending Total'!E$10:E$49)</f>
        <v>0</v>
      </c>
      <c r="G199" s="118">
        <f>SUMIF('WW Spending Total'!$B$10:$B$49,SummaryTC_AP!$B199,'WW Spending Total'!F$10:F$49)</f>
        <v>0</v>
      </c>
      <c r="H199" s="118">
        <f>SUMIF('WW Spending Total'!$B$10:$B$49,SummaryTC_AP!$B199,'WW Spending Total'!G$10:G$49)</f>
        <v>0</v>
      </c>
      <c r="I199" s="118">
        <f>SUMIF('WW Spending Total'!$B$10:$B$49,SummaryTC_AP!$B199,'WW Spending Total'!H$10:H$49)</f>
        <v>0</v>
      </c>
      <c r="J199" s="118">
        <f>SUMIF('WW Spending Total'!$B$10:$B$49,SummaryTC_AP!$B199,'WW Spending Total'!I$10:I$49)</f>
        <v>0</v>
      </c>
      <c r="K199" s="118">
        <f>SUMIF('WW Spending Total'!$B$10:$B$49,SummaryTC_AP!$B199,'WW Spending Total'!J$10:J$49)</f>
        <v>0</v>
      </c>
      <c r="L199" s="118">
        <f>SUMIF('WW Spending Total'!$B$10:$B$49,SummaryTC_AP!$B199,'WW Spending Total'!K$10:K$49)</f>
        <v>0</v>
      </c>
      <c r="M199" s="118">
        <f>SUMIF('WW Spending Total'!$B$10:$B$49,SummaryTC_AP!$B199,'WW Spending Total'!L$10:L$49)</f>
        <v>0</v>
      </c>
      <c r="N199" s="118">
        <f>SUMIF('WW Spending Total'!$B$10:$B$49,SummaryTC_AP!$B199,'WW Spending Total'!M$10:M$49)</f>
        <v>0</v>
      </c>
      <c r="O199" s="118">
        <f>SUMIF('WW Spending Total'!$B$10:$B$49,SummaryTC_AP!$B199,'WW Spending Total'!N$10:N$49)</f>
        <v>0</v>
      </c>
      <c r="P199" s="118">
        <f>SUMIF('WW Spending Total'!$B$10:$B$49,SummaryTC_AP!$B199,'WW Spending Total'!O$10:O$49)</f>
        <v>0</v>
      </c>
      <c r="Q199" s="118">
        <f>SUMIF('WW Spending Total'!$B$10:$B$49,SummaryTC_AP!$B199,'WW Spending Total'!P$10:P$49)</f>
        <v>0</v>
      </c>
      <c r="R199" s="118">
        <f>SUMIF('WW Spending Total'!$B$10:$B$49,SummaryTC_AP!$B199,'WW Spending Total'!Q$10:Q$49)</f>
        <v>0</v>
      </c>
      <c r="S199" s="118">
        <f>SUMIF('WW Spending Total'!$B$10:$B$49,SummaryTC_AP!$B199,'WW Spending Total'!R$10:R$49)</f>
        <v>0</v>
      </c>
      <c r="T199" s="118">
        <f>SUMIF('WW Spending Total'!$B$10:$B$49,SummaryTC_AP!$B199,'WW Spending Total'!S$10:S$49)</f>
        <v>0</v>
      </c>
      <c r="U199" s="118">
        <f>SUMIF('WW Spending Total'!$B$10:$B$49,SummaryTC_AP!$B199,'WW Spending Total'!T$10:T$49)</f>
        <v>0</v>
      </c>
      <c r="V199" s="118">
        <f>SUMIF('WW Spending Total'!$B$10:$B$49,SummaryTC_AP!$B199,'WW Spending Total'!U$10:U$49)</f>
        <v>0</v>
      </c>
      <c r="W199" s="118">
        <f>SUMIF('WW Spending Total'!$B$10:$B$49,SummaryTC_AP!$B199,'WW Spending Total'!V$10:V$49)</f>
        <v>0</v>
      </c>
      <c r="X199" s="118">
        <f>SUMIF('WW Spending Total'!$B$10:$B$49,SummaryTC_AP!$B199,'WW Spending Total'!W$10:W$49)</f>
        <v>0</v>
      </c>
      <c r="Y199" s="118">
        <f>SUMIF('WW Spending Total'!$B$10:$B$49,SummaryTC_AP!$B199,'WW Spending Total'!X$10:X$49)</f>
        <v>0</v>
      </c>
      <c r="Z199" s="118">
        <f>SUMIF('WW Spending Total'!$B$10:$B$49,SummaryTC_AP!$B199,'WW Spending Total'!Y$10:Y$49)</f>
        <v>0</v>
      </c>
      <c r="AA199" s="118">
        <f>SUMIF('WW Spending Total'!$B$10:$B$49,SummaryTC_AP!$B199,'WW Spending Total'!Z$10:Z$49)</f>
        <v>0</v>
      </c>
      <c r="AB199" s="118">
        <f>SUMIF('WW Spending Total'!$B$10:$B$49,SummaryTC_AP!$B199,'WW Spending Total'!AA$10:AA$49)</f>
        <v>0</v>
      </c>
      <c r="AC199" s="118">
        <f>SUMIF('WW Spending Total'!$B$10:$B$49,SummaryTC_AP!$B199,'WW Spending Total'!AB$10:AB$49)</f>
        <v>0</v>
      </c>
      <c r="AD199" s="118">
        <f>SUMIF('WW Spending Total'!$B$10:$B$49,SummaryTC_AP!$B199,'WW Spending Total'!AC$10:AC$49)</f>
        <v>0</v>
      </c>
      <c r="AE199" s="118">
        <f>SUMIF('WW Spending Total'!$B$10:$B$49,SummaryTC_AP!$B199,'WW Spending Total'!AD$10:AD$49)</f>
        <v>0</v>
      </c>
      <c r="AF199" s="118">
        <f>SUMIF('WW Spending Total'!$B$10:$B$49,SummaryTC_AP!$B199,'WW Spending Total'!AE$10:AE$49)</f>
        <v>0</v>
      </c>
      <c r="AG199" s="118">
        <f>SUMIF('WW Spending Total'!$B$10:$B$49,SummaryTC_AP!$B199,'WW Spending Total'!AF$10:AF$49)</f>
        <v>0</v>
      </c>
      <c r="AH199" s="316">
        <f>SUMIF('WW Spending Total'!$B$10:$B$49,SummaryTC_AP!$B199,'WW Spending Total'!AG$10:AG$49)</f>
        <v>0</v>
      </c>
      <c r="AI199" s="331"/>
    </row>
    <row r="200" spans="2:39" x14ac:dyDescent="0.2">
      <c r="B200" s="24" t="str">
        <f>'Summary TC'!B200</f>
        <v/>
      </c>
      <c r="C200" s="24">
        <f>'Summary TC'!C200</f>
        <v>0</v>
      </c>
      <c r="D200" s="128"/>
      <c r="E200" s="115">
        <f>SUMIF('WW Spending Total'!$B$10:$B$49,SummaryTC_AP!$B200,'WW Spending Total'!D$10:D$49)</f>
        <v>0</v>
      </c>
      <c r="F200" s="118">
        <f>SUMIF('WW Spending Total'!$B$10:$B$49,SummaryTC_AP!$B200,'WW Spending Total'!E$10:E$49)</f>
        <v>0</v>
      </c>
      <c r="G200" s="118">
        <f>SUMIF('WW Spending Total'!$B$10:$B$49,SummaryTC_AP!$B200,'WW Spending Total'!F$10:F$49)</f>
        <v>0</v>
      </c>
      <c r="H200" s="118">
        <f>SUMIF('WW Spending Total'!$B$10:$B$49,SummaryTC_AP!$B200,'WW Spending Total'!G$10:G$49)</f>
        <v>0</v>
      </c>
      <c r="I200" s="118">
        <f>SUMIF('WW Spending Total'!$B$10:$B$49,SummaryTC_AP!$B200,'WW Spending Total'!H$10:H$49)</f>
        <v>0</v>
      </c>
      <c r="J200" s="118">
        <f>SUMIF('WW Spending Total'!$B$10:$B$49,SummaryTC_AP!$B200,'WW Spending Total'!I$10:I$49)</f>
        <v>0</v>
      </c>
      <c r="K200" s="118">
        <f>SUMIF('WW Spending Total'!$B$10:$B$49,SummaryTC_AP!$B200,'WW Spending Total'!J$10:J$49)</f>
        <v>0</v>
      </c>
      <c r="L200" s="118">
        <f>SUMIF('WW Spending Total'!$B$10:$B$49,SummaryTC_AP!$B200,'WW Spending Total'!K$10:K$49)</f>
        <v>0</v>
      </c>
      <c r="M200" s="118">
        <f>SUMIF('WW Spending Total'!$B$10:$B$49,SummaryTC_AP!$B200,'WW Spending Total'!L$10:L$49)</f>
        <v>0</v>
      </c>
      <c r="N200" s="118">
        <f>SUMIF('WW Spending Total'!$B$10:$B$49,SummaryTC_AP!$B200,'WW Spending Total'!M$10:M$49)</f>
        <v>0</v>
      </c>
      <c r="O200" s="118">
        <f>SUMIF('WW Spending Total'!$B$10:$B$49,SummaryTC_AP!$B200,'WW Spending Total'!N$10:N$49)</f>
        <v>0</v>
      </c>
      <c r="P200" s="118">
        <f>SUMIF('WW Spending Total'!$B$10:$B$49,SummaryTC_AP!$B200,'WW Spending Total'!O$10:O$49)</f>
        <v>0</v>
      </c>
      <c r="Q200" s="118">
        <f>SUMIF('WW Spending Total'!$B$10:$B$49,SummaryTC_AP!$B200,'WW Spending Total'!P$10:P$49)</f>
        <v>0</v>
      </c>
      <c r="R200" s="118">
        <f>SUMIF('WW Spending Total'!$B$10:$B$49,SummaryTC_AP!$B200,'WW Spending Total'!Q$10:Q$49)</f>
        <v>0</v>
      </c>
      <c r="S200" s="118">
        <f>SUMIF('WW Spending Total'!$B$10:$B$49,SummaryTC_AP!$B200,'WW Spending Total'!R$10:R$49)</f>
        <v>0</v>
      </c>
      <c r="T200" s="118">
        <f>SUMIF('WW Spending Total'!$B$10:$B$49,SummaryTC_AP!$B200,'WW Spending Total'!S$10:S$49)</f>
        <v>0</v>
      </c>
      <c r="U200" s="118">
        <f>SUMIF('WW Spending Total'!$B$10:$B$49,SummaryTC_AP!$B200,'WW Spending Total'!T$10:T$49)</f>
        <v>0</v>
      </c>
      <c r="V200" s="118">
        <f>SUMIF('WW Spending Total'!$B$10:$B$49,SummaryTC_AP!$B200,'WW Spending Total'!U$10:U$49)</f>
        <v>0</v>
      </c>
      <c r="W200" s="118">
        <f>SUMIF('WW Spending Total'!$B$10:$B$49,SummaryTC_AP!$B200,'WW Spending Total'!V$10:V$49)</f>
        <v>0</v>
      </c>
      <c r="X200" s="118">
        <f>SUMIF('WW Spending Total'!$B$10:$B$49,SummaryTC_AP!$B200,'WW Spending Total'!W$10:W$49)</f>
        <v>0</v>
      </c>
      <c r="Y200" s="118">
        <f>SUMIF('WW Spending Total'!$B$10:$B$49,SummaryTC_AP!$B200,'WW Spending Total'!X$10:X$49)</f>
        <v>0</v>
      </c>
      <c r="Z200" s="118">
        <f>SUMIF('WW Spending Total'!$B$10:$B$49,SummaryTC_AP!$B200,'WW Spending Total'!Y$10:Y$49)</f>
        <v>0</v>
      </c>
      <c r="AA200" s="118">
        <f>SUMIF('WW Spending Total'!$B$10:$B$49,SummaryTC_AP!$B200,'WW Spending Total'!Z$10:Z$49)</f>
        <v>0</v>
      </c>
      <c r="AB200" s="118">
        <f>SUMIF('WW Spending Total'!$B$10:$B$49,SummaryTC_AP!$B200,'WW Spending Total'!AA$10:AA$49)</f>
        <v>0</v>
      </c>
      <c r="AC200" s="118">
        <f>SUMIF('WW Spending Total'!$B$10:$B$49,SummaryTC_AP!$B200,'WW Spending Total'!AB$10:AB$49)</f>
        <v>0</v>
      </c>
      <c r="AD200" s="118">
        <f>SUMIF('WW Spending Total'!$B$10:$B$49,SummaryTC_AP!$B200,'WW Spending Total'!AC$10:AC$49)</f>
        <v>0</v>
      </c>
      <c r="AE200" s="118">
        <f>SUMIF('WW Spending Total'!$B$10:$B$49,SummaryTC_AP!$B200,'WW Spending Total'!AD$10:AD$49)</f>
        <v>0</v>
      </c>
      <c r="AF200" s="118">
        <f>SUMIF('WW Spending Total'!$B$10:$B$49,SummaryTC_AP!$B200,'WW Spending Total'!AE$10:AE$49)</f>
        <v>0</v>
      </c>
      <c r="AG200" s="118">
        <f>SUMIF('WW Spending Total'!$B$10:$B$49,SummaryTC_AP!$B200,'WW Spending Total'!AF$10:AF$49)</f>
        <v>0</v>
      </c>
      <c r="AH200" s="316">
        <f>SUMIF('WW Spending Total'!$B$10:$B$49,SummaryTC_AP!$B200,'WW Spending Total'!AG$10:AG$49)</f>
        <v>0</v>
      </c>
      <c r="AI200" s="331"/>
    </row>
    <row r="201" spans="2:39" x14ac:dyDescent="0.2">
      <c r="B201" s="24" t="str">
        <f>'Summary TC'!B201</f>
        <v/>
      </c>
      <c r="C201" s="24">
        <f>'Summary TC'!C201</f>
        <v>0</v>
      </c>
      <c r="D201" s="128"/>
      <c r="E201" s="115">
        <f>SUMIF('WW Spending Total'!$B$10:$B$49,SummaryTC_AP!$B201,'WW Spending Total'!D$10:D$49)</f>
        <v>0</v>
      </c>
      <c r="F201" s="118">
        <f>SUMIF('WW Spending Total'!$B$10:$B$49,SummaryTC_AP!$B201,'WW Spending Total'!E$10:E$49)</f>
        <v>0</v>
      </c>
      <c r="G201" s="118">
        <f>SUMIF('WW Spending Total'!$B$10:$B$49,SummaryTC_AP!$B201,'WW Spending Total'!F$10:F$49)</f>
        <v>0</v>
      </c>
      <c r="H201" s="118">
        <f>SUMIF('WW Spending Total'!$B$10:$B$49,SummaryTC_AP!$B201,'WW Spending Total'!G$10:G$49)</f>
        <v>0</v>
      </c>
      <c r="I201" s="118">
        <f>SUMIF('WW Spending Total'!$B$10:$B$49,SummaryTC_AP!$B201,'WW Spending Total'!H$10:H$49)</f>
        <v>0</v>
      </c>
      <c r="J201" s="118">
        <f>SUMIF('WW Spending Total'!$B$10:$B$49,SummaryTC_AP!$B201,'WW Spending Total'!I$10:I$49)</f>
        <v>0</v>
      </c>
      <c r="K201" s="118">
        <f>SUMIF('WW Spending Total'!$B$10:$B$49,SummaryTC_AP!$B201,'WW Spending Total'!J$10:J$49)</f>
        <v>0</v>
      </c>
      <c r="L201" s="118">
        <f>SUMIF('WW Spending Total'!$B$10:$B$49,SummaryTC_AP!$B201,'WW Spending Total'!K$10:K$49)</f>
        <v>0</v>
      </c>
      <c r="M201" s="118">
        <f>SUMIF('WW Spending Total'!$B$10:$B$49,SummaryTC_AP!$B201,'WW Spending Total'!L$10:L$49)</f>
        <v>0</v>
      </c>
      <c r="N201" s="118">
        <f>SUMIF('WW Spending Total'!$B$10:$B$49,SummaryTC_AP!$B201,'WW Spending Total'!M$10:M$49)</f>
        <v>0</v>
      </c>
      <c r="O201" s="118">
        <f>SUMIF('WW Spending Total'!$B$10:$B$49,SummaryTC_AP!$B201,'WW Spending Total'!N$10:N$49)</f>
        <v>0</v>
      </c>
      <c r="P201" s="118">
        <f>SUMIF('WW Spending Total'!$B$10:$B$49,SummaryTC_AP!$B201,'WW Spending Total'!O$10:O$49)</f>
        <v>0</v>
      </c>
      <c r="Q201" s="118">
        <f>SUMIF('WW Spending Total'!$B$10:$B$49,SummaryTC_AP!$B201,'WW Spending Total'!P$10:P$49)</f>
        <v>0</v>
      </c>
      <c r="R201" s="118">
        <f>SUMIF('WW Spending Total'!$B$10:$B$49,SummaryTC_AP!$B201,'WW Spending Total'!Q$10:Q$49)</f>
        <v>0</v>
      </c>
      <c r="S201" s="118">
        <f>SUMIF('WW Spending Total'!$B$10:$B$49,SummaryTC_AP!$B201,'WW Spending Total'!R$10:R$49)</f>
        <v>0</v>
      </c>
      <c r="T201" s="118">
        <f>SUMIF('WW Spending Total'!$B$10:$B$49,SummaryTC_AP!$B201,'WW Spending Total'!S$10:S$49)</f>
        <v>0</v>
      </c>
      <c r="U201" s="118">
        <f>SUMIF('WW Spending Total'!$B$10:$B$49,SummaryTC_AP!$B201,'WW Spending Total'!T$10:T$49)</f>
        <v>0</v>
      </c>
      <c r="V201" s="118">
        <f>SUMIF('WW Spending Total'!$B$10:$B$49,SummaryTC_AP!$B201,'WW Spending Total'!U$10:U$49)</f>
        <v>0</v>
      </c>
      <c r="W201" s="118">
        <f>SUMIF('WW Spending Total'!$B$10:$B$49,SummaryTC_AP!$B201,'WW Spending Total'!V$10:V$49)</f>
        <v>0</v>
      </c>
      <c r="X201" s="118">
        <f>SUMIF('WW Spending Total'!$B$10:$B$49,SummaryTC_AP!$B201,'WW Spending Total'!W$10:W$49)</f>
        <v>0</v>
      </c>
      <c r="Y201" s="118">
        <f>SUMIF('WW Spending Total'!$B$10:$B$49,SummaryTC_AP!$B201,'WW Spending Total'!X$10:X$49)</f>
        <v>0</v>
      </c>
      <c r="Z201" s="118">
        <f>SUMIF('WW Spending Total'!$B$10:$B$49,SummaryTC_AP!$B201,'WW Spending Total'!Y$10:Y$49)</f>
        <v>0</v>
      </c>
      <c r="AA201" s="118">
        <f>SUMIF('WW Spending Total'!$B$10:$B$49,SummaryTC_AP!$B201,'WW Spending Total'!Z$10:Z$49)</f>
        <v>0</v>
      </c>
      <c r="AB201" s="118">
        <f>SUMIF('WW Spending Total'!$B$10:$B$49,SummaryTC_AP!$B201,'WW Spending Total'!AA$10:AA$49)</f>
        <v>0</v>
      </c>
      <c r="AC201" s="118">
        <f>SUMIF('WW Spending Total'!$B$10:$B$49,SummaryTC_AP!$B201,'WW Spending Total'!AB$10:AB$49)</f>
        <v>0</v>
      </c>
      <c r="AD201" s="118">
        <f>SUMIF('WW Spending Total'!$B$10:$B$49,SummaryTC_AP!$B201,'WW Spending Total'!AC$10:AC$49)</f>
        <v>0</v>
      </c>
      <c r="AE201" s="118">
        <f>SUMIF('WW Spending Total'!$B$10:$B$49,SummaryTC_AP!$B201,'WW Spending Total'!AD$10:AD$49)</f>
        <v>0</v>
      </c>
      <c r="AF201" s="118">
        <f>SUMIF('WW Spending Total'!$B$10:$B$49,SummaryTC_AP!$B201,'WW Spending Total'!AE$10:AE$49)</f>
        <v>0</v>
      </c>
      <c r="AG201" s="118">
        <f>SUMIF('WW Spending Total'!$B$10:$B$49,SummaryTC_AP!$B201,'WW Spending Total'!AF$10:AF$49)</f>
        <v>0</v>
      </c>
      <c r="AH201" s="316">
        <f>SUMIF('WW Spending Total'!$B$10:$B$49,SummaryTC_AP!$B201,'WW Spending Total'!AG$10:AG$49)</f>
        <v>0</v>
      </c>
      <c r="AI201" s="331"/>
    </row>
    <row r="202" spans="2:39" x14ac:dyDescent="0.2">
      <c r="B202" s="24">
        <f>'Summary TC'!B202</f>
        <v>0</v>
      </c>
      <c r="C202" s="24">
        <f>'Summary TC'!C202</f>
        <v>0</v>
      </c>
      <c r="D202" s="128"/>
      <c r="E202" s="167"/>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331"/>
      <c r="AI202" s="331"/>
      <c r="AJ202" s="99"/>
      <c r="AK202" s="99"/>
      <c r="AL202" s="99"/>
      <c r="AM202" s="99"/>
    </row>
    <row r="203" spans="2:39" x14ac:dyDescent="0.2">
      <c r="B203" s="24" t="str">
        <f>'Summary TC'!B203</f>
        <v>Hypothetical 1 Aggregate</v>
      </c>
      <c r="C203" s="24">
        <f>'Summary TC'!C203</f>
        <v>0</v>
      </c>
      <c r="D203" s="5"/>
      <c r="E203" s="115"/>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316"/>
      <c r="AI203" s="316"/>
    </row>
    <row r="204" spans="2:39" x14ac:dyDescent="0.2">
      <c r="B204" s="24" t="str">
        <f>'Summary TC'!B204</f>
        <v/>
      </c>
      <c r="C204" s="24">
        <f>'Summary TC'!C204</f>
        <v>0</v>
      </c>
      <c r="D204" s="5"/>
      <c r="E204" s="115">
        <f>SUMIF('WW Spending Total'!$B$10:$B$49,SummaryTC_AP!$B204,'WW Spending Total'!D$10:D$49)</f>
        <v>0</v>
      </c>
      <c r="F204" s="118">
        <f>SUMIF('WW Spending Total'!$B$10:$B$49,SummaryTC_AP!$B204,'WW Spending Total'!E$10:E$49)</f>
        <v>0</v>
      </c>
      <c r="G204" s="118">
        <f>SUMIF('WW Spending Total'!$B$10:$B$49,SummaryTC_AP!$B204,'WW Spending Total'!F$10:F$49)</f>
        <v>0</v>
      </c>
      <c r="H204" s="118">
        <f>SUMIF('WW Spending Total'!$B$10:$B$49,SummaryTC_AP!$B204,'WW Spending Total'!G$10:G$49)</f>
        <v>0</v>
      </c>
      <c r="I204" s="118">
        <f>SUMIF('WW Spending Total'!$B$10:$B$49,SummaryTC_AP!$B204,'WW Spending Total'!H$10:H$49)</f>
        <v>0</v>
      </c>
      <c r="J204" s="118">
        <f>SUMIF('WW Spending Total'!$B$10:$B$49,SummaryTC_AP!$B204,'WW Spending Total'!I$10:I$49)</f>
        <v>0</v>
      </c>
      <c r="K204" s="118">
        <f>SUMIF('WW Spending Total'!$B$10:$B$49,SummaryTC_AP!$B204,'WW Spending Total'!J$10:J$49)</f>
        <v>0</v>
      </c>
      <c r="L204" s="118">
        <f>SUMIF('WW Spending Total'!$B$10:$B$49,SummaryTC_AP!$B204,'WW Spending Total'!K$10:K$49)</f>
        <v>0</v>
      </c>
      <c r="M204" s="118">
        <f>SUMIF('WW Spending Total'!$B$10:$B$49,SummaryTC_AP!$B204,'WW Spending Total'!L$10:L$49)</f>
        <v>0</v>
      </c>
      <c r="N204" s="118">
        <f>SUMIF('WW Spending Total'!$B$10:$B$49,SummaryTC_AP!$B204,'WW Spending Total'!M$10:M$49)</f>
        <v>0</v>
      </c>
      <c r="O204" s="118">
        <f>SUMIF('WW Spending Total'!$B$10:$B$49,SummaryTC_AP!$B204,'WW Spending Total'!N$10:N$49)</f>
        <v>0</v>
      </c>
      <c r="P204" s="118">
        <f>SUMIF('WW Spending Total'!$B$10:$B$49,SummaryTC_AP!$B204,'WW Spending Total'!O$10:O$49)</f>
        <v>0</v>
      </c>
      <c r="Q204" s="118">
        <f>SUMIF('WW Spending Total'!$B$10:$B$49,SummaryTC_AP!$B204,'WW Spending Total'!P$10:P$49)</f>
        <v>0</v>
      </c>
      <c r="R204" s="118">
        <f>SUMIF('WW Spending Total'!$B$10:$B$49,SummaryTC_AP!$B204,'WW Spending Total'!Q$10:Q$49)</f>
        <v>0</v>
      </c>
      <c r="S204" s="118">
        <f>SUMIF('WW Spending Total'!$B$10:$B$49,SummaryTC_AP!$B204,'WW Spending Total'!R$10:R$49)</f>
        <v>0</v>
      </c>
      <c r="T204" s="118">
        <f>SUMIF('WW Spending Total'!$B$10:$B$49,SummaryTC_AP!$B204,'WW Spending Total'!S$10:S$49)</f>
        <v>0</v>
      </c>
      <c r="U204" s="118">
        <f>SUMIF('WW Spending Total'!$B$10:$B$49,SummaryTC_AP!$B204,'WW Spending Total'!T$10:T$49)</f>
        <v>0</v>
      </c>
      <c r="V204" s="118">
        <f>SUMIF('WW Spending Total'!$B$10:$B$49,SummaryTC_AP!$B204,'WW Spending Total'!U$10:U$49)</f>
        <v>0</v>
      </c>
      <c r="W204" s="118">
        <f>SUMIF('WW Spending Total'!$B$10:$B$49,SummaryTC_AP!$B204,'WW Spending Total'!V$10:V$49)</f>
        <v>0</v>
      </c>
      <c r="X204" s="118">
        <f>SUMIF('WW Spending Total'!$B$10:$B$49,SummaryTC_AP!$B204,'WW Spending Total'!W$10:W$49)</f>
        <v>0</v>
      </c>
      <c r="Y204" s="118">
        <f>SUMIF('WW Spending Total'!$B$10:$B$49,SummaryTC_AP!$B204,'WW Spending Total'!X$10:X$49)</f>
        <v>0</v>
      </c>
      <c r="Z204" s="118">
        <f>SUMIF('WW Spending Total'!$B$10:$B$49,SummaryTC_AP!$B204,'WW Spending Total'!Y$10:Y$49)</f>
        <v>0</v>
      </c>
      <c r="AA204" s="118">
        <f>SUMIF('WW Spending Total'!$B$10:$B$49,SummaryTC_AP!$B204,'WW Spending Total'!Z$10:Z$49)</f>
        <v>0</v>
      </c>
      <c r="AB204" s="118">
        <f>SUMIF('WW Spending Total'!$B$10:$B$49,SummaryTC_AP!$B204,'WW Spending Total'!AA$10:AA$49)</f>
        <v>0</v>
      </c>
      <c r="AC204" s="118">
        <f>SUMIF('WW Spending Total'!$B$10:$B$49,SummaryTC_AP!$B204,'WW Spending Total'!AB$10:AB$49)</f>
        <v>0</v>
      </c>
      <c r="AD204" s="118">
        <f>SUMIF('WW Spending Total'!$B$10:$B$49,SummaryTC_AP!$B204,'WW Spending Total'!AC$10:AC$49)</f>
        <v>0</v>
      </c>
      <c r="AE204" s="118">
        <f>SUMIF('WW Spending Total'!$B$10:$B$49,SummaryTC_AP!$B204,'WW Spending Total'!AD$10:AD$49)</f>
        <v>0</v>
      </c>
      <c r="AF204" s="118">
        <f>SUMIF('WW Spending Total'!$B$10:$B$49,SummaryTC_AP!$B204,'WW Spending Total'!AE$10:AE$49)</f>
        <v>0</v>
      </c>
      <c r="AG204" s="118">
        <f>SUMIF('WW Spending Total'!$B$10:$B$49,SummaryTC_AP!$B204,'WW Spending Total'!AF$10:AF$49)</f>
        <v>0</v>
      </c>
      <c r="AH204" s="316">
        <f>SUMIF('WW Spending Total'!$B$10:$B$49,SummaryTC_AP!$B204,'WW Spending Total'!AG$10:AG$49)</f>
        <v>0</v>
      </c>
      <c r="AI204" s="316"/>
    </row>
    <row r="205" spans="2:39" x14ac:dyDescent="0.2">
      <c r="B205" s="24" t="str">
        <f>'Summary TC'!B205</f>
        <v/>
      </c>
      <c r="C205" s="24">
        <f>'Summary TC'!C205</f>
        <v>0</v>
      </c>
      <c r="D205" s="5"/>
      <c r="E205" s="115">
        <f>SUMIF('WW Spending Total'!$B$10:$B$49,SummaryTC_AP!$B205,'WW Spending Total'!D$10:D$49)</f>
        <v>0</v>
      </c>
      <c r="F205" s="118">
        <f>SUMIF('WW Spending Total'!$B$10:$B$49,SummaryTC_AP!$B205,'WW Spending Total'!E$10:E$49)</f>
        <v>0</v>
      </c>
      <c r="G205" s="118">
        <f>SUMIF('WW Spending Total'!$B$10:$B$49,SummaryTC_AP!$B205,'WW Spending Total'!F$10:F$49)</f>
        <v>0</v>
      </c>
      <c r="H205" s="118">
        <f>SUMIF('WW Spending Total'!$B$10:$B$49,SummaryTC_AP!$B205,'WW Spending Total'!G$10:G$49)</f>
        <v>0</v>
      </c>
      <c r="I205" s="118">
        <f>SUMIF('WW Spending Total'!$B$10:$B$49,SummaryTC_AP!$B205,'WW Spending Total'!H$10:H$49)</f>
        <v>0</v>
      </c>
      <c r="J205" s="118">
        <f>SUMIF('WW Spending Total'!$B$10:$B$49,SummaryTC_AP!$B205,'WW Spending Total'!I$10:I$49)</f>
        <v>0</v>
      </c>
      <c r="K205" s="118">
        <f>SUMIF('WW Spending Total'!$B$10:$B$49,SummaryTC_AP!$B205,'WW Spending Total'!J$10:J$49)</f>
        <v>0</v>
      </c>
      <c r="L205" s="118">
        <f>SUMIF('WW Spending Total'!$B$10:$B$49,SummaryTC_AP!$B205,'WW Spending Total'!K$10:K$49)</f>
        <v>0</v>
      </c>
      <c r="M205" s="118">
        <f>SUMIF('WW Spending Total'!$B$10:$B$49,SummaryTC_AP!$B205,'WW Spending Total'!L$10:L$49)</f>
        <v>0</v>
      </c>
      <c r="N205" s="118">
        <f>SUMIF('WW Spending Total'!$B$10:$B$49,SummaryTC_AP!$B205,'WW Spending Total'!M$10:M$49)</f>
        <v>0</v>
      </c>
      <c r="O205" s="118">
        <f>SUMIF('WW Spending Total'!$B$10:$B$49,SummaryTC_AP!$B205,'WW Spending Total'!N$10:N$49)</f>
        <v>0</v>
      </c>
      <c r="P205" s="118">
        <f>SUMIF('WW Spending Total'!$B$10:$B$49,SummaryTC_AP!$B205,'WW Spending Total'!O$10:O$49)</f>
        <v>0</v>
      </c>
      <c r="Q205" s="118">
        <f>SUMIF('WW Spending Total'!$B$10:$B$49,SummaryTC_AP!$B205,'WW Spending Total'!P$10:P$49)</f>
        <v>0</v>
      </c>
      <c r="R205" s="118">
        <f>SUMIF('WW Spending Total'!$B$10:$B$49,SummaryTC_AP!$B205,'WW Spending Total'!Q$10:Q$49)</f>
        <v>0</v>
      </c>
      <c r="S205" s="118">
        <f>SUMIF('WW Spending Total'!$B$10:$B$49,SummaryTC_AP!$B205,'WW Spending Total'!R$10:R$49)</f>
        <v>0</v>
      </c>
      <c r="T205" s="118">
        <f>SUMIF('WW Spending Total'!$B$10:$B$49,SummaryTC_AP!$B205,'WW Spending Total'!S$10:S$49)</f>
        <v>0</v>
      </c>
      <c r="U205" s="118">
        <f>SUMIF('WW Spending Total'!$B$10:$B$49,SummaryTC_AP!$B205,'WW Spending Total'!T$10:T$49)</f>
        <v>0</v>
      </c>
      <c r="V205" s="118">
        <f>SUMIF('WW Spending Total'!$B$10:$B$49,SummaryTC_AP!$B205,'WW Spending Total'!U$10:U$49)</f>
        <v>0</v>
      </c>
      <c r="W205" s="118">
        <f>SUMIF('WW Spending Total'!$B$10:$B$49,SummaryTC_AP!$B205,'WW Spending Total'!V$10:V$49)</f>
        <v>0</v>
      </c>
      <c r="X205" s="118">
        <f>SUMIF('WW Spending Total'!$B$10:$B$49,SummaryTC_AP!$B205,'WW Spending Total'!W$10:W$49)</f>
        <v>0</v>
      </c>
      <c r="Y205" s="118">
        <f>SUMIF('WW Spending Total'!$B$10:$B$49,SummaryTC_AP!$B205,'WW Spending Total'!X$10:X$49)</f>
        <v>0</v>
      </c>
      <c r="Z205" s="118">
        <f>SUMIF('WW Spending Total'!$B$10:$B$49,SummaryTC_AP!$B205,'WW Spending Total'!Y$10:Y$49)</f>
        <v>0</v>
      </c>
      <c r="AA205" s="118">
        <f>SUMIF('WW Spending Total'!$B$10:$B$49,SummaryTC_AP!$B205,'WW Spending Total'!Z$10:Z$49)</f>
        <v>0</v>
      </c>
      <c r="AB205" s="118">
        <f>SUMIF('WW Spending Total'!$B$10:$B$49,SummaryTC_AP!$B205,'WW Spending Total'!AA$10:AA$49)</f>
        <v>0</v>
      </c>
      <c r="AC205" s="118">
        <f>SUMIF('WW Spending Total'!$B$10:$B$49,SummaryTC_AP!$B205,'WW Spending Total'!AB$10:AB$49)</f>
        <v>0</v>
      </c>
      <c r="AD205" s="118">
        <f>SUMIF('WW Spending Total'!$B$10:$B$49,SummaryTC_AP!$B205,'WW Spending Total'!AC$10:AC$49)</f>
        <v>0</v>
      </c>
      <c r="AE205" s="118">
        <f>SUMIF('WW Spending Total'!$B$10:$B$49,SummaryTC_AP!$B205,'WW Spending Total'!AD$10:AD$49)</f>
        <v>0</v>
      </c>
      <c r="AF205" s="118">
        <f>SUMIF('WW Spending Total'!$B$10:$B$49,SummaryTC_AP!$B205,'WW Spending Total'!AE$10:AE$49)</f>
        <v>0</v>
      </c>
      <c r="AG205" s="118">
        <f>SUMIF('WW Spending Total'!$B$10:$B$49,SummaryTC_AP!$B205,'WW Spending Total'!AF$10:AF$49)</f>
        <v>0</v>
      </c>
      <c r="AH205" s="316">
        <f>SUMIF('WW Spending Total'!$B$10:$B$49,SummaryTC_AP!$B205,'WW Spending Total'!AG$10:AG$49)</f>
        <v>0</v>
      </c>
      <c r="AI205" s="316"/>
    </row>
    <row r="206" spans="2:39" x14ac:dyDescent="0.2">
      <c r="B206" s="24" t="str">
        <f>'Summary TC'!B206</f>
        <v/>
      </c>
      <c r="C206" s="24">
        <f>'Summary TC'!C206</f>
        <v>0</v>
      </c>
      <c r="D206" s="5"/>
      <c r="E206" s="115">
        <f>SUMIF('WW Spending Total'!$B$10:$B$49,SummaryTC_AP!$B206,'WW Spending Total'!D$10:D$49)</f>
        <v>0</v>
      </c>
      <c r="F206" s="118">
        <f>SUMIF('WW Spending Total'!$B$10:$B$49,SummaryTC_AP!$B206,'WW Spending Total'!E$10:E$49)</f>
        <v>0</v>
      </c>
      <c r="G206" s="118">
        <f>SUMIF('WW Spending Total'!$B$10:$B$49,SummaryTC_AP!$B206,'WW Spending Total'!F$10:F$49)</f>
        <v>0</v>
      </c>
      <c r="H206" s="118">
        <f>SUMIF('WW Spending Total'!$B$10:$B$49,SummaryTC_AP!$B206,'WW Spending Total'!G$10:G$49)</f>
        <v>0</v>
      </c>
      <c r="I206" s="118">
        <f>SUMIF('WW Spending Total'!$B$10:$B$49,SummaryTC_AP!$B206,'WW Spending Total'!H$10:H$49)</f>
        <v>0</v>
      </c>
      <c r="J206" s="118">
        <f>SUMIF('WW Spending Total'!$B$10:$B$49,SummaryTC_AP!$B206,'WW Spending Total'!I$10:I$49)</f>
        <v>0</v>
      </c>
      <c r="K206" s="118">
        <f>SUMIF('WW Spending Total'!$B$10:$B$49,SummaryTC_AP!$B206,'WW Spending Total'!J$10:J$49)</f>
        <v>0</v>
      </c>
      <c r="L206" s="118">
        <f>SUMIF('WW Spending Total'!$B$10:$B$49,SummaryTC_AP!$B206,'WW Spending Total'!K$10:K$49)</f>
        <v>0</v>
      </c>
      <c r="M206" s="118">
        <f>SUMIF('WW Spending Total'!$B$10:$B$49,SummaryTC_AP!$B206,'WW Spending Total'!L$10:L$49)</f>
        <v>0</v>
      </c>
      <c r="N206" s="118">
        <f>SUMIF('WW Spending Total'!$B$10:$B$49,SummaryTC_AP!$B206,'WW Spending Total'!M$10:M$49)</f>
        <v>0</v>
      </c>
      <c r="O206" s="118">
        <f>SUMIF('WW Spending Total'!$B$10:$B$49,SummaryTC_AP!$B206,'WW Spending Total'!N$10:N$49)</f>
        <v>0</v>
      </c>
      <c r="P206" s="118">
        <f>SUMIF('WW Spending Total'!$B$10:$B$49,SummaryTC_AP!$B206,'WW Spending Total'!O$10:O$49)</f>
        <v>0</v>
      </c>
      <c r="Q206" s="118">
        <f>SUMIF('WW Spending Total'!$B$10:$B$49,SummaryTC_AP!$B206,'WW Spending Total'!P$10:P$49)</f>
        <v>0</v>
      </c>
      <c r="R206" s="118">
        <f>SUMIF('WW Spending Total'!$B$10:$B$49,SummaryTC_AP!$B206,'WW Spending Total'!Q$10:Q$49)</f>
        <v>0</v>
      </c>
      <c r="S206" s="118">
        <f>SUMIF('WW Spending Total'!$B$10:$B$49,SummaryTC_AP!$B206,'WW Spending Total'!R$10:R$49)</f>
        <v>0</v>
      </c>
      <c r="T206" s="118">
        <f>SUMIF('WW Spending Total'!$B$10:$B$49,SummaryTC_AP!$B206,'WW Spending Total'!S$10:S$49)</f>
        <v>0</v>
      </c>
      <c r="U206" s="118">
        <f>SUMIF('WW Spending Total'!$B$10:$B$49,SummaryTC_AP!$B206,'WW Spending Total'!T$10:T$49)</f>
        <v>0</v>
      </c>
      <c r="V206" s="118">
        <f>SUMIF('WW Spending Total'!$B$10:$B$49,SummaryTC_AP!$B206,'WW Spending Total'!U$10:U$49)</f>
        <v>0</v>
      </c>
      <c r="W206" s="118">
        <f>SUMIF('WW Spending Total'!$B$10:$B$49,SummaryTC_AP!$B206,'WW Spending Total'!V$10:V$49)</f>
        <v>0</v>
      </c>
      <c r="X206" s="118">
        <f>SUMIF('WW Spending Total'!$B$10:$B$49,SummaryTC_AP!$B206,'WW Spending Total'!W$10:W$49)</f>
        <v>0</v>
      </c>
      <c r="Y206" s="118">
        <f>SUMIF('WW Spending Total'!$B$10:$B$49,SummaryTC_AP!$B206,'WW Spending Total'!X$10:X$49)</f>
        <v>0</v>
      </c>
      <c r="Z206" s="118">
        <f>SUMIF('WW Spending Total'!$B$10:$B$49,SummaryTC_AP!$B206,'WW Spending Total'!Y$10:Y$49)</f>
        <v>0</v>
      </c>
      <c r="AA206" s="118">
        <f>SUMIF('WW Spending Total'!$B$10:$B$49,SummaryTC_AP!$B206,'WW Spending Total'!Z$10:Z$49)</f>
        <v>0</v>
      </c>
      <c r="AB206" s="118">
        <f>SUMIF('WW Spending Total'!$B$10:$B$49,SummaryTC_AP!$B206,'WW Spending Total'!AA$10:AA$49)</f>
        <v>0</v>
      </c>
      <c r="AC206" s="118">
        <f>SUMIF('WW Spending Total'!$B$10:$B$49,SummaryTC_AP!$B206,'WW Spending Total'!AB$10:AB$49)</f>
        <v>0</v>
      </c>
      <c r="AD206" s="118">
        <f>SUMIF('WW Spending Total'!$B$10:$B$49,SummaryTC_AP!$B206,'WW Spending Total'!AC$10:AC$49)</f>
        <v>0</v>
      </c>
      <c r="AE206" s="118">
        <f>SUMIF('WW Spending Total'!$B$10:$B$49,SummaryTC_AP!$B206,'WW Spending Total'!AD$10:AD$49)</f>
        <v>0</v>
      </c>
      <c r="AF206" s="118">
        <f>SUMIF('WW Spending Total'!$B$10:$B$49,SummaryTC_AP!$B206,'WW Spending Total'!AE$10:AE$49)</f>
        <v>0</v>
      </c>
      <c r="AG206" s="118">
        <f>SUMIF('WW Spending Total'!$B$10:$B$49,SummaryTC_AP!$B206,'WW Spending Total'!AF$10:AF$49)</f>
        <v>0</v>
      </c>
      <c r="AH206" s="316">
        <f>SUMIF('WW Spending Total'!$B$10:$B$49,SummaryTC_AP!$B206,'WW Spending Total'!AG$10:AG$49)</f>
        <v>0</v>
      </c>
      <c r="AI206" s="316"/>
    </row>
    <row r="207" spans="2:39" ht="13.5" thickBot="1" x14ac:dyDescent="0.25">
      <c r="B207" s="24">
        <f>'Summary TC'!B207</f>
        <v>0</v>
      </c>
      <c r="C207" s="112">
        <f>'Summary TC'!C207</f>
        <v>0</v>
      </c>
      <c r="D207" s="5"/>
      <c r="E207" s="318">
        <f>IF($B$7="Actuals only",SUMIF('WW Spending Actual'!$B$36:$B$39,SummaryTC_AP!$B207,'WW Spending Actual'!D$36:D$39),0)+IF($B$7="Actuals + Projected",SUMIF('WW Spending Total'!$B$36:$B$39,SummaryTC_AP!$B207,'WW Spending Total'!D$36:D$39),0)</f>
        <v>0</v>
      </c>
      <c r="F207" s="319">
        <f>IF($B$7="Actuals only",SUMIF('WW Spending Actual'!$B$36:$B$39,SummaryTC_AP!$B207,'WW Spending Actual'!E$36:E$39),0)+IF($B$7="Actuals + Projected",SUMIF('WW Spending Total'!$B$36:$B$39,SummaryTC_AP!$B207,'WW Spending Total'!E$36:E$39),0)</f>
        <v>0</v>
      </c>
      <c r="G207" s="319">
        <f>IF($B$7="Actuals only",SUMIF('WW Spending Actual'!$B$36:$B$39,SummaryTC_AP!$B207,'WW Spending Actual'!F$36:F$39),0)+IF($B$7="Actuals + Projected",SUMIF('WW Spending Total'!$B$36:$B$39,SummaryTC_AP!$B207,'WW Spending Total'!F$36:F$39),0)</f>
        <v>0</v>
      </c>
      <c r="H207" s="319">
        <f>IF($B$7="Actuals only",SUMIF('WW Spending Actual'!$B$36:$B$39,SummaryTC_AP!$B207,'WW Spending Actual'!G$36:G$39),0)+IF($B$7="Actuals + Projected",SUMIF('WW Spending Total'!$B$36:$B$39,SummaryTC_AP!$B207,'WW Spending Total'!G$36:G$39),0)</f>
        <v>0</v>
      </c>
      <c r="I207" s="319">
        <f>IF($B$7="Actuals only",SUMIF('WW Spending Actual'!$B$36:$B$39,SummaryTC_AP!$B207,'WW Spending Actual'!H$36:H$39),0)+IF($B$7="Actuals + Projected",SUMIF('WW Spending Total'!$B$36:$B$39,SummaryTC_AP!$B207,'WW Spending Total'!H$36:H$39),0)</f>
        <v>0</v>
      </c>
      <c r="J207" s="319">
        <f>IF($B$7="Actuals only",SUMIF('WW Spending Actual'!$B$36:$B$39,SummaryTC_AP!$B207,'WW Spending Actual'!I$36:I$39),0)+IF($B$7="Actuals + Projected",SUMIF('WW Spending Total'!$B$36:$B$39,SummaryTC_AP!$B207,'WW Spending Total'!I$36:I$39),0)</f>
        <v>0</v>
      </c>
      <c r="K207" s="319">
        <f>IF($B$7="Actuals only",SUMIF('WW Spending Actual'!$B$36:$B$39,SummaryTC_AP!$B207,'WW Spending Actual'!J$36:J$39),0)+IF($B$7="Actuals + Projected",SUMIF('WW Spending Total'!$B$36:$B$39,SummaryTC_AP!$B207,'WW Spending Total'!J$36:J$39),0)</f>
        <v>0</v>
      </c>
      <c r="L207" s="319">
        <f>IF($B$7="Actuals only",SUMIF('WW Spending Actual'!$B$36:$B$39,SummaryTC_AP!$B207,'WW Spending Actual'!K$36:K$39),0)+IF($B$7="Actuals + Projected",SUMIF('WW Spending Total'!$B$36:$B$39,SummaryTC_AP!$B207,'WW Spending Total'!K$36:K$39),0)</f>
        <v>0</v>
      </c>
      <c r="M207" s="319">
        <f>IF($B$7="Actuals only",SUMIF('WW Spending Actual'!$B$36:$B$39,SummaryTC_AP!$B207,'WW Spending Actual'!L$36:L$39),0)+IF($B$7="Actuals + Projected",SUMIF('WW Spending Total'!$B$36:$B$39,SummaryTC_AP!$B207,'WW Spending Total'!L$36:L$39),0)</f>
        <v>0</v>
      </c>
      <c r="N207" s="319">
        <f>IF($B$7="Actuals only",SUMIF('WW Spending Actual'!$B$36:$B$39,SummaryTC_AP!$B207,'WW Spending Actual'!M$36:M$39),0)+IF($B$7="Actuals + Projected",SUMIF('WW Spending Total'!$B$36:$B$39,SummaryTC_AP!$B207,'WW Spending Total'!M$36:M$39),0)</f>
        <v>0</v>
      </c>
      <c r="O207" s="319">
        <f>IF($B$7="Actuals only",SUMIF('WW Spending Actual'!$B$36:$B$39,SummaryTC_AP!$B207,'WW Spending Actual'!N$36:N$39),0)+IF($B$7="Actuals + Projected",SUMIF('WW Spending Total'!$B$36:$B$39,SummaryTC_AP!$B207,'WW Spending Total'!N$36:N$39),0)</f>
        <v>0</v>
      </c>
      <c r="P207" s="319">
        <f>IF($B$7="Actuals only",SUMIF('WW Spending Actual'!$B$36:$B$39,SummaryTC_AP!$B207,'WW Spending Actual'!O$36:O$39),0)+IF($B$7="Actuals + Projected",SUMIF('WW Spending Total'!$B$36:$B$39,SummaryTC_AP!$B207,'WW Spending Total'!O$36:O$39),0)</f>
        <v>0</v>
      </c>
      <c r="Q207" s="319">
        <f>IF($B$7="Actuals only",SUMIF('WW Spending Actual'!$B$36:$B$39,SummaryTC_AP!$B207,'WW Spending Actual'!P$36:P$39),0)+IF($B$7="Actuals + Projected",SUMIF('WW Spending Total'!$B$36:$B$39,SummaryTC_AP!$B207,'WW Spending Total'!P$36:P$39),0)</f>
        <v>0</v>
      </c>
      <c r="R207" s="319">
        <f>IF($B$7="Actuals only",SUMIF('WW Spending Actual'!$B$36:$B$39,SummaryTC_AP!$B207,'WW Spending Actual'!Q$36:Q$39),0)+IF($B$7="Actuals + Projected",SUMIF('WW Spending Total'!$B$36:$B$39,SummaryTC_AP!$B207,'WW Spending Total'!Q$36:Q$39),0)</f>
        <v>0</v>
      </c>
      <c r="S207" s="319">
        <f>IF($B$7="Actuals only",SUMIF('WW Spending Actual'!$B$36:$B$39,SummaryTC_AP!$B207,'WW Spending Actual'!R$36:R$39),0)+IF($B$7="Actuals + Projected",SUMIF('WW Spending Total'!$B$36:$B$39,SummaryTC_AP!$B207,'WW Spending Total'!R$36:R$39),0)</f>
        <v>0</v>
      </c>
      <c r="T207" s="319">
        <f>IF($B$7="Actuals only",SUMIF('WW Spending Actual'!$B$36:$B$39,SummaryTC_AP!$B207,'WW Spending Actual'!S$36:S$39),0)+IF($B$7="Actuals + Projected",SUMIF('WW Spending Total'!$B$36:$B$39,SummaryTC_AP!$B207,'WW Spending Total'!S$36:S$39),0)</f>
        <v>0</v>
      </c>
      <c r="U207" s="319">
        <f>IF($B$7="Actuals only",SUMIF('WW Spending Actual'!$B$36:$B$39,SummaryTC_AP!$B207,'WW Spending Actual'!T$36:T$39),0)+IF($B$7="Actuals + Projected",SUMIF('WW Spending Total'!$B$36:$B$39,SummaryTC_AP!$B207,'WW Spending Total'!T$36:T$39),0)</f>
        <v>0</v>
      </c>
      <c r="V207" s="319">
        <f>IF($B$7="Actuals only",SUMIF('WW Spending Actual'!$B$36:$B$39,SummaryTC_AP!$B207,'WW Spending Actual'!U$36:U$39),0)+IF($B$7="Actuals + Projected",SUMIF('WW Spending Total'!$B$36:$B$39,SummaryTC_AP!$B207,'WW Spending Total'!U$36:U$39),0)</f>
        <v>0</v>
      </c>
      <c r="W207" s="319">
        <f>IF($B$7="Actuals only",SUMIF('WW Spending Actual'!$B$36:$B$39,SummaryTC_AP!$B207,'WW Spending Actual'!V$36:V$39),0)+IF($B$7="Actuals + Projected",SUMIF('WW Spending Total'!$B$36:$B$39,SummaryTC_AP!$B207,'WW Spending Total'!V$36:V$39),0)</f>
        <v>0</v>
      </c>
      <c r="X207" s="319">
        <f>IF($B$7="Actuals only",SUMIF('WW Spending Actual'!$B$36:$B$39,SummaryTC_AP!$B207,'WW Spending Actual'!W$36:W$39),0)+IF($B$7="Actuals + Projected",SUMIF('WW Spending Total'!$B$36:$B$39,SummaryTC_AP!$B207,'WW Spending Total'!W$36:W$39),0)</f>
        <v>0</v>
      </c>
      <c r="Y207" s="319">
        <f>IF($B$7="Actuals only",SUMIF('WW Spending Actual'!$B$36:$B$39,SummaryTC_AP!$B207,'WW Spending Actual'!X$36:X$39),0)+IF($B$7="Actuals + Projected",SUMIF('WW Spending Total'!$B$36:$B$39,SummaryTC_AP!$B207,'WW Spending Total'!X$36:X$39),0)</f>
        <v>0</v>
      </c>
      <c r="Z207" s="319">
        <f>IF($B$7="Actuals only",SUMIF('WW Spending Actual'!$B$36:$B$39,SummaryTC_AP!$B207,'WW Spending Actual'!Y$36:Y$39),0)+IF($B$7="Actuals + Projected",SUMIF('WW Spending Total'!$B$36:$B$39,SummaryTC_AP!$B207,'WW Spending Total'!Y$36:Y$39),0)</f>
        <v>0</v>
      </c>
      <c r="AA207" s="319">
        <f>IF($B$7="Actuals only",SUMIF('WW Spending Actual'!$B$36:$B$39,SummaryTC_AP!$B207,'WW Spending Actual'!Z$36:Z$39),0)+IF($B$7="Actuals + Projected",SUMIF('WW Spending Total'!$B$36:$B$39,SummaryTC_AP!$B207,'WW Spending Total'!Z$36:Z$39),0)</f>
        <v>0</v>
      </c>
      <c r="AB207" s="319">
        <f>IF($B$7="Actuals only",SUMIF('WW Spending Actual'!$B$36:$B$39,SummaryTC_AP!$B207,'WW Spending Actual'!AA$36:AA$39),0)+IF($B$7="Actuals + Projected",SUMIF('WW Spending Total'!$B$36:$B$39,SummaryTC_AP!$B207,'WW Spending Total'!AA$36:AA$39),0)</f>
        <v>0</v>
      </c>
      <c r="AC207" s="319">
        <f>IF($B$7="Actuals only",SUMIF('WW Spending Actual'!$B$36:$B$39,SummaryTC_AP!$B207,'WW Spending Actual'!AB$36:AB$39),0)+IF($B$7="Actuals + Projected",SUMIF('WW Spending Total'!$B$36:$B$39,SummaryTC_AP!$B207,'WW Spending Total'!AB$36:AB$39),0)</f>
        <v>0</v>
      </c>
      <c r="AD207" s="319">
        <f>IF($B$7="Actuals only",SUMIF('WW Spending Actual'!$B$36:$B$39,SummaryTC_AP!$B207,'WW Spending Actual'!AC$36:AC$39),0)+IF($B$7="Actuals + Projected",SUMIF('WW Spending Total'!$B$36:$B$39,SummaryTC_AP!$B207,'WW Spending Total'!AC$36:AC$39),0)</f>
        <v>0</v>
      </c>
      <c r="AE207" s="319">
        <f>IF($B$7="Actuals only",SUMIF('WW Spending Actual'!$B$36:$B$39,SummaryTC_AP!$B207,'WW Spending Actual'!AD$36:AD$39),0)+IF($B$7="Actuals + Projected",SUMIF('WW Spending Total'!$B$36:$B$39,SummaryTC_AP!$B207,'WW Spending Total'!AD$36:AD$39),0)</f>
        <v>0</v>
      </c>
      <c r="AF207" s="319">
        <f>IF($B$7="Actuals only",SUMIF('WW Spending Actual'!$B$36:$B$39,SummaryTC_AP!$B207,'WW Spending Actual'!AE$36:AE$39),0)+IF($B$7="Actuals + Projected",SUMIF('WW Spending Total'!$B$36:$B$39,SummaryTC_AP!$B207,'WW Spending Total'!AE$36:AE$39),0)</f>
        <v>0</v>
      </c>
      <c r="AG207" s="319">
        <f>IF($B$7="Actuals only",SUMIF('WW Spending Actual'!$B$36:$B$39,SummaryTC_AP!$B207,'WW Spending Actual'!AF$36:AF$39),0)+IF($B$7="Actuals + Projected",SUMIF('WW Spending Total'!$B$36:$B$39,SummaryTC_AP!$B207,'WW Spending Total'!AF$36:AF$39),0)</f>
        <v>0</v>
      </c>
      <c r="AH207" s="320">
        <f>IF($B$7="Actuals only",SUMIF('WW Spending Actual'!$B$36:$B$39,SummaryTC_AP!$B207,'WW Spending Actual'!AG$36:AG$39),0)+IF($B$7="Actuals + Projected",SUMIF('WW Spending Total'!$B$36:$B$39,SummaryTC_AP!$B207,'WW Spending Total'!AG$36:AG$39),0)</f>
        <v>0</v>
      </c>
      <c r="AI207" s="316"/>
    </row>
    <row r="208" spans="2:39" ht="13.5" thickBot="1" x14ac:dyDescent="0.25">
      <c r="B208" s="149" t="str">
        <f>'Summary TC'!B208</f>
        <v>TOTAL</v>
      </c>
      <c r="C208" s="157"/>
      <c r="D208" s="169"/>
      <c r="E208" s="327">
        <f>IF(AND(E$12&gt;=Dropdowns!$E$1, E$12&lt;=Dropdowns!$E$2), SUM(E199:E207),0)</f>
        <v>0</v>
      </c>
      <c r="F208" s="101">
        <f>IF(AND(F$12&gt;=Dropdowns!$E$1, F$12&lt;=Dropdowns!$E$2), SUM(F199:F207),0)</f>
        <v>0</v>
      </c>
      <c r="G208" s="101">
        <f>IF(AND(G$12&gt;=Dropdowns!$E$1, G$12&lt;=Dropdowns!$E$2), SUM(G199:G207),0)</f>
        <v>0</v>
      </c>
      <c r="H208" s="101">
        <f>IF(AND(H$12&gt;=Dropdowns!$E$1, H$12&lt;=Dropdowns!$E$2), SUM(H199:H207),0)</f>
        <v>0</v>
      </c>
      <c r="I208" s="101">
        <f>IF(AND(I$12&gt;=Dropdowns!$E$1, I$12&lt;=Dropdowns!$E$2), SUM(I199:I207),0)</f>
        <v>0</v>
      </c>
      <c r="J208" s="101">
        <f>IF(AND(J$12&gt;=Dropdowns!$E$1, J$12&lt;=Dropdowns!$E$2), SUM(J199:J207),0)</f>
        <v>0</v>
      </c>
      <c r="K208" s="101">
        <f>IF(AND(K$12&gt;=Dropdowns!$E$1, K$12&lt;=Dropdowns!$E$2), SUM(K199:K207),0)</f>
        <v>0</v>
      </c>
      <c r="L208" s="101">
        <f>IF(AND(L$12&gt;=Dropdowns!$E$1, L$12&lt;=Dropdowns!$E$2), SUM(L199:L207),0)</f>
        <v>0</v>
      </c>
      <c r="M208" s="101">
        <f>IF(AND(M$12&gt;=Dropdowns!$E$1, M$12&lt;=Dropdowns!$E$2), SUM(M199:M207),0)</f>
        <v>0</v>
      </c>
      <c r="N208" s="101">
        <f>IF(AND(N$12&gt;=Dropdowns!$E$1, N$12&lt;=Dropdowns!$E$2), SUM(N199:N207),0)</f>
        <v>0</v>
      </c>
      <c r="O208" s="101">
        <f>IF(AND(O$12&gt;=Dropdowns!$E$1, O$12&lt;=Dropdowns!$E$2), SUM(O199:O207),0)</f>
        <v>0</v>
      </c>
      <c r="P208" s="101">
        <f>IF(AND(P$12&gt;=Dropdowns!$E$1, P$12&lt;=Dropdowns!$E$2), SUM(P199:P207),0)</f>
        <v>0</v>
      </c>
      <c r="Q208" s="101">
        <f>IF(AND(Q$12&gt;=Dropdowns!$E$1, Q$12&lt;=Dropdowns!$E$2), SUM(Q199:Q207),0)</f>
        <v>0</v>
      </c>
      <c r="R208" s="101">
        <f>IF(AND(R$12&gt;=Dropdowns!$E$1, R$12&lt;=Dropdowns!$E$2), SUM(R199:R207),0)</f>
        <v>0</v>
      </c>
      <c r="S208" s="101">
        <f>IF(AND(S$12&gt;=Dropdowns!$E$1, S$12&lt;=Dropdowns!$E$2), SUM(S199:S207),0)</f>
        <v>0</v>
      </c>
      <c r="T208" s="101">
        <f>IF(AND(T$12&gt;=Dropdowns!$E$1, T$12&lt;=Dropdowns!$E$2), SUM(T199:T207),0)</f>
        <v>0</v>
      </c>
      <c r="U208" s="101">
        <f>IF(AND(U$12&gt;=Dropdowns!$E$1, U$12&lt;=Dropdowns!$E$2), SUM(U199:U207),0)</f>
        <v>0</v>
      </c>
      <c r="V208" s="101">
        <f>IF(AND(V$12&gt;=Dropdowns!$E$1, V$12&lt;=Dropdowns!$E$2), SUM(V199:V207),0)</f>
        <v>0</v>
      </c>
      <c r="W208" s="101">
        <f>IF(AND(W$12&gt;=Dropdowns!$E$1, W$12&lt;=Dropdowns!$E$2), SUM(W199:W207),0)</f>
        <v>0</v>
      </c>
      <c r="X208" s="101">
        <f>IF(AND(X$12&gt;=Dropdowns!$E$1, X$12&lt;=Dropdowns!$E$2), SUM(X199:X207),0)</f>
        <v>0</v>
      </c>
      <c r="Y208" s="101">
        <f>IF(AND(Y$12&gt;=Dropdowns!$E$1, Y$12&lt;=Dropdowns!$E$2), SUM(Y199:Y207),0)</f>
        <v>0</v>
      </c>
      <c r="Z208" s="101">
        <f>IF(AND(Z$12&gt;=Dropdowns!$E$1, Z$12&lt;=Dropdowns!$E$2), SUM(Z199:Z207),0)</f>
        <v>0</v>
      </c>
      <c r="AA208" s="101">
        <f>IF(AND(AA$12&gt;=Dropdowns!$E$1, AA$12&lt;=Dropdowns!$E$2), SUM(AA199:AA207),0)</f>
        <v>0</v>
      </c>
      <c r="AB208" s="101">
        <f>IF(AND(AB$12&gt;=Dropdowns!$E$1, AB$12&lt;=Dropdowns!$E$2), SUM(AB199:AB207),0)</f>
        <v>0</v>
      </c>
      <c r="AC208" s="101">
        <f>IF(AND(AC$12&gt;=Dropdowns!$E$1, AC$12&lt;=Dropdowns!$E$2), SUM(AC199:AC207),0)</f>
        <v>0</v>
      </c>
      <c r="AD208" s="101">
        <f>IF(AND(AD$12&gt;=Dropdowns!$E$1, AD$12&lt;=Dropdowns!$E$2), SUM(AD199:AD207),0)</f>
        <v>0</v>
      </c>
      <c r="AE208" s="101">
        <f>IF(AND(AE$12&gt;=Dropdowns!$E$1, AE$12&lt;=Dropdowns!$E$2), SUM(AE199:AE207),0)</f>
        <v>0</v>
      </c>
      <c r="AF208" s="101">
        <f>IF(AND(AF$12&gt;=Dropdowns!$E$1, AF$12&lt;=Dropdowns!$E$2), SUM(AF199:AF207),0)</f>
        <v>0</v>
      </c>
      <c r="AG208" s="101">
        <f>IF(AND(AG$12&gt;=Dropdowns!$E$1, AG$12&lt;=Dropdowns!$E$2), SUM(AG199:AG207),0)</f>
        <v>0</v>
      </c>
      <c r="AH208" s="101">
        <f>IF(AND(AH$12&gt;=Dropdowns!$E$1, AH$12&lt;=Dropdowns!$E$2), SUM(AH199:AH207),0)</f>
        <v>0</v>
      </c>
      <c r="AI208" s="102">
        <f>SUM(E208:AH208)</f>
        <v>0</v>
      </c>
    </row>
    <row r="209" spans="2:37" ht="13.5" thickBot="1" x14ac:dyDescent="0.25">
      <c r="B209" s="18">
        <f>'Summary TC'!B209</f>
        <v>0</v>
      </c>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98"/>
    </row>
    <row r="210" spans="2:37" ht="13.5" thickBot="1" x14ac:dyDescent="0.25">
      <c r="B210" s="149" t="str">
        <f>'Summary TC'!B210</f>
        <v>HYPOTHETICALS VARIANCE 1</v>
      </c>
      <c r="C210" s="213"/>
      <c r="D210" s="149"/>
      <c r="E210" s="110">
        <f t="shared" ref="E210:AC210" si="38">E193-E208</f>
        <v>0</v>
      </c>
      <c r="F210" s="110">
        <f t="shared" si="38"/>
        <v>0</v>
      </c>
      <c r="G210" s="110">
        <f t="shared" si="38"/>
        <v>0</v>
      </c>
      <c r="H210" s="110">
        <f t="shared" si="38"/>
        <v>0</v>
      </c>
      <c r="I210" s="110">
        <f t="shared" si="38"/>
        <v>0</v>
      </c>
      <c r="J210" s="110">
        <f t="shared" si="38"/>
        <v>0</v>
      </c>
      <c r="K210" s="110">
        <f t="shared" si="38"/>
        <v>0</v>
      </c>
      <c r="L210" s="110">
        <f t="shared" si="38"/>
        <v>0</v>
      </c>
      <c r="M210" s="110">
        <f t="shared" si="38"/>
        <v>0</v>
      </c>
      <c r="N210" s="110">
        <f t="shared" si="38"/>
        <v>0</v>
      </c>
      <c r="O210" s="110">
        <f t="shared" si="38"/>
        <v>0</v>
      </c>
      <c r="P210" s="110">
        <f t="shared" si="38"/>
        <v>0</v>
      </c>
      <c r="Q210" s="110">
        <f t="shared" si="38"/>
        <v>0</v>
      </c>
      <c r="R210" s="110">
        <f t="shared" si="38"/>
        <v>0</v>
      </c>
      <c r="S210" s="110">
        <f t="shared" si="38"/>
        <v>0</v>
      </c>
      <c r="T210" s="110">
        <f t="shared" si="38"/>
        <v>0</v>
      </c>
      <c r="U210" s="110">
        <f t="shared" si="38"/>
        <v>0</v>
      </c>
      <c r="V210" s="110">
        <f t="shared" si="38"/>
        <v>0</v>
      </c>
      <c r="W210" s="110">
        <f t="shared" si="38"/>
        <v>0</v>
      </c>
      <c r="X210" s="110">
        <f t="shared" si="38"/>
        <v>0</v>
      </c>
      <c r="Y210" s="110">
        <f t="shared" si="38"/>
        <v>0</v>
      </c>
      <c r="Z210" s="110">
        <f t="shared" si="38"/>
        <v>0</v>
      </c>
      <c r="AA210" s="110">
        <f t="shared" si="38"/>
        <v>0</v>
      </c>
      <c r="AB210" s="110">
        <f t="shared" si="38"/>
        <v>0</v>
      </c>
      <c r="AC210" s="110">
        <f t="shared" si="38"/>
        <v>0</v>
      </c>
      <c r="AD210" s="110">
        <f>AD193-AD208</f>
        <v>0</v>
      </c>
      <c r="AE210" s="110">
        <f>AE193-AE208</f>
        <v>0</v>
      </c>
      <c r="AF210" s="110">
        <f>AF193-AF208</f>
        <v>0</v>
      </c>
      <c r="AG210" s="110">
        <f>AG193-AG208</f>
        <v>0</v>
      </c>
      <c r="AH210" s="110">
        <f>AH193-AH208</f>
        <v>0</v>
      </c>
      <c r="AI210" s="102" t="str">
        <f>IF('MEG Def'!$J$45="Yes",SUM(E210:AH210),"Excluded")</f>
        <v>Excluded</v>
      </c>
    </row>
    <row r="211" spans="2:37" x14ac:dyDescent="0.2">
      <c r="B211" s="18">
        <f>'Summary TC'!B211</f>
        <v>0</v>
      </c>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170"/>
      <c r="AJ211" s="99"/>
      <c r="AK211" s="99"/>
    </row>
    <row r="212" spans="2:37" ht="13.5" thickBot="1" x14ac:dyDescent="0.25">
      <c r="B212" s="18" t="str">
        <f>'Summary TC'!B212</f>
        <v>HYPOTHETICALS TEST 1 Cumulative Target Limit</v>
      </c>
      <c r="C212" s="204"/>
    </row>
    <row r="213" spans="2:37" x14ac:dyDescent="0.2">
      <c r="B213" s="26">
        <f>'Summary TC'!B213</f>
        <v>0</v>
      </c>
      <c r="C213" s="215"/>
      <c r="D213" s="45"/>
      <c r="E213" s="45" t="s">
        <v>0</v>
      </c>
      <c r="F213" s="151"/>
      <c r="G213" s="42"/>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26"/>
    </row>
    <row r="214" spans="2:37" ht="13.5" thickBot="1" x14ac:dyDescent="0.25">
      <c r="B214" s="24">
        <f>'Summary TC'!B214</f>
        <v>0</v>
      </c>
      <c r="C214" s="216"/>
      <c r="D214" s="51"/>
      <c r="E214" s="81">
        <f>'DY Def'!B$5</f>
        <v>1</v>
      </c>
      <c r="F214" s="70">
        <f>'DY Def'!C$5</f>
        <v>2</v>
      </c>
      <c r="G214" s="70">
        <f>'DY Def'!D$5</f>
        <v>3</v>
      </c>
      <c r="H214" s="70">
        <f>'DY Def'!E$5</f>
        <v>4</v>
      </c>
      <c r="I214" s="70">
        <f>'DY Def'!F$5</f>
        <v>5</v>
      </c>
      <c r="J214" s="70">
        <f>'DY Def'!G$5</f>
        <v>6</v>
      </c>
      <c r="K214" s="70">
        <f>'DY Def'!H$5</f>
        <v>7</v>
      </c>
      <c r="L214" s="70">
        <f>'DY Def'!I$5</f>
        <v>8</v>
      </c>
      <c r="M214" s="70">
        <f>'DY Def'!J$5</f>
        <v>9</v>
      </c>
      <c r="N214" s="70">
        <f>'DY Def'!K$5</f>
        <v>10</v>
      </c>
      <c r="O214" s="70">
        <f>'DY Def'!L$5</f>
        <v>11</v>
      </c>
      <c r="P214" s="70">
        <f>'DY Def'!M$5</f>
        <v>12</v>
      </c>
      <c r="Q214" s="70">
        <f>'DY Def'!N$5</f>
        <v>13</v>
      </c>
      <c r="R214" s="70">
        <f>'DY Def'!O$5</f>
        <v>14</v>
      </c>
      <c r="S214" s="70">
        <f>'DY Def'!P$5</f>
        <v>15</v>
      </c>
      <c r="T214" s="70">
        <f>'DY Def'!Q$5</f>
        <v>16</v>
      </c>
      <c r="U214" s="70">
        <f>'DY Def'!R$5</f>
        <v>17</v>
      </c>
      <c r="V214" s="70">
        <f>'DY Def'!S$5</f>
        <v>18</v>
      </c>
      <c r="W214" s="70">
        <f>'DY Def'!T$5</f>
        <v>19</v>
      </c>
      <c r="X214" s="70">
        <f>'DY Def'!U$5</f>
        <v>20</v>
      </c>
      <c r="Y214" s="70">
        <f>'DY Def'!V$5</f>
        <v>21</v>
      </c>
      <c r="Z214" s="70">
        <f>'DY Def'!W$5</f>
        <v>22</v>
      </c>
      <c r="AA214" s="70">
        <f>'DY Def'!X$5</f>
        <v>23</v>
      </c>
      <c r="AB214" s="70">
        <f>'DY Def'!Y$5</f>
        <v>24</v>
      </c>
      <c r="AC214" s="70">
        <f>'DY Def'!Z$5</f>
        <v>25</v>
      </c>
      <c r="AD214" s="70">
        <f>'DY Def'!AA$5</f>
        <v>26</v>
      </c>
      <c r="AE214" s="70">
        <f>'DY Def'!AB$5</f>
        <v>27</v>
      </c>
      <c r="AF214" s="70">
        <f>'DY Def'!AC$5</f>
        <v>28</v>
      </c>
      <c r="AG214" s="70">
        <f>'DY Def'!AD$5</f>
        <v>29</v>
      </c>
      <c r="AH214" s="70">
        <f>'DY Def'!AE$5</f>
        <v>30</v>
      </c>
      <c r="AI214" s="24"/>
    </row>
    <row r="215" spans="2:37" x14ac:dyDescent="0.2">
      <c r="B215" s="24">
        <f>'Summary TC'!B215</f>
        <v>0</v>
      </c>
      <c r="C215" s="216"/>
      <c r="D215" s="24"/>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24"/>
    </row>
    <row r="216" spans="2:37" x14ac:dyDescent="0.2">
      <c r="B216" s="24" t="str">
        <f>'Summary TC'!B216</f>
        <v>Cumulative Target Percentage (CTP)</v>
      </c>
      <c r="C216" s="211"/>
      <c r="D216" s="24"/>
      <c r="E216" s="244">
        <f>'Summary TC'!E216</f>
        <v>0</v>
      </c>
      <c r="F216" s="244">
        <f>'Summary TC'!F216</f>
        <v>0</v>
      </c>
      <c r="G216" s="244">
        <f>'Summary TC'!G216</f>
        <v>0</v>
      </c>
      <c r="H216" s="244">
        <f>'Summary TC'!H216</f>
        <v>0</v>
      </c>
      <c r="I216" s="244">
        <f>'Summary TC'!I216</f>
        <v>0</v>
      </c>
      <c r="J216" s="244">
        <f>'Summary TC'!J216</f>
        <v>0</v>
      </c>
      <c r="K216" s="244">
        <f>'Summary TC'!K216</f>
        <v>0</v>
      </c>
      <c r="L216" s="244">
        <f>'Summary TC'!L216</f>
        <v>0</v>
      </c>
      <c r="M216" s="244">
        <f>'Summary TC'!M216</f>
        <v>0</v>
      </c>
      <c r="N216" s="244">
        <f>'Summary TC'!N216</f>
        <v>0</v>
      </c>
      <c r="O216" s="244">
        <f>'Summary TC'!O216</f>
        <v>0</v>
      </c>
      <c r="P216" s="244">
        <f>'Summary TC'!P216</f>
        <v>0</v>
      </c>
      <c r="Q216" s="244">
        <f>'Summary TC'!Q216</f>
        <v>0</v>
      </c>
      <c r="R216" s="244">
        <f>'Summary TC'!R216</f>
        <v>0</v>
      </c>
      <c r="S216" s="244">
        <f>'Summary TC'!S216</f>
        <v>0</v>
      </c>
      <c r="T216" s="244">
        <f>'Summary TC'!T216</f>
        <v>0</v>
      </c>
      <c r="U216" s="244">
        <f>'Summary TC'!U216</f>
        <v>0</v>
      </c>
      <c r="V216" s="244">
        <f>'Summary TC'!V216</f>
        <v>0</v>
      </c>
      <c r="W216" s="244">
        <f>'Summary TC'!W216</f>
        <v>0</v>
      </c>
      <c r="X216" s="244">
        <f>'Summary TC'!X216</f>
        <v>0</v>
      </c>
      <c r="Y216" s="244">
        <f>'Summary TC'!Y216</f>
        <v>0</v>
      </c>
      <c r="Z216" s="244">
        <f>'Summary TC'!Z216</f>
        <v>0</v>
      </c>
      <c r="AA216" s="244">
        <f>'Summary TC'!AA216</f>
        <v>0</v>
      </c>
      <c r="AB216" s="244">
        <f>'Summary TC'!AB216</f>
        <v>0</v>
      </c>
      <c r="AC216" s="244">
        <f>'Summary TC'!AC216</f>
        <v>0</v>
      </c>
      <c r="AD216" s="244">
        <f>'Summary TC'!AD216</f>
        <v>0</v>
      </c>
      <c r="AE216" s="244">
        <f>'Summary TC'!AE216</f>
        <v>0</v>
      </c>
      <c r="AF216" s="244">
        <f>'Summary TC'!AF216</f>
        <v>0</v>
      </c>
      <c r="AG216" s="244">
        <f>'Summary TC'!AG216</f>
        <v>0</v>
      </c>
      <c r="AH216" s="244">
        <f>'Summary TC'!AH216</f>
        <v>0</v>
      </c>
      <c r="AI216" s="163"/>
    </row>
    <row r="217" spans="2:37" x14ac:dyDescent="0.2">
      <c r="B217" s="24" t="str">
        <f>'Summary TC'!B217</f>
        <v>Cumulative Budget Neutrality Limit (CBNL)</v>
      </c>
      <c r="C217" s="211"/>
      <c r="D217" s="24"/>
      <c r="E217" s="98">
        <f>IF(AND(E$12&gt;=Dropdowns!$E$1, E$12&lt;=Dropdowns!$E$2), D217+E193,0)</f>
        <v>0</v>
      </c>
      <c r="F217" s="98">
        <f>IF(AND(F$12&gt;=Dropdowns!$E$1, F$12&lt;=Dropdowns!$E$2), E217+F193,0)</f>
        <v>0</v>
      </c>
      <c r="G217" s="98">
        <f>IF(AND(G$12&gt;=Dropdowns!$E$1, G$12&lt;=Dropdowns!$E$2), F217+G193,0)</f>
        <v>0</v>
      </c>
      <c r="H217" s="98">
        <f>IF(AND(H$12&gt;=Dropdowns!$E$1, H$12&lt;=Dropdowns!$E$2), G217+H193,0)</f>
        <v>0</v>
      </c>
      <c r="I217" s="98">
        <f>IF(AND(I$12&gt;=Dropdowns!$E$1, I$12&lt;=Dropdowns!$E$2), H217+I193,0)</f>
        <v>0</v>
      </c>
      <c r="J217" s="98">
        <f>IF(AND(J$12&gt;=Dropdowns!$E$1, J$12&lt;=Dropdowns!$E$2), I217+J193,0)</f>
        <v>0</v>
      </c>
      <c r="K217" s="98">
        <f>IF(AND(K$12&gt;=Dropdowns!$E$1, K$12&lt;=Dropdowns!$E$2), J217+K193,0)</f>
        <v>0</v>
      </c>
      <c r="L217" s="98">
        <f>IF(AND(L$12&gt;=Dropdowns!$E$1, L$12&lt;=Dropdowns!$E$2), K217+L193,0)</f>
        <v>0</v>
      </c>
      <c r="M217" s="98">
        <f>IF(AND(M$12&gt;=Dropdowns!$E$1, M$12&lt;=Dropdowns!$E$2), L217+M193,0)</f>
        <v>0</v>
      </c>
      <c r="N217" s="98">
        <f>IF(AND(N$12&gt;=Dropdowns!$E$1, N$12&lt;=Dropdowns!$E$2), M217+N193,0)</f>
        <v>0</v>
      </c>
      <c r="O217" s="98">
        <f>IF(AND(O$12&gt;=Dropdowns!$E$1, O$12&lt;=Dropdowns!$E$2), N217+O193,0)</f>
        <v>0</v>
      </c>
      <c r="P217" s="98">
        <f>IF(AND(P$12&gt;=Dropdowns!$E$1, P$12&lt;=Dropdowns!$E$2), O217+P193,0)</f>
        <v>0</v>
      </c>
      <c r="Q217" s="98">
        <f>IF(AND(Q$12&gt;=Dropdowns!$E$1, Q$12&lt;=Dropdowns!$E$2), P217+Q193,0)</f>
        <v>0</v>
      </c>
      <c r="R217" s="98">
        <f>IF(AND(R$12&gt;=Dropdowns!$E$1, R$12&lt;=Dropdowns!$E$2), Q217+R193,0)</f>
        <v>0</v>
      </c>
      <c r="S217" s="98">
        <f>IF(AND(S$12&gt;=Dropdowns!$E$1, S$12&lt;=Dropdowns!$E$2), R217+S193,0)</f>
        <v>0</v>
      </c>
      <c r="T217" s="98">
        <f>IF(AND(T$12&gt;=Dropdowns!$E$1, T$12&lt;=Dropdowns!$E$2), S217+T193,0)</f>
        <v>0</v>
      </c>
      <c r="U217" s="98">
        <f>IF(AND(U$12&gt;=Dropdowns!$E$1, U$12&lt;=Dropdowns!$E$2), T217+U193,0)</f>
        <v>0</v>
      </c>
      <c r="V217" s="98">
        <f>IF(AND(V$12&gt;=Dropdowns!$E$1, V$12&lt;=Dropdowns!$E$2), U217+V193,0)</f>
        <v>0</v>
      </c>
      <c r="W217" s="98">
        <f>IF(AND(W$12&gt;=Dropdowns!$E$1, W$12&lt;=Dropdowns!$E$2), V217+W193,0)</f>
        <v>0</v>
      </c>
      <c r="X217" s="98">
        <f>IF(AND(X$12&gt;=Dropdowns!$E$1, X$12&lt;=Dropdowns!$E$2), W217+X193,0)</f>
        <v>0</v>
      </c>
      <c r="Y217" s="98">
        <f>IF(AND(Y$12&gt;=Dropdowns!$E$1, Y$12&lt;=Dropdowns!$E$2), X217+Y193,0)</f>
        <v>0</v>
      </c>
      <c r="Z217" s="98">
        <f>IF(AND(Z$12&gt;=Dropdowns!$E$1, Z$12&lt;=Dropdowns!$E$2), Y217+Z193,0)</f>
        <v>0</v>
      </c>
      <c r="AA217" s="98">
        <f>IF(AND(AA$12&gt;=Dropdowns!$E$1, AA$12&lt;=Dropdowns!$E$2), Z217+AA193,0)</f>
        <v>0</v>
      </c>
      <c r="AB217" s="98">
        <f>IF(AND(AB$12&gt;=Dropdowns!$E$1, AB$12&lt;=Dropdowns!$E$2), AA217+AB193,0)</f>
        <v>0</v>
      </c>
      <c r="AC217" s="98">
        <f>IF(AND(AC$12&gt;=Dropdowns!$E$1, AC$12&lt;=Dropdowns!$E$2), AB217+AC193,0)</f>
        <v>0</v>
      </c>
      <c r="AD217" s="98">
        <f>IF(AND(AD$12&gt;=Dropdowns!$E$1, AD$12&lt;=Dropdowns!$E$2), AC217+AD193,0)</f>
        <v>0</v>
      </c>
      <c r="AE217" s="98">
        <f>IF(AND(AE$12&gt;=Dropdowns!$E$1, AE$12&lt;=Dropdowns!$E$2), AD217+AE193,0)</f>
        <v>0</v>
      </c>
      <c r="AF217" s="98">
        <f>IF(AND(AF$12&gt;=Dropdowns!$E$1, AF$12&lt;=Dropdowns!$E$2), AE217+AF193,0)</f>
        <v>0</v>
      </c>
      <c r="AG217" s="98">
        <f>IF(AND(AG$12&gt;=Dropdowns!$E$1, AG$12&lt;=Dropdowns!$E$2), AF217+AG193,0)</f>
        <v>0</v>
      </c>
      <c r="AH217" s="98">
        <f>IF(AND(AH$12&gt;=Dropdowns!$E$1, AH$12&lt;=Dropdowns!$E$2), AG217+AH193,0)</f>
        <v>0</v>
      </c>
      <c r="AI217" s="163"/>
    </row>
    <row r="218" spans="2:37" x14ac:dyDescent="0.2">
      <c r="B218" s="24" t="str">
        <f>'Summary TC'!B218</f>
        <v>Allowed Cumulative Variance (= CTP X CBNL)</v>
      </c>
      <c r="C218" s="211"/>
      <c r="D218" s="24"/>
      <c r="E218" s="98">
        <f>E217*E216</f>
        <v>0</v>
      </c>
      <c r="F218" s="98">
        <f t="shared" ref="F218:AC218" si="39">F217*F216</f>
        <v>0</v>
      </c>
      <c r="G218" s="98">
        <f t="shared" si="39"/>
        <v>0</v>
      </c>
      <c r="H218" s="98">
        <f t="shared" si="39"/>
        <v>0</v>
      </c>
      <c r="I218" s="98">
        <f t="shared" si="39"/>
        <v>0</v>
      </c>
      <c r="J218" s="98">
        <f t="shared" si="39"/>
        <v>0</v>
      </c>
      <c r="K218" s="98">
        <f t="shared" si="39"/>
        <v>0</v>
      </c>
      <c r="L218" s="98">
        <f t="shared" si="39"/>
        <v>0</v>
      </c>
      <c r="M218" s="98">
        <f t="shared" si="39"/>
        <v>0</v>
      </c>
      <c r="N218" s="98">
        <f t="shared" si="39"/>
        <v>0</v>
      </c>
      <c r="O218" s="98">
        <f t="shared" si="39"/>
        <v>0</v>
      </c>
      <c r="P218" s="98">
        <f t="shared" si="39"/>
        <v>0</v>
      </c>
      <c r="Q218" s="98">
        <f t="shared" si="39"/>
        <v>0</v>
      </c>
      <c r="R218" s="98">
        <f t="shared" si="39"/>
        <v>0</v>
      </c>
      <c r="S218" s="98">
        <f t="shared" si="39"/>
        <v>0</v>
      </c>
      <c r="T218" s="98">
        <f t="shared" si="39"/>
        <v>0</v>
      </c>
      <c r="U218" s="98">
        <f t="shared" si="39"/>
        <v>0</v>
      </c>
      <c r="V218" s="98">
        <f t="shared" si="39"/>
        <v>0</v>
      </c>
      <c r="W218" s="98">
        <f t="shared" si="39"/>
        <v>0</v>
      </c>
      <c r="X218" s="98">
        <f t="shared" si="39"/>
        <v>0</v>
      </c>
      <c r="Y218" s="98">
        <f t="shared" si="39"/>
        <v>0</v>
      </c>
      <c r="Z218" s="98">
        <f t="shared" si="39"/>
        <v>0</v>
      </c>
      <c r="AA218" s="98">
        <f t="shared" si="39"/>
        <v>0</v>
      </c>
      <c r="AB218" s="98">
        <f t="shared" si="39"/>
        <v>0</v>
      </c>
      <c r="AC218" s="98">
        <f t="shared" si="39"/>
        <v>0</v>
      </c>
      <c r="AD218" s="98">
        <f>AD217*AD216</f>
        <v>0</v>
      </c>
      <c r="AE218" s="98">
        <f>AE217*AE216</f>
        <v>0</v>
      </c>
      <c r="AF218" s="98">
        <f>AF217*AF216</f>
        <v>0</v>
      </c>
      <c r="AG218" s="98">
        <f>AG217*AG216</f>
        <v>0</v>
      </c>
      <c r="AH218" s="98">
        <f>AH217*AH216</f>
        <v>0</v>
      </c>
      <c r="AI218" s="163"/>
    </row>
    <row r="219" spans="2:37" x14ac:dyDescent="0.2">
      <c r="B219" s="24">
        <f>'Summary TC'!B219</f>
        <v>0</v>
      </c>
      <c r="C219" s="211"/>
      <c r="D219" s="24"/>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c r="AG219" s="168"/>
      <c r="AH219" s="168"/>
      <c r="AI219" s="163"/>
    </row>
    <row r="220" spans="2:37" x14ac:dyDescent="0.2">
      <c r="B220" s="24" t="str">
        <f>'Summary TC'!B220</f>
        <v>Actual Cumulative Variance (Positive = Overspending)</v>
      </c>
      <c r="C220" s="211"/>
      <c r="D220" s="24"/>
      <c r="E220" s="98">
        <f>IF(AND(E$12&gt;=Dropdowns!$E$1, E$12&lt;=Dropdowns!$E$2), D220-E210,0)</f>
        <v>0</v>
      </c>
      <c r="F220" s="98">
        <f>IF(AND(F$12&gt;=Dropdowns!$E$1, F$12&lt;=Dropdowns!$E$2), E220-F210,0)</f>
        <v>0</v>
      </c>
      <c r="G220" s="98">
        <f>IF(AND(G$12&gt;=Dropdowns!$E$1, G$12&lt;=Dropdowns!$E$2), F220-G210,0)</f>
        <v>0</v>
      </c>
      <c r="H220" s="98">
        <f>IF(AND(H$12&gt;=Dropdowns!$E$1, H$12&lt;=Dropdowns!$E$2), G220-H210,0)</f>
        <v>0</v>
      </c>
      <c r="I220" s="98">
        <f>IF(AND(I$12&gt;=Dropdowns!$E$1, I$12&lt;=Dropdowns!$E$2), H220-I210,0)</f>
        <v>0</v>
      </c>
      <c r="J220" s="98">
        <f>IF(AND(J$12&gt;=Dropdowns!$E$1, J$12&lt;=Dropdowns!$E$2), I220-J210,0)</f>
        <v>0</v>
      </c>
      <c r="K220" s="98">
        <f>IF(AND(K$12&gt;=Dropdowns!$E$1, K$12&lt;=Dropdowns!$E$2), J220-K210,0)</f>
        <v>0</v>
      </c>
      <c r="L220" s="98">
        <f>IF(AND(L$12&gt;=Dropdowns!$E$1, L$12&lt;=Dropdowns!$E$2), K220-L210,0)</f>
        <v>0</v>
      </c>
      <c r="M220" s="98">
        <f>IF(AND(M$12&gt;=Dropdowns!$E$1, M$12&lt;=Dropdowns!$E$2), L220-M210,0)</f>
        <v>0</v>
      </c>
      <c r="N220" s="98">
        <f>IF(AND(N$12&gt;=Dropdowns!$E$1, N$12&lt;=Dropdowns!$E$2), M220-N210,0)</f>
        <v>0</v>
      </c>
      <c r="O220" s="98">
        <f>IF(AND(O$12&gt;=Dropdowns!$E$1, O$12&lt;=Dropdowns!$E$2), N220-O210,0)</f>
        <v>0</v>
      </c>
      <c r="P220" s="98">
        <f>IF(AND(P$12&gt;=Dropdowns!$E$1, P$12&lt;=Dropdowns!$E$2), O220-P210,0)</f>
        <v>0</v>
      </c>
      <c r="Q220" s="98">
        <f>IF(AND(Q$12&gt;=Dropdowns!$E$1, Q$12&lt;=Dropdowns!$E$2), P220-Q210,0)</f>
        <v>0</v>
      </c>
      <c r="R220" s="98">
        <f>IF(AND(R$12&gt;=Dropdowns!$E$1, R$12&lt;=Dropdowns!$E$2), Q220-R210,0)</f>
        <v>0</v>
      </c>
      <c r="S220" s="98">
        <f>IF(AND(S$12&gt;=Dropdowns!$E$1, S$12&lt;=Dropdowns!$E$2), R220-S210,0)</f>
        <v>0</v>
      </c>
      <c r="T220" s="98">
        <f>IF(AND(T$12&gt;=Dropdowns!$E$1, T$12&lt;=Dropdowns!$E$2), S220-T210,0)</f>
        <v>0</v>
      </c>
      <c r="U220" s="98">
        <f>IF(AND(U$12&gt;=Dropdowns!$E$1, U$12&lt;=Dropdowns!$E$2), T220-U210,0)</f>
        <v>0</v>
      </c>
      <c r="V220" s="98">
        <f>IF(AND(V$12&gt;=Dropdowns!$E$1, V$12&lt;=Dropdowns!$E$2), U220-V210,0)</f>
        <v>0</v>
      </c>
      <c r="W220" s="98">
        <f>IF(AND(W$12&gt;=Dropdowns!$E$1, W$12&lt;=Dropdowns!$E$2), V220-W210,0)</f>
        <v>0</v>
      </c>
      <c r="X220" s="98">
        <f>IF(AND(X$12&gt;=Dropdowns!$E$1, X$12&lt;=Dropdowns!$E$2), W220-X210,0)</f>
        <v>0</v>
      </c>
      <c r="Y220" s="98">
        <f>IF(AND(Y$12&gt;=Dropdowns!$E$1, Y$12&lt;=Dropdowns!$E$2), X220-Y210,0)</f>
        <v>0</v>
      </c>
      <c r="Z220" s="98">
        <f>IF(AND(Z$12&gt;=Dropdowns!$E$1, Z$12&lt;=Dropdowns!$E$2), Y220-Z210,0)</f>
        <v>0</v>
      </c>
      <c r="AA220" s="98">
        <f>IF(AND(AA$12&gt;=Dropdowns!$E$1, AA$12&lt;=Dropdowns!$E$2), Z220-AA210,0)</f>
        <v>0</v>
      </c>
      <c r="AB220" s="98">
        <f>IF(AND(AB$12&gt;=Dropdowns!$E$1, AB$12&lt;=Dropdowns!$E$2), AA220-AB210,0)</f>
        <v>0</v>
      </c>
      <c r="AC220" s="98">
        <f>IF(AND(AC$12&gt;=Dropdowns!$E$1, AC$12&lt;=Dropdowns!$E$2), AB220-AC210,0)</f>
        <v>0</v>
      </c>
      <c r="AD220" s="98">
        <f>IF(AND(AD$12&gt;=Dropdowns!$E$1, AD$12&lt;=Dropdowns!$E$2), AC220-AD210,0)</f>
        <v>0</v>
      </c>
      <c r="AE220" s="98">
        <f>IF(AND(AE$12&gt;=Dropdowns!$E$1, AE$12&lt;=Dropdowns!$E$2), AD220-AE210,0)</f>
        <v>0</v>
      </c>
      <c r="AF220" s="98">
        <f>IF(AND(AF$12&gt;=Dropdowns!$E$1, AF$12&lt;=Dropdowns!$E$2), AE220-AF210,0)</f>
        <v>0</v>
      </c>
      <c r="AG220" s="98">
        <f>IF(AND(AG$12&gt;=Dropdowns!$E$1, AG$12&lt;=Dropdowns!$E$2), AF220-AG210,0)</f>
        <v>0</v>
      </c>
      <c r="AH220" s="98">
        <f>IF(AND(AH$12&gt;=Dropdowns!$E$1, AH$12&lt;=Dropdowns!$E$2), AG220-AH210,0)</f>
        <v>0</v>
      </c>
      <c r="AI220" s="163"/>
    </row>
    <row r="221" spans="2:37" ht="13.5" thickBot="1" x14ac:dyDescent="0.25">
      <c r="B221" s="112" t="str">
        <f>'Summary TC'!B221</f>
        <v>Is a Corrective Action Plan needed?</v>
      </c>
      <c r="C221" s="157"/>
      <c r="D221" s="112"/>
      <c r="E221" s="172" t="str">
        <f>IF(E220&gt;E218,"CAP Needed"," ")</f>
        <v xml:space="preserve"> </v>
      </c>
      <c r="F221" s="172" t="str">
        <f>IF(F220&gt;F218,"CAP Needed"," ")</f>
        <v xml:space="preserve"> </v>
      </c>
      <c r="G221" s="172" t="str">
        <f>IF(G220&gt;G218,"CAP Needed"," ")</f>
        <v xml:space="preserve"> </v>
      </c>
      <c r="H221" s="172" t="str">
        <f>IF(H220&gt;H218,"CAP Needed"," ")</f>
        <v xml:space="preserve"> </v>
      </c>
      <c r="I221" s="172" t="str">
        <f>IF(I220&gt;I218,"CAP Needed"," ")</f>
        <v xml:space="preserve"> </v>
      </c>
      <c r="J221" s="172" t="str">
        <f t="shared" ref="J221:AC221" si="40">IF(J220&gt;J218,"CAP Needed"," ")</f>
        <v xml:space="preserve"> </v>
      </c>
      <c r="K221" s="172" t="str">
        <f t="shared" si="40"/>
        <v xml:space="preserve"> </v>
      </c>
      <c r="L221" s="172" t="str">
        <f t="shared" si="40"/>
        <v xml:space="preserve"> </v>
      </c>
      <c r="M221" s="172" t="str">
        <f t="shared" si="40"/>
        <v xml:space="preserve"> </v>
      </c>
      <c r="N221" s="172" t="str">
        <f t="shared" si="40"/>
        <v xml:space="preserve"> </v>
      </c>
      <c r="O221" s="172" t="str">
        <f t="shared" si="40"/>
        <v xml:space="preserve"> </v>
      </c>
      <c r="P221" s="172" t="str">
        <f t="shared" si="40"/>
        <v xml:space="preserve"> </v>
      </c>
      <c r="Q221" s="172" t="str">
        <f t="shared" si="40"/>
        <v xml:space="preserve"> </v>
      </c>
      <c r="R221" s="172" t="str">
        <f t="shared" si="40"/>
        <v xml:space="preserve"> </v>
      </c>
      <c r="S221" s="172" t="str">
        <f t="shared" si="40"/>
        <v xml:space="preserve"> </v>
      </c>
      <c r="T221" s="172" t="str">
        <f t="shared" si="40"/>
        <v xml:space="preserve"> </v>
      </c>
      <c r="U221" s="172" t="str">
        <f t="shared" si="40"/>
        <v xml:space="preserve"> </v>
      </c>
      <c r="V221" s="172" t="str">
        <f t="shared" si="40"/>
        <v xml:space="preserve"> </v>
      </c>
      <c r="W221" s="172" t="str">
        <f t="shared" si="40"/>
        <v xml:space="preserve"> </v>
      </c>
      <c r="X221" s="172" t="str">
        <f t="shared" si="40"/>
        <v xml:space="preserve"> </v>
      </c>
      <c r="Y221" s="172" t="str">
        <f t="shared" si="40"/>
        <v xml:space="preserve"> </v>
      </c>
      <c r="Z221" s="172" t="str">
        <f t="shared" si="40"/>
        <v xml:space="preserve"> </v>
      </c>
      <c r="AA221" s="172" t="str">
        <f t="shared" si="40"/>
        <v xml:space="preserve"> </v>
      </c>
      <c r="AB221" s="172" t="str">
        <f t="shared" si="40"/>
        <v xml:space="preserve"> </v>
      </c>
      <c r="AC221" s="172" t="str">
        <f t="shared" si="40"/>
        <v xml:space="preserve"> </v>
      </c>
      <c r="AD221" s="172" t="str">
        <f>IF(AD220&gt;AD218,"CAP Needed"," ")</f>
        <v xml:space="preserve"> </v>
      </c>
      <c r="AE221" s="172" t="str">
        <f>IF(AE220&gt;AE218,"CAP Needed"," ")</f>
        <v xml:space="preserve"> </v>
      </c>
      <c r="AF221" s="172" t="str">
        <f>IF(AF220&gt;AF218,"CAP Needed"," ")</f>
        <v xml:space="preserve"> </v>
      </c>
      <c r="AG221" s="172" t="str">
        <f>IF(AG220&gt;AG218,"CAP Needed"," ")</f>
        <v xml:space="preserve"> </v>
      </c>
      <c r="AH221" s="172" t="str">
        <f>IF(AH220&gt;AH218,"CAP Needed"," ")</f>
        <v xml:space="preserve"> </v>
      </c>
      <c r="AI221" s="112"/>
    </row>
    <row r="222" spans="2:37" x14ac:dyDescent="0.2">
      <c r="B222" s="18">
        <f>'Summary TC'!B222</f>
        <v>0</v>
      </c>
    </row>
    <row r="223" spans="2:37" x14ac:dyDescent="0.2">
      <c r="B223" s="18">
        <f>'Summary TC'!B223</f>
        <v>0</v>
      </c>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170"/>
    </row>
    <row r="224" spans="2:37" x14ac:dyDescent="0.2">
      <c r="B224" s="18" t="str">
        <f>'Summary TC'!B224</f>
        <v>HYPOTHETICALS TEST 2</v>
      </c>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170"/>
    </row>
    <row r="225" spans="2:35" x14ac:dyDescent="0.2">
      <c r="B225" s="18">
        <f>'Summary TC'!B225</f>
        <v>0</v>
      </c>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170"/>
    </row>
    <row r="226" spans="2:35" ht="13.5" thickBot="1" x14ac:dyDescent="0.25">
      <c r="B226" s="18" t="str">
        <f>'Summary TC'!B226</f>
        <v>Without-Waiver Total Expenditures</v>
      </c>
    </row>
    <row r="227" spans="2:35" x14ac:dyDescent="0.2">
      <c r="B227" s="26">
        <f>'Summary TC'!B227</f>
        <v>0</v>
      </c>
      <c r="C227" s="209"/>
      <c r="D227" s="153"/>
      <c r="E227" s="151" t="s">
        <v>0</v>
      </c>
      <c r="F227" s="151"/>
      <c r="G227" s="42"/>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57"/>
    </row>
    <row r="228" spans="2:35" ht="13.5" thickBot="1" x14ac:dyDescent="0.25">
      <c r="B228" s="24">
        <f>'Summary TC'!B228</f>
        <v>0</v>
      </c>
      <c r="C228" s="210"/>
      <c r="D228" s="231"/>
      <c r="E228" s="22">
        <f>'DY Def'!B$5</f>
        <v>1</v>
      </c>
      <c r="F228" s="22">
        <f>'DY Def'!C$5</f>
        <v>2</v>
      </c>
      <c r="G228" s="22">
        <f>'DY Def'!D$5</f>
        <v>3</v>
      </c>
      <c r="H228" s="22">
        <f>'DY Def'!E$5</f>
        <v>4</v>
      </c>
      <c r="I228" s="22">
        <f>'DY Def'!F$5</f>
        <v>5</v>
      </c>
      <c r="J228" s="22">
        <f>'DY Def'!G$5</f>
        <v>6</v>
      </c>
      <c r="K228" s="22">
        <f>'DY Def'!H$5</f>
        <v>7</v>
      </c>
      <c r="L228" s="22">
        <f>'DY Def'!I$5</f>
        <v>8</v>
      </c>
      <c r="M228" s="22">
        <f>'DY Def'!J$5</f>
        <v>9</v>
      </c>
      <c r="N228" s="22">
        <f>'DY Def'!K$5</f>
        <v>10</v>
      </c>
      <c r="O228" s="22">
        <f>'DY Def'!L$5</f>
        <v>11</v>
      </c>
      <c r="P228" s="22">
        <f>'DY Def'!M$5</f>
        <v>12</v>
      </c>
      <c r="Q228" s="22">
        <f>'DY Def'!N$5</f>
        <v>13</v>
      </c>
      <c r="R228" s="22">
        <f>'DY Def'!O$5</f>
        <v>14</v>
      </c>
      <c r="S228" s="22">
        <f>'DY Def'!P$5</f>
        <v>15</v>
      </c>
      <c r="T228" s="22">
        <f>'DY Def'!Q$5</f>
        <v>16</v>
      </c>
      <c r="U228" s="22">
        <f>'DY Def'!R$5</f>
        <v>17</v>
      </c>
      <c r="V228" s="22">
        <f>'DY Def'!S$5</f>
        <v>18</v>
      </c>
      <c r="W228" s="22">
        <f>'DY Def'!T$5</f>
        <v>19</v>
      </c>
      <c r="X228" s="22">
        <f>'DY Def'!U$5</f>
        <v>20</v>
      </c>
      <c r="Y228" s="22">
        <f>'DY Def'!V$5</f>
        <v>21</v>
      </c>
      <c r="Z228" s="22">
        <f>'DY Def'!W$5</f>
        <v>22</v>
      </c>
      <c r="AA228" s="22">
        <f>'DY Def'!X$5</f>
        <v>23</v>
      </c>
      <c r="AB228" s="22">
        <f>'DY Def'!Y$5</f>
        <v>24</v>
      </c>
      <c r="AC228" s="22">
        <f>'DY Def'!Z$5</f>
        <v>25</v>
      </c>
      <c r="AD228" s="22">
        <f>'DY Def'!AA$5</f>
        <v>26</v>
      </c>
      <c r="AE228" s="22">
        <f>'DY Def'!AB$5</f>
        <v>27</v>
      </c>
      <c r="AF228" s="22">
        <f>'DY Def'!AC$5</f>
        <v>28</v>
      </c>
      <c r="AG228" s="22">
        <f>'DY Def'!AD$5</f>
        <v>29</v>
      </c>
      <c r="AH228" s="22">
        <f>'DY Def'!AE$5</f>
        <v>30</v>
      </c>
      <c r="AI228" s="54" t="s">
        <v>1</v>
      </c>
    </row>
    <row r="229" spans="2:35" x14ac:dyDescent="0.2">
      <c r="B229" s="24" t="str">
        <f>'Summary TC'!B229</f>
        <v>Hypothetical 2 Per Capita</v>
      </c>
      <c r="C229" s="24">
        <f>'Summary TC'!C229</f>
        <v>0</v>
      </c>
      <c r="D229" s="5"/>
      <c r="E229" s="191"/>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336"/>
      <c r="AI229" s="334"/>
    </row>
    <row r="230" spans="2:35" x14ac:dyDescent="0.2">
      <c r="B230" s="24" t="str">
        <f>'Summary TC'!B230</f>
        <v/>
      </c>
      <c r="C230" s="24">
        <f>'Summary TC'!C230</f>
        <v>0</v>
      </c>
      <c r="D230" s="5" t="s">
        <v>20</v>
      </c>
      <c r="E230" s="192">
        <f>E231*E232</f>
        <v>0</v>
      </c>
      <c r="F230" s="99">
        <f t="shared" ref="F230:AC230" si="41">F231*F232</f>
        <v>0</v>
      </c>
      <c r="G230" s="99">
        <f t="shared" si="41"/>
        <v>0</v>
      </c>
      <c r="H230" s="99">
        <f t="shared" si="41"/>
        <v>0</v>
      </c>
      <c r="I230" s="99">
        <f t="shared" si="41"/>
        <v>0</v>
      </c>
      <c r="J230" s="99">
        <f t="shared" si="41"/>
        <v>0</v>
      </c>
      <c r="K230" s="99">
        <f t="shared" si="41"/>
        <v>0</v>
      </c>
      <c r="L230" s="99">
        <f t="shared" si="41"/>
        <v>0</v>
      </c>
      <c r="M230" s="99">
        <f t="shared" si="41"/>
        <v>0</v>
      </c>
      <c r="N230" s="99">
        <f t="shared" si="41"/>
        <v>0</v>
      </c>
      <c r="O230" s="99">
        <f t="shared" si="41"/>
        <v>0</v>
      </c>
      <c r="P230" s="99">
        <f t="shared" si="41"/>
        <v>0</v>
      </c>
      <c r="Q230" s="99">
        <f t="shared" si="41"/>
        <v>0</v>
      </c>
      <c r="R230" s="99">
        <f t="shared" si="41"/>
        <v>0</v>
      </c>
      <c r="S230" s="99">
        <f t="shared" si="41"/>
        <v>0</v>
      </c>
      <c r="T230" s="99">
        <f t="shared" si="41"/>
        <v>0</v>
      </c>
      <c r="U230" s="99">
        <f t="shared" si="41"/>
        <v>0</v>
      </c>
      <c r="V230" s="99">
        <f t="shared" si="41"/>
        <v>0</v>
      </c>
      <c r="W230" s="99">
        <f t="shared" si="41"/>
        <v>0</v>
      </c>
      <c r="X230" s="99">
        <f t="shared" si="41"/>
        <v>0</v>
      </c>
      <c r="Y230" s="99">
        <f t="shared" si="41"/>
        <v>0</v>
      </c>
      <c r="Z230" s="99">
        <f t="shared" si="41"/>
        <v>0</v>
      </c>
      <c r="AA230" s="99">
        <f t="shared" si="41"/>
        <v>0</v>
      </c>
      <c r="AB230" s="99">
        <f t="shared" si="41"/>
        <v>0</v>
      </c>
      <c r="AC230" s="99">
        <f t="shared" si="41"/>
        <v>0</v>
      </c>
      <c r="AD230" s="99">
        <f>AD231*AD232</f>
        <v>0</v>
      </c>
      <c r="AE230" s="99">
        <f>AE231*AE232</f>
        <v>0</v>
      </c>
      <c r="AF230" s="99">
        <f>AF231*AF232</f>
        <v>0</v>
      </c>
      <c r="AG230" s="99">
        <f>AG231*AG232</f>
        <v>0</v>
      </c>
      <c r="AH230" s="337">
        <f>AH231*AH232</f>
        <v>0</v>
      </c>
      <c r="AI230" s="232"/>
    </row>
    <row r="231" spans="2:35" s="137" customFormat="1" x14ac:dyDescent="0.2">
      <c r="B231" s="24">
        <f>'Summary TC'!B231</f>
        <v>0</v>
      </c>
      <c r="C231" s="24">
        <f>'Summary TC'!C231</f>
        <v>0</v>
      </c>
      <c r="D231" s="236" t="s">
        <v>21</v>
      </c>
      <c r="E231" s="73">
        <f>SUMIF('WOW PMPM &amp; Agg'!$B$59:$B$67,SummaryTC_AP!$B230,'WOW PMPM &amp; Agg'!D$59:D$67)</f>
        <v>0</v>
      </c>
      <c r="F231" s="74">
        <f>SUMIF('WOW PMPM &amp; Agg'!$B$59:$B$67,SummaryTC_AP!$B230,'WOW PMPM &amp; Agg'!E$59:E$67)</f>
        <v>0</v>
      </c>
      <c r="G231" s="74">
        <f>SUMIF('WOW PMPM &amp; Agg'!$B$59:$B$67,SummaryTC_AP!$B230,'WOW PMPM &amp; Agg'!F$59:F$67)</f>
        <v>0</v>
      </c>
      <c r="H231" s="74">
        <f>SUMIF('WOW PMPM &amp; Agg'!$B$59:$B$67,SummaryTC_AP!$B230,'WOW PMPM &amp; Agg'!G$59:G$67)</f>
        <v>0</v>
      </c>
      <c r="I231" s="74">
        <f>SUMIF('WOW PMPM &amp; Agg'!$B$59:$B$67,SummaryTC_AP!$B230,'WOW PMPM &amp; Agg'!H$59:H$67)</f>
        <v>0</v>
      </c>
      <c r="J231" s="74">
        <f>SUMIF('WOW PMPM &amp; Agg'!$B$59:$B$67,SummaryTC_AP!$B230,'WOW PMPM &amp; Agg'!I$59:I$67)</f>
        <v>0</v>
      </c>
      <c r="K231" s="74">
        <f>SUMIF('WOW PMPM &amp; Agg'!$B$59:$B$67,SummaryTC_AP!$B230,'WOW PMPM &amp; Agg'!J$59:J$67)</f>
        <v>0</v>
      </c>
      <c r="L231" s="74">
        <f>SUMIF('WOW PMPM &amp; Agg'!$B$59:$B$67,SummaryTC_AP!$B230,'WOW PMPM &amp; Agg'!K$59:K$67)</f>
        <v>0</v>
      </c>
      <c r="M231" s="74">
        <f>SUMIF('WOW PMPM &amp; Agg'!$B$59:$B$67,SummaryTC_AP!$B230,'WOW PMPM &amp; Agg'!L$59:L$67)</f>
        <v>0</v>
      </c>
      <c r="N231" s="74">
        <f>SUMIF('WOW PMPM &amp; Agg'!$B$59:$B$67,SummaryTC_AP!$B230,'WOW PMPM &amp; Agg'!M$59:M$67)</f>
        <v>0</v>
      </c>
      <c r="O231" s="74">
        <f>SUMIF('WOW PMPM &amp; Agg'!$B$59:$B$67,SummaryTC_AP!$B230,'WOW PMPM &amp; Agg'!N$59:N$67)</f>
        <v>0</v>
      </c>
      <c r="P231" s="74">
        <f>SUMIF('WOW PMPM &amp; Agg'!$B$59:$B$67,SummaryTC_AP!$B230,'WOW PMPM &amp; Agg'!O$59:O$67)</f>
        <v>0</v>
      </c>
      <c r="Q231" s="74">
        <f>SUMIF('WOW PMPM &amp; Agg'!$B$59:$B$67,SummaryTC_AP!$B230,'WOW PMPM &amp; Agg'!P$59:P$67)</f>
        <v>0</v>
      </c>
      <c r="R231" s="74">
        <f>SUMIF('WOW PMPM &amp; Agg'!$B$59:$B$67,SummaryTC_AP!$B230,'WOW PMPM &amp; Agg'!Q$59:Q$67)</f>
        <v>0</v>
      </c>
      <c r="S231" s="74">
        <f>SUMIF('WOW PMPM &amp; Agg'!$B$59:$B$67,SummaryTC_AP!$B230,'WOW PMPM &amp; Agg'!R$59:R$67)</f>
        <v>0</v>
      </c>
      <c r="T231" s="74">
        <f>SUMIF('WOW PMPM &amp; Agg'!$B$59:$B$67,SummaryTC_AP!$B230,'WOW PMPM &amp; Agg'!S$59:S$67)</f>
        <v>0</v>
      </c>
      <c r="U231" s="74">
        <f>SUMIF('WOW PMPM &amp; Agg'!$B$59:$B$67,SummaryTC_AP!$B230,'WOW PMPM &amp; Agg'!T$59:T$67)</f>
        <v>0</v>
      </c>
      <c r="V231" s="74">
        <f>SUMIF('WOW PMPM &amp; Agg'!$B$59:$B$67,SummaryTC_AP!$B230,'WOW PMPM &amp; Agg'!U$59:U$67)</f>
        <v>0</v>
      </c>
      <c r="W231" s="74">
        <f>SUMIF('WOW PMPM &amp; Agg'!$B$59:$B$67,SummaryTC_AP!$B230,'WOW PMPM &amp; Agg'!V$59:V$67)</f>
        <v>0</v>
      </c>
      <c r="X231" s="74">
        <f>SUMIF('WOW PMPM &amp; Agg'!$B$59:$B$67,SummaryTC_AP!$B230,'WOW PMPM &amp; Agg'!W$59:W$67)</f>
        <v>0</v>
      </c>
      <c r="Y231" s="74">
        <f>SUMIF('WOW PMPM &amp; Agg'!$B$59:$B$67,SummaryTC_AP!$B230,'WOW PMPM &amp; Agg'!X$59:X$67)</f>
        <v>0</v>
      </c>
      <c r="Z231" s="74">
        <f>SUMIF('WOW PMPM &amp; Agg'!$B$59:$B$67,SummaryTC_AP!$B230,'WOW PMPM &amp; Agg'!Y$59:Y$67)</f>
        <v>0</v>
      </c>
      <c r="AA231" s="74">
        <f>SUMIF('WOW PMPM &amp; Agg'!$B$59:$B$67,SummaryTC_AP!$B230,'WOW PMPM &amp; Agg'!Z$59:Z$67)</f>
        <v>0</v>
      </c>
      <c r="AB231" s="74">
        <f>SUMIF('WOW PMPM &amp; Agg'!$B$59:$B$67,SummaryTC_AP!$B230,'WOW PMPM &amp; Agg'!AA$59:AA$67)</f>
        <v>0</v>
      </c>
      <c r="AC231" s="74">
        <f>SUMIF('WOW PMPM &amp; Agg'!$B$59:$B$67,SummaryTC_AP!$B230,'WOW PMPM &amp; Agg'!AB$59:AB$67)</f>
        <v>0</v>
      </c>
      <c r="AD231" s="74">
        <f>SUMIF('WOW PMPM &amp; Agg'!$B$59:$B$67,SummaryTC_AP!$B230,'WOW PMPM &amp; Agg'!AC$59:AC$67)</f>
        <v>0</v>
      </c>
      <c r="AE231" s="74">
        <f>SUMIF('WOW PMPM &amp; Agg'!$B$59:$B$67,SummaryTC_AP!$B230,'WOW PMPM &amp; Agg'!AD$59:AD$67)</f>
        <v>0</v>
      </c>
      <c r="AF231" s="74">
        <f>SUMIF('WOW PMPM &amp; Agg'!$B$59:$B$67,SummaryTC_AP!$B230,'WOW PMPM &amp; Agg'!AE$59:AE$67)</f>
        <v>0</v>
      </c>
      <c r="AG231" s="74">
        <f>SUMIF('WOW PMPM &amp; Agg'!$B$59:$B$67,SummaryTC_AP!$B230,'WOW PMPM &amp; Agg'!AF$59:AF$67)</f>
        <v>0</v>
      </c>
      <c r="AH231" s="277">
        <f>SUMIF('WOW PMPM &amp; Agg'!$B$59:$B$67,SummaryTC_AP!$B230,'WOW PMPM &amp; Agg'!AG$59:AG$67)</f>
        <v>0</v>
      </c>
      <c r="AI231" s="335"/>
    </row>
    <row r="232" spans="2:35" x14ac:dyDescent="0.2">
      <c r="B232" s="24">
        <f>'Summary TC'!B232</f>
        <v>0</v>
      </c>
      <c r="C232" s="24">
        <f>'Summary TC'!C232</f>
        <v>0</v>
      </c>
      <c r="D232" s="5" t="s">
        <v>22</v>
      </c>
      <c r="E232" s="75">
        <f>SUMIF('MemMon Total'!$B$10:$B$39,SummaryTC_AP!$B230,'MemMon Total'!D$10:D$39)</f>
        <v>0</v>
      </c>
      <c r="F232" s="76">
        <f>SUMIF('MemMon Total'!$B$10:$B$39,SummaryTC_AP!$B230,'MemMon Total'!E$10:E$39)</f>
        <v>0</v>
      </c>
      <c r="G232" s="76">
        <f>SUMIF('MemMon Total'!$B$10:$B$39,SummaryTC_AP!$B230,'MemMon Total'!F$10:F$39)</f>
        <v>0</v>
      </c>
      <c r="H232" s="76">
        <f>SUMIF('MemMon Total'!$B$10:$B$39,SummaryTC_AP!$B230,'MemMon Total'!G$10:G$39)</f>
        <v>0</v>
      </c>
      <c r="I232" s="76">
        <f>SUMIF('MemMon Total'!$B$10:$B$39,SummaryTC_AP!$B230,'MemMon Total'!H$10:H$39)</f>
        <v>0</v>
      </c>
      <c r="J232" s="76">
        <f>SUMIF('MemMon Total'!$B$10:$B$39,SummaryTC_AP!$B230,'MemMon Total'!I$10:I$39)</f>
        <v>0</v>
      </c>
      <c r="K232" s="76">
        <f>SUMIF('MemMon Total'!$B$10:$B$39,SummaryTC_AP!$B230,'MemMon Total'!J$10:J$39)</f>
        <v>0</v>
      </c>
      <c r="L232" s="76">
        <f>SUMIF('MemMon Total'!$B$10:$B$39,SummaryTC_AP!$B230,'MemMon Total'!K$10:K$39)</f>
        <v>0</v>
      </c>
      <c r="M232" s="76">
        <f>SUMIF('MemMon Total'!$B$10:$B$39,SummaryTC_AP!$B230,'MemMon Total'!L$10:L$39)</f>
        <v>0</v>
      </c>
      <c r="N232" s="76">
        <f>SUMIF('MemMon Total'!$B$10:$B$39,SummaryTC_AP!$B230,'MemMon Total'!M$10:M$39)</f>
        <v>0</v>
      </c>
      <c r="O232" s="76">
        <f>SUMIF('MemMon Total'!$B$10:$B$39,SummaryTC_AP!$B230,'MemMon Total'!N$10:N$39)</f>
        <v>0</v>
      </c>
      <c r="P232" s="76">
        <f>SUMIF('MemMon Total'!$B$10:$B$39,SummaryTC_AP!$B230,'MemMon Total'!O$10:O$39)</f>
        <v>0</v>
      </c>
      <c r="Q232" s="76">
        <f>SUMIF('MemMon Total'!$B$10:$B$39,SummaryTC_AP!$B230,'MemMon Total'!P$10:P$39)</f>
        <v>0</v>
      </c>
      <c r="R232" s="76">
        <f>SUMIF('MemMon Total'!$B$10:$B$39,SummaryTC_AP!$B230,'MemMon Total'!Q$10:Q$39)</f>
        <v>0</v>
      </c>
      <c r="S232" s="76">
        <f>SUMIF('MemMon Total'!$B$10:$B$39,SummaryTC_AP!$B230,'MemMon Total'!R$10:R$39)</f>
        <v>0</v>
      </c>
      <c r="T232" s="76">
        <f>SUMIF('MemMon Total'!$B$10:$B$39,SummaryTC_AP!$B230,'MemMon Total'!S$10:S$39)</f>
        <v>0</v>
      </c>
      <c r="U232" s="76">
        <f>SUMIF('MemMon Total'!$B$10:$B$39,SummaryTC_AP!$B230,'MemMon Total'!T$10:T$39)</f>
        <v>0</v>
      </c>
      <c r="V232" s="76">
        <f>SUMIF('MemMon Total'!$B$10:$B$39,SummaryTC_AP!$B230,'MemMon Total'!U$10:U$39)</f>
        <v>0</v>
      </c>
      <c r="W232" s="76">
        <f>SUMIF('MemMon Total'!$B$10:$B$39,SummaryTC_AP!$B230,'MemMon Total'!V$10:V$39)</f>
        <v>0</v>
      </c>
      <c r="X232" s="76">
        <f>SUMIF('MemMon Total'!$B$10:$B$39,SummaryTC_AP!$B230,'MemMon Total'!W$10:W$39)</f>
        <v>0</v>
      </c>
      <c r="Y232" s="76">
        <f>SUMIF('MemMon Total'!$B$10:$B$39,SummaryTC_AP!$B230,'MemMon Total'!X$10:X$39)</f>
        <v>0</v>
      </c>
      <c r="Z232" s="76">
        <f>SUMIF('MemMon Total'!$B$10:$B$39,SummaryTC_AP!$B230,'MemMon Total'!Y$10:Y$39)</f>
        <v>0</v>
      </c>
      <c r="AA232" s="76">
        <f>SUMIF('MemMon Total'!$B$10:$B$39,SummaryTC_AP!$B230,'MemMon Total'!Z$10:Z$39)</f>
        <v>0</v>
      </c>
      <c r="AB232" s="76">
        <f>SUMIF('MemMon Total'!$B$10:$B$39,SummaryTC_AP!$B230,'MemMon Total'!AA$10:AA$39)</f>
        <v>0</v>
      </c>
      <c r="AC232" s="76">
        <f>SUMIF('MemMon Total'!$B$10:$B$39,SummaryTC_AP!$B230,'MemMon Total'!AB$10:AB$39)</f>
        <v>0</v>
      </c>
      <c r="AD232" s="76">
        <f>SUMIF('MemMon Total'!$B$10:$B$39,SummaryTC_AP!$B230,'MemMon Total'!AC$10:AC$39)</f>
        <v>0</v>
      </c>
      <c r="AE232" s="76">
        <f>SUMIF('MemMon Total'!$B$10:$B$39,SummaryTC_AP!$B230,'MemMon Total'!AD$10:AD$39)</f>
        <v>0</v>
      </c>
      <c r="AF232" s="76">
        <f>SUMIF('MemMon Total'!$B$10:$B$39,SummaryTC_AP!$B230,'MemMon Total'!AE$10:AE$39)</f>
        <v>0</v>
      </c>
      <c r="AG232" s="76">
        <f>SUMIF('MemMon Total'!$B$10:$B$39,SummaryTC_AP!$B230,'MemMon Total'!AF$10:AF$39)</f>
        <v>0</v>
      </c>
      <c r="AH232" s="242">
        <f>SUMIF('MemMon Total'!$B$10:$B$39,SummaryTC_AP!$B230,'MemMon Total'!AG$10:AG$39)</f>
        <v>0</v>
      </c>
      <c r="AI232" s="232"/>
    </row>
    <row r="233" spans="2:35" x14ac:dyDescent="0.2">
      <c r="B233" s="24">
        <f>'Summary TC'!B233</f>
        <v>0</v>
      </c>
      <c r="C233" s="24">
        <f>'Summary TC'!C233</f>
        <v>0</v>
      </c>
      <c r="D233" s="5"/>
      <c r="E233" s="193"/>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338"/>
      <c r="AI233" s="232"/>
    </row>
    <row r="234" spans="2:35" x14ac:dyDescent="0.2">
      <c r="B234" s="24" t="str">
        <f>'Summary TC'!B234</f>
        <v/>
      </c>
      <c r="C234" s="24">
        <f>'Summary TC'!C234</f>
        <v>0</v>
      </c>
      <c r="D234" s="5" t="s">
        <v>20</v>
      </c>
      <c r="E234" s="192">
        <f>E235*E236</f>
        <v>0</v>
      </c>
      <c r="F234" s="99">
        <f t="shared" ref="F234:AC234" si="42">F235*F236</f>
        <v>0</v>
      </c>
      <c r="G234" s="99">
        <f t="shared" si="42"/>
        <v>0</v>
      </c>
      <c r="H234" s="99">
        <f t="shared" si="42"/>
        <v>0</v>
      </c>
      <c r="I234" s="99">
        <f t="shared" si="42"/>
        <v>0</v>
      </c>
      <c r="J234" s="99">
        <f t="shared" si="42"/>
        <v>0</v>
      </c>
      <c r="K234" s="99">
        <f t="shared" si="42"/>
        <v>0</v>
      </c>
      <c r="L234" s="99">
        <f t="shared" si="42"/>
        <v>0</v>
      </c>
      <c r="M234" s="99">
        <f t="shared" si="42"/>
        <v>0</v>
      </c>
      <c r="N234" s="99">
        <f t="shared" si="42"/>
        <v>0</v>
      </c>
      <c r="O234" s="99">
        <f t="shared" si="42"/>
        <v>0</v>
      </c>
      <c r="P234" s="99">
        <f t="shared" si="42"/>
        <v>0</v>
      </c>
      <c r="Q234" s="99">
        <f t="shared" si="42"/>
        <v>0</v>
      </c>
      <c r="R234" s="99">
        <f t="shared" si="42"/>
        <v>0</v>
      </c>
      <c r="S234" s="99">
        <f t="shared" si="42"/>
        <v>0</v>
      </c>
      <c r="T234" s="99">
        <f t="shared" si="42"/>
        <v>0</v>
      </c>
      <c r="U234" s="99">
        <f t="shared" si="42"/>
        <v>0</v>
      </c>
      <c r="V234" s="99">
        <f t="shared" si="42"/>
        <v>0</v>
      </c>
      <c r="W234" s="99">
        <f t="shared" si="42"/>
        <v>0</v>
      </c>
      <c r="X234" s="99">
        <f t="shared" si="42"/>
        <v>0</v>
      </c>
      <c r="Y234" s="99">
        <f t="shared" si="42"/>
        <v>0</v>
      </c>
      <c r="Z234" s="99">
        <f t="shared" si="42"/>
        <v>0</v>
      </c>
      <c r="AA234" s="99">
        <f t="shared" si="42"/>
        <v>0</v>
      </c>
      <c r="AB234" s="99">
        <f t="shared" si="42"/>
        <v>0</v>
      </c>
      <c r="AC234" s="99">
        <f t="shared" si="42"/>
        <v>0</v>
      </c>
      <c r="AD234" s="99">
        <f>AD235*AD236</f>
        <v>0</v>
      </c>
      <c r="AE234" s="99">
        <f>AE235*AE236</f>
        <v>0</v>
      </c>
      <c r="AF234" s="99">
        <f>AF235*AF236</f>
        <v>0</v>
      </c>
      <c r="AG234" s="99">
        <f>AG235*AG236</f>
        <v>0</v>
      </c>
      <c r="AH234" s="337">
        <f>AH235*AH236</f>
        <v>0</v>
      </c>
      <c r="AI234" s="232"/>
    </row>
    <row r="235" spans="2:35" s="137" customFormat="1" x14ac:dyDescent="0.2">
      <c r="B235" s="24">
        <f>'Summary TC'!B235</f>
        <v>0</v>
      </c>
      <c r="C235" s="24">
        <f>'Summary TC'!C235</f>
        <v>0</v>
      </c>
      <c r="D235" s="236" t="s">
        <v>21</v>
      </c>
      <c r="E235" s="73">
        <f>SUMIF('WOW PMPM &amp; Agg'!$B$59:$B$67,SummaryTC_AP!$B234,'WOW PMPM &amp; Agg'!D$59:D$67)</f>
        <v>0</v>
      </c>
      <c r="F235" s="74">
        <f>SUMIF('WOW PMPM &amp; Agg'!$B$59:$B$67,SummaryTC_AP!$B234,'WOW PMPM &amp; Agg'!E$59:E$67)</f>
        <v>0</v>
      </c>
      <c r="G235" s="74">
        <f>SUMIF('WOW PMPM &amp; Agg'!$B$59:$B$67,SummaryTC_AP!$B234,'WOW PMPM &amp; Agg'!F$59:F$67)</f>
        <v>0</v>
      </c>
      <c r="H235" s="74">
        <f>SUMIF('WOW PMPM &amp; Agg'!$B$59:$B$67,SummaryTC_AP!$B234,'WOW PMPM &amp; Agg'!G$59:G$67)</f>
        <v>0</v>
      </c>
      <c r="I235" s="74">
        <f>SUMIF('WOW PMPM &amp; Agg'!$B$59:$B$67,SummaryTC_AP!$B234,'WOW PMPM &amp; Agg'!H$59:H$67)</f>
        <v>0</v>
      </c>
      <c r="J235" s="74">
        <f>SUMIF('WOW PMPM &amp; Agg'!$B$59:$B$67,SummaryTC_AP!$B234,'WOW PMPM &amp; Agg'!I$59:I$67)</f>
        <v>0</v>
      </c>
      <c r="K235" s="74">
        <f>SUMIF('WOW PMPM &amp; Agg'!$B$59:$B$67,SummaryTC_AP!$B234,'WOW PMPM &amp; Agg'!J$59:J$67)</f>
        <v>0</v>
      </c>
      <c r="L235" s="74">
        <f>SUMIF('WOW PMPM &amp; Agg'!$B$59:$B$67,SummaryTC_AP!$B234,'WOW PMPM &amp; Agg'!K$59:K$67)</f>
        <v>0</v>
      </c>
      <c r="M235" s="74">
        <f>SUMIF('WOW PMPM &amp; Agg'!$B$59:$B$67,SummaryTC_AP!$B234,'WOW PMPM &amp; Agg'!L$59:L$67)</f>
        <v>0</v>
      </c>
      <c r="N235" s="74">
        <f>SUMIF('WOW PMPM &amp; Agg'!$B$59:$B$67,SummaryTC_AP!$B234,'WOW PMPM &amp; Agg'!M$59:M$67)</f>
        <v>0</v>
      </c>
      <c r="O235" s="74">
        <f>SUMIF('WOW PMPM &amp; Agg'!$B$59:$B$67,SummaryTC_AP!$B234,'WOW PMPM &amp; Agg'!N$59:N$67)</f>
        <v>0</v>
      </c>
      <c r="P235" s="74">
        <f>SUMIF('WOW PMPM &amp; Agg'!$B$59:$B$67,SummaryTC_AP!$B234,'WOW PMPM &amp; Agg'!O$59:O$67)</f>
        <v>0</v>
      </c>
      <c r="Q235" s="74">
        <f>SUMIF('WOW PMPM &amp; Agg'!$B$59:$B$67,SummaryTC_AP!$B234,'WOW PMPM &amp; Agg'!P$59:P$67)</f>
        <v>0</v>
      </c>
      <c r="R235" s="74">
        <f>SUMIF('WOW PMPM &amp; Agg'!$B$59:$B$67,SummaryTC_AP!$B234,'WOW PMPM &amp; Agg'!Q$59:Q$67)</f>
        <v>0</v>
      </c>
      <c r="S235" s="74">
        <f>SUMIF('WOW PMPM &amp; Agg'!$B$59:$B$67,SummaryTC_AP!$B234,'WOW PMPM &amp; Agg'!R$59:R$67)</f>
        <v>0</v>
      </c>
      <c r="T235" s="74">
        <f>SUMIF('WOW PMPM &amp; Agg'!$B$59:$B$67,SummaryTC_AP!$B234,'WOW PMPM &amp; Agg'!S$59:S$67)</f>
        <v>0</v>
      </c>
      <c r="U235" s="74">
        <f>SUMIF('WOW PMPM &amp; Agg'!$B$59:$B$67,SummaryTC_AP!$B234,'WOW PMPM &amp; Agg'!T$59:T$67)</f>
        <v>0</v>
      </c>
      <c r="V235" s="74">
        <f>SUMIF('WOW PMPM &amp; Agg'!$B$59:$B$67,SummaryTC_AP!$B234,'WOW PMPM &amp; Agg'!U$59:U$67)</f>
        <v>0</v>
      </c>
      <c r="W235" s="74">
        <f>SUMIF('WOW PMPM &amp; Agg'!$B$59:$B$67,SummaryTC_AP!$B234,'WOW PMPM &amp; Agg'!V$59:V$67)</f>
        <v>0</v>
      </c>
      <c r="X235" s="74">
        <f>SUMIF('WOW PMPM &amp; Agg'!$B$59:$B$67,SummaryTC_AP!$B234,'WOW PMPM &amp; Agg'!W$59:W$67)</f>
        <v>0</v>
      </c>
      <c r="Y235" s="74">
        <f>SUMIF('WOW PMPM &amp; Agg'!$B$59:$B$67,SummaryTC_AP!$B234,'WOW PMPM &amp; Agg'!X$59:X$67)</f>
        <v>0</v>
      </c>
      <c r="Z235" s="74">
        <f>SUMIF('WOW PMPM &amp; Agg'!$B$59:$B$67,SummaryTC_AP!$B234,'WOW PMPM &amp; Agg'!Y$59:Y$67)</f>
        <v>0</v>
      </c>
      <c r="AA235" s="74">
        <f>SUMIF('WOW PMPM &amp; Agg'!$B$59:$B$67,SummaryTC_AP!$B234,'WOW PMPM &amp; Agg'!Z$59:Z$67)</f>
        <v>0</v>
      </c>
      <c r="AB235" s="74">
        <f>SUMIF('WOW PMPM &amp; Agg'!$B$59:$B$67,SummaryTC_AP!$B234,'WOW PMPM &amp; Agg'!AA$59:AA$67)</f>
        <v>0</v>
      </c>
      <c r="AC235" s="74">
        <f>SUMIF('WOW PMPM &amp; Agg'!$B$59:$B$67,SummaryTC_AP!$B234,'WOW PMPM &amp; Agg'!AB$59:AB$67)</f>
        <v>0</v>
      </c>
      <c r="AD235" s="74">
        <f>SUMIF('WOW PMPM &amp; Agg'!$B$59:$B$67,SummaryTC_AP!$B234,'WOW PMPM &amp; Agg'!AC$59:AC$67)</f>
        <v>0</v>
      </c>
      <c r="AE235" s="74">
        <f>SUMIF('WOW PMPM &amp; Agg'!$B$59:$B$67,SummaryTC_AP!$B234,'WOW PMPM &amp; Agg'!AD$59:AD$67)</f>
        <v>0</v>
      </c>
      <c r="AF235" s="74">
        <f>SUMIF('WOW PMPM &amp; Agg'!$B$59:$B$67,SummaryTC_AP!$B234,'WOW PMPM &amp; Agg'!AE$59:AE$67)</f>
        <v>0</v>
      </c>
      <c r="AG235" s="74">
        <f>SUMIF('WOW PMPM &amp; Agg'!$B$59:$B$67,SummaryTC_AP!$B234,'WOW PMPM &amp; Agg'!AF$59:AF$67)</f>
        <v>0</v>
      </c>
      <c r="AH235" s="277">
        <f>SUMIF('WOW PMPM &amp; Agg'!$B$59:$B$67,SummaryTC_AP!$B234,'WOW PMPM &amp; Agg'!AG$59:AG$67)</f>
        <v>0</v>
      </c>
      <c r="AI235" s="335"/>
    </row>
    <row r="236" spans="2:35" x14ac:dyDescent="0.2">
      <c r="B236" s="24">
        <f>'Summary TC'!B236</f>
        <v>0</v>
      </c>
      <c r="C236" s="24">
        <f>'Summary TC'!C236</f>
        <v>0</v>
      </c>
      <c r="D236" s="5" t="s">
        <v>22</v>
      </c>
      <c r="E236" s="75">
        <f>SUMIF('MemMon Total'!$B$10:$B$39,SummaryTC_AP!$B234,'MemMon Total'!D$10:D$39)</f>
        <v>0</v>
      </c>
      <c r="F236" s="76">
        <f>SUMIF('MemMon Total'!$B$10:$B$39,SummaryTC_AP!$B234,'MemMon Total'!E$10:E$39)</f>
        <v>0</v>
      </c>
      <c r="G236" s="76">
        <f>SUMIF('MemMon Total'!$B$10:$B$39,SummaryTC_AP!$B234,'MemMon Total'!F$10:F$39)</f>
        <v>0</v>
      </c>
      <c r="H236" s="76">
        <f>SUMIF('MemMon Total'!$B$10:$B$39,SummaryTC_AP!$B234,'MemMon Total'!G$10:G$39)</f>
        <v>0</v>
      </c>
      <c r="I236" s="76">
        <f>SUMIF('MemMon Total'!$B$10:$B$39,SummaryTC_AP!$B234,'MemMon Total'!H$10:H$39)</f>
        <v>0</v>
      </c>
      <c r="J236" s="76">
        <f>SUMIF('MemMon Total'!$B$10:$B$39,SummaryTC_AP!$B234,'MemMon Total'!I$10:I$39)</f>
        <v>0</v>
      </c>
      <c r="K236" s="76">
        <f>SUMIF('MemMon Total'!$B$10:$B$39,SummaryTC_AP!$B234,'MemMon Total'!J$10:J$39)</f>
        <v>0</v>
      </c>
      <c r="L236" s="76">
        <f>SUMIF('MemMon Total'!$B$10:$B$39,SummaryTC_AP!$B234,'MemMon Total'!K$10:K$39)</f>
        <v>0</v>
      </c>
      <c r="M236" s="76">
        <f>SUMIF('MemMon Total'!$B$10:$B$39,SummaryTC_AP!$B234,'MemMon Total'!L$10:L$39)</f>
        <v>0</v>
      </c>
      <c r="N236" s="76">
        <f>SUMIF('MemMon Total'!$B$10:$B$39,SummaryTC_AP!$B234,'MemMon Total'!M$10:M$39)</f>
        <v>0</v>
      </c>
      <c r="O236" s="76">
        <f>SUMIF('MemMon Total'!$B$10:$B$39,SummaryTC_AP!$B234,'MemMon Total'!N$10:N$39)</f>
        <v>0</v>
      </c>
      <c r="P236" s="76">
        <f>SUMIF('MemMon Total'!$B$10:$B$39,SummaryTC_AP!$B234,'MemMon Total'!O$10:O$39)</f>
        <v>0</v>
      </c>
      <c r="Q236" s="76">
        <f>SUMIF('MemMon Total'!$B$10:$B$39,SummaryTC_AP!$B234,'MemMon Total'!P$10:P$39)</f>
        <v>0</v>
      </c>
      <c r="R236" s="76">
        <f>SUMIF('MemMon Total'!$B$10:$B$39,SummaryTC_AP!$B234,'MemMon Total'!Q$10:Q$39)</f>
        <v>0</v>
      </c>
      <c r="S236" s="76">
        <f>SUMIF('MemMon Total'!$B$10:$B$39,SummaryTC_AP!$B234,'MemMon Total'!R$10:R$39)</f>
        <v>0</v>
      </c>
      <c r="T236" s="76">
        <f>SUMIF('MemMon Total'!$B$10:$B$39,SummaryTC_AP!$B234,'MemMon Total'!S$10:S$39)</f>
        <v>0</v>
      </c>
      <c r="U236" s="76">
        <f>SUMIF('MemMon Total'!$B$10:$B$39,SummaryTC_AP!$B234,'MemMon Total'!T$10:T$39)</f>
        <v>0</v>
      </c>
      <c r="V236" s="76">
        <f>SUMIF('MemMon Total'!$B$10:$B$39,SummaryTC_AP!$B234,'MemMon Total'!U$10:U$39)</f>
        <v>0</v>
      </c>
      <c r="W236" s="76">
        <f>SUMIF('MemMon Total'!$B$10:$B$39,SummaryTC_AP!$B234,'MemMon Total'!V$10:V$39)</f>
        <v>0</v>
      </c>
      <c r="X236" s="76">
        <f>SUMIF('MemMon Total'!$B$10:$B$39,SummaryTC_AP!$B234,'MemMon Total'!W$10:W$39)</f>
        <v>0</v>
      </c>
      <c r="Y236" s="76">
        <f>SUMIF('MemMon Total'!$B$10:$B$39,SummaryTC_AP!$B234,'MemMon Total'!X$10:X$39)</f>
        <v>0</v>
      </c>
      <c r="Z236" s="76">
        <f>SUMIF('MemMon Total'!$B$10:$B$39,SummaryTC_AP!$B234,'MemMon Total'!Y$10:Y$39)</f>
        <v>0</v>
      </c>
      <c r="AA236" s="76">
        <f>SUMIF('MemMon Total'!$B$10:$B$39,SummaryTC_AP!$B234,'MemMon Total'!Z$10:Z$39)</f>
        <v>0</v>
      </c>
      <c r="AB236" s="76">
        <f>SUMIF('MemMon Total'!$B$10:$B$39,SummaryTC_AP!$B234,'MemMon Total'!AA$10:AA$39)</f>
        <v>0</v>
      </c>
      <c r="AC236" s="76">
        <f>SUMIF('MemMon Total'!$B$10:$B$39,SummaryTC_AP!$B234,'MemMon Total'!AB$10:AB$39)</f>
        <v>0</v>
      </c>
      <c r="AD236" s="76">
        <f>SUMIF('MemMon Total'!$B$10:$B$39,SummaryTC_AP!$B234,'MemMon Total'!AC$10:AC$39)</f>
        <v>0</v>
      </c>
      <c r="AE236" s="76">
        <f>SUMIF('MemMon Total'!$B$10:$B$39,SummaryTC_AP!$B234,'MemMon Total'!AD$10:AD$39)</f>
        <v>0</v>
      </c>
      <c r="AF236" s="76">
        <f>SUMIF('MemMon Total'!$B$10:$B$39,SummaryTC_AP!$B234,'MemMon Total'!AE$10:AE$39)</f>
        <v>0</v>
      </c>
      <c r="AG236" s="76">
        <f>SUMIF('MemMon Total'!$B$10:$B$39,SummaryTC_AP!$B234,'MemMon Total'!AF$10:AF$39)</f>
        <v>0</v>
      </c>
      <c r="AH236" s="242">
        <f>SUMIF('MemMon Total'!$B$10:$B$39,SummaryTC_AP!$B234,'MemMon Total'!AG$10:AG$39)</f>
        <v>0</v>
      </c>
      <c r="AI236" s="232"/>
    </row>
    <row r="237" spans="2:35" x14ac:dyDescent="0.2">
      <c r="B237" s="24">
        <f>'Summary TC'!B237</f>
        <v>0</v>
      </c>
      <c r="C237" s="24">
        <f>'Summary TC'!C237</f>
        <v>0</v>
      </c>
      <c r="D237" s="5"/>
      <c r="E237" s="193"/>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338"/>
      <c r="AI237" s="232"/>
    </row>
    <row r="238" spans="2:35" x14ac:dyDescent="0.2">
      <c r="B238" s="24" t="str">
        <f>'Summary TC'!B238</f>
        <v/>
      </c>
      <c r="C238" s="24">
        <f>'Summary TC'!C238</f>
        <v>0</v>
      </c>
      <c r="D238" s="5" t="s">
        <v>20</v>
      </c>
      <c r="E238" s="192">
        <f>E239*E240</f>
        <v>0</v>
      </c>
      <c r="F238" s="99">
        <f t="shared" ref="F238:AC238" si="43">F239*F240</f>
        <v>0</v>
      </c>
      <c r="G238" s="99">
        <f t="shared" si="43"/>
        <v>0</v>
      </c>
      <c r="H238" s="99">
        <f t="shared" si="43"/>
        <v>0</v>
      </c>
      <c r="I238" s="99">
        <f t="shared" si="43"/>
        <v>0</v>
      </c>
      <c r="J238" s="99">
        <f t="shared" si="43"/>
        <v>0</v>
      </c>
      <c r="K238" s="99">
        <f t="shared" si="43"/>
        <v>0</v>
      </c>
      <c r="L238" s="99">
        <f t="shared" si="43"/>
        <v>0</v>
      </c>
      <c r="M238" s="99">
        <f t="shared" si="43"/>
        <v>0</v>
      </c>
      <c r="N238" s="99">
        <f t="shared" si="43"/>
        <v>0</v>
      </c>
      <c r="O238" s="99">
        <f t="shared" si="43"/>
        <v>0</v>
      </c>
      <c r="P238" s="99">
        <f t="shared" si="43"/>
        <v>0</v>
      </c>
      <c r="Q238" s="99">
        <f t="shared" si="43"/>
        <v>0</v>
      </c>
      <c r="R238" s="99">
        <f t="shared" si="43"/>
        <v>0</v>
      </c>
      <c r="S238" s="99">
        <f t="shared" si="43"/>
        <v>0</v>
      </c>
      <c r="T238" s="99">
        <f t="shared" si="43"/>
        <v>0</v>
      </c>
      <c r="U238" s="99">
        <f t="shared" si="43"/>
        <v>0</v>
      </c>
      <c r="V238" s="99">
        <f t="shared" si="43"/>
        <v>0</v>
      </c>
      <c r="W238" s="99">
        <f t="shared" si="43"/>
        <v>0</v>
      </c>
      <c r="X238" s="99">
        <f t="shared" si="43"/>
        <v>0</v>
      </c>
      <c r="Y238" s="99">
        <f t="shared" si="43"/>
        <v>0</v>
      </c>
      <c r="Z238" s="99">
        <f t="shared" si="43"/>
        <v>0</v>
      </c>
      <c r="AA238" s="99">
        <f t="shared" si="43"/>
        <v>0</v>
      </c>
      <c r="AB238" s="99">
        <f t="shared" si="43"/>
        <v>0</v>
      </c>
      <c r="AC238" s="99">
        <f t="shared" si="43"/>
        <v>0</v>
      </c>
      <c r="AD238" s="99">
        <f>AD239*AD240</f>
        <v>0</v>
      </c>
      <c r="AE238" s="99">
        <f>AE239*AE240</f>
        <v>0</v>
      </c>
      <c r="AF238" s="99">
        <f>AF239*AF240</f>
        <v>0</v>
      </c>
      <c r="AG238" s="99">
        <f>AG239*AG240</f>
        <v>0</v>
      </c>
      <c r="AH238" s="337">
        <f>AH239*AH240</f>
        <v>0</v>
      </c>
      <c r="AI238" s="232"/>
    </row>
    <row r="239" spans="2:35" s="137" customFormat="1" x14ac:dyDescent="0.2">
      <c r="B239" s="24">
        <f>'Summary TC'!B239</f>
        <v>0</v>
      </c>
      <c r="C239" s="24">
        <f>'Summary TC'!C239</f>
        <v>0</v>
      </c>
      <c r="D239" s="236" t="s">
        <v>21</v>
      </c>
      <c r="E239" s="73">
        <f>SUMIF('WOW PMPM &amp; Agg'!$B$59:$B$67,SummaryTC_AP!$B238,'WOW PMPM &amp; Agg'!D$59:D$67)</f>
        <v>0</v>
      </c>
      <c r="F239" s="74">
        <f>SUMIF('WOW PMPM &amp; Agg'!$B$59:$B$67,SummaryTC_AP!$B238,'WOW PMPM &amp; Agg'!E$59:E$67)</f>
        <v>0</v>
      </c>
      <c r="G239" s="74">
        <f>SUMIF('WOW PMPM &amp; Agg'!$B$59:$B$67,SummaryTC_AP!$B238,'WOW PMPM &amp; Agg'!F$59:F$67)</f>
        <v>0</v>
      </c>
      <c r="H239" s="74">
        <f>SUMIF('WOW PMPM &amp; Agg'!$B$59:$B$67,SummaryTC_AP!$B238,'WOW PMPM &amp; Agg'!G$59:G$67)</f>
        <v>0</v>
      </c>
      <c r="I239" s="74">
        <f>SUMIF('WOW PMPM &amp; Agg'!$B$59:$B$67,SummaryTC_AP!$B238,'WOW PMPM &amp; Agg'!H$59:H$67)</f>
        <v>0</v>
      </c>
      <c r="J239" s="74">
        <f>SUMIF('WOW PMPM &amp; Agg'!$B$59:$B$67,SummaryTC_AP!$B238,'WOW PMPM &amp; Agg'!I$59:I$67)</f>
        <v>0</v>
      </c>
      <c r="K239" s="74">
        <f>SUMIF('WOW PMPM &amp; Agg'!$B$59:$B$67,SummaryTC_AP!$B238,'WOW PMPM &amp; Agg'!J$59:J$67)</f>
        <v>0</v>
      </c>
      <c r="L239" s="74">
        <f>SUMIF('WOW PMPM &amp; Agg'!$B$59:$B$67,SummaryTC_AP!$B238,'WOW PMPM &amp; Agg'!K$59:K$67)</f>
        <v>0</v>
      </c>
      <c r="M239" s="74">
        <f>SUMIF('WOW PMPM &amp; Agg'!$B$59:$B$67,SummaryTC_AP!$B238,'WOW PMPM &amp; Agg'!L$59:L$67)</f>
        <v>0</v>
      </c>
      <c r="N239" s="74">
        <f>SUMIF('WOW PMPM &amp; Agg'!$B$59:$B$67,SummaryTC_AP!$B238,'WOW PMPM &amp; Agg'!M$59:M$67)</f>
        <v>0</v>
      </c>
      <c r="O239" s="74">
        <f>SUMIF('WOW PMPM &amp; Agg'!$B$59:$B$67,SummaryTC_AP!$B238,'WOW PMPM &amp; Agg'!N$59:N$67)</f>
        <v>0</v>
      </c>
      <c r="P239" s="74">
        <f>SUMIF('WOW PMPM &amp; Agg'!$B$59:$B$67,SummaryTC_AP!$B238,'WOW PMPM &amp; Agg'!O$59:O$67)</f>
        <v>0</v>
      </c>
      <c r="Q239" s="74">
        <f>SUMIF('WOW PMPM &amp; Agg'!$B$59:$B$67,SummaryTC_AP!$B238,'WOW PMPM &amp; Agg'!P$59:P$67)</f>
        <v>0</v>
      </c>
      <c r="R239" s="74">
        <f>SUMIF('WOW PMPM &amp; Agg'!$B$59:$B$67,SummaryTC_AP!$B238,'WOW PMPM &amp; Agg'!Q$59:Q$67)</f>
        <v>0</v>
      </c>
      <c r="S239" s="74">
        <f>SUMIF('WOW PMPM &amp; Agg'!$B$59:$B$67,SummaryTC_AP!$B238,'WOW PMPM &amp; Agg'!R$59:R$67)</f>
        <v>0</v>
      </c>
      <c r="T239" s="74">
        <f>SUMIF('WOW PMPM &amp; Agg'!$B$59:$B$67,SummaryTC_AP!$B238,'WOW PMPM &amp; Agg'!S$59:S$67)</f>
        <v>0</v>
      </c>
      <c r="U239" s="74">
        <f>SUMIF('WOW PMPM &amp; Agg'!$B$59:$B$67,SummaryTC_AP!$B238,'WOW PMPM &amp; Agg'!T$59:T$67)</f>
        <v>0</v>
      </c>
      <c r="V239" s="74">
        <f>SUMIF('WOW PMPM &amp; Agg'!$B$59:$B$67,SummaryTC_AP!$B238,'WOW PMPM &amp; Agg'!U$59:U$67)</f>
        <v>0</v>
      </c>
      <c r="W239" s="74">
        <f>SUMIF('WOW PMPM &amp; Agg'!$B$59:$B$67,SummaryTC_AP!$B238,'WOW PMPM &amp; Agg'!V$59:V$67)</f>
        <v>0</v>
      </c>
      <c r="X239" s="74">
        <f>SUMIF('WOW PMPM &amp; Agg'!$B$59:$B$67,SummaryTC_AP!$B238,'WOW PMPM &amp; Agg'!W$59:W$67)</f>
        <v>0</v>
      </c>
      <c r="Y239" s="74">
        <f>SUMIF('WOW PMPM &amp; Agg'!$B$59:$B$67,SummaryTC_AP!$B238,'WOW PMPM &amp; Agg'!X$59:X$67)</f>
        <v>0</v>
      </c>
      <c r="Z239" s="74">
        <f>SUMIF('WOW PMPM &amp; Agg'!$B$59:$B$67,SummaryTC_AP!$B238,'WOW PMPM &amp; Agg'!Y$59:Y$67)</f>
        <v>0</v>
      </c>
      <c r="AA239" s="74">
        <f>SUMIF('WOW PMPM &amp; Agg'!$B$59:$B$67,SummaryTC_AP!$B238,'WOW PMPM &amp; Agg'!Z$59:Z$67)</f>
        <v>0</v>
      </c>
      <c r="AB239" s="74">
        <f>SUMIF('WOW PMPM &amp; Agg'!$B$59:$B$67,SummaryTC_AP!$B238,'WOW PMPM &amp; Agg'!AA$59:AA$67)</f>
        <v>0</v>
      </c>
      <c r="AC239" s="74">
        <f>SUMIF('WOW PMPM &amp; Agg'!$B$59:$B$67,SummaryTC_AP!$B238,'WOW PMPM &amp; Agg'!AB$59:AB$67)</f>
        <v>0</v>
      </c>
      <c r="AD239" s="74">
        <f>SUMIF('WOW PMPM &amp; Agg'!$B$59:$B$67,SummaryTC_AP!$B238,'WOW PMPM &amp; Agg'!AC$59:AC$67)</f>
        <v>0</v>
      </c>
      <c r="AE239" s="74">
        <f>SUMIF('WOW PMPM &amp; Agg'!$B$59:$B$67,SummaryTC_AP!$B238,'WOW PMPM &amp; Agg'!AD$59:AD$67)</f>
        <v>0</v>
      </c>
      <c r="AF239" s="74">
        <f>SUMIF('WOW PMPM &amp; Agg'!$B$59:$B$67,SummaryTC_AP!$B238,'WOW PMPM &amp; Agg'!AE$59:AE$67)</f>
        <v>0</v>
      </c>
      <c r="AG239" s="74">
        <f>SUMIF('WOW PMPM &amp; Agg'!$B$59:$B$67,SummaryTC_AP!$B238,'WOW PMPM &amp; Agg'!AF$59:AF$67)</f>
        <v>0</v>
      </c>
      <c r="AH239" s="277">
        <f>SUMIF('WOW PMPM &amp; Agg'!$B$59:$B$67,SummaryTC_AP!$B238,'WOW PMPM &amp; Agg'!AG$59:AG$67)</f>
        <v>0</v>
      </c>
      <c r="AI239" s="335"/>
    </row>
    <row r="240" spans="2:35" x14ac:dyDescent="0.2">
      <c r="B240" s="24">
        <f>'Summary TC'!B240</f>
        <v>0</v>
      </c>
      <c r="C240" s="24">
        <f>'Summary TC'!C240</f>
        <v>0</v>
      </c>
      <c r="D240" s="5" t="s">
        <v>22</v>
      </c>
      <c r="E240" s="75">
        <f>SUMIF('MemMon Total'!$B$10:$B$39,SummaryTC_AP!$B238,'MemMon Total'!D$10:D$39)</f>
        <v>0</v>
      </c>
      <c r="F240" s="76">
        <f>SUMIF('MemMon Total'!$B$10:$B$39,SummaryTC_AP!$B238,'MemMon Total'!E$10:E$39)</f>
        <v>0</v>
      </c>
      <c r="G240" s="76">
        <f>SUMIF('MemMon Total'!$B$10:$B$39,SummaryTC_AP!$B238,'MemMon Total'!F$10:F$39)</f>
        <v>0</v>
      </c>
      <c r="H240" s="76">
        <f>SUMIF('MemMon Total'!$B$10:$B$39,SummaryTC_AP!$B238,'MemMon Total'!G$10:G$39)</f>
        <v>0</v>
      </c>
      <c r="I240" s="76">
        <f>SUMIF('MemMon Total'!$B$10:$B$39,SummaryTC_AP!$B238,'MemMon Total'!H$10:H$39)</f>
        <v>0</v>
      </c>
      <c r="J240" s="76">
        <f>SUMIF('MemMon Total'!$B$10:$B$39,SummaryTC_AP!$B238,'MemMon Total'!I$10:I$39)</f>
        <v>0</v>
      </c>
      <c r="K240" s="76">
        <f>SUMIF('MemMon Total'!$B$10:$B$39,SummaryTC_AP!$B238,'MemMon Total'!J$10:J$39)</f>
        <v>0</v>
      </c>
      <c r="L240" s="76">
        <f>SUMIF('MemMon Total'!$B$10:$B$39,SummaryTC_AP!$B238,'MemMon Total'!K$10:K$39)</f>
        <v>0</v>
      </c>
      <c r="M240" s="76">
        <f>SUMIF('MemMon Total'!$B$10:$B$39,SummaryTC_AP!$B238,'MemMon Total'!L$10:L$39)</f>
        <v>0</v>
      </c>
      <c r="N240" s="76">
        <f>SUMIF('MemMon Total'!$B$10:$B$39,SummaryTC_AP!$B238,'MemMon Total'!M$10:M$39)</f>
        <v>0</v>
      </c>
      <c r="O240" s="76">
        <f>SUMIF('MemMon Total'!$B$10:$B$39,SummaryTC_AP!$B238,'MemMon Total'!N$10:N$39)</f>
        <v>0</v>
      </c>
      <c r="P240" s="76">
        <f>SUMIF('MemMon Total'!$B$10:$B$39,SummaryTC_AP!$B238,'MemMon Total'!O$10:O$39)</f>
        <v>0</v>
      </c>
      <c r="Q240" s="76">
        <f>SUMIF('MemMon Total'!$B$10:$B$39,SummaryTC_AP!$B238,'MemMon Total'!P$10:P$39)</f>
        <v>0</v>
      </c>
      <c r="R240" s="76">
        <f>SUMIF('MemMon Total'!$B$10:$B$39,SummaryTC_AP!$B238,'MemMon Total'!Q$10:Q$39)</f>
        <v>0</v>
      </c>
      <c r="S240" s="76">
        <f>SUMIF('MemMon Total'!$B$10:$B$39,SummaryTC_AP!$B238,'MemMon Total'!R$10:R$39)</f>
        <v>0</v>
      </c>
      <c r="T240" s="76">
        <f>SUMIF('MemMon Total'!$B$10:$B$39,SummaryTC_AP!$B238,'MemMon Total'!S$10:S$39)</f>
        <v>0</v>
      </c>
      <c r="U240" s="76">
        <f>SUMIF('MemMon Total'!$B$10:$B$39,SummaryTC_AP!$B238,'MemMon Total'!T$10:T$39)</f>
        <v>0</v>
      </c>
      <c r="V240" s="76">
        <f>SUMIF('MemMon Total'!$B$10:$B$39,SummaryTC_AP!$B238,'MemMon Total'!U$10:U$39)</f>
        <v>0</v>
      </c>
      <c r="W240" s="76">
        <f>SUMIF('MemMon Total'!$B$10:$B$39,SummaryTC_AP!$B238,'MemMon Total'!V$10:V$39)</f>
        <v>0</v>
      </c>
      <c r="X240" s="76">
        <f>SUMIF('MemMon Total'!$B$10:$B$39,SummaryTC_AP!$B238,'MemMon Total'!W$10:W$39)</f>
        <v>0</v>
      </c>
      <c r="Y240" s="76">
        <f>SUMIF('MemMon Total'!$B$10:$B$39,SummaryTC_AP!$B238,'MemMon Total'!X$10:X$39)</f>
        <v>0</v>
      </c>
      <c r="Z240" s="76">
        <f>SUMIF('MemMon Total'!$B$10:$B$39,SummaryTC_AP!$B238,'MemMon Total'!Y$10:Y$39)</f>
        <v>0</v>
      </c>
      <c r="AA240" s="76">
        <f>SUMIF('MemMon Total'!$B$10:$B$39,SummaryTC_AP!$B238,'MemMon Total'!Z$10:Z$39)</f>
        <v>0</v>
      </c>
      <c r="AB240" s="76">
        <f>SUMIF('MemMon Total'!$B$10:$B$39,SummaryTC_AP!$B238,'MemMon Total'!AA$10:AA$39)</f>
        <v>0</v>
      </c>
      <c r="AC240" s="76">
        <f>SUMIF('MemMon Total'!$B$10:$B$39,SummaryTC_AP!$B238,'MemMon Total'!AB$10:AB$39)</f>
        <v>0</v>
      </c>
      <c r="AD240" s="76">
        <f>SUMIF('MemMon Total'!$B$10:$B$39,SummaryTC_AP!$B238,'MemMon Total'!AC$10:AC$39)</f>
        <v>0</v>
      </c>
      <c r="AE240" s="76">
        <f>SUMIF('MemMon Total'!$B$10:$B$39,SummaryTC_AP!$B238,'MemMon Total'!AD$10:AD$39)</f>
        <v>0</v>
      </c>
      <c r="AF240" s="76">
        <f>SUMIF('MemMon Total'!$B$10:$B$39,SummaryTC_AP!$B238,'MemMon Total'!AE$10:AE$39)</f>
        <v>0</v>
      </c>
      <c r="AG240" s="76">
        <f>SUMIF('MemMon Total'!$B$10:$B$39,SummaryTC_AP!$B238,'MemMon Total'!AF$10:AF$39)</f>
        <v>0</v>
      </c>
      <c r="AH240" s="242">
        <f>SUMIF('MemMon Total'!$B$10:$B$39,SummaryTC_AP!$B238,'MemMon Total'!AG$10:AG$39)</f>
        <v>0</v>
      </c>
      <c r="AI240" s="232"/>
    </row>
    <row r="241" spans="2:35" x14ac:dyDescent="0.2">
      <c r="B241" s="24">
        <f>'Summary TC'!B241</f>
        <v>0</v>
      </c>
      <c r="C241" s="24">
        <f>'Summary TC'!C241</f>
        <v>0</v>
      </c>
      <c r="D241" s="5"/>
      <c r="E241" s="193"/>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338"/>
      <c r="AI241" s="232"/>
    </row>
    <row r="242" spans="2:35" x14ac:dyDescent="0.2">
      <c r="B242" s="24" t="str">
        <f>'Summary TC'!B242</f>
        <v>Hypothetical 2 Aggregate</v>
      </c>
      <c r="C242" s="24">
        <f>'Summary TC'!C242</f>
        <v>0</v>
      </c>
      <c r="D242" s="5"/>
      <c r="E242" s="193"/>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338"/>
      <c r="AI242" s="232"/>
    </row>
    <row r="243" spans="2:35" x14ac:dyDescent="0.2">
      <c r="B243" s="24">
        <f>'Summary TC'!B243</f>
        <v>0</v>
      </c>
      <c r="C243" s="24">
        <f>'Summary TC'!C243</f>
        <v>0</v>
      </c>
      <c r="D243" s="5"/>
      <c r="E243" s="193"/>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338"/>
      <c r="AI243" s="232"/>
    </row>
    <row r="244" spans="2:35" x14ac:dyDescent="0.2">
      <c r="B244" s="24">
        <f>'Summary TC'!B244</f>
        <v>0</v>
      </c>
      <c r="C244" s="24">
        <f>'Summary TC'!C244</f>
        <v>0</v>
      </c>
      <c r="E244" s="193"/>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338"/>
      <c r="AI244" s="232"/>
    </row>
    <row r="245" spans="2:35" x14ac:dyDescent="0.2">
      <c r="B245" s="24" t="str">
        <f>'Summary TC'!B245</f>
        <v/>
      </c>
      <c r="C245" s="24">
        <f>'Summary TC'!C245</f>
        <v>0</v>
      </c>
      <c r="D245" s="5" t="str">
        <f>IF($C245&lt;&gt;0,"Total","")</f>
        <v/>
      </c>
      <c r="E245" s="97">
        <f>SUMIF('WOW PMPM &amp; Agg'!$B$59:$B$67,SummaryTC_AP!$B245,'WOW PMPM &amp; Agg'!D$59:D$67)</f>
        <v>0</v>
      </c>
      <c r="F245" s="98">
        <f>SUMIF('WOW PMPM &amp; Agg'!$B$59:$B$67,SummaryTC_AP!$B245,'WOW PMPM &amp; Agg'!E$59:E$67)</f>
        <v>0</v>
      </c>
      <c r="G245" s="98">
        <f>SUMIF('WOW PMPM &amp; Agg'!$B$59:$B$67,SummaryTC_AP!$B245,'WOW PMPM &amp; Agg'!F$59:F$67)</f>
        <v>0</v>
      </c>
      <c r="H245" s="98">
        <f>SUMIF('WOW PMPM &amp; Agg'!$B$59:$B$67,SummaryTC_AP!$B245,'WOW PMPM &amp; Agg'!G$59:G$67)</f>
        <v>0</v>
      </c>
      <c r="I245" s="98">
        <f>SUMIF('WOW PMPM &amp; Agg'!$B$59:$B$67,SummaryTC_AP!$B245,'WOW PMPM &amp; Agg'!H$59:H$67)</f>
        <v>0</v>
      </c>
      <c r="J245" s="98">
        <f>SUMIF('WOW PMPM &amp; Agg'!$B$59:$B$67,SummaryTC_AP!$B245,'WOW PMPM &amp; Agg'!I$59:I$67)</f>
        <v>0</v>
      </c>
      <c r="K245" s="98">
        <f>SUMIF('WOW PMPM &amp; Agg'!$B$59:$B$67,SummaryTC_AP!$B245,'WOW PMPM &amp; Agg'!J$59:J$67)</f>
        <v>0</v>
      </c>
      <c r="L245" s="98">
        <f>SUMIF('WOW PMPM &amp; Agg'!$B$59:$B$67,SummaryTC_AP!$B245,'WOW PMPM &amp; Agg'!K$59:K$67)</f>
        <v>0</v>
      </c>
      <c r="M245" s="98">
        <f>SUMIF('WOW PMPM &amp; Agg'!$B$59:$B$67,SummaryTC_AP!$B245,'WOW PMPM &amp; Agg'!L$59:L$67)</f>
        <v>0</v>
      </c>
      <c r="N245" s="98">
        <f>SUMIF('WOW PMPM &amp; Agg'!$B$59:$B$67,SummaryTC_AP!$B245,'WOW PMPM &amp; Agg'!M$59:M$67)</f>
        <v>0</v>
      </c>
      <c r="O245" s="98">
        <f>SUMIF('WOW PMPM &amp; Agg'!$B$59:$B$67,SummaryTC_AP!$B245,'WOW PMPM &amp; Agg'!N$59:N$67)</f>
        <v>0</v>
      </c>
      <c r="P245" s="98">
        <f>SUMIF('WOW PMPM &amp; Agg'!$B$59:$B$67,SummaryTC_AP!$B245,'WOW PMPM &amp; Agg'!O$59:O$67)</f>
        <v>0</v>
      </c>
      <c r="Q245" s="98">
        <f>SUMIF('WOW PMPM &amp; Agg'!$B$59:$B$67,SummaryTC_AP!$B245,'WOW PMPM &amp; Agg'!P$59:P$67)</f>
        <v>0</v>
      </c>
      <c r="R245" s="98">
        <f>SUMIF('WOW PMPM &amp; Agg'!$B$59:$B$67,SummaryTC_AP!$B245,'WOW PMPM &amp; Agg'!Q$59:Q$67)</f>
        <v>0</v>
      </c>
      <c r="S245" s="98">
        <f>SUMIF('WOW PMPM &amp; Agg'!$B$59:$B$67,SummaryTC_AP!$B245,'WOW PMPM &amp; Agg'!R$59:R$67)</f>
        <v>0</v>
      </c>
      <c r="T245" s="98">
        <f>SUMIF('WOW PMPM &amp; Agg'!$B$59:$B$67,SummaryTC_AP!$B245,'WOW PMPM &amp; Agg'!S$59:S$67)</f>
        <v>0</v>
      </c>
      <c r="U245" s="98">
        <f>SUMIF('WOW PMPM &amp; Agg'!$B$59:$B$67,SummaryTC_AP!$B245,'WOW PMPM &amp; Agg'!T$59:T$67)</f>
        <v>0</v>
      </c>
      <c r="V245" s="98">
        <f>SUMIF('WOW PMPM &amp; Agg'!$B$59:$B$67,SummaryTC_AP!$B245,'WOW PMPM &amp; Agg'!U$59:U$67)</f>
        <v>0</v>
      </c>
      <c r="W245" s="98">
        <f>SUMIF('WOW PMPM &amp; Agg'!$B$59:$B$67,SummaryTC_AP!$B245,'WOW PMPM &amp; Agg'!V$59:V$67)</f>
        <v>0</v>
      </c>
      <c r="X245" s="98">
        <f>SUMIF('WOW PMPM &amp; Agg'!$B$59:$B$67,SummaryTC_AP!$B245,'WOW PMPM &amp; Agg'!W$59:W$67)</f>
        <v>0</v>
      </c>
      <c r="Y245" s="98">
        <f>SUMIF('WOW PMPM &amp; Agg'!$B$59:$B$67,SummaryTC_AP!$B245,'WOW PMPM &amp; Agg'!X$59:X$67)</f>
        <v>0</v>
      </c>
      <c r="Z245" s="98">
        <f>SUMIF('WOW PMPM &amp; Agg'!$B$59:$B$67,SummaryTC_AP!$B245,'WOW PMPM &amp; Agg'!Y$59:Y$67)</f>
        <v>0</v>
      </c>
      <c r="AA245" s="98">
        <f>SUMIF('WOW PMPM &amp; Agg'!$B$59:$B$67,SummaryTC_AP!$B245,'WOW PMPM &amp; Agg'!Z$59:Z$67)</f>
        <v>0</v>
      </c>
      <c r="AB245" s="98">
        <f>SUMIF('WOW PMPM &amp; Agg'!$B$59:$B$67,SummaryTC_AP!$B245,'WOW PMPM &amp; Agg'!AA$59:AA$67)</f>
        <v>0</v>
      </c>
      <c r="AC245" s="98">
        <f>SUMIF('WOW PMPM &amp; Agg'!$B$59:$B$67,SummaryTC_AP!$B245,'WOW PMPM &amp; Agg'!AB$59:AB$67)</f>
        <v>0</v>
      </c>
      <c r="AD245" s="98">
        <f>SUMIF('WOW PMPM &amp; Agg'!$B$59:$B$67,SummaryTC_AP!$B245,'WOW PMPM &amp; Agg'!AC$59:AC$67)</f>
        <v>0</v>
      </c>
      <c r="AE245" s="98">
        <f>SUMIF('WOW PMPM &amp; Agg'!$B$59:$B$67,SummaryTC_AP!$B245,'WOW PMPM &amp; Agg'!AD$59:AD$67)</f>
        <v>0</v>
      </c>
      <c r="AF245" s="98">
        <f>SUMIF('WOW PMPM &amp; Agg'!$B$59:$B$67,SummaryTC_AP!$B245,'WOW PMPM &amp; Agg'!AE$59:AE$67)</f>
        <v>0</v>
      </c>
      <c r="AG245" s="98">
        <f>SUMIF('WOW PMPM &amp; Agg'!$B$59:$B$67,SummaryTC_AP!$B245,'WOW PMPM &amp; Agg'!AF$59:AF$67)</f>
        <v>0</v>
      </c>
      <c r="AH245" s="310">
        <f>SUMIF('WOW PMPM &amp; Agg'!$B$59:$B$67,SummaryTC_AP!$B245,'WOW PMPM &amp; Agg'!AG$59:AG$67)</f>
        <v>0</v>
      </c>
      <c r="AI245" s="312"/>
    </row>
    <row r="246" spans="2:35" x14ac:dyDescent="0.2">
      <c r="B246" s="24" t="str">
        <f>'Summary TC'!B246</f>
        <v/>
      </c>
      <c r="C246" s="24">
        <f>'Summary TC'!C246</f>
        <v>0</v>
      </c>
      <c r="D246" s="5" t="str">
        <f>IF($C246&lt;&gt;0,"Total","")</f>
        <v/>
      </c>
      <c r="E246" s="97">
        <f>SUMIF('WOW PMPM &amp; Agg'!$B$59:$B$67,SummaryTC_AP!$B246,'WOW PMPM &amp; Agg'!D$59:D$67)</f>
        <v>0</v>
      </c>
      <c r="F246" s="98">
        <f>SUMIF('WOW PMPM &amp; Agg'!$B$59:$B$67,SummaryTC_AP!$B246,'WOW PMPM &amp; Agg'!E$59:E$67)</f>
        <v>0</v>
      </c>
      <c r="G246" s="98">
        <f>SUMIF('WOW PMPM &amp; Agg'!$B$59:$B$67,SummaryTC_AP!$B246,'WOW PMPM &amp; Agg'!F$59:F$67)</f>
        <v>0</v>
      </c>
      <c r="H246" s="98">
        <f>SUMIF('WOW PMPM &amp; Agg'!$B$59:$B$67,SummaryTC_AP!$B246,'WOW PMPM &amp; Agg'!G$59:G$67)</f>
        <v>0</v>
      </c>
      <c r="I246" s="98">
        <f>SUMIF('WOW PMPM &amp; Agg'!$B$59:$B$67,SummaryTC_AP!$B246,'WOW PMPM &amp; Agg'!H$59:H$67)</f>
        <v>0</v>
      </c>
      <c r="J246" s="98">
        <f>SUMIF('WOW PMPM &amp; Agg'!$B$59:$B$67,SummaryTC_AP!$B246,'WOW PMPM &amp; Agg'!I$59:I$67)</f>
        <v>0</v>
      </c>
      <c r="K246" s="98">
        <f>SUMIF('WOW PMPM &amp; Agg'!$B$59:$B$67,SummaryTC_AP!$B246,'WOW PMPM &amp; Agg'!J$59:J$67)</f>
        <v>0</v>
      </c>
      <c r="L246" s="98">
        <f>SUMIF('WOW PMPM &amp; Agg'!$B$59:$B$67,SummaryTC_AP!$B246,'WOW PMPM &amp; Agg'!K$59:K$67)</f>
        <v>0</v>
      </c>
      <c r="M246" s="98">
        <f>SUMIF('WOW PMPM &amp; Agg'!$B$59:$B$67,SummaryTC_AP!$B246,'WOW PMPM &amp; Agg'!L$59:L$67)</f>
        <v>0</v>
      </c>
      <c r="N246" s="98">
        <f>SUMIF('WOW PMPM &amp; Agg'!$B$59:$B$67,SummaryTC_AP!$B246,'WOW PMPM &amp; Agg'!M$59:M$67)</f>
        <v>0</v>
      </c>
      <c r="O246" s="98">
        <f>SUMIF('WOW PMPM &amp; Agg'!$B$59:$B$67,SummaryTC_AP!$B246,'WOW PMPM &amp; Agg'!N$59:N$67)</f>
        <v>0</v>
      </c>
      <c r="P246" s="98">
        <f>SUMIF('WOW PMPM &amp; Agg'!$B$59:$B$67,SummaryTC_AP!$B246,'WOW PMPM &amp; Agg'!O$59:O$67)</f>
        <v>0</v>
      </c>
      <c r="Q246" s="98">
        <f>SUMIF('WOW PMPM &amp; Agg'!$B$59:$B$67,SummaryTC_AP!$B246,'WOW PMPM &amp; Agg'!P$59:P$67)</f>
        <v>0</v>
      </c>
      <c r="R246" s="98">
        <f>SUMIF('WOW PMPM &amp; Agg'!$B$59:$B$67,SummaryTC_AP!$B246,'WOW PMPM &amp; Agg'!Q$59:Q$67)</f>
        <v>0</v>
      </c>
      <c r="S246" s="98">
        <f>SUMIF('WOW PMPM &amp; Agg'!$B$59:$B$67,SummaryTC_AP!$B246,'WOW PMPM &amp; Agg'!R$59:R$67)</f>
        <v>0</v>
      </c>
      <c r="T246" s="98">
        <f>SUMIF('WOW PMPM &amp; Agg'!$B$59:$B$67,SummaryTC_AP!$B246,'WOW PMPM &amp; Agg'!S$59:S$67)</f>
        <v>0</v>
      </c>
      <c r="U246" s="98">
        <f>SUMIF('WOW PMPM &amp; Agg'!$B$59:$B$67,SummaryTC_AP!$B246,'WOW PMPM &amp; Agg'!T$59:T$67)</f>
        <v>0</v>
      </c>
      <c r="V246" s="98">
        <f>SUMIF('WOW PMPM &amp; Agg'!$B$59:$B$67,SummaryTC_AP!$B246,'WOW PMPM &amp; Agg'!U$59:U$67)</f>
        <v>0</v>
      </c>
      <c r="W246" s="98">
        <f>SUMIF('WOW PMPM &amp; Agg'!$B$59:$B$67,SummaryTC_AP!$B246,'WOW PMPM &amp; Agg'!V$59:V$67)</f>
        <v>0</v>
      </c>
      <c r="X246" s="98">
        <f>SUMIF('WOW PMPM &amp; Agg'!$B$59:$B$67,SummaryTC_AP!$B246,'WOW PMPM &amp; Agg'!W$59:W$67)</f>
        <v>0</v>
      </c>
      <c r="Y246" s="98">
        <f>SUMIF('WOW PMPM &amp; Agg'!$B$59:$B$67,SummaryTC_AP!$B246,'WOW PMPM &amp; Agg'!X$59:X$67)</f>
        <v>0</v>
      </c>
      <c r="Z246" s="98">
        <f>SUMIF('WOW PMPM &amp; Agg'!$B$59:$B$67,SummaryTC_AP!$B246,'WOW PMPM &amp; Agg'!Y$59:Y$67)</f>
        <v>0</v>
      </c>
      <c r="AA246" s="98">
        <f>SUMIF('WOW PMPM &amp; Agg'!$B$59:$B$67,SummaryTC_AP!$B246,'WOW PMPM &amp; Agg'!Z$59:Z$67)</f>
        <v>0</v>
      </c>
      <c r="AB246" s="98">
        <f>SUMIF('WOW PMPM &amp; Agg'!$B$59:$B$67,SummaryTC_AP!$B246,'WOW PMPM &amp; Agg'!AA$59:AA$67)</f>
        <v>0</v>
      </c>
      <c r="AC246" s="98">
        <f>SUMIF('WOW PMPM &amp; Agg'!$B$59:$B$67,SummaryTC_AP!$B246,'WOW PMPM &amp; Agg'!AB$59:AB$67)</f>
        <v>0</v>
      </c>
      <c r="AD246" s="98">
        <f>SUMIF('WOW PMPM &amp; Agg'!$B$59:$B$67,SummaryTC_AP!$B246,'WOW PMPM &amp; Agg'!AC$59:AC$67)</f>
        <v>0</v>
      </c>
      <c r="AE246" s="98">
        <f>SUMIF('WOW PMPM &amp; Agg'!$B$59:$B$67,SummaryTC_AP!$B246,'WOW PMPM &amp; Agg'!AD$59:AD$67)</f>
        <v>0</v>
      </c>
      <c r="AF246" s="98">
        <f>SUMIF('WOW PMPM &amp; Agg'!$B$59:$B$67,SummaryTC_AP!$B246,'WOW PMPM &amp; Agg'!AE$59:AE$67)</f>
        <v>0</v>
      </c>
      <c r="AG246" s="98">
        <f>SUMIF('WOW PMPM &amp; Agg'!$B$59:$B$67,SummaryTC_AP!$B246,'WOW PMPM &amp; Agg'!AF$59:AF$67)</f>
        <v>0</v>
      </c>
      <c r="AH246" s="310">
        <f>SUMIF('WOW PMPM &amp; Agg'!$B$59:$B$67,SummaryTC_AP!$B246,'WOW PMPM &amp; Agg'!AG$59:AG$67)</f>
        <v>0</v>
      </c>
      <c r="AI246" s="312"/>
    </row>
    <row r="247" spans="2:35" x14ac:dyDescent="0.2">
      <c r="B247" s="24" t="str">
        <f>'Summary TC'!B247</f>
        <v/>
      </c>
      <c r="C247" s="24">
        <f>'Summary TC'!C247</f>
        <v>0</v>
      </c>
      <c r="D247" s="5" t="str">
        <f>IF($C247&lt;&gt;0,"Total","")</f>
        <v/>
      </c>
      <c r="E247" s="97">
        <f>SUMIF('WOW PMPM &amp; Agg'!$B$59:$B$67,SummaryTC_AP!$B247,'WOW PMPM &amp; Agg'!D$59:D$67)</f>
        <v>0</v>
      </c>
      <c r="F247" s="98">
        <f>SUMIF('WOW PMPM &amp; Agg'!$B$59:$B$67,SummaryTC_AP!$B247,'WOW PMPM &amp; Agg'!E$59:E$67)</f>
        <v>0</v>
      </c>
      <c r="G247" s="98">
        <f>SUMIF('WOW PMPM &amp; Agg'!$B$59:$B$67,SummaryTC_AP!$B247,'WOW PMPM &amp; Agg'!F$59:F$67)</f>
        <v>0</v>
      </c>
      <c r="H247" s="98">
        <f>SUMIF('WOW PMPM &amp; Agg'!$B$59:$B$67,SummaryTC_AP!$B247,'WOW PMPM &amp; Agg'!G$59:G$67)</f>
        <v>0</v>
      </c>
      <c r="I247" s="98">
        <f>SUMIF('WOW PMPM &amp; Agg'!$B$59:$B$67,SummaryTC_AP!$B247,'WOW PMPM &amp; Agg'!H$59:H$67)</f>
        <v>0</v>
      </c>
      <c r="J247" s="98">
        <f>SUMIF('WOW PMPM &amp; Agg'!$B$59:$B$67,SummaryTC_AP!$B247,'WOW PMPM &amp; Agg'!I$59:I$67)</f>
        <v>0</v>
      </c>
      <c r="K247" s="98">
        <f>SUMIF('WOW PMPM &amp; Agg'!$B$59:$B$67,SummaryTC_AP!$B247,'WOW PMPM &amp; Agg'!J$59:J$67)</f>
        <v>0</v>
      </c>
      <c r="L247" s="98">
        <f>SUMIF('WOW PMPM &amp; Agg'!$B$59:$B$67,SummaryTC_AP!$B247,'WOW PMPM &amp; Agg'!K$59:K$67)</f>
        <v>0</v>
      </c>
      <c r="M247" s="98">
        <f>SUMIF('WOW PMPM &amp; Agg'!$B$59:$B$67,SummaryTC_AP!$B247,'WOW PMPM &amp; Agg'!L$59:L$67)</f>
        <v>0</v>
      </c>
      <c r="N247" s="98">
        <f>SUMIF('WOW PMPM &amp; Agg'!$B$59:$B$67,SummaryTC_AP!$B247,'WOW PMPM &amp; Agg'!M$59:M$67)</f>
        <v>0</v>
      </c>
      <c r="O247" s="98">
        <f>SUMIF('WOW PMPM &amp; Agg'!$B$59:$B$67,SummaryTC_AP!$B247,'WOW PMPM &amp; Agg'!N$59:N$67)</f>
        <v>0</v>
      </c>
      <c r="P247" s="98">
        <f>SUMIF('WOW PMPM &amp; Agg'!$B$59:$B$67,SummaryTC_AP!$B247,'WOW PMPM &amp; Agg'!O$59:O$67)</f>
        <v>0</v>
      </c>
      <c r="Q247" s="98">
        <f>SUMIF('WOW PMPM &amp; Agg'!$B$59:$B$67,SummaryTC_AP!$B247,'WOW PMPM &amp; Agg'!P$59:P$67)</f>
        <v>0</v>
      </c>
      <c r="R247" s="98">
        <f>SUMIF('WOW PMPM &amp; Agg'!$B$59:$B$67,SummaryTC_AP!$B247,'WOW PMPM &amp; Agg'!Q$59:Q$67)</f>
        <v>0</v>
      </c>
      <c r="S247" s="98">
        <f>SUMIF('WOW PMPM &amp; Agg'!$B$59:$B$67,SummaryTC_AP!$B247,'WOW PMPM &amp; Agg'!R$59:R$67)</f>
        <v>0</v>
      </c>
      <c r="T247" s="98">
        <f>SUMIF('WOW PMPM &amp; Agg'!$B$59:$B$67,SummaryTC_AP!$B247,'WOW PMPM &amp; Agg'!S$59:S$67)</f>
        <v>0</v>
      </c>
      <c r="U247" s="98">
        <f>SUMIF('WOW PMPM &amp; Agg'!$B$59:$B$67,SummaryTC_AP!$B247,'WOW PMPM &amp; Agg'!T$59:T$67)</f>
        <v>0</v>
      </c>
      <c r="V247" s="98">
        <f>SUMIF('WOW PMPM &amp; Agg'!$B$59:$B$67,SummaryTC_AP!$B247,'WOW PMPM &amp; Agg'!U$59:U$67)</f>
        <v>0</v>
      </c>
      <c r="W247" s="98">
        <f>SUMIF('WOW PMPM &amp; Agg'!$B$59:$B$67,SummaryTC_AP!$B247,'WOW PMPM &amp; Agg'!V$59:V$67)</f>
        <v>0</v>
      </c>
      <c r="X247" s="98">
        <f>SUMIF('WOW PMPM &amp; Agg'!$B$59:$B$67,SummaryTC_AP!$B247,'WOW PMPM &amp; Agg'!W$59:W$67)</f>
        <v>0</v>
      </c>
      <c r="Y247" s="98">
        <f>SUMIF('WOW PMPM &amp; Agg'!$B$59:$B$67,SummaryTC_AP!$B247,'WOW PMPM &amp; Agg'!X$59:X$67)</f>
        <v>0</v>
      </c>
      <c r="Z247" s="98">
        <f>SUMIF('WOW PMPM &amp; Agg'!$B$59:$B$67,SummaryTC_AP!$B247,'WOW PMPM &amp; Agg'!Y$59:Y$67)</f>
        <v>0</v>
      </c>
      <c r="AA247" s="98">
        <f>SUMIF('WOW PMPM &amp; Agg'!$B$59:$B$67,SummaryTC_AP!$B247,'WOW PMPM &amp; Agg'!Z$59:Z$67)</f>
        <v>0</v>
      </c>
      <c r="AB247" s="98">
        <f>SUMIF('WOW PMPM &amp; Agg'!$B$59:$B$67,SummaryTC_AP!$B247,'WOW PMPM &amp; Agg'!AA$59:AA$67)</f>
        <v>0</v>
      </c>
      <c r="AC247" s="98">
        <f>SUMIF('WOW PMPM &amp; Agg'!$B$59:$B$67,SummaryTC_AP!$B247,'WOW PMPM &amp; Agg'!AB$59:AB$67)</f>
        <v>0</v>
      </c>
      <c r="AD247" s="98">
        <f>SUMIF('WOW PMPM &amp; Agg'!$B$59:$B$67,SummaryTC_AP!$B247,'WOW PMPM &amp; Agg'!AC$59:AC$67)</f>
        <v>0</v>
      </c>
      <c r="AE247" s="98">
        <f>SUMIF('WOW PMPM &amp; Agg'!$B$59:$B$67,SummaryTC_AP!$B247,'WOW PMPM &amp; Agg'!AD$59:AD$67)</f>
        <v>0</v>
      </c>
      <c r="AF247" s="98">
        <f>SUMIF('WOW PMPM &amp; Agg'!$B$59:$B$67,SummaryTC_AP!$B247,'WOW PMPM &amp; Agg'!AE$59:AE$67)</f>
        <v>0</v>
      </c>
      <c r="AG247" s="98">
        <f>SUMIF('WOW PMPM &amp; Agg'!$B$59:$B$67,SummaryTC_AP!$B247,'WOW PMPM &amp; Agg'!AF$59:AF$67)</f>
        <v>0</v>
      </c>
      <c r="AH247" s="310">
        <f>SUMIF('WOW PMPM &amp; Agg'!$B$59:$B$67,SummaryTC_AP!$B247,'WOW PMPM &amp; Agg'!AG$59:AG$67)</f>
        <v>0</v>
      </c>
      <c r="AI247" s="311"/>
    </row>
    <row r="248" spans="2:35" ht="13.5" thickBot="1" x14ac:dyDescent="0.25">
      <c r="B248" s="24">
        <f>'Summary TC'!B248</f>
        <v>0</v>
      </c>
      <c r="C248" s="112">
        <f>'Summary TC'!C248</f>
        <v>0</v>
      </c>
      <c r="D248" s="237"/>
      <c r="E248" s="79"/>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313"/>
      <c r="AI248" s="313"/>
    </row>
    <row r="249" spans="2:35" ht="13.5" thickBot="1" x14ac:dyDescent="0.25">
      <c r="B249" s="149" t="str">
        <f>'Summary TC'!B249</f>
        <v>TOTAL</v>
      </c>
      <c r="C249" s="70"/>
      <c r="D249" s="169"/>
      <c r="E249" s="327">
        <f>IF(AND(E$12&gt;=Dropdowns!$E$1, E$12&lt;=Dropdowns!$E$2), SUMIF($D230:$D248,"Total",E230:E248),0)</f>
        <v>0</v>
      </c>
      <c r="F249" s="101">
        <f>IF(AND(F$12&gt;=Dropdowns!$E$1, F$12&lt;=Dropdowns!$E$2), SUMIF($D230:$D248,"Total",F230:F248),0)</f>
        <v>0</v>
      </c>
      <c r="G249" s="101">
        <f>IF(AND(G$12&gt;=Dropdowns!$E$1, G$12&lt;=Dropdowns!$E$2), SUMIF($D230:$D248,"Total",G230:G248),0)</f>
        <v>0</v>
      </c>
      <c r="H249" s="101">
        <f>IF(AND(H$12&gt;=Dropdowns!$E$1, H$12&lt;=Dropdowns!$E$2), SUMIF($D230:$D248,"Total",H230:H248),0)</f>
        <v>0</v>
      </c>
      <c r="I249" s="101">
        <f>IF(AND(I$12&gt;=Dropdowns!$E$1, I$12&lt;=Dropdowns!$E$2), SUMIF($D230:$D248,"Total",I230:I248),0)</f>
        <v>0</v>
      </c>
      <c r="J249" s="101">
        <f>IF(AND(J$12&gt;=Dropdowns!$E$1, J$12&lt;=Dropdowns!$E$2), SUMIF($D230:$D248,"Total",J230:J248),0)</f>
        <v>0</v>
      </c>
      <c r="K249" s="101">
        <f>IF(AND(K$12&gt;=Dropdowns!$E$1, K$12&lt;=Dropdowns!$E$2), SUMIF($D230:$D248,"Total",K230:K248),0)</f>
        <v>0</v>
      </c>
      <c r="L249" s="101">
        <f>IF(AND(L$12&gt;=Dropdowns!$E$1, L$12&lt;=Dropdowns!$E$2), SUMIF($D230:$D248,"Total",L230:L248),0)</f>
        <v>0</v>
      </c>
      <c r="M249" s="101">
        <f>IF(AND(M$12&gt;=Dropdowns!$E$1, M$12&lt;=Dropdowns!$E$2), SUMIF($D230:$D248,"Total",M230:M248),0)</f>
        <v>0</v>
      </c>
      <c r="N249" s="101">
        <f>IF(AND(N$12&gt;=Dropdowns!$E$1, N$12&lt;=Dropdowns!$E$2), SUMIF($D230:$D248,"Total",N230:N248),0)</f>
        <v>0</v>
      </c>
      <c r="O249" s="101">
        <f>IF(AND(O$12&gt;=Dropdowns!$E$1, O$12&lt;=Dropdowns!$E$2), SUMIF($D230:$D248,"Total",O230:O248),0)</f>
        <v>0</v>
      </c>
      <c r="P249" s="101">
        <f>IF(AND(P$12&gt;=Dropdowns!$E$1, P$12&lt;=Dropdowns!$E$2), SUMIF($D230:$D248,"Total",P230:P248),0)</f>
        <v>0</v>
      </c>
      <c r="Q249" s="101">
        <f>IF(AND(Q$12&gt;=Dropdowns!$E$1, Q$12&lt;=Dropdowns!$E$2), SUMIF($D230:$D248,"Total",Q230:Q248),0)</f>
        <v>0</v>
      </c>
      <c r="R249" s="101">
        <f>IF(AND(R$12&gt;=Dropdowns!$E$1, R$12&lt;=Dropdowns!$E$2), SUMIF($D230:$D248,"Total",R230:R248),0)</f>
        <v>0</v>
      </c>
      <c r="S249" s="101">
        <f>IF(AND(S$12&gt;=Dropdowns!$E$1, S$12&lt;=Dropdowns!$E$2), SUMIF($D230:$D248,"Total",S230:S248),0)</f>
        <v>0</v>
      </c>
      <c r="T249" s="101">
        <f>IF(AND(T$12&gt;=Dropdowns!$E$1, T$12&lt;=Dropdowns!$E$2), SUMIF($D230:$D248,"Total",T230:T248),0)</f>
        <v>0</v>
      </c>
      <c r="U249" s="101">
        <f>IF(AND(U$12&gt;=Dropdowns!$E$1, U$12&lt;=Dropdowns!$E$2), SUMIF($D230:$D248,"Total",U230:U248),0)</f>
        <v>0</v>
      </c>
      <c r="V249" s="101">
        <f>IF(AND(V$12&gt;=Dropdowns!$E$1, V$12&lt;=Dropdowns!$E$2), SUMIF($D230:$D248,"Total",V230:V248),0)</f>
        <v>0</v>
      </c>
      <c r="W249" s="101">
        <f>IF(AND(W$12&gt;=Dropdowns!$E$1, W$12&lt;=Dropdowns!$E$2), SUMIF($D230:$D248,"Total",W230:W248),0)</f>
        <v>0</v>
      </c>
      <c r="X249" s="101">
        <f>IF(AND(X$12&gt;=Dropdowns!$E$1, X$12&lt;=Dropdowns!$E$2), SUMIF($D230:$D248,"Total",X230:X248),0)</f>
        <v>0</v>
      </c>
      <c r="Y249" s="101">
        <f>IF(AND(Y$12&gt;=Dropdowns!$E$1, Y$12&lt;=Dropdowns!$E$2), SUMIF($D230:$D248,"Total",Y230:Y248),0)</f>
        <v>0</v>
      </c>
      <c r="Z249" s="101">
        <f>IF(AND(Z$12&gt;=Dropdowns!$E$1, Z$12&lt;=Dropdowns!$E$2), SUMIF($D230:$D248,"Total",Z230:Z248),0)</f>
        <v>0</v>
      </c>
      <c r="AA249" s="101">
        <f>IF(AND(AA$12&gt;=Dropdowns!$E$1, AA$12&lt;=Dropdowns!$E$2), SUMIF($D230:$D248,"Total",AA230:AA248),0)</f>
        <v>0</v>
      </c>
      <c r="AB249" s="101">
        <f>IF(AND(AB$12&gt;=Dropdowns!$E$1, AB$12&lt;=Dropdowns!$E$2), SUMIF($D230:$D248,"Total",AB230:AB248),0)</f>
        <v>0</v>
      </c>
      <c r="AC249" s="101">
        <f>IF(AND(AC$12&gt;=Dropdowns!$E$1, AC$12&lt;=Dropdowns!$E$2), SUMIF($D230:$D248,"Total",AC230:AC248),0)</f>
        <v>0</v>
      </c>
      <c r="AD249" s="101">
        <f>IF(AND(AD$12&gt;=Dropdowns!$E$1, AD$12&lt;=Dropdowns!$E$2), SUMIF($D230:$D248,"Total",AD230:AD248),0)</f>
        <v>0</v>
      </c>
      <c r="AE249" s="101">
        <f>IF(AND(AE$12&gt;=Dropdowns!$E$1, AE$12&lt;=Dropdowns!$E$2), SUMIF($D230:$D248,"Total",AE230:AE248),0)</f>
        <v>0</v>
      </c>
      <c r="AF249" s="101">
        <f>IF(AND(AF$12&gt;=Dropdowns!$E$1, AF$12&lt;=Dropdowns!$E$2), SUMIF($D230:$D248,"Total",AF230:AF248),0)</f>
        <v>0</v>
      </c>
      <c r="AG249" s="101">
        <f>IF(AND(AG$12&gt;=Dropdowns!$E$1, AG$12&lt;=Dropdowns!$E$2), SUMIF($D230:$D248,"Total",AG230:AG248),0)</f>
        <v>0</v>
      </c>
      <c r="AH249" s="101">
        <f>IF(AND(AH$12&gt;=Dropdowns!$E$1, AH$12&lt;=Dropdowns!$E$2), SUMIF($D230:$D248,"Total",AH230:AH248),0)</f>
        <v>0</v>
      </c>
      <c r="AI249" s="102">
        <f>SUM(E249:AH249)</f>
        <v>0</v>
      </c>
    </row>
    <row r="250" spans="2:35" x14ac:dyDescent="0.2">
      <c r="B250" s="18">
        <f>'Summary TC'!B250</f>
        <v>0</v>
      </c>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170"/>
    </row>
    <row r="251" spans="2:35" ht="13.5" thickBot="1" x14ac:dyDescent="0.25">
      <c r="B251" s="18" t="str">
        <f>'Summary TC'!B251</f>
        <v>With-Waiver Total Expenditures</v>
      </c>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170"/>
    </row>
    <row r="252" spans="2:35" x14ac:dyDescent="0.2">
      <c r="B252" s="26">
        <f>'Summary TC'!B252</f>
        <v>0</v>
      </c>
      <c r="C252" s="26">
        <f>'Summary TC'!C252</f>
        <v>0</v>
      </c>
      <c r="D252" s="45"/>
      <c r="E252" s="45" t="s">
        <v>0</v>
      </c>
      <c r="F252" s="151"/>
      <c r="G252" s="42"/>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57" t="s">
        <v>77</v>
      </c>
    </row>
    <row r="253" spans="2:35" ht="13.5" thickBot="1" x14ac:dyDescent="0.25">
      <c r="B253" s="24">
        <f>'Summary TC'!B253</f>
        <v>0</v>
      </c>
      <c r="C253" s="24">
        <f>'Summary TC'!C253</f>
        <v>0</v>
      </c>
      <c r="D253" s="221"/>
      <c r="E253" s="55">
        <f>'DY Def'!B$5</f>
        <v>1</v>
      </c>
      <c r="F253" s="22">
        <f>'DY Def'!C$5</f>
        <v>2</v>
      </c>
      <c r="G253" s="22">
        <f>'DY Def'!D$5</f>
        <v>3</v>
      </c>
      <c r="H253" s="22">
        <f>'DY Def'!E$5</f>
        <v>4</v>
      </c>
      <c r="I253" s="22">
        <f>'DY Def'!F$5</f>
        <v>5</v>
      </c>
      <c r="J253" s="22">
        <f>'DY Def'!G$5</f>
        <v>6</v>
      </c>
      <c r="K253" s="22">
        <f>'DY Def'!H$5</f>
        <v>7</v>
      </c>
      <c r="L253" s="22">
        <f>'DY Def'!I$5</f>
        <v>8</v>
      </c>
      <c r="M253" s="22">
        <f>'DY Def'!J$5</f>
        <v>9</v>
      </c>
      <c r="N253" s="22">
        <f>'DY Def'!K$5</f>
        <v>10</v>
      </c>
      <c r="O253" s="22">
        <f>'DY Def'!L$5</f>
        <v>11</v>
      </c>
      <c r="P253" s="22">
        <f>'DY Def'!M$5</f>
        <v>12</v>
      </c>
      <c r="Q253" s="22">
        <f>'DY Def'!N$5</f>
        <v>13</v>
      </c>
      <c r="R253" s="22">
        <f>'DY Def'!O$5</f>
        <v>14</v>
      </c>
      <c r="S253" s="22">
        <f>'DY Def'!P$5</f>
        <v>15</v>
      </c>
      <c r="T253" s="22">
        <f>'DY Def'!Q$5</f>
        <v>16</v>
      </c>
      <c r="U253" s="22">
        <f>'DY Def'!R$5</f>
        <v>17</v>
      </c>
      <c r="V253" s="22">
        <f>'DY Def'!S$5</f>
        <v>18</v>
      </c>
      <c r="W253" s="22">
        <f>'DY Def'!T$5</f>
        <v>19</v>
      </c>
      <c r="X253" s="22">
        <f>'DY Def'!U$5</f>
        <v>20</v>
      </c>
      <c r="Y253" s="22">
        <f>'DY Def'!V$5</f>
        <v>21</v>
      </c>
      <c r="Z253" s="22">
        <f>'DY Def'!W$5</f>
        <v>22</v>
      </c>
      <c r="AA253" s="22">
        <f>'DY Def'!X$5</f>
        <v>23</v>
      </c>
      <c r="AB253" s="22">
        <f>'DY Def'!Y$5</f>
        <v>24</v>
      </c>
      <c r="AC253" s="22">
        <f>'DY Def'!Z$5</f>
        <v>25</v>
      </c>
      <c r="AD253" s="22">
        <f>'DY Def'!AA$5</f>
        <v>26</v>
      </c>
      <c r="AE253" s="22">
        <f>'DY Def'!AB$5</f>
        <v>27</v>
      </c>
      <c r="AF253" s="22">
        <f>'DY Def'!AC$5</f>
        <v>28</v>
      </c>
      <c r="AG253" s="22">
        <f>'DY Def'!AD$5</f>
        <v>29</v>
      </c>
      <c r="AH253" s="22">
        <f>'DY Def'!AE$5</f>
        <v>30</v>
      </c>
      <c r="AI253" s="64" t="s">
        <v>4</v>
      </c>
    </row>
    <row r="254" spans="2:35" x14ac:dyDescent="0.2">
      <c r="B254" s="24" t="str">
        <f>'Summary TC'!B254</f>
        <v>Hypothetical 2 Per Capita</v>
      </c>
      <c r="C254" s="24">
        <f>'Summary TC'!C254</f>
        <v>0</v>
      </c>
      <c r="D254" s="221"/>
      <c r="E254" s="173"/>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325"/>
      <c r="AI254" s="325"/>
    </row>
    <row r="255" spans="2:35" x14ac:dyDescent="0.2">
      <c r="B255" s="24" t="str">
        <f>'Summary TC'!B255</f>
        <v/>
      </c>
      <c r="C255" s="24">
        <f>'Summary TC'!C255</f>
        <v>0</v>
      </c>
      <c r="D255" s="50"/>
      <c r="E255" s="97">
        <f>SUMIF('WW Spending Total'!$B$10:$B$49,SummaryTC_AP!$B255,'WW Spending Total'!D$10:D$49)</f>
        <v>0</v>
      </c>
      <c r="F255" s="98">
        <f>SUMIF('WW Spending Total'!$B$10:$B$49,SummaryTC_AP!$B255,'WW Spending Total'!E$10:E$49)</f>
        <v>0</v>
      </c>
      <c r="G255" s="98">
        <f>SUMIF('WW Spending Total'!$B$10:$B$49,SummaryTC_AP!$B255,'WW Spending Total'!F$10:F$49)</f>
        <v>0</v>
      </c>
      <c r="H255" s="98">
        <f>SUMIF('WW Spending Total'!$B$10:$B$49,SummaryTC_AP!$B255,'WW Spending Total'!G$10:G$49)</f>
        <v>0</v>
      </c>
      <c r="I255" s="98">
        <f>SUMIF('WW Spending Total'!$B$10:$B$49,SummaryTC_AP!$B255,'WW Spending Total'!H$10:H$49)</f>
        <v>0</v>
      </c>
      <c r="J255" s="98">
        <f>SUMIF('WW Spending Total'!$B$10:$B$49,SummaryTC_AP!$B255,'WW Spending Total'!I$10:I$49)</f>
        <v>0</v>
      </c>
      <c r="K255" s="98">
        <f>SUMIF('WW Spending Total'!$B$10:$B$49,SummaryTC_AP!$B255,'WW Spending Total'!J$10:J$49)</f>
        <v>0</v>
      </c>
      <c r="L255" s="98">
        <f>SUMIF('WW Spending Total'!$B$10:$B$49,SummaryTC_AP!$B255,'WW Spending Total'!K$10:K$49)</f>
        <v>0</v>
      </c>
      <c r="M255" s="98">
        <f>SUMIF('WW Spending Total'!$B$10:$B$49,SummaryTC_AP!$B255,'WW Spending Total'!L$10:L$49)</f>
        <v>0</v>
      </c>
      <c r="N255" s="98">
        <f>SUMIF('WW Spending Total'!$B$10:$B$49,SummaryTC_AP!$B255,'WW Spending Total'!M$10:M$49)</f>
        <v>0</v>
      </c>
      <c r="O255" s="98">
        <f>SUMIF('WW Spending Total'!$B$10:$B$49,SummaryTC_AP!$B255,'WW Spending Total'!N$10:N$49)</f>
        <v>0</v>
      </c>
      <c r="P255" s="98">
        <f>SUMIF('WW Spending Total'!$B$10:$B$49,SummaryTC_AP!$B255,'WW Spending Total'!O$10:O$49)</f>
        <v>0</v>
      </c>
      <c r="Q255" s="98">
        <f>SUMIF('WW Spending Total'!$B$10:$B$49,SummaryTC_AP!$B255,'WW Spending Total'!P$10:P$49)</f>
        <v>0</v>
      </c>
      <c r="R255" s="98">
        <f>SUMIF('WW Spending Total'!$B$10:$B$49,SummaryTC_AP!$B255,'WW Spending Total'!Q$10:Q$49)</f>
        <v>0</v>
      </c>
      <c r="S255" s="98">
        <f>SUMIF('WW Spending Total'!$B$10:$B$49,SummaryTC_AP!$B255,'WW Spending Total'!R$10:R$49)</f>
        <v>0</v>
      </c>
      <c r="T255" s="98">
        <f>SUMIF('WW Spending Total'!$B$10:$B$49,SummaryTC_AP!$B255,'WW Spending Total'!S$10:S$49)</f>
        <v>0</v>
      </c>
      <c r="U255" s="98">
        <f>SUMIF('WW Spending Total'!$B$10:$B$49,SummaryTC_AP!$B255,'WW Spending Total'!T$10:T$49)</f>
        <v>0</v>
      </c>
      <c r="V255" s="98">
        <f>SUMIF('WW Spending Total'!$B$10:$B$49,SummaryTC_AP!$B255,'WW Spending Total'!U$10:U$49)</f>
        <v>0</v>
      </c>
      <c r="W255" s="98">
        <f>SUMIF('WW Spending Total'!$B$10:$B$49,SummaryTC_AP!$B255,'WW Spending Total'!V$10:V$49)</f>
        <v>0</v>
      </c>
      <c r="X255" s="98">
        <f>SUMIF('WW Spending Total'!$B$10:$B$49,SummaryTC_AP!$B255,'WW Spending Total'!W$10:W$49)</f>
        <v>0</v>
      </c>
      <c r="Y255" s="98">
        <f>SUMIF('WW Spending Total'!$B$10:$B$49,SummaryTC_AP!$B255,'WW Spending Total'!X$10:X$49)</f>
        <v>0</v>
      </c>
      <c r="Z255" s="98">
        <f>SUMIF('WW Spending Total'!$B$10:$B$49,SummaryTC_AP!$B255,'WW Spending Total'!Y$10:Y$49)</f>
        <v>0</v>
      </c>
      <c r="AA255" s="98">
        <f>SUMIF('WW Spending Total'!$B$10:$B$49,SummaryTC_AP!$B255,'WW Spending Total'!Z$10:Z$49)</f>
        <v>0</v>
      </c>
      <c r="AB255" s="98">
        <f>SUMIF('WW Spending Total'!$B$10:$B$49,SummaryTC_AP!$B255,'WW Spending Total'!AA$10:AA$49)</f>
        <v>0</v>
      </c>
      <c r="AC255" s="98">
        <f>SUMIF('WW Spending Total'!$B$10:$B$49,SummaryTC_AP!$B255,'WW Spending Total'!AB$10:AB$49)</f>
        <v>0</v>
      </c>
      <c r="AD255" s="98">
        <f>SUMIF('WW Spending Total'!$B$10:$B$49,SummaryTC_AP!$B255,'WW Spending Total'!AC$10:AC$49)</f>
        <v>0</v>
      </c>
      <c r="AE255" s="98">
        <f>SUMIF('WW Spending Total'!$B$10:$B$49,SummaryTC_AP!$B255,'WW Spending Total'!AD$10:AD$49)</f>
        <v>0</v>
      </c>
      <c r="AF255" s="98">
        <f>SUMIF('WW Spending Total'!$B$10:$B$49,SummaryTC_AP!$B255,'WW Spending Total'!AE$10:AE$49)</f>
        <v>0</v>
      </c>
      <c r="AG255" s="98">
        <f>SUMIF('WW Spending Total'!$B$10:$B$49,SummaryTC_AP!$B255,'WW Spending Total'!AF$10:AF$49)</f>
        <v>0</v>
      </c>
      <c r="AH255" s="310">
        <f>SUMIF('WW Spending Total'!$B$10:$B$49,SummaryTC_AP!$B255,'WW Spending Total'!AG$10:AG$49)</f>
        <v>0</v>
      </c>
      <c r="AI255" s="326"/>
    </row>
    <row r="256" spans="2:35" x14ac:dyDescent="0.2">
      <c r="B256" s="24" t="str">
        <f>'Summary TC'!B256</f>
        <v/>
      </c>
      <c r="C256" s="24">
        <f>'Summary TC'!C256</f>
        <v>0</v>
      </c>
      <c r="D256" s="50"/>
      <c r="E256" s="97">
        <f>SUMIF('WW Spending Total'!$B$10:$B$49,SummaryTC_AP!$B256,'WW Spending Total'!D$10:D$49)</f>
        <v>0</v>
      </c>
      <c r="F256" s="98">
        <f>SUMIF('WW Spending Total'!$B$10:$B$49,SummaryTC_AP!$B256,'WW Spending Total'!E$10:E$49)</f>
        <v>0</v>
      </c>
      <c r="G256" s="98">
        <f>SUMIF('WW Spending Total'!$B$10:$B$49,SummaryTC_AP!$B256,'WW Spending Total'!F$10:F$49)</f>
        <v>0</v>
      </c>
      <c r="H256" s="98">
        <f>SUMIF('WW Spending Total'!$B$10:$B$49,SummaryTC_AP!$B256,'WW Spending Total'!G$10:G$49)</f>
        <v>0</v>
      </c>
      <c r="I256" s="98">
        <f>SUMIF('WW Spending Total'!$B$10:$B$49,SummaryTC_AP!$B256,'WW Spending Total'!H$10:H$49)</f>
        <v>0</v>
      </c>
      <c r="J256" s="98">
        <f>SUMIF('WW Spending Total'!$B$10:$B$49,SummaryTC_AP!$B256,'WW Spending Total'!I$10:I$49)</f>
        <v>0</v>
      </c>
      <c r="K256" s="98">
        <f>SUMIF('WW Spending Total'!$B$10:$B$49,SummaryTC_AP!$B256,'WW Spending Total'!J$10:J$49)</f>
        <v>0</v>
      </c>
      <c r="L256" s="98">
        <f>SUMIF('WW Spending Total'!$B$10:$B$49,SummaryTC_AP!$B256,'WW Spending Total'!K$10:K$49)</f>
        <v>0</v>
      </c>
      <c r="M256" s="98">
        <f>SUMIF('WW Spending Total'!$B$10:$B$49,SummaryTC_AP!$B256,'WW Spending Total'!L$10:L$49)</f>
        <v>0</v>
      </c>
      <c r="N256" s="98">
        <f>SUMIF('WW Spending Total'!$B$10:$B$49,SummaryTC_AP!$B256,'WW Spending Total'!M$10:M$49)</f>
        <v>0</v>
      </c>
      <c r="O256" s="98">
        <f>SUMIF('WW Spending Total'!$B$10:$B$49,SummaryTC_AP!$B256,'WW Spending Total'!N$10:N$49)</f>
        <v>0</v>
      </c>
      <c r="P256" s="98">
        <f>SUMIF('WW Spending Total'!$B$10:$B$49,SummaryTC_AP!$B256,'WW Spending Total'!O$10:O$49)</f>
        <v>0</v>
      </c>
      <c r="Q256" s="98">
        <f>SUMIF('WW Spending Total'!$B$10:$B$49,SummaryTC_AP!$B256,'WW Spending Total'!P$10:P$49)</f>
        <v>0</v>
      </c>
      <c r="R256" s="98">
        <f>SUMIF('WW Spending Total'!$B$10:$B$49,SummaryTC_AP!$B256,'WW Spending Total'!Q$10:Q$49)</f>
        <v>0</v>
      </c>
      <c r="S256" s="98">
        <f>SUMIF('WW Spending Total'!$B$10:$B$49,SummaryTC_AP!$B256,'WW Spending Total'!R$10:R$49)</f>
        <v>0</v>
      </c>
      <c r="T256" s="98">
        <f>SUMIF('WW Spending Total'!$B$10:$B$49,SummaryTC_AP!$B256,'WW Spending Total'!S$10:S$49)</f>
        <v>0</v>
      </c>
      <c r="U256" s="98">
        <f>SUMIF('WW Spending Total'!$B$10:$B$49,SummaryTC_AP!$B256,'WW Spending Total'!T$10:T$49)</f>
        <v>0</v>
      </c>
      <c r="V256" s="98">
        <f>SUMIF('WW Spending Total'!$B$10:$B$49,SummaryTC_AP!$B256,'WW Spending Total'!U$10:U$49)</f>
        <v>0</v>
      </c>
      <c r="W256" s="98">
        <f>SUMIF('WW Spending Total'!$B$10:$B$49,SummaryTC_AP!$B256,'WW Spending Total'!V$10:V$49)</f>
        <v>0</v>
      </c>
      <c r="X256" s="98">
        <f>SUMIF('WW Spending Total'!$B$10:$B$49,SummaryTC_AP!$B256,'WW Spending Total'!W$10:W$49)</f>
        <v>0</v>
      </c>
      <c r="Y256" s="98">
        <f>SUMIF('WW Spending Total'!$B$10:$B$49,SummaryTC_AP!$B256,'WW Spending Total'!X$10:X$49)</f>
        <v>0</v>
      </c>
      <c r="Z256" s="98">
        <f>SUMIF('WW Spending Total'!$B$10:$B$49,SummaryTC_AP!$B256,'WW Spending Total'!Y$10:Y$49)</f>
        <v>0</v>
      </c>
      <c r="AA256" s="98">
        <f>SUMIF('WW Spending Total'!$B$10:$B$49,SummaryTC_AP!$B256,'WW Spending Total'!Z$10:Z$49)</f>
        <v>0</v>
      </c>
      <c r="AB256" s="98">
        <f>SUMIF('WW Spending Total'!$B$10:$B$49,SummaryTC_AP!$B256,'WW Spending Total'!AA$10:AA$49)</f>
        <v>0</v>
      </c>
      <c r="AC256" s="98">
        <f>SUMIF('WW Spending Total'!$B$10:$B$49,SummaryTC_AP!$B256,'WW Spending Total'!AB$10:AB$49)</f>
        <v>0</v>
      </c>
      <c r="AD256" s="98">
        <f>SUMIF('WW Spending Total'!$B$10:$B$49,SummaryTC_AP!$B256,'WW Spending Total'!AC$10:AC$49)</f>
        <v>0</v>
      </c>
      <c r="AE256" s="98">
        <f>SUMIF('WW Spending Total'!$B$10:$B$49,SummaryTC_AP!$B256,'WW Spending Total'!AD$10:AD$49)</f>
        <v>0</v>
      </c>
      <c r="AF256" s="98">
        <f>SUMIF('WW Spending Total'!$B$10:$B$49,SummaryTC_AP!$B256,'WW Spending Total'!AE$10:AE$49)</f>
        <v>0</v>
      </c>
      <c r="AG256" s="98">
        <f>SUMIF('WW Spending Total'!$B$10:$B$49,SummaryTC_AP!$B256,'WW Spending Total'!AF$10:AF$49)</f>
        <v>0</v>
      </c>
      <c r="AH256" s="310">
        <f>SUMIF('WW Spending Total'!$B$10:$B$49,SummaryTC_AP!$B256,'WW Spending Total'!AG$10:AG$49)</f>
        <v>0</v>
      </c>
      <c r="AI256" s="326"/>
    </row>
    <row r="257" spans="2:35" x14ac:dyDescent="0.2">
      <c r="B257" s="24" t="str">
        <f>'Summary TC'!B257</f>
        <v/>
      </c>
      <c r="C257" s="24">
        <f>'Summary TC'!C257</f>
        <v>0</v>
      </c>
      <c r="D257" s="50"/>
      <c r="E257" s="97">
        <f>SUMIF('WW Spending Total'!$B$10:$B$49,SummaryTC_AP!$B257,'WW Spending Total'!D$10:D$49)</f>
        <v>0</v>
      </c>
      <c r="F257" s="98">
        <f>SUMIF('WW Spending Total'!$B$10:$B$49,SummaryTC_AP!$B257,'WW Spending Total'!E$10:E$49)</f>
        <v>0</v>
      </c>
      <c r="G257" s="98">
        <f>SUMIF('WW Spending Total'!$B$10:$B$49,SummaryTC_AP!$B257,'WW Spending Total'!F$10:F$49)</f>
        <v>0</v>
      </c>
      <c r="H257" s="98">
        <f>SUMIF('WW Spending Total'!$B$10:$B$49,SummaryTC_AP!$B257,'WW Spending Total'!G$10:G$49)</f>
        <v>0</v>
      </c>
      <c r="I257" s="98">
        <f>SUMIF('WW Spending Total'!$B$10:$B$49,SummaryTC_AP!$B257,'WW Spending Total'!H$10:H$49)</f>
        <v>0</v>
      </c>
      <c r="J257" s="98">
        <f>SUMIF('WW Spending Total'!$B$10:$B$49,SummaryTC_AP!$B257,'WW Spending Total'!I$10:I$49)</f>
        <v>0</v>
      </c>
      <c r="K257" s="98">
        <f>SUMIF('WW Spending Total'!$B$10:$B$49,SummaryTC_AP!$B257,'WW Spending Total'!J$10:J$49)</f>
        <v>0</v>
      </c>
      <c r="L257" s="98">
        <f>SUMIF('WW Spending Total'!$B$10:$B$49,SummaryTC_AP!$B257,'WW Spending Total'!K$10:K$49)</f>
        <v>0</v>
      </c>
      <c r="M257" s="98">
        <f>SUMIF('WW Spending Total'!$B$10:$B$49,SummaryTC_AP!$B257,'WW Spending Total'!L$10:L$49)</f>
        <v>0</v>
      </c>
      <c r="N257" s="98">
        <f>SUMIF('WW Spending Total'!$B$10:$B$49,SummaryTC_AP!$B257,'WW Spending Total'!M$10:M$49)</f>
        <v>0</v>
      </c>
      <c r="O257" s="98">
        <f>SUMIF('WW Spending Total'!$B$10:$B$49,SummaryTC_AP!$B257,'WW Spending Total'!N$10:N$49)</f>
        <v>0</v>
      </c>
      <c r="P257" s="98">
        <f>SUMIF('WW Spending Total'!$B$10:$B$49,SummaryTC_AP!$B257,'WW Spending Total'!O$10:O$49)</f>
        <v>0</v>
      </c>
      <c r="Q257" s="98">
        <f>SUMIF('WW Spending Total'!$B$10:$B$49,SummaryTC_AP!$B257,'WW Spending Total'!P$10:P$49)</f>
        <v>0</v>
      </c>
      <c r="R257" s="98">
        <f>SUMIF('WW Spending Total'!$B$10:$B$49,SummaryTC_AP!$B257,'WW Spending Total'!Q$10:Q$49)</f>
        <v>0</v>
      </c>
      <c r="S257" s="98">
        <f>SUMIF('WW Spending Total'!$B$10:$B$49,SummaryTC_AP!$B257,'WW Spending Total'!R$10:R$49)</f>
        <v>0</v>
      </c>
      <c r="T257" s="98">
        <f>SUMIF('WW Spending Total'!$B$10:$B$49,SummaryTC_AP!$B257,'WW Spending Total'!S$10:S$49)</f>
        <v>0</v>
      </c>
      <c r="U257" s="98">
        <f>SUMIF('WW Spending Total'!$B$10:$B$49,SummaryTC_AP!$B257,'WW Spending Total'!T$10:T$49)</f>
        <v>0</v>
      </c>
      <c r="V257" s="98">
        <f>SUMIF('WW Spending Total'!$B$10:$B$49,SummaryTC_AP!$B257,'WW Spending Total'!U$10:U$49)</f>
        <v>0</v>
      </c>
      <c r="W257" s="98">
        <f>SUMIF('WW Spending Total'!$B$10:$B$49,SummaryTC_AP!$B257,'WW Spending Total'!V$10:V$49)</f>
        <v>0</v>
      </c>
      <c r="X257" s="98">
        <f>SUMIF('WW Spending Total'!$B$10:$B$49,SummaryTC_AP!$B257,'WW Spending Total'!W$10:W$49)</f>
        <v>0</v>
      </c>
      <c r="Y257" s="98">
        <f>SUMIF('WW Spending Total'!$B$10:$B$49,SummaryTC_AP!$B257,'WW Spending Total'!X$10:X$49)</f>
        <v>0</v>
      </c>
      <c r="Z257" s="98">
        <f>SUMIF('WW Spending Total'!$B$10:$B$49,SummaryTC_AP!$B257,'WW Spending Total'!Y$10:Y$49)</f>
        <v>0</v>
      </c>
      <c r="AA257" s="98">
        <f>SUMIF('WW Spending Total'!$B$10:$B$49,SummaryTC_AP!$B257,'WW Spending Total'!Z$10:Z$49)</f>
        <v>0</v>
      </c>
      <c r="AB257" s="98">
        <f>SUMIF('WW Spending Total'!$B$10:$B$49,SummaryTC_AP!$B257,'WW Spending Total'!AA$10:AA$49)</f>
        <v>0</v>
      </c>
      <c r="AC257" s="98">
        <f>SUMIF('WW Spending Total'!$B$10:$B$49,SummaryTC_AP!$B257,'WW Spending Total'!AB$10:AB$49)</f>
        <v>0</v>
      </c>
      <c r="AD257" s="98">
        <f>SUMIF('WW Spending Total'!$B$10:$B$49,SummaryTC_AP!$B257,'WW Spending Total'!AC$10:AC$49)</f>
        <v>0</v>
      </c>
      <c r="AE257" s="98">
        <f>SUMIF('WW Spending Total'!$B$10:$B$49,SummaryTC_AP!$B257,'WW Spending Total'!AD$10:AD$49)</f>
        <v>0</v>
      </c>
      <c r="AF257" s="98">
        <f>SUMIF('WW Spending Total'!$B$10:$B$49,SummaryTC_AP!$B257,'WW Spending Total'!AE$10:AE$49)</f>
        <v>0</v>
      </c>
      <c r="AG257" s="98">
        <f>SUMIF('WW Spending Total'!$B$10:$B$49,SummaryTC_AP!$B257,'WW Spending Total'!AF$10:AF$49)</f>
        <v>0</v>
      </c>
      <c r="AH257" s="310">
        <f>SUMIF('WW Spending Total'!$B$10:$B$49,SummaryTC_AP!$B257,'WW Spending Total'!AG$10:AG$49)</f>
        <v>0</v>
      </c>
      <c r="AI257" s="326"/>
    </row>
    <row r="258" spans="2:35" x14ac:dyDescent="0.2">
      <c r="B258" s="24">
        <f>'Summary TC'!B258</f>
        <v>0</v>
      </c>
      <c r="C258" s="24">
        <f>'Summary TC'!C258</f>
        <v>0</v>
      </c>
      <c r="D258" s="221"/>
      <c r="E258" s="160"/>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326"/>
      <c r="AI258" s="326"/>
    </row>
    <row r="259" spans="2:35" x14ac:dyDescent="0.2">
      <c r="B259" s="24" t="str">
        <f>'Summary TC'!B259</f>
        <v>Hypothetical 2 Aggregate</v>
      </c>
      <c r="C259" s="24">
        <f>'Summary TC'!C259</f>
        <v>0</v>
      </c>
      <c r="D259" s="50"/>
      <c r="E259" s="121"/>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321"/>
      <c r="AI259" s="310"/>
    </row>
    <row r="260" spans="2:35" x14ac:dyDescent="0.2">
      <c r="B260" s="24" t="str">
        <f>'Summary TC'!B260</f>
        <v/>
      </c>
      <c r="C260" s="24">
        <f>'Summary TC'!C260</f>
        <v>0</v>
      </c>
      <c r="D260" s="50"/>
      <c r="E260" s="97">
        <f>SUMIF('WW Spending Total'!$B$10:$B$49,SummaryTC_AP!$B260,'WW Spending Total'!D$10:D$49)</f>
        <v>0</v>
      </c>
      <c r="F260" s="98">
        <f>SUMIF('WW Spending Total'!$B$10:$B$49,SummaryTC_AP!$B260,'WW Spending Total'!E$10:E$49)</f>
        <v>0</v>
      </c>
      <c r="G260" s="98">
        <f>SUMIF('WW Spending Total'!$B$10:$B$49,SummaryTC_AP!$B260,'WW Spending Total'!F$10:F$49)</f>
        <v>0</v>
      </c>
      <c r="H260" s="98">
        <f>SUMIF('WW Spending Total'!$B$10:$B$49,SummaryTC_AP!$B260,'WW Spending Total'!G$10:G$49)</f>
        <v>0</v>
      </c>
      <c r="I260" s="98">
        <f>SUMIF('WW Spending Total'!$B$10:$B$49,SummaryTC_AP!$B260,'WW Spending Total'!H$10:H$49)</f>
        <v>0</v>
      </c>
      <c r="J260" s="98">
        <f>SUMIF('WW Spending Total'!$B$10:$B$49,SummaryTC_AP!$B260,'WW Spending Total'!I$10:I$49)</f>
        <v>0</v>
      </c>
      <c r="K260" s="98">
        <f>SUMIF('WW Spending Total'!$B$10:$B$49,SummaryTC_AP!$B260,'WW Spending Total'!J$10:J$49)</f>
        <v>0</v>
      </c>
      <c r="L260" s="98">
        <f>SUMIF('WW Spending Total'!$B$10:$B$49,SummaryTC_AP!$B260,'WW Spending Total'!K$10:K$49)</f>
        <v>0</v>
      </c>
      <c r="M260" s="98">
        <f>SUMIF('WW Spending Total'!$B$10:$B$49,SummaryTC_AP!$B260,'WW Spending Total'!L$10:L$49)</f>
        <v>0</v>
      </c>
      <c r="N260" s="98">
        <f>SUMIF('WW Spending Total'!$B$10:$B$49,SummaryTC_AP!$B260,'WW Spending Total'!M$10:M$49)</f>
        <v>0</v>
      </c>
      <c r="O260" s="98">
        <f>SUMIF('WW Spending Total'!$B$10:$B$49,SummaryTC_AP!$B260,'WW Spending Total'!N$10:N$49)</f>
        <v>0</v>
      </c>
      <c r="P260" s="98">
        <f>SUMIF('WW Spending Total'!$B$10:$B$49,SummaryTC_AP!$B260,'WW Spending Total'!O$10:O$49)</f>
        <v>0</v>
      </c>
      <c r="Q260" s="98">
        <f>SUMIF('WW Spending Total'!$B$10:$B$49,SummaryTC_AP!$B260,'WW Spending Total'!P$10:P$49)</f>
        <v>0</v>
      </c>
      <c r="R260" s="98">
        <f>SUMIF('WW Spending Total'!$B$10:$B$49,SummaryTC_AP!$B260,'WW Spending Total'!Q$10:Q$49)</f>
        <v>0</v>
      </c>
      <c r="S260" s="98">
        <f>SUMIF('WW Spending Total'!$B$10:$B$49,SummaryTC_AP!$B260,'WW Spending Total'!R$10:R$49)</f>
        <v>0</v>
      </c>
      <c r="T260" s="98">
        <f>SUMIF('WW Spending Total'!$B$10:$B$49,SummaryTC_AP!$B260,'WW Spending Total'!S$10:S$49)</f>
        <v>0</v>
      </c>
      <c r="U260" s="98">
        <f>SUMIF('WW Spending Total'!$B$10:$B$49,SummaryTC_AP!$B260,'WW Spending Total'!T$10:T$49)</f>
        <v>0</v>
      </c>
      <c r="V260" s="98">
        <f>SUMIF('WW Spending Total'!$B$10:$B$49,SummaryTC_AP!$B260,'WW Spending Total'!U$10:U$49)</f>
        <v>0</v>
      </c>
      <c r="W260" s="98">
        <f>SUMIF('WW Spending Total'!$B$10:$B$49,SummaryTC_AP!$B260,'WW Spending Total'!V$10:V$49)</f>
        <v>0</v>
      </c>
      <c r="X260" s="98">
        <f>SUMIF('WW Spending Total'!$B$10:$B$49,SummaryTC_AP!$B260,'WW Spending Total'!W$10:W$49)</f>
        <v>0</v>
      </c>
      <c r="Y260" s="98">
        <f>SUMIF('WW Spending Total'!$B$10:$B$49,SummaryTC_AP!$B260,'WW Spending Total'!X$10:X$49)</f>
        <v>0</v>
      </c>
      <c r="Z260" s="98">
        <f>SUMIF('WW Spending Total'!$B$10:$B$49,SummaryTC_AP!$B260,'WW Spending Total'!Y$10:Y$49)</f>
        <v>0</v>
      </c>
      <c r="AA260" s="98">
        <f>SUMIF('WW Spending Total'!$B$10:$B$49,SummaryTC_AP!$B260,'WW Spending Total'!Z$10:Z$49)</f>
        <v>0</v>
      </c>
      <c r="AB260" s="98">
        <f>SUMIF('WW Spending Total'!$B$10:$B$49,SummaryTC_AP!$B260,'WW Spending Total'!AA$10:AA$49)</f>
        <v>0</v>
      </c>
      <c r="AC260" s="98">
        <f>SUMIF('WW Spending Total'!$B$10:$B$49,SummaryTC_AP!$B260,'WW Spending Total'!AB$10:AB$49)</f>
        <v>0</v>
      </c>
      <c r="AD260" s="98">
        <f>SUMIF('WW Spending Total'!$B$10:$B$49,SummaryTC_AP!$B260,'WW Spending Total'!AC$10:AC$49)</f>
        <v>0</v>
      </c>
      <c r="AE260" s="98">
        <f>SUMIF('WW Spending Total'!$B$10:$B$49,SummaryTC_AP!$B260,'WW Spending Total'!AD$10:AD$49)</f>
        <v>0</v>
      </c>
      <c r="AF260" s="98">
        <f>SUMIF('WW Spending Total'!$B$10:$B$49,SummaryTC_AP!$B260,'WW Spending Total'!AE$10:AE$49)</f>
        <v>0</v>
      </c>
      <c r="AG260" s="98">
        <f>SUMIF('WW Spending Total'!$B$10:$B$49,SummaryTC_AP!$B260,'WW Spending Total'!AF$10:AF$49)</f>
        <v>0</v>
      </c>
      <c r="AH260" s="310">
        <f>SUMIF('WW Spending Total'!$B$10:$B$49,SummaryTC_AP!$B260,'WW Spending Total'!AG$10:AG$49)</f>
        <v>0</v>
      </c>
      <c r="AI260" s="310"/>
    </row>
    <row r="261" spans="2:35" x14ac:dyDescent="0.2">
      <c r="B261" s="24" t="str">
        <f>'Summary TC'!B261</f>
        <v/>
      </c>
      <c r="C261" s="24">
        <f>'Summary TC'!C261</f>
        <v>0</v>
      </c>
      <c r="D261" s="50"/>
      <c r="E261" s="97">
        <f>SUMIF('WW Spending Total'!$B$10:$B$49,SummaryTC_AP!$B261,'WW Spending Total'!D$10:D$49)</f>
        <v>0</v>
      </c>
      <c r="F261" s="98">
        <f>SUMIF('WW Spending Total'!$B$10:$B$49,SummaryTC_AP!$B261,'WW Spending Total'!E$10:E$49)</f>
        <v>0</v>
      </c>
      <c r="G261" s="98">
        <f>SUMIF('WW Spending Total'!$B$10:$B$49,SummaryTC_AP!$B261,'WW Spending Total'!F$10:F$49)</f>
        <v>0</v>
      </c>
      <c r="H261" s="98">
        <f>SUMIF('WW Spending Total'!$B$10:$B$49,SummaryTC_AP!$B261,'WW Spending Total'!G$10:G$49)</f>
        <v>0</v>
      </c>
      <c r="I261" s="98">
        <f>SUMIF('WW Spending Total'!$B$10:$B$49,SummaryTC_AP!$B261,'WW Spending Total'!H$10:H$49)</f>
        <v>0</v>
      </c>
      <c r="J261" s="98">
        <f>SUMIF('WW Spending Total'!$B$10:$B$49,SummaryTC_AP!$B261,'WW Spending Total'!I$10:I$49)</f>
        <v>0</v>
      </c>
      <c r="K261" s="98">
        <f>SUMIF('WW Spending Total'!$B$10:$B$49,SummaryTC_AP!$B261,'WW Spending Total'!J$10:J$49)</f>
        <v>0</v>
      </c>
      <c r="L261" s="98">
        <f>SUMIF('WW Spending Total'!$B$10:$B$49,SummaryTC_AP!$B261,'WW Spending Total'!K$10:K$49)</f>
        <v>0</v>
      </c>
      <c r="M261" s="98">
        <f>SUMIF('WW Spending Total'!$B$10:$B$49,SummaryTC_AP!$B261,'WW Spending Total'!L$10:L$49)</f>
        <v>0</v>
      </c>
      <c r="N261" s="98">
        <f>SUMIF('WW Spending Total'!$B$10:$B$49,SummaryTC_AP!$B261,'WW Spending Total'!M$10:M$49)</f>
        <v>0</v>
      </c>
      <c r="O261" s="98">
        <f>SUMIF('WW Spending Total'!$B$10:$B$49,SummaryTC_AP!$B261,'WW Spending Total'!N$10:N$49)</f>
        <v>0</v>
      </c>
      <c r="P261" s="98">
        <f>SUMIF('WW Spending Total'!$B$10:$B$49,SummaryTC_AP!$B261,'WW Spending Total'!O$10:O$49)</f>
        <v>0</v>
      </c>
      <c r="Q261" s="98">
        <f>SUMIF('WW Spending Total'!$B$10:$B$49,SummaryTC_AP!$B261,'WW Spending Total'!P$10:P$49)</f>
        <v>0</v>
      </c>
      <c r="R261" s="98">
        <f>SUMIF('WW Spending Total'!$B$10:$B$49,SummaryTC_AP!$B261,'WW Spending Total'!Q$10:Q$49)</f>
        <v>0</v>
      </c>
      <c r="S261" s="98">
        <f>SUMIF('WW Spending Total'!$B$10:$B$49,SummaryTC_AP!$B261,'WW Spending Total'!R$10:R$49)</f>
        <v>0</v>
      </c>
      <c r="T261" s="98">
        <f>SUMIF('WW Spending Total'!$B$10:$B$49,SummaryTC_AP!$B261,'WW Spending Total'!S$10:S$49)</f>
        <v>0</v>
      </c>
      <c r="U261" s="98">
        <f>SUMIF('WW Spending Total'!$B$10:$B$49,SummaryTC_AP!$B261,'WW Spending Total'!T$10:T$49)</f>
        <v>0</v>
      </c>
      <c r="V261" s="98">
        <f>SUMIF('WW Spending Total'!$B$10:$B$49,SummaryTC_AP!$B261,'WW Spending Total'!U$10:U$49)</f>
        <v>0</v>
      </c>
      <c r="W261" s="98">
        <f>SUMIF('WW Spending Total'!$B$10:$B$49,SummaryTC_AP!$B261,'WW Spending Total'!V$10:V$49)</f>
        <v>0</v>
      </c>
      <c r="X261" s="98">
        <f>SUMIF('WW Spending Total'!$B$10:$B$49,SummaryTC_AP!$B261,'WW Spending Total'!W$10:W$49)</f>
        <v>0</v>
      </c>
      <c r="Y261" s="98">
        <f>SUMIF('WW Spending Total'!$B$10:$B$49,SummaryTC_AP!$B261,'WW Spending Total'!X$10:X$49)</f>
        <v>0</v>
      </c>
      <c r="Z261" s="98">
        <f>SUMIF('WW Spending Total'!$B$10:$B$49,SummaryTC_AP!$B261,'WW Spending Total'!Y$10:Y$49)</f>
        <v>0</v>
      </c>
      <c r="AA261" s="98">
        <f>SUMIF('WW Spending Total'!$B$10:$B$49,SummaryTC_AP!$B261,'WW Spending Total'!Z$10:Z$49)</f>
        <v>0</v>
      </c>
      <c r="AB261" s="98">
        <f>SUMIF('WW Spending Total'!$B$10:$B$49,SummaryTC_AP!$B261,'WW Spending Total'!AA$10:AA$49)</f>
        <v>0</v>
      </c>
      <c r="AC261" s="98">
        <f>SUMIF('WW Spending Total'!$B$10:$B$49,SummaryTC_AP!$B261,'WW Spending Total'!AB$10:AB$49)</f>
        <v>0</v>
      </c>
      <c r="AD261" s="98">
        <f>SUMIF('WW Spending Total'!$B$10:$B$49,SummaryTC_AP!$B261,'WW Spending Total'!AC$10:AC$49)</f>
        <v>0</v>
      </c>
      <c r="AE261" s="98">
        <f>SUMIF('WW Spending Total'!$B$10:$B$49,SummaryTC_AP!$B261,'WW Spending Total'!AD$10:AD$49)</f>
        <v>0</v>
      </c>
      <c r="AF261" s="98">
        <f>SUMIF('WW Spending Total'!$B$10:$B$49,SummaryTC_AP!$B261,'WW Spending Total'!AE$10:AE$49)</f>
        <v>0</v>
      </c>
      <c r="AG261" s="98">
        <f>SUMIF('WW Spending Total'!$B$10:$B$49,SummaryTC_AP!$B261,'WW Spending Total'!AF$10:AF$49)</f>
        <v>0</v>
      </c>
      <c r="AH261" s="310">
        <f>SUMIF('WW Spending Total'!$B$10:$B$49,SummaryTC_AP!$B261,'WW Spending Total'!AG$10:AG$49)</f>
        <v>0</v>
      </c>
      <c r="AI261" s="310"/>
    </row>
    <row r="262" spans="2:35" x14ac:dyDescent="0.2">
      <c r="B262" s="24" t="str">
        <f>'Summary TC'!B262</f>
        <v/>
      </c>
      <c r="C262" s="24">
        <f>'Summary TC'!C262</f>
        <v>0</v>
      </c>
      <c r="D262" s="50"/>
      <c r="E262" s="97">
        <f>SUMIF('WW Spending Total'!$B$10:$B$49,SummaryTC_AP!$B262,'WW Spending Total'!D$10:D$49)</f>
        <v>0</v>
      </c>
      <c r="F262" s="98">
        <f>SUMIF('WW Spending Total'!$B$10:$B$49,SummaryTC_AP!$B262,'WW Spending Total'!E$10:E$49)</f>
        <v>0</v>
      </c>
      <c r="G262" s="98">
        <f>SUMIF('WW Spending Total'!$B$10:$B$49,SummaryTC_AP!$B262,'WW Spending Total'!F$10:F$49)</f>
        <v>0</v>
      </c>
      <c r="H262" s="98">
        <f>SUMIF('WW Spending Total'!$B$10:$B$49,SummaryTC_AP!$B262,'WW Spending Total'!G$10:G$49)</f>
        <v>0</v>
      </c>
      <c r="I262" s="98">
        <f>SUMIF('WW Spending Total'!$B$10:$B$49,SummaryTC_AP!$B262,'WW Spending Total'!H$10:H$49)</f>
        <v>0</v>
      </c>
      <c r="J262" s="98">
        <f>SUMIF('WW Spending Total'!$B$10:$B$49,SummaryTC_AP!$B262,'WW Spending Total'!I$10:I$49)</f>
        <v>0</v>
      </c>
      <c r="K262" s="98">
        <f>SUMIF('WW Spending Total'!$B$10:$B$49,SummaryTC_AP!$B262,'WW Spending Total'!J$10:J$49)</f>
        <v>0</v>
      </c>
      <c r="L262" s="98">
        <f>SUMIF('WW Spending Total'!$B$10:$B$49,SummaryTC_AP!$B262,'WW Spending Total'!K$10:K$49)</f>
        <v>0</v>
      </c>
      <c r="M262" s="98">
        <f>SUMIF('WW Spending Total'!$B$10:$B$49,SummaryTC_AP!$B262,'WW Spending Total'!L$10:L$49)</f>
        <v>0</v>
      </c>
      <c r="N262" s="98">
        <f>SUMIF('WW Spending Total'!$B$10:$B$49,SummaryTC_AP!$B262,'WW Spending Total'!M$10:M$49)</f>
        <v>0</v>
      </c>
      <c r="O262" s="98">
        <f>SUMIF('WW Spending Total'!$B$10:$B$49,SummaryTC_AP!$B262,'WW Spending Total'!N$10:N$49)</f>
        <v>0</v>
      </c>
      <c r="P262" s="98">
        <f>SUMIF('WW Spending Total'!$B$10:$B$49,SummaryTC_AP!$B262,'WW Spending Total'!O$10:O$49)</f>
        <v>0</v>
      </c>
      <c r="Q262" s="98">
        <f>SUMIF('WW Spending Total'!$B$10:$B$49,SummaryTC_AP!$B262,'WW Spending Total'!P$10:P$49)</f>
        <v>0</v>
      </c>
      <c r="R262" s="98">
        <f>SUMIF('WW Spending Total'!$B$10:$B$49,SummaryTC_AP!$B262,'WW Spending Total'!Q$10:Q$49)</f>
        <v>0</v>
      </c>
      <c r="S262" s="98">
        <f>SUMIF('WW Spending Total'!$B$10:$B$49,SummaryTC_AP!$B262,'WW Spending Total'!R$10:R$49)</f>
        <v>0</v>
      </c>
      <c r="T262" s="98">
        <f>SUMIF('WW Spending Total'!$B$10:$B$49,SummaryTC_AP!$B262,'WW Spending Total'!S$10:S$49)</f>
        <v>0</v>
      </c>
      <c r="U262" s="98">
        <f>SUMIF('WW Spending Total'!$B$10:$B$49,SummaryTC_AP!$B262,'WW Spending Total'!T$10:T$49)</f>
        <v>0</v>
      </c>
      <c r="V262" s="98">
        <f>SUMIF('WW Spending Total'!$B$10:$B$49,SummaryTC_AP!$B262,'WW Spending Total'!U$10:U$49)</f>
        <v>0</v>
      </c>
      <c r="W262" s="98">
        <f>SUMIF('WW Spending Total'!$B$10:$B$49,SummaryTC_AP!$B262,'WW Spending Total'!V$10:V$49)</f>
        <v>0</v>
      </c>
      <c r="X262" s="98">
        <f>SUMIF('WW Spending Total'!$B$10:$B$49,SummaryTC_AP!$B262,'WW Spending Total'!W$10:W$49)</f>
        <v>0</v>
      </c>
      <c r="Y262" s="98">
        <f>SUMIF('WW Spending Total'!$B$10:$B$49,SummaryTC_AP!$B262,'WW Spending Total'!X$10:X$49)</f>
        <v>0</v>
      </c>
      <c r="Z262" s="98">
        <f>SUMIF('WW Spending Total'!$B$10:$B$49,SummaryTC_AP!$B262,'WW Spending Total'!Y$10:Y$49)</f>
        <v>0</v>
      </c>
      <c r="AA262" s="98">
        <f>SUMIF('WW Spending Total'!$B$10:$B$49,SummaryTC_AP!$B262,'WW Spending Total'!Z$10:Z$49)</f>
        <v>0</v>
      </c>
      <c r="AB262" s="98">
        <f>SUMIF('WW Spending Total'!$B$10:$B$49,SummaryTC_AP!$B262,'WW Spending Total'!AA$10:AA$49)</f>
        <v>0</v>
      </c>
      <c r="AC262" s="98">
        <f>SUMIF('WW Spending Total'!$B$10:$B$49,SummaryTC_AP!$B262,'WW Spending Total'!AB$10:AB$49)</f>
        <v>0</v>
      </c>
      <c r="AD262" s="98">
        <f>SUMIF('WW Spending Total'!$B$10:$B$49,SummaryTC_AP!$B262,'WW Spending Total'!AC$10:AC$49)</f>
        <v>0</v>
      </c>
      <c r="AE262" s="98">
        <f>SUMIF('WW Spending Total'!$B$10:$B$49,SummaryTC_AP!$B262,'WW Spending Total'!AD$10:AD$49)</f>
        <v>0</v>
      </c>
      <c r="AF262" s="98">
        <f>SUMIF('WW Spending Total'!$B$10:$B$49,SummaryTC_AP!$B262,'WW Spending Total'!AE$10:AE$49)</f>
        <v>0</v>
      </c>
      <c r="AG262" s="98">
        <f>SUMIF('WW Spending Total'!$B$10:$B$49,SummaryTC_AP!$B262,'WW Spending Total'!AF$10:AF$49)</f>
        <v>0</v>
      </c>
      <c r="AH262" s="310">
        <f>SUMIF('WW Spending Total'!$B$10:$B$49,SummaryTC_AP!$B262,'WW Spending Total'!AG$10:AG$49)</f>
        <v>0</v>
      </c>
      <c r="AI262" s="310"/>
    </row>
    <row r="263" spans="2:35" ht="13.5" thickBot="1" x14ac:dyDescent="0.25">
      <c r="B263" s="24">
        <f>'Summary TC'!B263</f>
        <v>0</v>
      </c>
      <c r="C263" s="112">
        <f>'Summary TC'!C263</f>
        <v>0</v>
      </c>
      <c r="D263" s="50"/>
      <c r="E263" s="322"/>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4"/>
      <c r="AI263" s="310"/>
    </row>
    <row r="264" spans="2:35" ht="13.5" thickBot="1" x14ac:dyDescent="0.25">
      <c r="B264" s="149" t="str">
        <f>'Summary TC'!B264</f>
        <v>TOTAL</v>
      </c>
      <c r="C264" s="207"/>
      <c r="D264" s="169"/>
      <c r="E264" s="327">
        <f>IF(AND(E$12&gt;=Dropdowns!$E$1, E$12&lt;=Dropdowns!$E$2), SUM(E255:E263),0)</f>
        <v>0</v>
      </c>
      <c r="F264" s="101">
        <f>IF(AND(F$12&gt;=Dropdowns!$E$1, F$12&lt;=Dropdowns!$E$2), SUM(F255:F263),0)</f>
        <v>0</v>
      </c>
      <c r="G264" s="101">
        <f>IF(AND(G$12&gt;=Dropdowns!$E$1, G$12&lt;=Dropdowns!$E$2), SUM(G255:G263),0)</f>
        <v>0</v>
      </c>
      <c r="H264" s="101">
        <f>IF(AND(H$12&gt;=Dropdowns!$E$1, H$12&lt;=Dropdowns!$E$2), SUM(H255:H263),0)</f>
        <v>0</v>
      </c>
      <c r="I264" s="101">
        <f>IF(AND(I$12&gt;=Dropdowns!$E$1, I$12&lt;=Dropdowns!$E$2), SUM(I255:I263),0)</f>
        <v>0</v>
      </c>
      <c r="J264" s="101">
        <f>IF(AND(J$12&gt;=Dropdowns!$E$1, J$12&lt;=Dropdowns!$E$2), SUM(J255:J263),0)</f>
        <v>0</v>
      </c>
      <c r="K264" s="101">
        <f>IF(AND(K$12&gt;=Dropdowns!$E$1, K$12&lt;=Dropdowns!$E$2), SUM(K255:K263),0)</f>
        <v>0</v>
      </c>
      <c r="L264" s="101">
        <f>IF(AND(L$12&gt;=Dropdowns!$E$1, L$12&lt;=Dropdowns!$E$2), SUM(L255:L263),0)</f>
        <v>0</v>
      </c>
      <c r="M264" s="101">
        <f>IF(AND(M$12&gt;=Dropdowns!$E$1, M$12&lt;=Dropdowns!$E$2), SUM(M255:M263),0)</f>
        <v>0</v>
      </c>
      <c r="N264" s="101">
        <f>IF(AND(N$12&gt;=Dropdowns!$E$1, N$12&lt;=Dropdowns!$E$2), SUM(N255:N263),0)</f>
        <v>0</v>
      </c>
      <c r="O264" s="101">
        <f>IF(AND(O$12&gt;=Dropdowns!$E$1, O$12&lt;=Dropdowns!$E$2), SUM(O255:O263),0)</f>
        <v>0</v>
      </c>
      <c r="P264" s="101">
        <f>IF(AND(P$12&gt;=Dropdowns!$E$1, P$12&lt;=Dropdowns!$E$2), SUM(P255:P263),0)</f>
        <v>0</v>
      </c>
      <c r="Q264" s="101">
        <f>IF(AND(Q$12&gt;=Dropdowns!$E$1, Q$12&lt;=Dropdowns!$E$2), SUM(Q255:Q263),0)</f>
        <v>0</v>
      </c>
      <c r="R264" s="101">
        <f>IF(AND(R$12&gt;=Dropdowns!$E$1, R$12&lt;=Dropdowns!$E$2), SUM(R255:R263),0)</f>
        <v>0</v>
      </c>
      <c r="S264" s="101">
        <f>IF(AND(S$12&gt;=Dropdowns!$E$1, S$12&lt;=Dropdowns!$E$2), SUM(S255:S263),0)</f>
        <v>0</v>
      </c>
      <c r="T264" s="101">
        <f>IF(AND(T$12&gt;=Dropdowns!$E$1, T$12&lt;=Dropdowns!$E$2), SUM(T255:T263),0)</f>
        <v>0</v>
      </c>
      <c r="U264" s="101">
        <f>IF(AND(U$12&gt;=Dropdowns!$E$1, U$12&lt;=Dropdowns!$E$2), SUM(U255:U263),0)</f>
        <v>0</v>
      </c>
      <c r="V264" s="101">
        <f>IF(AND(V$12&gt;=Dropdowns!$E$1, V$12&lt;=Dropdowns!$E$2), SUM(V255:V263),0)</f>
        <v>0</v>
      </c>
      <c r="W264" s="101">
        <f>IF(AND(W$12&gt;=Dropdowns!$E$1, W$12&lt;=Dropdowns!$E$2), SUM(W255:W263),0)</f>
        <v>0</v>
      </c>
      <c r="X264" s="101">
        <f>IF(AND(X$12&gt;=Dropdowns!$E$1, X$12&lt;=Dropdowns!$E$2), SUM(X255:X263),0)</f>
        <v>0</v>
      </c>
      <c r="Y264" s="101">
        <f>IF(AND(Y$12&gt;=Dropdowns!$E$1, Y$12&lt;=Dropdowns!$E$2), SUM(Y255:Y263),0)</f>
        <v>0</v>
      </c>
      <c r="Z264" s="101">
        <f>IF(AND(Z$12&gt;=Dropdowns!$E$1, Z$12&lt;=Dropdowns!$E$2), SUM(Z255:Z263),0)</f>
        <v>0</v>
      </c>
      <c r="AA264" s="101">
        <f>IF(AND(AA$12&gt;=Dropdowns!$E$1, AA$12&lt;=Dropdowns!$E$2), SUM(AA255:AA263),0)</f>
        <v>0</v>
      </c>
      <c r="AB264" s="101">
        <f>IF(AND(AB$12&gt;=Dropdowns!$E$1, AB$12&lt;=Dropdowns!$E$2), SUM(AB255:AB263),0)</f>
        <v>0</v>
      </c>
      <c r="AC264" s="101">
        <f>IF(AND(AC$12&gt;=Dropdowns!$E$1, AC$12&lt;=Dropdowns!$E$2), SUM(AC255:AC263),0)</f>
        <v>0</v>
      </c>
      <c r="AD264" s="101">
        <f>IF(AND(AD$12&gt;=Dropdowns!$E$1, AD$12&lt;=Dropdowns!$E$2), SUM(AD255:AD263),0)</f>
        <v>0</v>
      </c>
      <c r="AE264" s="101">
        <f>IF(AND(AE$12&gt;=Dropdowns!$E$1, AE$12&lt;=Dropdowns!$E$2), SUM(AE255:AE263),0)</f>
        <v>0</v>
      </c>
      <c r="AF264" s="101">
        <f>IF(AND(AF$12&gt;=Dropdowns!$E$1, AF$12&lt;=Dropdowns!$E$2), SUM(AF255:AF263),0)</f>
        <v>0</v>
      </c>
      <c r="AG264" s="101">
        <f>IF(AND(AG$12&gt;=Dropdowns!$E$1, AG$12&lt;=Dropdowns!$E$2), SUM(AG255:AG263),0)</f>
        <v>0</v>
      </c>
      <c r="AH264" s="101">
        <f>IF(AND(AH$12&gt;=Dropdowns!$E$1, AH$12&lt;=Dropdowns!$E$2), SUM(AH255:AH263),0)</f>
        <v>0</v>
      </c>
      <c r="AI264" s="102">
        <f>SUM(E264:AH264)</f>
        <v>0</v>
      </c>
    </row>
    <row r="265" spans="2:35" ht="13.5" thickBot="1" x14ac:dyDescent="0.25">
      <c r="B265" s="18">
        <f>'Summary TC'!B265</f>
        <v>0</v>
      </c>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72"/>
    </row>
    <row r="266" spans="2:35" s="225" customFormat="1" ht="13.5" thickBot="1" x14ac:dyDescent="0.25">
      <c r="B266" s="149" t="str">
        <f>'Summary TC'!B266</f>
        <v>HYPOTHETICALS VARIANCE 2</v>
      </c>
      <c r="C266" s="213"/>
      <c r="D266" s="176"/>
      <c r="E266" s="103">
        <f t="shared" ref="E266:AH266" si="44">E249-E264</f>
        <v>0</v>
      </c>
      <c r="F266" s="100">
        <f t="shared" si="44"/>
        <v>0</v>
      </c>
      <c r="G266" s="100">
        <f t="shared" si="44"/>
        <v>0</v>
      </c>
      <c r="H266" s="100">
        <f t="shared" si="44"/>
        <v>0</v>
      </c>
      <c r="I266" s="100">
        <f t="shared" si="44"/>
        <v>0</v>
      </c>
      <c r="J266" s="100">
        <f t="shared" si="44"/>
        <v>0</v>
      </c>
      <c r="K266" s="100">
        <f t="shared" si="44"/>
        <v>0</v>
      </c>
      <c r="L266" s="100">
        <f t="shared" si="44"/>
        <v>0</v>
      </c>
      <c r="M266" s="100">
        <f t="shared" si="44"/>
        <v>0</v>
      </c>
      <c r="N266" s="100">
        <f t="shared" si="44"/>
        <v>0</v>
      </c>
      <c r="O266" s="100">
        <f t="shared" si="44"/>
        <v>0</v>
      </c>
      <c r="P266" s="100">
        <f t="shared" si="44"/>
        <v>0</v>
      </c>
      <c r="Q266" s="100">
        <f t="shared" si="44"/>
        <v>0</v>
      </c>
      <c r="R266" s="100">
        <f t="shared" si="44"/>
        <v>0</v>
      </c>
      <c r="S266" s="100">
        <f t="shared" si="44"/>
        <v>0</v>
      </c>
      <c r="T266" s="100">
        <f t="shared" si="44"/>
        <v>0</v>
      </c>
      <c r="U266" s="100">
        <f t="shared" si="44"/>
        <v>0</v>
      </c>
      <c r="V266" s="100">
        <f t="shared" si="44"/>
        <v>0</v>
      </c>
      <c r="W266" s="100">
        <f t="shared" si="44"/>
        <v>0</v>
      </c>
      <c r="X266" s="100">
        <f t="shared" si="44"/>
        <v>0</v>
      </c>
      <c r="Y266" s="100">
        <f t="shared" si="44"/>
        <v>0</v>
      </c>
      <c r="Z266" s="100">
        <f t="shared" si="44"/>
        <v>0</v>
      </c>
      <c r="AA266" s="100">
        <f t="shared" si="44"/>
        <v>0</v>
      </c>
      <c r="AB266" s="100">
        <f t="shared" si="44"/>
        <v>0</v>
      </c>
      <c r="AC266" s="100">
        <f t="shared" si="44"/>
        <v>0</v>
      </c>
      <c r="AD266" s="100">
        <f t="shared" si="44"/>
        <v>0</v>
      </c>
      <c r="AE266" s="100">
        <f t="shared" si="44"/>
        <v>0</v>
      </c>
      <c r="AF266" s="100">
        <f t="shared" si="44"/>
        <v>0</v>
      </c>
      <c r="AG266" s="100">
        <f t="shared" si="44"/>
        <v>0</v>
      </c>
      <c r="AH266" s="100">
        <f t="shared" si="44"/>
        <v>0</v>
      </c>
      <c r="AI266" s="102" t="str">
        <f>IF('MEG Def'!$J$55="Yes",SUM(E266:AH266),"Excluded")</f>
        <v>Excluded</v>
      </c>
    </row>
    <row r="267" spans="2:35" x14ac:dyDescent="0.2">
      <c r="B267" s="18">
        <f>'Summary TC'!B267</f>
        <v>0</v>
      </c>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170"/>
    </row>
    <row r="268" spans="2:35" ht="13.5" thickBot="1" x14ac:dyDescent="0.25">
      <c r="B268" s="18" t="str">
        <f>'Summary TC'!B268</f>
        <v>HYPOTHETICALS TEST 2 Cumulative Target Limit</v>
      </c>
      <c r="C268" s="204"/>
    </row>
    <row r="269" spans="2:35" x14ac:dyDescent="0.2">
      <c r="B269" s="26">
        <f>'Summary TC'!B269</f>
        <v>0</v>
      </c>
      <c r="C269" s="215"/>
      <c r="D269" s="45"/>
      <c r="E269" s="45" t="s">
        <v>0</v>
      </c>
      <c r="F269" s="151"/>
      <c r="G269" s="42"/>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26"/>
    </row>
    <row r="270" spans="2:35" ht="13.5" thickBot="1" x14ac:dyDescent="0.25">
      <c r="B270" s="24">
        <f>'Summary TC'!B270</f>
        <v>0</v>
      </c>
      <c r="C270" s="216"/>
      <c r="D270" s="51"/>
      <c r="E270" s="81">
        <f>'DY Def'!B$5</f>
        <v>1</v>
      </c>
      <c r="F270" s="70">
        <f>'DY Def'!C$5</f>
        <v>2</v>
      </c>
      <c r="G270" s="70">
        <f>'DY Def'!D$5</f>
        <v>3</v>
      </c>
      <c r="H270" s="70">
        <f>'DY Def'!E$5</f>
        <v>4</v>
      </c>
      <c r="I270" s="70">
        <f>'DY Def'!F$5</f>
        <v>5</v>
      </c>
      <c r="J270" s="70">
        <f>'DY Def'!G$5</f>
        <v>6</v>
      </c>
      <c r="K270" s="70">
        <f>'DY Def'!H$5</f>
        <v>7</v>
      </c>
      <c r="L270" s="70">
        <f>'DY Def'!I$5</f>
        <v>8</v>
      </c>
      <c r="M270" s="70">
        <f>'DY Def'!J$5</f>
        <v>9</v>
      </c>
      <c r="N270" s="70">
        <f>'DY Def'!K$5</f>
        <v>10</v>
      </c>
      <c r="O270" s="70">
        <f>'DY Def'!L$5</f>
        <v>11</v>
      </c>
      <c r="P270" s="70">
        <f>'DY Def'!M$5</f>
        <v>12</v>
      </c>
      <c r="Q270" s="70">
        <f>'DY Def'!N$5</f>
        <v>13</v>
      </c>
      <c r="R270" s="70">
        <f>'DY Def'!O$5</f>
        <v>14</v>
      </c>
      <c r="S270" s="70">
        <f>'DY Def'!P$5</f>
        <v>15</v>
      </c>
      <c r="T270" s="70">
        <f>'DY Def'!Q$5</f>
        <v>16</v>
      </c>
      <c r="U270" s="70">
        <f>'DY Def'!R$5</f>
        <v>17</v>
      </c>
      <c r="V270" s="70">
        <f>'DY Def'!S$5</f>
        <v>18</v>
      </c>
      <c r="W270" s="70">
        <f>'DY Def'!T$5</f>
        <v>19</v>
      </c>
      <c r="X270" s="70">
        <f>'DY Def'!U$5</f>
        <v>20</v>
      </c>
      <c r="Y270" s="70">
        <f>'DY Def'!V$5</f>
        <v>21</v>
      </c>
      <c r="Z270" s="70">
        <f>'DY Def'!W$5</f>
        <v>22</v>
      </c>
      <c r="AA270" s="70">
        <f>'DY Def'!X$5</f>
        <v>23</v>
      </c>
      <c r="AB270" s="70">
        <f>'DY Def'!Y$5</f>
        <v>24</v>
      </c>
      <c r="AC270" s="70">
        <f>'DY Def'!Z$5</f>
        <v>25</v>
      </c>
      <c r="AD270" s="70">
        <f>'DY Def'!AA$5</f>
        <v>26</v>
      </c>
      <c r="AE270" s="70">
        <f>'DY Def'!AB$5</f>
        <v>27</v>
      </c>
      <c r="AF270" s="70">
        <f>'DY Def'!AC$5</f>
        <v>28</v>
      </c>
      <c r="AG270" s="70">
        <f>'DY Def'!AD$5</f>
        <v>29</v>
      </c>
      <c r="AH270" s="70">
        <f>'DY Def'!AE$5</f>
        <v>30</v>
      </c>
      <c r="AI270" s="24"/>
    </row>
    <row r="271" spans="2:35" x14ac:dyDescent="0.2">
      <c r="B271" s="24">
        <f>'Summary TC'!B271</f>
        <v>0</v>
      </c>
      <c r="C271" s="216"/>
      <c r="D271" s="24"/>
      <c r="AI271" s="24"/>
    </row>
    <row r="272" spans="2:35" s="225" customFormat="1" x14ac:dyDescent="0.2">
      <c r="B272" s="24" t="str">
        <f>'Summary TC'!B272</f>
        <v>Cumulative Target Percentage (CTP)</v>
      </c>
      <c r="C272" s="211"/>
      <c r="D272" s="238"/>
      <c r="E272" s="244">
        <f>'Summary TC'!E272</f>
        <v>0</v>
      </c>
      <c r="F272" s="244">
        <f>'Summary TC'!F272</f>
        <v>0</v>
      </c>
      <c r="G272" s="244">
        <f>'Summary TC'!G272</f>
        <v>0</v>
      </c>
      <c r="H272" s="244">
        <f>'Summary TC'!H272</f>
        <v>0</v>
      </c>
      <c r="I272" s="244">
        <f>'Summary TC'!I272</f>
        <v>0</v>
      </c>
      <c r="J272" s="244">
        <f>'Summary TC'!J272</f>
        <v>0</v>
      </c>
      <c r="K272" s="244">
        <f>'Summary TC'!K272</f>
        <v>0</v>
      </c>
      <c r="L272" s="244">
        <f>'Summary TC'!L272</f>
        <v>0</v>
      </c>
      <c r="M272" s="244">
        <f>'Summary TC'!M272</f>
        <v>0</v>
      </c>
      <c r="N272" s="244">
        <f>'Summary TC'!N272</f>
        <v>0</v>
      </c>
      <c r="O272" s="244">
        <f>'Summary TC'!O272</f>
        <v>0</v>
      </c>
      <c r="P272" s="244">
        <f>'Summary TC'!P272</f>
        <v>0</v>
      </c>
      <c r="Q272" s="244">
        <f>'Summary TC'!Q272</f>
        <v>0</v>
      </c>
      <c r="R272" s="244">
        <f>'Summary TC'!R272</f>
        <v>0</v>
      </c>
      <c r="S272" s="244">
        <f>'Summary TC'!S272</f>
        <v>0</v>
      </c>
      <c r="T272" s="244">
        <f>'Summary TC'!T272</f>
        <v>0</v>
      </c>
      <c r="U272" s="244">
        <f>'Summary TC'!U272</f>
        <v>0</v>
      </c>
      <c r="V272" s="244">
        <f>'Summary TC'!V272</f>
        <v>0</v>
      </c>
      <c r="W272" s="244">
        <f>'Summary TC'!W272</f>
        <v>0</v>
      </c>
      <c r="X272" s="244">
        <f>'Summary TC'!X272</f>
        <v>0</v>
      </c>
      <c r="Y272" s="244">
        <f>'Summary TC'!Y272</f>
        <v>0</v>
      </c>
      <c r="Z272" s="244">
        <f>'Summary TC'!Z272</f>
        <v>0</v>
      </c>
      <c r="AA272" s="244">
        <f>'Summary TC'!AA272</f>
        <v>0</v>
      </c>
      <c r="AB272" s="244">
        <f>'Summary TC'!AB272</f>
        <v>0</v>
      </c>
      <c r="AC272" s="244">
        <f>'Summary TC'!AC272</f>
        <v>0</v>
      </c>
      <c r="AD272" s="244">
        <f>'Summary TC'!AD272</f>
        <v>0</v>
      </c>
      <c r="AE272" s="244">
        <f>'Summary TC'!AE272</f>
        <v>0</v>
      </c>
      <c r="AF272" s="244">
        <f>'Summary TC'!AF272</f>
        <v>0</v>
      </c>
      <c r="AG272" s="244">
        <f>'Summary TC'!AG272</f>
        <v>0</v>
      </c>
      <c r="AH272" s="244">
        <f>'Summary TC'!AH272</f>
        <v>0</v>
      </c>
      <c r="AI272" s="175"/>
    </row>
    <row r="273" spans="2:35" s="225" customFormat="1" x14ac:dyDescent="0.2">
      <c r="B273" s="238" t="s">
        <v>34</v>
      </c>
      <c r="C273" s="211"/>
      <c r="D273" s="238"/>
      <c r="E273" s="98">
        <f>IF(AND(E$12&gt;=Dropdowns!$E$1, E$12&lt;=Dropdowns!$E$2), D273+E249,0)</f>
        <v>0</v>
      </c>
      <c r="F273" s="98">
        <f>IF(AND(F$12&gt;=Dropdowns!$E$1, F$12&lt;=Dropdowns!$E$2), E273+F249,0)</f>
        <v>0</v>
      </c>
      <c r="G273" s="98">
        <f>IF(AND(G$12&gt;=Dropdowns!$E$1, G$12&lt;=Dropdowns!$E$2), F273+G249,0)</f>
        <v>0</v>
      </c>
      <c r="H273" s="98">
        <f>IF(AND(H$12&gt;=Dropdowns!$E$1, H$12&lt;=Dropdowns!$E$2), G273+H249,0)</f>
        <v>0</v>
      </c>
      <c r="I273" s="98">
        <f>IF(AND(I$12&gt;=Dropdowns!$E$1, I$12&lt;=Dropdowns!$E$2), H273+I249,0)</f>
        <v>0</v>
      </c>
      <c r="J273" s="98">
        <f>IF(AND(J$12&gt;=Dropdowns!$E$1, J$12&lt;=Dropdowns!$E$2), I273+J249,0)</f>
        <v>0</v>
      </c>
      <c r="K273" s="98">
        <f>IF(AND(K$12&gt;=Dropdowns!$E$1, K$12&lt;=Dropdowns!$E$2), J273+K249,0)</f>
        <v>0</v>
      </c>
      <c r="L273" s="98">
        <f>IF(AND(L$12&gt;=Dropdowns!$E$1, L$12&lt;=Dropdowns!$E$2), K273+L249,0)</f>
        <v>0</v>
      </c>
      <c r="M273" s="98">
        <f>IF(AND(M$12&gt;=Dropdowns!$E$1, M$12&lt;=Dropdowns!$E$2), L273+M249,0)</f>
        <v>0</v>
      </c>
      <c r="N273" s="98">
        <f>IF(AND(N$12&gt;=Dropdowns!$E$1, N$12&lt;=Dropdowns!$E$2), M273+N249,0)</f>
        <v>0</v>
      </c>
      <c r="O273" s="98">
        <f>IF(AND(O$12&gt;=Dropdowns!$E$1, O$12&lt;=Dropdowns!$E$2), N273+O249,0)</f>
        <v>0</v>
      </c>
      <c r="P273" s="98">
        <f>IF(AND(P$12&gt;=Dropdowns!$E$1, P$12&lt;=Dropdowns!$E$2), O273+P249,0)</f>
        <v>0</v>
      </c>
      <c r="Q273" s="98">
        <f>IF(AND(Q$12&gt;=Dropdowns!$E$1, Q$12&lt;=Dropdowns!$E$2), P273+Q249,0)</f>
        <v>0</v>
      </c>
      <c r="R273" s="98">
        <f>IF(AND(R$12&gt;=Dropdowns!$E$1, R$12&lt;=Dropdowns!$E$2), Q273+R249,0)</f>
        <v>0</v>
      </c>
      <c r="S273" s="98">
        <f>IF(AND(S$12&gt;=Dropdowns!$E$1, S$12&lt;=Dropdowns!$E$2), R273+S249,0)</f>
        <v>0</v>
      </c>
      <c r="T273" s="98">
        <f>IF(AND(T$12&gt;=Dropdowns!$E$1, T$12&lt;=Dropdowns!$E$2), S273+T249,0)</f>
        <v>0</v>
      </c>
      <c r="U273" s="98">
        <f>IF(AND(U$12&gt;=Dropdowns!$E$1, U$12&lt;=Dropdowns!$E$2), T273+U249,0)</f>
        <v>0</v>
      </c>
      <c r="V273" s="98">
        <f>IF(AND(V$12&gt;=Dropdowns!$E$1, V$12&lt;=Dropdowns!$E$2), U273+V249,0)</f>
        <v>0</v>
      </c>
      <c r="W273" s="98">
        <f>IF(AND(W$12&gt;=Dropdowns!$E$1, W$12&lt;=Dropdowns!$E$2), V273+W249,0)</f>
        <v>0</v>
      </c>
      <c r="X273" s="98">
        <f>IF(AND(X$12&gt;=Dropdowns!$E$1, X$12&lt;=Dropdowns!$E$2), W273+X249,0)</f>
        <v>0</v>
      </c>
      <c r="Y273" s="98">
        <f>IF(AND(Y$12&gt;=Dropdowns!$E$1, Y$12&lt;=Dropdowns!$E$2), X273+Y249,0)</f>
        <v>0</v>
      </c>
      <c r="Z273" s="98">
        <f>IF(AND(Z$12&gt;=Dropdowns!$E$1, Z$12&lt;=Dropdowns!$E$2), Y273+Z249,0)</f>
        <v>0</v>
      </c>
      <c r="AA273" s="98">
        <f>IF(AND(AA$12&gt;=Dropdowns!$E$1, AA$12&lt;=Dropdowns!$E$2), Z273+AA249,0)</f>
        <v>0</v>
      </c>
      <c r="AB273" s="98">
        <f>IF(AND(AB$12&gt;=Dropdowns!$E$1, AB$12&lt;=Dropdowns!$E$2), AA273+AB249,0)</f>
        <v>0</v>
      </c>
      <c r="AC273" s="98">
        <f>IF(AND(AC$12&gt;=Dropdowns!$E$1, AC$12&lt;=Dropdowns!$E$2), AB273+AC249,0)</f>
        <v>0</v>
      </c>
      <c r="AD273" s="98">
        <f>IF(AND(AD$12&gt;=Dropdowns!$E$1, AD$12&lt;=Dropdowns!$E$2), AC273+AD249,0)</f>
        <v>0</v>
      </c>
      <c r="AE273" s="98">
        <f>IF(AND(AE$12&gt;=Dropdowns!$E$1, AE$12&lt;=Dropdowns!$E$2), AD273+AE249,0)</f>
        <v>0</v>
      </c>
      <c r="AF273" s="98">
        <f>IF(AND(AF$12&gt;=Dropdowns!$E$1, AF$12&lt;=Dropdowns!$E$2), AE273+AF249,0)</f>
        <v>0</v>
      </c>
      <c r="AG273" s="98">
        <f>IF(AND(AG$12&gt;=Dropdowns!$E$1, AG$12&lt;=Dropdowns!$E$2), AF273+AG249,0)</f>
        <v>0</v>
      </c>
      <c r="AH273" s="98">
        <f>IF(AND(AH$12&gt;=Dropdowns!$E$1, AH$12&lt;=Dropdowns!$E$2), AG273+AH249,0)</f>
        <v>0</v>
      </c>
      <c r="AI273" s="175"/>
    </row>
    <row r="274" spans="2:35" s="225" customFormat="1" x14ac:dyDescent="0.2">
      <c r="B274" s="238" t="s">
        <v>35</v>
      </c>
      <c r="C274" s="211"/>
      <c r="D274" s="238"/>
      <c r="E274" s="98">
        <f t="shared" ref="E274:AC274" si="45">E273*E272</f>
        <v>0</v>
      </c>
      <c r="F274" s="98">
        <f t="shared" si="45"/>
        <v>0</v>
      </c>
      <c r="G274" s="98">
        <f t="shared" si="45"/>
        <v>0</v>
      </c>
      <c r="H274" s="98">
        <f t="shared" si="45"/>
        <v>0</v>
      </c>
      <c r="I274" s="98">
        <f t="shared" si="45"/>
        <v>0</v>
      </c>
      <c r="J274" s="98">
        <f t="shared" si="45"/>
        <v>0</v>
      </c>
      <c r="K274" s="98">
        <f t="shared" si="45"/>
        <v>0</v>
      </c>
      <c r="L274" s="98">
        <f t="shared" si="45"/>
        <v>0</v>
      </c>
      <c r="M274" s="98">
        <f t="shared" si="45"/>
        <v>0</v>
      </c>
      <c r="N274" s="98">
        <f t="shared" si="45"/>
        <v>0</v>
      </c>
      <c r="O274" s="98">
        <f t="shared" si="45"/>
        <v>0</v>
      </c>
      <c r="P274" s="98">
        <f t="shared" si="45"/>
        <v>0</v>
      </c>
      <c r="Q274" s="98">
        <f t="shared" si="45"/>
        <v>0</v>
      </c>
      <c r="R274" s="98">
        <f t="shared" si="45"/>
        <v>0</v>
      </c>
      <c r="S274" s="98">
        <f t="shared" si="45"/>
        <v>0</v>
      </c>
      <c r="T274" s="98">
        <f t="shared" si="45"/>
        <v>0</v>
      </c>
      <c r="U274" s="98">
        <f t="shared" si="45"/>
        <v>0</v>
      </c>
      <c r="V274" s="98">
        <f t="shared" si="45"/>
        <v>0</v>
      </c>
      <c r="W274" s="98">
        <f t="shared" si="45"/>
        <v>0</v>
      </c>
      <c r="X274" s="98">
        <f t="shared" si="45"/>
        <v>0</v>
      </c>
      <c r="Y274" s="98">
        <f t="shared" si="45"/>
        <v>0</v>
      </c>
      <c r="Z274" s="98">
        <f t="shared" si="45"/>
        <v>0</v>
      </c>
      <c r="AA274" s="98">
        <f t="shared" si="45"/>
        <v>0</v>
      </c>
      <c r="AB274" s="98">
        <f t="shared" si="45"/>
        <v>0</v>
      </c>
      <c r="AC274" s="98">
        <f t="shared" si="45"/>
        <v>0</v>
      </c>
      <c r="AD274" s="98">
        <f>AD273*AD272</f>
        <v>0</v>
      </c>
      <c r="AE274" s="98">
        <f>AE273*AE272</f>
        <v>0</v>
      </c>
      <c r="AF274" s="98">
        <f>AF273*AF272</f>
        <v>0</v>
      </c>
      <c r="AG274" s="98">
        <f>AG273*AG272</f>
        <v>0</v>
      </c>
      <c r="AH274" s="98">
        <f>AH273*AH272</f>
        <v>0</v>
      </c>
      <c r="AI274" s="175"/>
    </row>
    <row r="275" spans="2:35" s="225" customFormat="1" x14ac:dyDescent="0.2">
      <c r="B275" s="238"/>
      <c r="C275" s="211"/>
      <c r="D275" s="23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75"/>
    </row>
    <row r="276" spans="2:35" s="225" customFormat="1" x14ac:dyDescent="0.2">
      <c r="B276" s="238" t="s">
        <v>36</v>
      </c>
      <c r="C276" s="211"/>
      <c r="D276" s="238"/>
      <c r="E276" s="98">
        <f>IF(AND(E$12&gt;=Dropdowns!$E$1, E$12&lt;=Dropdowns!$E$2), D276-E266,0)</f>
        <v>0</v>
      </c>
      <c r="F276" s="98">
        <f>IF(AND(F$12&gt;=Dropdowns!$E$1, F$12&lt;=Dropdowns!$E$2), E276-F266,0)</f>
        <v>0</v>
      </c>
      <c r="G276" s="98">
        <f>IF(AND(G$12&gt;=Dropdowns!$E$1, G$12&lt;=Dropdowns!$E$2), F276-G266,0)</f>
        <v>0</v>
      </c>
      <c r="H276" s="98">
        <f>IF(AND(H$12&gt;=Dropdowns!$E$1, H$12&lt;=Dropdowns!$E$2), G276-H266,0)</f>
        <v>0</v>
      </c>
      <c r="I276" s="98">
        <f>IF(AND(I$12&gt;=Dropdowns!$E$1, I$12&lt;=Dropdowns!$E$2), H276-I266,0)</f>
        <v>0</v>
      </c>
      <c r="J276" s="98">
        <f>IF(AND(J$12&gt;=Dropdowns!$E$1, J$12&lt;=Dropdowns!$E$2), I276-J266,0)</f>
        <v>0</v>
      </c>
      <c r="K276" s="98">
        <f>IF(AND(K$12&gt;=Dropdowns!$E$1, K$12&lt;=Dropdowns!$E$2), J276-K266,0)</f>
        <v>0</v>
      </c>
      <c r="L276" s="98">
        <f>IF(AND(L$12&gt;=Dropdowns!$E$1, L$12&lt;=Dropdowns!$E$2), K276-L266,0)</f>
        <v>0</v>
      </c>
      <c r="M276" s="98">
        <f>IF(AND(M$12&gt;=Dropdowns!$E$1, M$12&lt;=Dropdowns!$E$2), L276-M266,0)</f>
        <v>0</v>
      </c>
      <c r="N276" s="98">
        <f>IF(AND(N$12&gt;=Dropdowns!$E$1, N$12&lt;=Dropdowns!$E$2), M276-N266,0)</f>
        <v>0</v>
      </c>
      <c r="O276" s="98">
        <f>IF(AND(O$12&gt;=Dropdowns!$E$1, O$12&lt;=Dropdowns!$E$2), N276-O266,0)</f>
        <v>0</v>
      </c>
      <c r="P276" s="98">
        <f>IF(AND(P$12&gt;=Dropdowns!$E$1, P$12&lt;=Dropdowns!$E$2), O276-P266,0)</f>
        <v>0</v>
      </c>
      <c r="Q276" s="98">
        <f>IF(AND(Q$12&gt;=Dropdowns!$E$1, Q$12&lt;=Dropdowns!$E$2), P276-Q266,0)</f>
        <v>0</v>
      </c>
      <c r="R276" s="98">
        <f>IF(AND(R$12&gt;=Dropdowns!$E$1, R$12&lt;=Dropdowns!$E$2), Q276-R266,0)</f>
        <v>0</v>
      </c>
      <c r="S276" s="98">
        <f>IF(AND(S$12&gt;=Dropdowns!$E$1, S$12&lt;=Dropdowns!$E$2), R276-S266,0)</f>
        <v>0</v>
      </c>
      <c r="T276" s="98">
        <f>IF(AND(T$12&gt;=Dropdowns!$E$1, T$12&lt;=Dropdowns!$E$2), S276-T266,0)</f>
        <v>0</v>
      </c>
      <c r="U276" s="98">
        <f>IF(AND(U$12&gt;=Dropdowns!$E$1, U$12&lt;=Dropdowns!$E$2), T276-U266,0)</f>
        <v>0</v>
      </c>
      <c r="V276" s="98">
        <f>IF(AND(V$12&gt;=Dropdowns!$E$1, V$12&lt;=Dropdowns!$E$2), U276-V266,0)</f>
        <v>0</v>
      </c>
      <c r="W276" s="98">
        <f>IF(AND(W$12&gt;=Dropdowns!$E$1, W$12&lt;=Dropdowns!$E$2), V276-W266,0)</f>
        <v>0</v>
      </c>
      <c r="X276" s="98">
        <f>IF(AND(X$12&gt;=Dropdowns!$E$1, X$12&lt;=Dropdowns!$E$2), W276-X266,0)</f>
        <v>0</v>
      </c>
      <c r="Y276" s="98">
        <f>IF(AND(Y$12&gt;=Dropdowns!$E$1, Y$12&lt;=Dropdowns!$E$2), X276-Y266,0)</f>
        <v>0</v>
      </c>
      <c r="Z276" s="98">
        <f>IF(AND(Z$12&gt;=Dropdowns!$E$1, Z$12&lt;=Dropdowns!$E$2), Y276-Z266,0)</f>
        <v>0</v>
      </c>
      <c r="AA276" s="98">
        <f>IF(AND(AA$12&gt;=Dropdowns!$E$1, AA$12&lt;=Dropdowns!$E$2), Z276-AA266,0)</f>
        <v>0</v>
      </c>
      <c r="AB276" s="98">
        <f>IF(AND(AB$12&gt;=Dropdowns!$E$1, AB$12&lt;=Dropdowns!$E$2), AA276-AB266,0)</f>
        <v>0</v>
      </c>
      <c r="AC276" s="98">
        <f>IF(AND(AC$12&gt;=Dropdowns!$E$1, AC$12&lt;=Dropdowns!$E$2), AB276-AC266,0)</f>
        <v>0</v>
      </c>
      <c r="AD276" s="98">
        <f>IF(AND(AD$12&gt;=Dropdowns!$E$1, AD$12&lt;=Dropdowns!$E$2), AC276-AD266,0)</f>
        <v>0</v>
      </c>
      <c r="AE276" s="98">
        <f>IF(AND(AE$12&gt;=Dropdowns!$E$1, AE$12&lt;=Dropdowns!$E$2), AD276-AE266,0)</f>
        <v>0</v>
      </c>
      <c r="AF276" s="98">
        <f>IF(AND(AF$12&gt;=Dropdowns!$E$1, AF$12&lt;=Dropdowns!$E$2), AE276-AF266,0)</f>
        <v>0</v>
      </c>
      <c r="AG276" s="98">
        <f>IF(AND(AG$12&gt;=Dropdowns!$E$1, AG$12&lt;=Dropdowns!$E$2), AF276-AG266,0)</f>
        <v>0</v>
      </c>
      <c r="AH276" s="98">
        <f>IF(AND(AH$12&gt;=Dropdowns!$E$1, AH$12&lt;=Dropdowns!$E$2), AG276-AH266,0)</f>
        <v>0</v>
      </c>
      <c r="AI276" s="175"/>
    </row>
    <row r="277" spans="2:35" ht="13.5" thickBot="1" x14ac:dyDescent="0.25">
      <c r="B277" s="112" t="s">
        <v>37</v>
      </c>
      <c r="C277" s="157"/>
      <c r="D277" s="112"/>
      <c r="E277" s="177" t="str">
        <f>IF(E276&gt;E274,"CAP Needed"," ")</f>
        <v xml:space="preserve"> </v>
      </c>
      <c r="F277" s="177" t="str">
        <f>IF(F276&gt;F274,"CAP Needed"," ")</f>
        <v xml:space="preserve"> </v>
      </c>
      <c r="G277" s="177" t="str">
        <f>IF(G276&gt;G274,"CAP Needed"," ")</f>
        <v xml:space="preserve"> </v>
      </c>
      <c r="H277" s="177" t="str">
        <f>IF(H276&gt;H274,"CAP Needed"," ")</f>
        <v xml:space="preserve"> </v>
      </c>
      <c r="I277" s="177" t="str">
        <f>IF(I276&gt;I274,"CAP Needed"," ")</f>
        <v xml:space="preserve"> </v>
      </c>
      <c r="J277" s="177" t="str">
        <f t="shared" ref="J277:AC277" si="46">IF(J276&gt;J274,"CAP Needed"," ")</f>
        <v xml:space="preserve"> </v>
      </c>
      <c r="K277" s="177" t="str">
        <f t="shared" si="46"/>
        <v xml:space="preserve"> </v>
      </c>
      <c r="L277" s="177" t="str">
        <f t="shared" si="46"/>
        <v xml:space="preserve"> </v>
      </c>
      <c r="M277" s="177" t="str">
        <f t="shared" si="46"/>
        <v xml:space="preserve"> </v>
      </c>
      <c r="N277" s="177" t="str">
        <f t="shared" si="46"/>
        <v xml:space="preserve"> </v>
      </c>
      <c r="O277" s="177" t="str">
        <f t="shared" si="46"/>
        <v xml:space="preserve"> </v>
      </c>
      <c r="P277" s="177" t="str">
        <f t="shared" si="46"/>
        <v xml:space="preserve"> </v>
      </c>
      <c r="Q277" s="177" t="str">
        <f t="shared" si="46"/>
        <v xml:space="preserve"> </v>
      </c>
      <c r="R277" s="177" t="str">
        <f t="shared" si="46"/>
        <v xml:space="preserve"> </v>
      </c>
      <c r="S277" s="177" t="str">
        <f t="shared" si="46"/>
        <v xml:space="preserve"> </v>
      </c>
      <c r="T277" s="177" t="str">
        <f t="shared" si="46"/>
        <v xml:space="preserve"> </v>
      </c>
      <c r="U277" s="177" t="str">
        <f t="shared" si="46"/>
        <v xml:space="preserve"> </v>
      </c>
      <c r="V277" s="177" t="str">
        <f t="shared" si="46"/>
        <v xml:space="preserve"> </v>
      </c>
      <c r="W277" s="177" t="str">
        <f t="shared" si="46"/>
        <v xml:space="preserve"> </v>
      </c>
      <c r="X277" s="177" t="str">
        <f t="shared" si="46"/>
        <v xml:space="preserve"> </v>
      </c>
      <c r="Y277" s="177" t="str">
        <f t="shared" si="46"/>
        <v xml:space="preserve"> </v>
      </c>
      <c r="Z277" s="177" t="str">
        <f t="shared" si="46"/>
        <v xml:space="preserve"> </v>
      </c>
      <c r="AA277" s="177" t="str">
        <f t="shared" si="46"/>
        <v xml:space="preserve"> </v>
      </c>
      <c r="AB277" s="177" t="str">
        <f t="shared" si="46"/>
        <v xml:space="preserve"> </v>
      </c>
      <c r="AC277" s="177" t="str">
        <f t="shared" si="46"/>
        <v xml:space="preserve"> </v>
      </c>
      <c r="AD277" s="177" t="str">
        <f>IF(AD276&gt;AD274,"CAP Needed"," ")</f>
        <v xml:space="preserve"> </v>
      </c>
      <c r="AE277" s="177" t="str">
        <f>IF(AE276&gt;AE274,"CAP Needed"," ")</f>
        <v xml:space="preserve"> </v>
      </c>
      <c r="AF277" s="177" t="str">
        <f>IF(AF276&gt;AF274,"CAP Needed"," ")</f>
        <v xml:space="preserve"> </v>
      </c>
      <c r="AG277" s="177" t="str">
        <f>IF(AG276&gt;AG274,"CAP Needed"," ")</f>
        <v xml:space="preserve"> </v>
      </c>
      <c r="AH277" s="177" t="str">
        <f>IF(AH276&gt;AH274,"CAP Needed"," ")</f>
        <v xml:space="preserve"> </v>
      </c>
      <c r="AI277" s="112"/>
    </row>
    <row r="278" spans="2:35" x14ac:dyDescent="0.2">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17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K31" sqref="K31"/>
    </sheetView>
  </sheetViews>
  <sheetFormatPr defaultColWidth="8.7109375" defaultRowHeight="12.75" x14ac:dyDescent="0.2"/>
  <cols>
    <col min="1" max="1" width="31" customWidth="1"/>
    <col min="2" max="2" width="12.140625" customWidth="1"/>
    <col min="3" max="21" width="11.42578125" customWidth="1"/>
    <col min="22" max="31" width="11.42578125" hidden="1" customWidth="1"/>
  </cols>
  <sheetData>
    <row r="1" spans="1:88" ht="29.1" customHeight="1" x14ac:dyDescent="0.2">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3" spans="1:88" ht="15" x14ac:dyDescent="0.25">
      <c r="A3" s="220" t="s">
        <v>31</v>
      </c>
    </row>
    <row r="4" spans="1:88" ht="13.5" thickBot="1" x14ac:dyDescent="0.25"/>
    <row r="5" spans="1:88" ht="17.45" customHeight="1" thickBot="1" x14ac:dyDescent="0.25">
      <c r="A5" s="267" t="s">
        <v>9</v>
      </c>
      <c r="B5" s="370">
        <v>1</v>
      </c>
      <c r="C5" s="303">
        <v>2</v>
      </c>
      <c r="D5" s="303">
        <v>3</v>
      </c>
      <c r="E5" s="303">
        <v>4</v>
      </c>
      <c r="F5" s="303">
        <v>5</v>
      </c>
      <c r="G5" s="303">
        <v>6</v>
      </c>
      <c r="H5" s="303">
        <v>7</v>
      </c>
      <c r="I5" s="303">
        <v>8</v>
      </c>
      <c r="J5" s="303">
        <v>9</v>
      </c>
      <c r="K5" s="303">
        <v>10</v>
      </c>
      <c r="L5" s="303">
        <v>11</v>
      </c>
      <c r="M5" s="303">
        <v>12</v>
      </c>
      <c r="N5" s="303">
        <v>13</v>
      </c>
      <c r="O5" s="303">
        <v>14</v>
      </c>
      <c r="P5" s="303">
        <v>15</v>
      </c>
      <c r="Q5" s="303">
        <v>16</v>
      </c>
      <c r="R5" s="303">
        <v>17</v>
      </c>
      <c r="S5" s="303">
        <v>18</v>
      </c>
      <c r="T5" s="303">
        <v>19</v>
      </c>
      <c r="U5" s="309">
        <v>20</v>
      </c>
      <c r="V5" s="367">
        <v>21</v>
      </c>
      <c r="W5" s="303">
        <v>22</v>
      </c>
      <c r="X5" s="303">
        <v>23</v>
      </c>
      <c r="Y5" s="303">
        <v>24</v>
      </c>
      <c r="Z5" s="303">
        <v>25</v>
      </c>
      <c r="AA5" s="303">
        <v>26</v>
      </c>
      <c r="AB5" s="303">
        <v>27</v>
      </c>
      <c r="AC5" s="303">
        <v>28</v>
      </c>
      <c r="AD5" s="303">
        <v>29</v>
      </c>
      <c r="AE5" s="309">
        <v>30</v>
      </c>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row>
    <row r="6" spans="1:88" ht="15.95" customHeight="1" x14ac:dyDescent="0.2">
      <c r="A6" s="264" t="s">
        <v>6</v>
      </c>
      <c r="B6" s="304">
        <v>37530</v>
      </c>
      <c r="C6" s="304">
        <v>37895</v>
      </c>
      <c r="D6" s="304">
        <v>38261</v>
      </c>
      <c r="E6" s="304">
        <v>38626</v>
      </c>
      <c r="F6" s="304">
        <v>38991</v>
      </c>
      <c r="G6" s="304">
        <v>39356</v>
      </c>
      <c r="H6" s="304">
        <v>39722</v>
      </c>
      <c r="I6" s="304">
        <v>40087</v>
      </c>
      <c r="J6" s="304">
        <v>40452</v>
      </c>
      <c r="K6" s="305">
        <v>40848</v>
      </c>
      <c r="L6" s="305">
        <v>41091</v>
      </c>
      <c r="M6" s="305">
        <v>41456</v>
      </c>
      <c r="N6" s="305">
        <v>41821</v>
      </c>
      <c r="O6" s="305">
        <v>42186</v>
      </c>
      <c r="P6" s="305">
        <v>42552</v>
      </c>
      <c r="Q6" s="305">
        <v>42917</v>
      </c>
      <c r="R6" s="305">
        <v>43282</v>
      </c>
      <c r="S6" s="305">
        <v>43647</v>
      </c>
      <c r="T6" s="305">
        <v>44013</v>
      </c>
      <c r="U6" s="306">
        <v>44378</v>
      </c>
      <c r="V6" s="368"/>
      <c r="W6" s="305"/>
      <c r="X6" s="305"/>
      <c r="Y6" s="305"/>
      <c r="Z6" s="305"/>
      <c r="AA6" s="305"/>
      <c r="AB6" s="305"/>
      <c r="AC6" s="305"/>
      <c r="AD6" s="305"/>
      <c r="AE6" s="306"/>
    </row>
    <row r="7" spans="1:88" ht="15.95" customHeight="1" thickBot="1" x14ac:dyDescent="0.25">
      <c r="A7" s="265" t="s">
        <v>7</v>
      </c>
      <c r="B7" s="307">
        <v>37894</v>
      </c>
      <c r="C7" s="307">
        <v>38260</v>
      </c>
      <c r="D7" s="307">
        <v>38625</v>
      </c>
      <c r="E7" s="307">
        <v>38990</v>
      </c>
      <c r="F7" s="307">
        <v>39355</v>
      </c>
      <c r="G7" s="307">
        <v>39721</v>
      </c>
      <c r="H7" s="307">
        <v>40086</v>
      </c>
      <c r="I7" s="307">
        <v>40451</v>
      </c>
      <c r="J7" s="307">
        <v>40816</v>
      </c>
      <c r="K7" s="266">
        <v>41090</v>
      </c>
      <c r="L7" s="266">
        <v>41455</v>
      </c>
      <c r="M7" s="266">
        <v>41820</v>
      </c>
      <c r="N7" s="266">
        <v>42185</v>
      </c>
      <c r="O7" s="266">
        <v>42551</v>
      </c>
      <c r="P7" s="266">
        <v>42916</v>
      </c>
      <c r="Q7" s="266">
        <v>43281</v>
      </c>
      <c r="R7" s="266">
        <v>43646</v>
      </c>
      <c r="S7" s="266">
        <v>44012</v>
      </c>
      <c r="T7" s="266">
        <v>44377</v>
      </c>
      <c r="U7" s="308">
        <v>44742</v>
      </c>
      <c r="V7" s="369"/>
      <c r="W7" s="266"/>
      <c r="X7" s="266"/>
      <c r="Y7" s="266"/>
      <c r="Z7" s="266"/>
      <c r="AA7" s="266"/>
      <c r="AB7" s="266"/>
      <c r="AC7" s="266"/>
      <c r="AD7" s="266"/>
      <c r="AE7" s="308"/>
    </row>
    <row r="8" spans="1:88" x14ac:dyDescent="0.2">
      <c r="A8" s="4"/>
    </row>
  </sheetData>
  <sheetProtection algorithmName="SHA-512" hashValue="SA6gzdzuNwj3TRQlnaRq33qae1jcBoaYlSoYJZvqlNYLDQiOF0bEkZAhltuRIEtS+x2ZgF9ooVFTP8d+Lc4rcg==" saltValue="aWTVAPmgoyZp381NtxovjA==" spinCount="100000" sheet="1" objects="1" scenarios="1"/>
  <dataConsolidate link="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4"/>
  <sheetViews>
    <sheetView zoomScaleNormal="100" workbookViewId="0">
      <pane ySplit="5" topLeftCell="A33" activePane="bottomLeft" state="frozen"/>
      <selection pane="bottomLeft" activeCell="N1" sqref="N1"/>
    </sheetView>
  </sheetViews>
  <sheetFormatPr defaultColWidth="8.7109375" defaultRowHeight="12.75" x14ac:dyDescent="0.2"/>
  <cols>
    <col min="1" max="1" width="11.42578125" style="373" customWidth="1"/>
    <col min="2" max="2" width="34.140625" style="374" customWidth="1"/>
    <col min="3" max="3" width="44.85546875" style="375" customWidth="1"/>
    <col min="4" max="4" width="26.140625" style="375" hidden="1" customWidth="1"/>
    <col min="5" max="5" width="5.7109375" style="372" hidden="1" customWidth="1"/>
    <col min="6" max="6" width="6.85546875" style="372" hidden="1" customWidth="1"/>
    <col min="7" max="7" width="14.42578125" style="372" hidden="1" customWidth="1"/>
    <col min="8" max="8" width="22.5703125" style="372" customWidth="1"/>
    <col min="9" max="9" width="20.140625" style="372" customWidth="1"/>
    <col min="10" max="10" width="22.140625" style="372" customWidth="1"/>
    <col min="11" max="11" width="8.85546875" style="372" customWidth="1"/>
    <col min="12" max="12" width="14.140625" style="372" customWidth="1"/>
    <col min="13" max="13" width="8.42578125" style="372" customWidth="1"/>
    <col min="14" max="14" width="11.140625" style="372" customWidth="1"/>
    <col min="15" max="16384" width="8.7109375" style="372"/>
  </cols>
  <sheetData>
    <row r="1" spans="1:14" ht="15" x14ac:dyDescent="0.2">
      <c r="A1" s="371"/>
      <c r="B1" s="371"/>
      <c r="C1" s="784"/>
      <c r="D1" s="784"/>
      <c r="H1" s="44" t="s">
        <v>65</v>
      </c>
      <c r="I1" s="44"/>
      <c r="J1" s="44"/>
      <c r="K1" s="44"/>
      <c r="L1" s="44"/>
      <c r="M1" s="44"/>
      <c r="N1" s="44"/>
    </row>
    <row r="2" spans="1:14" ht="12.6" customHeight="1" x14ac:dyDescent="0.2">
      <c r="H2" s="376"/>
      <c r="I2" s="376"/>
      <c r="J2" s="376"/>
      <c r="K2" s="376"/>
      <c r="L2" s="376"/>
      <c r="M2" s="376"/>
      <c r="N2" s="376"/>
    </row>
    <row r="3" spans="1:14" ht="15" x14ac:dyDescent="0.25">
      <c r="B3" s="377" t="s">
        <v>96</v>
      </c>
      <c r="H3" s="376"/>
      <c r="I3" s="376"/>
      <c r="J3" s="376"/>
      <c r="K3" s="376"/>
      <c r="L3" s="376"/>
      <c r="M3" s="376"/>
      <c r="N3" s="376"/>
    </row>
    <row r="4" spans="1:14" ht="13.5" thickBot="1" x14ac:dyDescent="0.25"/>
    <row r="5" spans="1:14" ht="36.6" customHeight="1" thickBot="1" x14ac:dyDescent="0.25">
      <c r="A5" s="378"/>
      <c r="B5" s="379" t="s">
        <v>97</v>
      </c>
      <c r="C5" s="380" t="s">
        <v>98</v>
      </c>
      <c r="D5" s="380"/>
      <c r="E5" s="379" t="s">
        <v>74</v>
      </c>
      <c r="F5" s="379" t="s">
        <v>72</v>
      </c>
      <c r="G5" s="380" t="s">
        <v>75</v>
      </c>
      <c r="H5" s="380" t="s">
        <v>8</v>
      </c>
      <c r="I5" s="380" t="s">
        <v>69</v>
      </c>
      <c r="J5" s="380" t="s">
        <v>70</v>
      </c>
      <c r="K5" s="379" t="s">
        <v>26</v>
      </c>
      <c r="L5" s="379" t="s">
        <v>6</v>
      </c>
      <c r="M5" s="379" t="s">
        <v>27</v>
      </c>
      <c r="N5" s="381" t="s">
        <v>7</v>
      </c>
    </row>
    <row r="6" spans="1:14" ht="43.5" customHeight="1" x14ac:dyDescent="0.2">
      <c r="A6" s="382"/>
      <c r="B6" s="383" t="s">
        <v>84</v>
      </c>
      <c r="C6" s="384"/>
      <c r="D6" s="384"/>
      <c r="E6" s="385"/>
      <c r="F6" s="385"/>
      <c r="G6" s="385"/>
      <c r="H6" s="386"/>
      <c r="I6" s="386"/>
      <c r="J6" s="386"/>
      <c r="K6" s="386"/>
      <c r="L6" s="386"/>
      <c r="M6" s="386"/>
      <c r="N6" s="387"/>
    </row>
    <row r="7" spans="1:14" x14ac:dyDescent="0.2">
      <c r="D7" s="390"/>
      <c r="E7" s="391"/>
      <c r="F7" s="391"/>
      <c r="G7" s="391"/>
      <c r="H7" s="392"/>
      <c r="I7" s="393"/>
      <c r="J7" s="394" t="s">
        <v>136</v>
      </c>
      <c r="K7" s="395"/>
      <c r="L7" s="396" t="str">
        <f>IF(K7&lt;&gt;"",(LOOKUP(K7,'DY Def'!$A$5:$AE$5,'DY Def'!$A$6:$AE$6)),"")</f>
        <v/>
      </c>
      <c r="M7" s="395"/>
      <c r="N7" s="397" t="str">
        <f>IF(M7&lt;&gt;"",(LOOKUP(M7,'DY Def'!$A$5:$AE$5,'DY Def'!$A$7:$AE$7)),"")</f>
        <v/>
      </c>
    </row>
    <row r="8" spans="1:14" x14ac:dyDescent="0.2">
      <c r="D8" s="390"/>
      <c r="E8" s="391"/>
      <c r="F8" s="391"/>
      <c r="G8" s="391"/>
      <c r="H8" s="392"/>
      <c r="I8" s="393"/>
      <c r="J8" s="394" t="s">
        <v>136</v>
      </c>
      <c r="K8" s="395"/>
      <c r="L8" s="396" t="str">
        <f>IF(K8&lt;&gt;"",(LOOKUP(K8,'DY Def'!$A$5:$AE$5,'DY Def'!$A$6:$AE$6)),"")</f>
        <v/>
      </c>
      <c r="M8" s="395"/>
      <c r="N8" s="397" t="str">
        <f>IF(M8&lt;&gt;"",(LOOKUP(M8,'DY Def'!$A$5:$AE$5,'DY Def'!$A$7:$AE$7)),"")</f>
        <v/>
      </c>
    </row>
    <row r="9" spans="1:14" x14ac:dyDescent="0.2">
      <c r="E9" s="391"/>
      <c r="F9" s="391"/>
      <c r="G9" s="391"/>
      <c r="H9" s="392"/>
      <c r="I9" s="393"/>
      <c r="J9" s="394" t="s">
        <v>136</v>
      </c>
      <c r="K9" s="395"/>
      <c r="L9" s="396" t="str">
        <f>IF(K9&lt;&gt;"",(LOOKUP(K9,'DY Def'!$A$5:$AE$5,'DY Def'!$A$6:$AE$6)),"")</f>
        <v/>
      </c>
      <c r="M9" s="395"/>
      <c r="N9" s="397" t="str">
        <f>IF(M9&lt;&gt;"",(LOOKUP(M9,'DY Def'!$A$5:$AE$5,'DY Def'!$A$7:$AE$7)),"")</f>
        <v/>
      </c>
    </row>
    <row r="10" spans="1:14" x14ac:dyDescent="0.2">
      <c r="E10" s="391"/>
      <c r="F10" s="391"/>
      <c r="G10" s="391"/>
      <c r="H10" s="392"/>
      <c r="I10" s="393"/>
      <c r="J10" s="394" t="s">
        <v>136</v>
      </c>
      <c r="K10" s="395"/>
      <c r="L10" s="396" t="str">
        <f>IF(K10&lt;&gt;"",(LOOKUP(K10,'DY Def'!$A$5:$AE$5,'DY Def'!$A$6:$AE$6)),"")</f>
        <v/>
      </c>
      <c r="M10" s="395"/>
      <c r="N10" s="397" t="str">
        <f>IF(M10&lt;&gt;"",(LOOKUP(M10,'DY Def'!$A$5:$AE$5,'DY Def'!$A$7:$AE$7)),"")</f>
        <v/>
      </c>
    </row>
    <row r="11" spans="1:14" x14ac:dyDescent="0.2">
      <c r="E11" s="391"/>
      <c r="F11" s="391"/>
      <c r="G11" s="391"/>
      <c r="H11" s="392"/>
      <c r="I11" s="393"/>
      <c r="J11" s="394" t="s">
        <v>136</v>
      </c>
      <c r="K11" s="395"/>
      <c r="L11" s="396" t="str">
        <f>IF(K11&lt;&gt;"",(LOOKUP(K11,'DY Def'!$A$5:$AE$5,'DY Def'!$A$6:$AE$6)),"")</f>
        <v/>
      </c>
      <c r="M11" s="395"/>
      <c r="N11" s="397" t="str">
        <f>IF(M11&lt;&gt;"",(LOOKUP(M11,'DY Def'!$A$5:$AE$5,'DY Def'!$A$7:$AE$7)),"")</f>
        <v/>
      </c>
    </row>
    <row r="12" spans="1:14" ht="12.6" customHeight="1" x14ac:dyDescent="0.2">
      <c r="A12" s="388"/>
      <c r="E12" s="394"/>
      <c r="F12" s="394"/>
      <c r="G12" s="394"/>
      <c r="I12" s="393"/>
      <c r="K12" s="395"/>
      <c r="L12" s="396"/>
      <c r="M12" s="395"/>
      <c r="N12" s="397"/>
    </row>
    <row r="13" spans="1:14" ht="12.6" customHeight="1" x14ac:dyDescent="0.2">
      <c r="A13" s="388"/>
      <c r="B13" s="398" t="s">
        <v>46</v>
      </c>
      <c r="E13" s="394"/>
      <c r="F13" s="394"/>
      <c r="G13" s="394"/>
      <c r="I13" s="393"/>
      <c r="K13" s="395"/>
      <c r="L13" s="396"/>
      <c r="M13" s="395"/>
      <c r="N13" s="397"/>
    </row>
    <row r="14" spans="1:14" ht="38.25" x14ac:dyDescent="0.2">
      <c r="A14" s="388">
        <v>1</v>
      </c>
      <c r="B14" s="389" t="s">
        <v>190</v>
      </c>
      <c r="C14" s="375" t="s">
        <v>234</v>
      </c>
      <c r="D14" s="390"/>
      <c r="E14" s="391" t="s">
        <v>38</v>
      </c>
      <c r="F14" s="391" t="s">
        <v>39</v>
      </c>
      <c r="G14" s="391" t="s">
        <v>40</v>
      </c>
      <c r="H14" s="394" t="s">
        <v>136</v>
      </c>
      <c r="I14" s="393" t="s">
        <v>39</v>
      </c>
      <c r="J14" s="394" t="s">
        <v>136</v>
      </c>
      <c r="K14" s="395">
        <v>1</v>
      </c>
      <c r="L14" s="396">
        <f>IF(K14&lt;&gt;"",(LOOKUP(K14,'DY Def'!$A$5:$AE$5,'DY Def'!$A$6:$AE$6)),"")</f>
        <v>37530</v>
      </c>
      <c r="M14" s="395">
        <v>20</v>
      </c>
      <c r="N14" s="397">
        <f>IF(M14&lt;&gt;"",(LOOKUP(M14,'DY Def'!$A$5:$AE$5,'DY Def'!$A$7:$AE$7)),"")</f>
        <v>44742</v>
      </c>
    </row>
    <row r="15" spans="1:14" ht="38.25" x14ac:dyDescent="0.2">
      <c r="A15" s="388">
        <v>2</v>
      </c>
      <c r="B15" s="389" t="s">
        <v>191</v>
      </c>
      <c r="C15" s="375" t="s">
        <v>235</v>
      </c>
      <c r="E15" s="391" t="s">
        <v>38</v>
      </c>
      <c r="F15" s="391" t="s">
        <v>39</v>
      </c>
      <c r="G15" s="391" t="s">
        <v>40</v>
      </c>
      <c r="H15" s="394" t="s">
        <v>136</v>
      </c>
      <c r="I15" s="393" t="s">
        <v>39</v>
      </c>
      <c r="J15" s="394" t="s">
        <v>136</v>
      </c>
      <c r="K15" s="395">
        <v>1</v>
      </c>
      <c r="L15" s="396">
        <f>IF(K15&lt;&gt;"",(LOOKUP(K15,'DY Def'!$A$5:$AE$5,'DY Def'!$A$6:$AE$6)),"")</f>
        <v>37530</v>
      </c>
      <c r="M15" s="395">
        <v>20</v>
      </c>
      <c r="N15" s="397">
        <f>IF(M15&lt;&gt;"",(LOOKUP(M15,'DY Def'!$A$5:$AE$5,'DY Def'!$A$7:$AE$7)),"")</f>
        <v>44742</v>
      </c>
    </row>
    <row r="16" spans="1:14" ht="38.25" x14ac:dyDescent="0.2">
      <c r="A16" s="388">
        <v>3</v>
      </c>
      <c r="B16" s="389" t="s">
        <v>192</v>
      </c>
      <c r="C16" s="375" t="s">
        <v>236</v>
      </c>
      <c r="E16" s="391" t="s">
        <v>38</v>
      </c>
      <c r="F16" s="391" t="s">
        <v>39</v>
      </c>
      <c r="G16" s="391" t="s">
        <v>40</v>
      </c>
      <c r="H16" s="394" t="s">
        <v>136</v>
      </c>
      <c r="I16" s="393" t="s">
        <v>39</v>
      </c>
      <c r="J16" s="394" t="s">
        <v>136</v>
      </c>
      <c r="K16" s="395">
        <v>1</v>
      </c>
      <c r="L16" s="396">
        <f>IF(K16&lt;&gt;"",(LOOKUP(K16,'DY Def'!$A$5:$AE$5,'DY Def'!$A$6:$AE$6)),"")</f>
        <v>37530</v>
      </c>
      <c r="M16" s="395">
        <v>20</v>
      </c>
      <c r="N16" s="397">
        <f>IF(M16&lt;&gt;"",(LOOKUP(M16,'DY Def'!$A$5:$AE$5,'DY Def'!$A$7:$AE$7)),"")</f>
        <v>44742</v>
      </c>
    </row>
    <row r="17" spans="1:14" ht="38.25" x14ac:dyDescent="0.2">
      <c r="A17" s="388">
        <v>4</v>
      </c>
      <c r="B17" s="389" t="s">
        <v>193</v>
      </c>
      <c r="C17" s="375" t="s">
        <v>237</v>
      </c>
      <c r="E17" s="391" t="s">
        <v>38</v>
      </c>
      <c r="F17" s="391" t="s">
        <v>39</v>
      </c>
      <c r="G17" s="391" t="s">
        <v>40</v>
      </c>
      <c r="H17" s="394" t="s">
        <v>136</v>
      </c>
      <c r="I17" s="393" t="s">
        <v>39</v>
      </c>
      <c r="J17" s="394" t="s">
        <v>136</v>
      </c>
      <c r="K17" s="395">
        <v>1</v>
      </c>
      <c r="L17" s="396">
        <f>IF(K17&lt;&gt;"",(LOOKUP(K17,'DY Def'!$A$5:$AE$5,'DY Def'!$A$6:$AE$6)),"")</f>
        <v>37530</v>
      </c>
      <c r="M17" s="395">
        <v>20</v>
      </c>
      <c r="N17" s="397">
        <f>IF(M17&lt;&gt;"",(LOOKUP(M17,'DY Def'!$A$5:$AE$5,'DY Def'!$A$7:$AE$7)),"")</f>
        <v>44742</v>
      </c>
    </row>
    <row r="18" spans="1:14" ht="38.25" x14ac:dyDescent="0.2">
      <c r="A18" s="388">
        <v>5</v>
      </c>
      <c r="B18" s="389" t="s">
        <v>194</v>
      </c>
      <c r="C18" s="375" t="s">
        <v>238</v>
      </c>
      <c r="E18" s="391" t="s">
        <v>38</v>
      </c>
      <c r="F18" s="391" t="s">
        <v>39</v>
      </c>
      <c r="G18" s="391" t="s">
        <v>40</v>
      </c>
      <c r="H18" s="394" t="s">
        <v>136</v>
      </c>
      <c r="I18" s="393" t="s">
        <v>39</v>
      </c>
      <c r="J18" s="394" t="s">
        <v>136</v>
      </c>
      <c r="K18" s="395">
        <v>1</v>
      </c>
      <c r="L18" s="396">
        <f>IF(K18&lt;&gt;"",(LOOKUP(K18,'DY Def'!$A$5:$AE$5,'DY Def'!$A$6:$AE$6)),"")</f>
        <v>37530</v>
      </c>
      <c r="M18" s="395">
        <v>20</v>
      </c>
      <c r="N18" s="397">
        <f>IF(M18&lt;&gt;"",(LOOKUP(M18,'DY Def'!$A$5:$AE$5,'DY Def'!$A$7:$AE$7)),"")</f>
        <v>44742</v>
      </c>
    </row>
    <row r="19" spans="1:14" ht="38.25" x14ac:dyDescent="0.2">
      <c r="A19" s="388">
        <v>6</v>
      </c>
      <c r="B19" s="389" t="s">
        <v>195</v>
      </c>
      <c r="C19" s="375" t="s">
        <v>239</v>
      </c>
      <c r="E19" s="394" t="s">
        <v>38</v>
      </c>
      <c r="F19" s="394" t="s">
        <v>39</v>
      </c>
      <c r="G19" s="394" t="s">
        <v>40</v>
      </c>
      <c r="H19" s="394" t="s">
        <v>136</v>
      </c>
      <c r="I19" s="393" t="s">
        <v>39</v>
      </c>
      <c r="J19" s="394" t="s">
        <v>136</v>
      </c>
      <c r="K19" s="395">
        <v>1</v>
      </c>
      <c r="L19" s="396">
        <f>IF(K19&lt;&gt;"",(LOOKUP(K19,'DY Def'!$A$5:$AE$5,'DY Def'!$A$6:$AE$6)),"")</f>
        <v>37530</v>
      </c>
      <c r="M19" s="395">
        <v>20</v>
      </c>
      <c r="N19" s="397">
        <f>IF(M19&lt;&gt;"",(LOOKUP(M19,'DY Def'!$A$5:$AE$5,'DY Def'!$A$7:$AE$7)),"")</f>
        <v>44742</v>
      </c>
    </row>
    <row r="20" spans="1:14" ht="38.25" x14ac:dyDescent="0.2">
      <c r="A20" s="388">
        <v>7</v>
      </c>
      <c r="B20" s="389" t="s">
        <v>196</v>
      </c>
      <c r="C20" s="375" t="s">
        <v>240</v>
      </c>
      <c r="E20" s="394" t="s">
        <v>38</v>
      </c>
      <c r="F20" s="394" t="s">
        <v>39</v>
      </c>
      <c r="G20" s="394" t="s">
        <v>40</v>
      </c>
      <c r="H20" s="394" t="s">
        <v>136</v>
      </c>
      <c r="I20" s="393" t="s">
        <v>39</v>
      </c>
      <c r="J20" s="394" t="s">
        <v>136</v>
      </c>
      <c r="K20" s="395">
        <v>15</v>
      </c>
      <c r="L20" s="396">
        <f>IF(K20&lt;&gt;"",(LOOKUP(K20,'DY Def'!$A$5:$AE$5,'DY Def'!$A$6:$AE$6)),"")</f>
        <v>42552</v>
      </c>
      <c r="M20" s="395">
        <v>20</v>
      </c>
      <c r="N20" s="397">
        <f>IF(M20&lt;&gt;"",(LOOKUP(M20,'DY Def'!$A$5:$AE$5,'DY Def'!$A$7:$AE$7)),"")</f>
        <v>44742</v>
      </c>
    </row>
    <row r="21" spans="1:14" ht="38.25" x14ac:dyDescent="0.2">
      <c r="A21" s="388">
        <v>8</v>
      </c>
      <c r="B21" s="389" t="s">
        <v>197</v>
      </c>
      <c r="C21" s="375" t="s">
        <v>241</v>
      </c>
      <c r="E21" s="394" t="s">
        <v>38</v>
      </c>
      <c r="F21" s="394" t="s">
        <v>39</v>
      </c>
      <c r="G21" s="394" t="s">
        <v>40</v>
      </c>
      <c r="H21" s="394" t="s">
        <v>136</v>
      </c>
      <c r="I21" s="393" t="s">
        <v>39</v>
      </c>
      <c r="J21" s="394" t="s">
        <v>136</v>
      </c>
      <c r="K21" s="395">
        <v>12</v>
      </c>
      <c r="L21" s="396">
        <f>IF(K21&lt;&gt;"",(LOOKUP(K21,'DY Def'!$A$5:$AE$5,'DY Def'!$A$6:$AE$6)),"")</f>
        <v>41456</v>
      </c>
      <c r="M21" s="395">
        <v>20</v>
      </c>
      <c r="N21" s="397">
        <f>IF(M21&lt;&gt;"",(LOOKUP(M21,'DY Def'!$A$5:$AE$5,'DY Def'!$A$7:$AE$7)),"")</f>
        <v>44742</v>
      </c>
    </row>
    <row r="22" spans="1:14" ht="12.6" customHeight="1" x14ac:dyDescent="0.2">
      <c r="A22" s="399"/>
      <c r="E22" s="394"/>
      <c r="F22" s="394"/>
      <c r="G22" s="394"/>
      <c r="I22" s="393"/>
      <c r="K22" s="395"/>
      <c r="L22" s="396"/>
      <c r="M22" s="395"/>
      <c r="N22" s="397"/>
    </row>
    <row r="23" spans="1:14" ht="12.6" customHeight="1" x14ac:dyDescent="0.2">
      <c r="A23" s="388"/>
      <c r="B23" s="398" t="s">
        <v>85</v>
      </c>
      <c r="E23" s="394"/>
      <c r="F23" s="394"/>
      <c r="G23" s="394"/>
      <c r="I23" s="393"/>
      <c r="K23" s="395"/>
      <c r="M23" s="395"/>
      <c r="N23" s="397"/>
    </row>
    <row r="24" spans="1:14" ht="12.6" customHeight="1" x14ac:dyDescent="0.2">
      <c r="A24" s="388"/>
      <c r="B24" s="389"/>
      <c r="D24" s="390"/>
      <c r="E24" s="391"/>
      <c r="F24" s="391"/>
      <c r="G24" s="391"/>
      <c r="H24" s="394" t="s">
        <v>136</v>
      </c>
      <c r="I24" s="393"/>
      <c r="J24" s="394" t="s">
        <v>136</v>
      </c>
      <c r="K24" s="395"/>
      <c r="L24" s="396" t="str">
        <f>IF(K24&lt;&gt;"",(LOOKUP(K24,'DY Def'!$A$5:$AE$5,'DY Def'!$A$6:$AE$6)),"")</f>
        <v/>
      </c>
      <c r="M24" s="395"/>
      <c r="N24" s="397" t="str">
        <f>IF(M24&lt;&gt;"",(LOOKUP(M24,'DY Def'!$A$5:$AE$5,'DY Def'!$A$7:$AE$7)),"")</f>
        <v/>
      </c>
    </row>
    <row r="25" spans="1:14" ht="12.6" customHeight="1" x14ac:dyDescent="0.2">
      <c r="A25" s="388"/>
      <c r="B25" s="389"/>
      <c r="D25" s="390"/>
      <c r="E25" s="391"/>
      <c r="F25" s="391"/>
      <c r="G25" s="391"/>
      <c r="H25" s="394" t="s">
        <v>136</v>
      </c>
      <c r="I25" s="393"/>
      <c r="J25" s="394" t="s">
        <v>136</v>
      </c>
      <c r="K25" s="395"/>
      <c r="L25" s="396" t="str">
        <f>IF(K25&lt;&gt;"",(LOOKUP(K25,'DY Def'!$A$5:$AE$5,'DY Def'!$A$6:$AE$6)),"")</f>
        <v/>
      </c>
      <c r="M25" s="395"/>
      <c r="N25" s="397" t="str">
        <f>IF(M25&lt;&gt;"",(LOOKUP(M25,'DY Def'!$A$5:$AE$5,'DY Def'!$A$7:$AE$7)),"")</f>
        <v/>
      </c>
    </row>
    <row r="26" spans="1:14" ht="12.6" customHeight="1" x14ac:dyDescent="0.2">
      <c r="A26" s="388"/>
      <c r="B26" s="389"/>
      <c r="E26" s="391"/>
      <c r="F26" s="391"/>
      <c r="G26" s="391"/>
      <c r="H26" s="394" t="s">
        <v>136</v>
      </c>
      <c r="I26" s="393"/>
      <c r="J26" s="394" t="s">
        <v>136</v>
      </c>
      <c r="K26" s="395"/>
      <c r="L26" s="396" t="str">
        <f>IF(K26&lt;&gt;"",(LOOKUP(K26,'DY Def'!$A$5:$AE$5,'DY Def'!$A$6:$AE$6)),"")</f>
        <v/>
      </c>
      <c r="M26" s="395"/>
      <c r="N26" s="397" t="str">
        <f>IF(M26&lt;&gt;"",(LOOKUP(M26,'DY Def'!$A$5:$AE$5,'DY Def'!$A$7:$AE$7)),"")</f>
        <v/>
      </c>
    </row>
    <row r="27" spans="1:14" ht="12.6" customHeight="1" x14ac:dyDescent="0.2">
      <c r="A27" s="388"/>
      <c r="B27" s="389"/>
      <c r="E27" s="391"/>
      <c r="F27" s="391"/>
      <c r="G27" s="391"/>
      <c r="H27" s="394" t="s">
        <v>136</v>
      </c>
      <c r="I27" s="393"/>
      <c r="J27" s="394" t="s">
        <v>136</v>
      </c>
      <c r="K27" s="395"/>
      <c r="L27" s="396" t="str">
        <f>IF(K27&lt;&gt;"",(LOOKUP(K27,'DY Def'!$A$5:$AE$5,'DY Def'!$A$6:$AE$6)),"")</f>
        <v/>
      </c>
      <c r="M27" s="395"/>
      <c r="N27" s="397" t="str">
        <f>IF(M27&lt;&gt;"",(LOOKUP(M27,'DY Def'!$A$5:$AE$5,'DY Def'!$A$7:$AE$7)),"")</f>
        <v/>
      </c>
    </row>
    <row r="28" spans="1:14" ht="12.6" customHeight="1" x14ac:dyDescent="0.2">
      <c r="A28" s="388"/>
      <c r="B28" s="389"/>
      <c r="E28" s="391"/>
      <c r="F28" s="391"/>
      <c r="G28" s="391"/>
      <c r="H28" s="394" t="s">
        <v>136</v>
      </c>
      <c r="I28" s="393"/>
      <c r="J28" s="394" t="s">
        <v>136</v>
      </c>
      <c r="K28" s="395"/>
      <c r="L28" s="396" t="str">
        <f>IF(K28&lt;&gt;"",(LOOKUP(K28,'DY Def'!$A$5:$AE$5,'DY Def'!$A$6:$AE$6)),"")</f>
        <v/>
      </c>
      <c r="M28" s="395"/>
      <c r="N28" s="397" t="str">
        <f>IF(M28&lt;&gt;"",(LOOKUP(M28,'DY Def'!$A$5:$AE$5,'DY Def'!$A$7:$AE$7)),"")</f>
        <v/>
      </c>
    </row>
    <row r="29" spans="1:14" ht="12.6" customHeight="1" x14ac:dyDescent="0.2">
      <c r="A29" s="388"/>
      <c r="E29" s="394"/>
      <c r="F29" s="394"/>
      <c r="G29" s="394"/>
      <c r="I29" s="393"/>
      <c r="K29" s="395"/>
      <c r="L29" s="396"/>
      <c r="M29" s="395"/>
      <c r="N29" s="397"/>
    </row>
    <row r="30" spans="1:14" ht="12.6" customHeight="1" x14ac:dyDescent="0.2">
      <c r="A30" s="388"/>
      <c r="B30" s="398" t="s">
        <v>45</v>
      </c>
      <c r="E30" s="394"/>
      <c r="F30" s="394"/>
      <c r="G30" s="394"/>
      <c r="I30" s="393"/>
      <c r="K30" s="395"/>
      <c r="L30" s="396"/>
      <c r="M30" s="395"/>
      <c r="N30" s="397"/>
    </row>
    <row r="31" spans="1:14" x14ac:dyDescent="0.2">
      <c r="A31" s="388"/>
      <c r="B31" s="400"/>
      <c r="D31" s="390"/>
      <c r="E31" s="394"/>
      <c r="F31" s="394"/>
      <c r="G31" s="394"/>
      <c r="H31" s="394" t="s">
        <v>136</v>
      </c>
      <c r="I31" s="393"/>
      <c r="J31" s="394" t="s">
        <v>136</v>
      </c>
      <c r="K31" s="395"/>
      <c r="L31" s="396" t="str">
        <f>IF(K31&lt;&gt;"",(LOOKUP(K31,'DY Def'!$A$5:$AE$5,'DY Def'!$A$6:$AE$6)),"")</f>
        <v/>
      </c>
      <c r="M31" s="395"/>
      <c r="N31" s="397" t="str">
        <f>IF(M31&lt;&gt;"",(LOOKUP(M31,'DY Def'!$A$5:$AE$5,'DY Def'!$A$7:$AE$7)),"")</f>
        <v/>
      </c>
    </row>
    <row r="32" spans="1:14" ht="12.6" customHeight="1" x14ac:dyDescent="0.2">
      <c r="A32" s="388"/>
      <c r="B32" s="400"/>
      <c r="D32" s="390"/>
      <c r="E32" s="394"/>
      <c r="F32" s="394"/>
      <c r="G32" s="394"/>
      <c r="H32" s="394" t="s">
        <v>136</v>
      </c>
      <c r="I32" s="393"/>
      <c r="J32" s="394" t="s">
        <v>136</v>
      </c>
      <c r="K32" s="395"/>
      <c r="L32" s="396" t="str">
        <f>IF(K32&lt;&gt;"",(LOOKUP(K32,'DY Def'!$A$5:$AE$5,'DY Def'!$A$6:$AE$6)),"")</f>
        <v/>
      </c>
      <c r="M32" s="395"/>
      <c r="N32" s="397" t="str">
        <f>IF(M32&lt;&gt;"",(LOOKUP(M32,'DY Def'!$A$5:$AE$5,'DY Def'!$A$7:$AE$7)),"")</f>
        <v/>
      </c>
    </row>
    <row r="33" spans="1:14" ht="12.6" customHeight="1" x14ac:dyDescent="0.2">
      <c r="A33" s="388"/>
      <c r="B33" s="400"/>
      <c r="E33" s="394"/>
      <c r="F33" s="394"/>
      <c r="G33" s="394"/>
      <c r="H33" s="394" t="s">
        <v>136</v>
      </c>
      <c r="I33" s="393"/>
      <c r="J33" s="394" t="s">
        <v>136</v>
      </c>
      <c r="K33" s="395"/>
      <c r="L33" s="396" t="str">
        <f>IF(K33&lt;&gt;"",(LOOKUP(K33,'DY Def'!$A$5:$AE$5,'DY Def'!$A$6:$AE$6)),"")</f>
        <v/>
      </c>
      <c r="M33" s="395"/>
      <c r="N33" s="397" t="str">
        <f>IF(M33&lt;&gt;"",(LOOKUP(M33,'DY Def'!$A$5:$AE$5,'DY Def'!$A$7:$AE$7)),"")</f>
        <v/>
      </c>
    </row>
    <row r="34" spans="1:14" ht="12.6" customHeight="1" x14ac:dyDescent="0.2">
      <c r="A34" s="388"/>
      <c r="B34" s="400"/>
      <c r="E34" s="394"/>
      <c r="F34" s="394"/>
      <c r="G34" s="394"/>
      <c r="H34" s="394" t="s">
        <v>136</v>
      </c>
      <c r="I34" s="393"/>
      <c r="J34" s="394" t="s">
        <v>136</v>
      </c>
      <c r="K34" s="395"/>
      <c r="L34" s="396" t="str">
        <f>IF(K34&lt;&gt;"",(LOOKUP(K34,'DY Def'!$A$5:$AE$5,'DY Def'!$A$6:$AE$6)),"")</f>
        <v/>
      </c>
      <c r="M34" s="395"/>
      <c r="N34" s="397" t="str">
        <f>IF(M34&lt;&gt;"",(LOOKUP(M34,'DY Def'!$A$5:$AE$5,'DY Def'!$A$7:$AE$7)),"")</f>
        <v/>
      </c>
    </row>
    <row r="35" spans="1:14" ht="12.6" customHeight="1" x14ac:dyDescent="0.2">
      <c r="A35" s="388"/>
      <c r="B35" s="400"/>
      <c r="E35" s="394"/>
      <c r="F35" s="394"/>
      <c r="G35" s="394"/>
      <c r="H35" s="394" t="s">
        <v>136</v>
      </c>
      <c r="I35" s="393"/>
      <c r="J35" s="394" t="s">
        <v>136</v>
      </c>
      <c r="K35" s="395"/>
      <c r="L35" s="396" t="str">
        <f>IF(K35&lt;&gt;"",(LOOKUP(K35,'DY Def'!$A$5:$AE$5,'DY Def'!$A$6:$AE$6)),"")</f>
        <v/>
      </c>
      <c r="M35" s="395"/>
      <c r="N35" s="397" t="str">
        <f>IF(M35&lt;&gt;"",(LOOKUP(M35,'DY Def'!$A$5:$AE$5,'DY Def'!$A$7:$AE$7)),"")</f>
        <v/>
      </c>
    </row>
    <row r="36" spans="1:14" ht="12.6" customHeight="1" x14ac:dyDescent="0.2">
      <c r="A36" s="388"/>
      <c r="E36" s="394"/>
      <c r="F36" s="394"/>
      <c r="G36" s="394"/>
      <c r="I36" s="393"/>
      <c r="K36" s="395"/>
      <c r="L36" s="396"/>
      <c r="M36" s="395"/>
      <c r="N36" s="397"/>
    </row>
    <row r="37" spans="1:14" ht="12.6" customHeight="1" x14ac:dyDescent="0.2">
      <c r="A37" s="388"/>
      <c r="B37" s="398" t="s">
        <v>44</v>
      </c>
      <c r="E37" s="394"/>
      <c r="F37" s="394"/>
      <c r="G37" s="394"/>
      <c r="I37" s="393"/>
      <c r="K37" s="395"/>
      <c r="L37" s="396"/>
      <c r="M37" s="395"/>
      <c r="N37" s="397"/>
    </row>
    <row r="38" spans="1:14" ht="38.25" x14ac:dyDescent="0.2">
      <c r="A38" s="388">
        <v>1</v>
      </c>
      <c r="B38" s="400" t="s">
        <v>242</v>
      </c>
      <c r="C38" s="375" t="s">
        <v>243</v>
      </c>
      <c r="E38" s="394" t="s">
        <v>39</v>
      </c>
      <c r="F38" s="394" t="s">
        <v>38</v>
      </c>
      <c r="G38" s="394" t="s">
        <v>41</v>
      </c>
      <c r="H38" s="394" t="s">
        <v>136</v>
      </c>
      <c r="I38" s="393" t="s">
        <v>39</v>
      </c>
      <c r="J38" s="394" t="s">
        <v>136</v>
      </c>
      <c r="K38" s="395">
        <v>11</v>
      </c>
      <c r="L38" s="396">
        <f>IF(K38&lt;&gt;"",(LOOKUP(K38,'DY Def'!$A$5:$AE$5,'DY Def'!$A$6:$AE$6)),"")</f>
        <v>41091</v>
      </c>
      <c r="M38" s="395">
        <v>20</v>
      </c>
      <c r="N38" s="397">
        <f>IF(M38&lt;&gt;"",(LOOKUP(M38,'DY Def'!$A$5:$AE$5,'DY Def'!$A$7:$AE$7)),"")</f>
        <v>44742</v>
      </c>
    </row>
    <row r="39" spans="1:14" ht="127.5" x14ac:dyDescent="0.2">
      <c r="A39" s="388">
        <v>2</v>
      </c>
      <c r="B39" s="400" t="s">
        <v>244</v>
      </c>
      <c r="C39" s="375" t="s">
        <v>245</v>
      </c>
      <c r="E39" s="394" t="s">
        <v>39</v>
      </c>
      <c r="F39" s="394" t="s">
        <v>38</v>
      </c>
      <c r="G39" s="394" t="s">
        <v>41</v>
      </c>
      <c r="H39" s="394" t="s">
        <v>136</v>
      </c>
      <c r="I39" s="393" t="s">
        <v>39</v>
      </c>
      <c r="J39" s="394" t="s">
        <v>136</v>
      </c>
      <c r="K39" s="395">
        <v>11</v>
      </c>
      <c r="L39" s="396">
        <f>IF(K39&lt;&gt;"",(LOOKUP(K39,'DY Def'!$A$5:$AE$5,'DY Def'!$A$6:$AE$6)),"")</f>
        <v>41091</v>
      </c>
      <c r="M39" s="395">
        <v>20</v>
      </c>
      <c r="N39" s="397">
        <f>IF(M39&lt;&gt;"",(LOOKUP(M39,'DY Def'!$A$5:$AE$5,'DY Def'!$A$7:$AE$7)),"")</f>
        <v>44742</v>
      </c>
    </row>
    <row r="40" spans="1:14" ht="89.25" x14ac:dyDescent="0.2">
      <c r="A40" s="388">
        <v>3</v>
      </c>
      <c r="B40" s="400" t="s">
        <v>246</v>
      </c>
      <c r="C40" s="375" t="s">
        <v>247</v>
      </c>
      <c r="E40" s="394" t="s">
        <v>39</v>
      </c>
      <c r="F40" s="394" t="s">
        <v>38</v>
      </c>
      <c r="G40" s="394" t="s">
        <v>41</v>
      </c>
      <c r="H40" s="394" t="s">
        <v>136</v>
      </c>
      <c r="I40" s="393" t="s">
        <v>39</v>
      </c>
      <c r="J40" s="394" t="s">
        <v>136</v>
      </c>
      <c r="K40" s="395">
        <v>12</v>
      </c>
      <c r="L40" s="396">
        <f>IF(K40&lt;&gt;"",(LOOKUP(K40,'DY Def'!$A$5:$AE$5,'DY Def'!$A$6:$AE$6)),"")</f>
        <v>41456</v>
      </c>
      <c r="M40" s="395">
        <v>20</v>
      </c>
      <c r="N40" s="397">
        <f>IF(M40&lt;&gt;"",(LOOKUP(M40,'DY Def'!$A$5:$AE$5,'DY Def'!$A$7:$AE$7)),"")</f>
        <v>44742</v>
      </c>
    </row>
    <row r="41" spans="1:14" ht="140.25" x14ac:dyDescent="0.2">
      <c r="A41" s="388">
        <v>4</v>
      </c>
      <c r="B41" s="400" t="s">
        <v>248</v>
      </c>
      <c r="C41" s="375" t="s">
        <v>249</v>
      </c>
      <c r="E41" s="394" t="s">
        <v>39</v>
      </c>
      <c r="F41" s="394" t="s">
        <v>38</v>
      </c>
      <c r="G41" s="394" t="s">
        <v>41</v>
      </c>
      <c r="H41" s="394" t="s">
        <v>136</v>
      </c>
      <c r="I41" s="393" t="s">
        <v>38</v>
      </c>
      <c r="J41" s="394" t="s">
        <v>136</v>
      </c>
      <c r="K41" s="395">
        <v>13</v>
      </c>
      <c r="L41" s="396">
        <f>IF(K41&lt;&gt;"",(LOOKUP(K41,'DY Def'!$A$5:$AE$5,'DY Def'!$A$6:$AE$6)),"")</f>
        <v>41821</v>
      </c>
      <c r="M41" s="395">
        <v>16</v>
      </c>
      <c r="N41" s="397">
        <f>IF(M41&lt;&gt;"",(LOOKUP(M41,'DY Def'!$A$5:$AE$5,'DY Def'!$A$7:$AE$7)),"")</f>
        <v>43281</v>
      </c>
    </row>
    <row r="42" spans="1:14" x14ac:dyDescent="0.2">
      <c r="A42" s="388"/>
      <c r="B42" s="400"/>
      <c r="E42" s="394"/>
      <c r="F42" s="394"/>
      <c r="G42" s="394"/>
      <c r="H42" s="394" t="s">
        <v>136</v>
      </c>
      <c r="I42" s="393"/>
      <c r="J42" s="394" t="s">
        <v>136</v>
      </c>
      <c r="K42" s="395"/>
      <c r="L42" s="396" t="str">
        <f>IF(K42&lt;&gt;"",(LOOKUP(K42,'DY Def'!$A$5:$AE$5,'DY Def'!$A$6:$AE$6)),"")</f>
        <v/>
      </c>
      <c r="M42" s="395"/>
      <c r="N42" s="397" t="str">
        <f>IF(M42&lt;&gt;"",(LOOKUP(M42,'DY Def'!$A$5:$AE$5,'DY Def'!$A$7:$AE$7)),"")</f>
        <v/>
      </c>
    </row>
    <row r="43" spans="1:14" x14ac:dyDescent="0.2">
      <c r="A43" s="388"/>
      <c r="E43" s="394"/>
      <c r="F43" s="394"/>
      <c r="G43" s="394"/>
      <c r="I43" s="393"/>
      <c r="K43" s="395"/>
      <c r="L43" s="396"/>
      <c r="M43" s="395"/>
      <c r="N43" s="397"/>
    </row>
    <row r="44" spans="1:14" x14ac:dyDescent="0.2">
      <c r="A44" s="399"/>
      <c r="B44" s="398" t="s">
        <v>43</v>
      </c>
      <c r="E44" s="394"/>
      <c r="F44" s="394"/>
      <c r="G44" s="394"/>
      <c r="I44" s="393"/>
      <c r="J44" s="401" t="s">
        <v>92</v>
      </c>
      <c r="K44" s="395"/>
      <c r="L44" s="396"/>
      <c r="M44" s="395"/>
      <c r="N44" s="397"/>
    </row>
    <row r="45" spans="1:14" x14ac:dyDescent="0.2">
      <c r="A45" s="388"/>
      <c r="B45" s="389"/>
      <c r="D45" s="390"/>
      <c r="E45" s="391"/>
      <c r="F45" s="391"/>
      <c r="G45" s="391"/>
      <c r="H45" s="394" t="s">
        <v>136</v>
      </c>
      <c r="I45" s="393"/>
      <c r="K45" s="395"/>
      <c r="L45" s="396" t="str">
        <f>IF(K45&lt;&gt;"",(LOOKUP(K45,'DY Def'!$A$5:$AE$5,'DY Def'!$A$6:$AE$6)),"")</f>
        <v/>
      </c>
      <c r="M45" s="395"/>
      <c r="N45" s="397" t="str">
        <f>IF(M45&lt;&gt;"",(LOOKUP(M45,'DY Def'!$A$5:$AE$5,'DY Def'!$A$7:$AE$7)),"")</f>
        <v/>
      </c>
    </row>
    <row r="46" spans="1:14" x14ac:dyDescent="0.2">
      <c r="A46" s="388"/>
      <c r="B46" s="389"/>
      <c r="E46" s="391"/>
      <c r="F46" s="391"/>
      <c r="G46" s="391"/>
      <c r="H46" s="394" t="s">
        <v>136</v>
      </c>
      <c r="I46" s="393"/>
      <c r="K46" s="395"/>
      <c r="L46" s="396" t="str">
        <f>IF(K46&lt;&gt;"",(LOOKUP(K46,'DY Def'!$A$5:$AE$5,'DY Def'!$A$6:$AE$6)),"")</f>
        <v/>
      </c>
      <c r="M46" s="395"/>
      <c r="N46" s="397" t="str">
        <f>IF(M46&lt;&gt;"",(LOOKUP(M46,'DY Def'!$A$5:$AE$5,'DY Def'!$A$7:$AE$7)),"")</f>
        <v/>
      </c>
    </row>
    <row r="47" spans="1:14" x14ac:dyDescent="0.2">
      <c r="A47" s="388"/>
      <c r="B47" s="389"/>
      <c r="E47" s="391"/>
      <c r="F47" s="391"/>
      <c r="G47" s="391"/>
      <c r="H47" s="394" t="s">
        <v>136</v>
      </c>
      <c r="I47" s="393"/>
      <c r="K47" s="395"/>
      <c r="L47" s="396" t="str">
        <f>IF(K47&lt;&gt;"",(LOOKUP(K47,'DY Def'!$A$5:$AE$5,'DY Def'!$A$6:$AE$6)),"")</f>
        <v/>
      </c>
      <c r="M47" s="395"/>
      <c r="N47" s="397" t="str">
        <f>IF(M47&lt;&gt;"",(LOOKUP(M47,'DY Def'!$A$5:$AE$5,'DY Def'!$A$7:$AE$7)),"")</f>
        <v/>
      </c>
    </row>
    <row r="48" spans="1:14" x14ac:dyDescent="0.2">
      <c r="A48" s="388"/>
      <c r="B48" s="402"/>
      <c r="C48" s="402"/>
      <c r="D48" s="402"/>
      <c r="E48" s="394"/>
      <c r="F48" s="394"/>
      <c r="G48" s="394"/>
      <c r="H48" s="394"/>
      <c r="I48" s="393"/>
      <c r="K48" s="395"/>
      <c r="L48" s="396"/>
      <c r="M48" s="395"/>
      <c r="N48" s="397"/>
    </row>
    <row r="49" spans="1:14" x14ac:dyDescent="0.2">
      <c r="A49" s="399"/>
      <c r="B49" s="398" t="s">
        <v>42</v>
      </c>
      <c r="E49" s="394"/>
      <c r="F49" s="394"/>
      <c r="G49" s="394"/>
      <c r="I49" s="393"/>
      <c r="K49" s="395"/>
      <c r="L49" s="396"/>
      <c r="M49" s="395"/>
      <c r="N49" s="397"/>
    </row>
    <row r="50" spans="1:14" x14ac:dyDescent="0.2">
      <c r="A50" s="388"/>
      <c r="B50" s="389"/>
      <c r="D50" s="390"/>
      <c r="E50" s="391"/>
      <c r="F50" s="391"/>
      <c r="G50" s="391"/>
      <c r="H50" s="394" t="s">
        <v>136</v>
      </c>
      <c r="I50" s="393"/>
      <c r="K50" s="395"/>
      <c r="L50" s="396" t="str">
        <f>IF(K50&lt;&gt;"",(LOOKUP(K50,'DY Def'!$A$5:$AE$5,'DY Def'!$A$6:$AE$6)),"")</f>
        <v/>
      </c>
      <c r="M50" s="395"/>
      <c r="N50" s="397" t="str">
        <f>IF(M50&lt;&gt;"",(LOOKUP(M50,'DY Def'!$A$5:$AE$5,'DY Def'!$A$7:$AE$7)),"")</f>
        <v/>
      </c>
    </row>
    <row r="51" spans="1:14" x14ac:dyDescent="0.2">
      <c r="A51" s="388"/>
      <c r="B51" s="389"/>
      <c r="E51" s="391"/>
      <c r="F51" s="391"/>
      <c r="G51" s="391"/>
      <c r="H51" s="394" t="s">
        <v>136</v>
      </c>
      <c r="I51" s="393"/>
      <c r="K51" s="395"/>
      <c r="L51" s="396" t="str">
        <f>IF(K51&lt;&gt;"",(LOOKUP(K51,'DY Def'!$A$5:$AE$5,'DY Def'!$A$6:$AE$6)),"")</f>
        <v/>
      </c>
      <c r="M51" s="395"/>
      <c r="N51" s="397" t="str">
        <f>IF(M51&lt;&gt;"",(LOOKUP(M51,'DY Def'!$A$5:$AE$5,'DY Def'!$A$7:$AE$7)),"")</f>
        <v/>
      </c>
    </row>
    <row r="52" spans="1:14" x14ac:dyDescent="0.2">
      <c r="A52" s="388"/>
      <c r="B52" s="389"/>
      <c r="E52" s="391"/>
      <c r="F52" s="391"/>
      <c r="G52" s="391"/>
      <c r="H52" s="394" t="s">
        <v>136</v>
      </c>
      <c r="I52" s="393"/>
      <c r="K52" s="395"/>
      <c r="L52" s="396" t="str">
        <f>IF(K52&lt;&gt;"",(LOOKUP(K52,'DY Def'!$A$5:$AE$5,'DY Def'!$A$6:$AE$6)),"")</f>
        <v/>
      </c>
      <c r="M52" s="395"/>
      <c r="N52" s="397" t="str">
        <f>IF(M52&lt;&gt;"",(LOOKUP(M52,'DY Def'!$A$5:$AE$5,'DY Def'!$A$7:$AE$7)),"")</f>
        <v/>
      </c>
    </row>
    <row r="53" spans="1:14" x14ac:dyDescent="0.2">
      <c r="A53" s="388"/>
      <c r="E53" s="394"/>
      <c r="F53" s="394"/>
      <c r="G53" s="394"/>
      <c r="I53" s="393"/>
      <c r="K53" s="395"/>
      <c r="L53" s="396"/>
      <c r="M53" s="395"/>
      <c r="N53" s="397"/>
    </row>
    <row r="54" spans="1:14" x14ac:dyDescent="0.2">
      <c r="A54" s="399"/>
      <c r="B54" s="398" t="s">
        <v>80</v>
      </c>
      <c r="E54" s="394"/>
      <c r="F54" s="394"/>
      <c r="G54" s="394"/>
      <c r="I54" s="393"/>
      <c r="J54" s="401" t="s">
        <v>93</v>
      </c>
      <c r="K54" s="395"/>
      <c r="L54" s="396"/>
      <c r="M54" s="395"/>
      <c r="N54" s="397"/>
    </row>
    <row r="55" spans="1:14" x14ac:dyDescent="0.2">
      <c r="A55" s="388"/>
      <c r="B55" s="389"/>
      <c r="E55" s="391"/>
      <c r="F55" s="391"/>
      <c r="G55" s="391"/>
      <c r="H55" s="394" t="s">
        <v>136</v>
      </c>
      <c r="I55" s="393"/>
      <c r="K55" s="395"/>
      <c r="L55" s="396" t="str">
        <f>IF(K55&lt;&gt;"",(LOOKUP(K55,'DY Def'!$A$5:$AE$5,'DY Def'!$A$6:$AE$6)),"")</f>
        <v/>
      </c>
      <c r="M55" s="395"/>
      <c r="N55" s="397" t="str">
        <f>IF(M55&lt;&gt;"",(LOOKUP(M55,'DY Def'!$A$5:$AE$5,'DY Def'!$A$7:$AE$7)),"")</f>
        <v/>
      </c>
    </row>
    <row r="56" spans="1:14" x14ac:dyDescent="0.2">
      <c r="A56" s="388"/>
      <c r="B56" s="389"/>
      <c r="E56" s="391"/>
      <c r="F56" s="391"/>
      <c r="G56" s="391"/>
      <c r="H56" s="394" t="s">
        <v>136</v>
      </c>
      <c r="I56" s="393"/>
      <c r="K56" s="395"/>
      <c r="L56" s="396" t="str">
        <f>IF(K56&lt;&gt;"",(LOOKUP(K56,'DY Def'!$A$5:$AE$5,'DY Def'!$A$6:$AE$6)),"")</f>
        <v/>
      </c>
      <c r="M56" s="395"/>
      <c r="N56" s="397" t="str">
        <f>IF(M56&lt;&gt;"",(LOOKUP(M56,'DY Def'!$A$5:$AE$5,'DY Def'!$A$7:$AE$7)),"")</f>
        <v/>
      </c>
    </row>
    <row r="57" spans="1:14" x14ac:dyDescent="0.2">
      <c r="A57" s="388"/>
      <c r="B57" s="389"/>
      <c r="E57" s="391"/>
      <c r="F57" s="391"/>
      <c r="G57" s="391"/>
      <c r="H57" s="394" t="s">
        <v>136</v>
      </c>
      <c r="I57" s="393"/>
      <c r="K57" s="395"/>
      <c r="L57" s="396" t="str">
        <f>IF(K57&lt;&gt;"",(LOOKUP(K57,'DY Def'!$A$5:$AE$5,'DY Def'!$A$6:$AE$6)),"")</f>
        <v/>
      </c>
      <c r="M57" s="395"/>
      <c r="N57" s="397" t="str">
        <f>IF(M57&lt;&gt;"",(LOOKUP(M57,'DY Def'!$A$5:$AE$5,'DY Def'!$A$7:$AE$7)),"")</f>
        <v/>
      </c>
    </row>
    <row r="58" spans="1:14" x14ac:dyDescent="0.2">
      <c r="A58" s="399"/>
      <c r="E58" s="394"/>
      <c r="F58" s="394"/>
      <c r="G58" s="394"/>
      <c r="I58" s="393"/>
      <c r="K58" s="395"/>
      <c r="L58" s="396"/>
      <c r="M58" s="395"/>
      <c r="N58" s="397"/>
    </row>
    <row r="59" spans="1:14" x14ac:dyDescent="0.2">
      <c r="A59" s="388"/>
      <c r="B59" s="398" t="s">
        <v>81</v>
      </c>
      <c r="I59" s="393"/>
      <c r="K59" s="395"/>
      <c r="L59" s="396"/>
      <c r="M59" s="395"/>
      <c r="N59" s="397"/>
    </row>
    <row r="60" spans="1:14" x14ac:dyDescent="0.2">
      <c r="A60" s="388"/>
      <c r="B60" s="389"/>
      <c r="D60" s="390"/>
      <c r="E60" s="391"/>
      <c r="F60" s="391"/>
      <c r="G60" s="391"/>
      <c r="H60" s="394" t="s">
        <v>136</v>
      </c>
      <c r="I60" s="393"/>
      <c r="K60" s="395"/>
      <c r="L60" s="396" t="str">
        <f>IF(K60&lt;&gt;"",(LOOKUP(K60,'DY Def'!$A$5:$AE$5,'DY Def'!$A$6:$AE$6)),"")</f>
        <v/>
      </c>
      <c r="M60" s="395"/>
      <c r="N60" s="397" t="str">
        <f>IF(M60&lt;&gt;"",(LOOKUP(M60,'DY Def'!$A$5:$AE$5,'DY Def'!$A$7:$AE$7)),"")</f>
        <v/>
      </c>
    </row>
    <row r="61" spans="1:14" x14ac:dyDescent="0.2">
      <c r="A61" s="388"/>
      <c r="B61" s="389"/>
      <c r="E61" s="391"/>
      <c r="F61" s="391"/>
      <c r="G61" s="391"/>
      <c r="H61" s="394" t="s">
        <v>136</v>
      </c>
      <c r="I61" s="393"/>
      <c r="K61" s="395"/>
      <c r="L61" s="396" t="str">
        <f>IF(K61&lt;&gt;"",(LOOKUP(K61,'DY Def'!$A$5:$AE$5,'DY Def'!$A$6:$AE$6)),"")</f>
        <v/>
      </c>
      <c r="M61" s="395"/>
      <c r="N61" s="397" t="str">
        <f>IF(M61&lt;&gt;"",(LOOKUP(M61,'DY Def'!$A$5:$AE$5,'DY Def'!$A$7:$AE$7)),"")</f>
        <v/>
      </c>
    </row>
    <row r="62" spans="1:14" x14ac:dyDescent="0.2">
      <c r="A62" s="388"/>
      <c r="B62" s="389"/>
      <c r="E62" s="391"/>
      <c r="F62" s="391"/>
      <c r="G62" s="391"/>
      <c r="H62" s="394" t="s">
        <v>136</v>
      </c>
      <c r="I62" s="393"/>
      <c r="K62" s="395"/>
      <c r="L62" s="396" t="str">
        <f>IF(K62&lt;&gt;"",(LOOKUP(K62,'DY Def'!$A$5:$AE$5,'DY Def'!$A$6:$AE$6)),"")</f>
        <v/>
      </c>
      <c r="M62" s="395"/>
      <c r="N62" s="397" t="str">
        <f>IF(M62&lt;&gt;"",(LOOKUP(M62,'DY Def'!$A$5:$AE$5,'DY Def'!$A$7:$AE$7)),"")</f>
        <v/>
      </c>
    </row>
    <row r="63" spans="1:14" x14ac:dyDescent="0.2">
      <c r="A63" s="388"/>
      <c r="E63" s="394"/>
      <c r="F63" s="394"/>
      <c r="G63" s="394"/>
      <c r="I63" s="393"/>
      <c r="K63" s="395"/>
      <c r="L63" s="396"/>
      <c r="M63" s="395"/>
      <c r="N63" s="397" t="str">
        <f>IF(M63&lt;&gt;"",(LOOKUP(M63,'DY Def'!$A$5:$AE$5,'DY Def'!$A$7:$AE$7)),"")</f>
        <v/>
      </c>
    </row>
    <row r="64" spans="1:14" x14ac:dyDescent="0.2">
      <c r="A64" s="399"/>
      <c r="B64" s="398" t="s">
        <v>76</v>
      </c>
      <c r="E64" s="394"/>
      <c r="F64" s="394"/>
      <c r="G64" s="394"/>
      <c r="I64" s="393"/>
      <c r="K64" s="395"/>
      <c r="L64" s="396"/>
      <c r="M64" s="395"/>
      <c r="N64" s="397" t="str">
        <f>IF(M64&lt;&gt;"",(LOOKUP(M64,'DY Def'!$A$5:$AE$5,'DY Def'!$A$7:$AE$7)),"")</f>
        <v/>
      </c>
    </row>
    <row r="65" spans="1:14" ht="13.5" thickBot="1" x14ac:dyDescent="0.25">
      <c r="A65" s="403"/>
      <c r="B65" s="404"/>
      <c r="C65" s="405"/>
      <c r="D65" s="405"/>
      <c r="E65" s="406"/>
      <c r="F65" s="406"/>
      <c r="G65" s="405"/>
      <c r="H65" s="406"/>
      <c r="I65" s="407"/>
      <c r="J65" s="408"/>
      <c r="K65" s="409"/>
      <c r="L65" s="410"/>
      <c r="M65" s="409"/>
      <c r="N65" s="411" t="str">
        <f>IF(M65&lt;&gt;"",(LOOKUP(M65,'DY Def'!$A$5:$AE$5,'DY Def'!$A$7:$AE$7)),"")</f>
        <v/>
      </c>
    </row>
    <row r="66" spans="1:14" x14ac:dyDescent="0.2">
      <c r="E66" s="394"/>
      <c r="F66" s="394"/>
      <c r="I66" s="393"/>
      <c r="K66" s="395"/>
      <c r="L66" s="396"/>
      <c r="M66" s="395"/>
      <c r="N66" s="396" t="str">
        <f>IF(M66&lt;&gt;"",(LOOKUP(M66,'DY Def'!$A$5:$AE$5,'DY Def'!$A$7:$AE$7)),"")</f>
        <v/>
      </c>
    </row>
    <row r="67" spans="1:14" x14ac:dyDescent="0.2">
      <c r="E67" s="394"/>
      <c r="F67" s="394"/>
      <c r="K67" s="395"/>
      <c r="L67" s="396"/>
      <c r="M67" s="395"/>
      <c r="N67" s="396" t="str">
        <f>IF(M67&lt;&gt;"",(LOOKUP(M67,'DY Def'!$A$5:$AE$5,'DY Def'!$A$7:$AE$7)),"")</f>
        <v/>
      </c>
    </row>
    <row r="68" spans="1:14" x14ac:dyDescent="0.2">
      <c r="A68" s="372"/>
      <c r="B68" s="372"/>
      <c r="C68" s="372"/>
      <c r="D68" s="372"/>
      <c r="K68" s="395"/>
      <c r="L68" s="396"/>
      <c r="M68" s="395"/>
      <c r="N68" s="396" t="str">
        <f>IF(M68&lt;&gt;"",(LOOKUP(M68,'DY Def'!$A$5:$AE$5,'DY Def'!$A$7:$AE$7)),"")</f>
        <v/>
      </c>
    </row>
    <row r="69" spans="1:14" x14ac:dyDescent="0.2">
      <c r="A69" s="372"/>
      <c r="B69" s="372"/>
      <c r="C69" s="372"/>
      <c r="D69" s="372"/>
      <c r="K69" s="395"/>
      <c r="L69" s="396"/>
      <c r="M69" s="395"/>
      <c r="N69" s="396" t="str">
        <f>IF(M69&lt;&gt;"",(LOOKUP(M69,'DY Def'!$A$5:$AE$5,'DY Def'!$A$7:$AE$7)),"")</f>
        <v/>
      </c>
    </row>
    <row r="70" spans="1:14" x14ac:dyDescent="0.2">
      <c r="A70" s="372"/>
      <c r="B70" s="372"/>
      <c r="C70" s="372"/>
      <c r="D70" s="372"/>
      <c r="K70" s="395"/>
      <c r="L70" s="396"/>
      <c r="M70" s="395"/>
      <c r="N70" s="396" t="str">
        <f>IF(M70&lt;&gt;"",(LOOKUP(M70,'DY Def'!$A$5:$AE$5,'DY Def'!$A$7:$AE$7)),"")</f>
        <v/>
      </c>
    </row>
    <row r="71" spans="1:14" x14ac:dyDescent="0.2">
      <c r="A71" s="372"/>
      <c r="B71" s="372"/>
      <c r="C71" s="372"/>
      <c r="D71" s="372"/>
      <c r="K71" s="395"/>
      <c r="L71" s="396"/>
      <c r="M71" s="395"/>
      <c r="N71" s="396" t="str">
        <f>IF(M71&lt;&gt;"",(LOOKUP(M71,'DY Def'!$A$5:$AE$5,'DY Def'!$A$7:$AE$7)),"")</f>
        <v/>
      </c>
    </row>
    <row r="72" spans="1:14" x14ac:dyDescent="0.2">
      <c r="A72" s="372"/>
      <c r="B72" s="372"/>
      <c r="C72" s="372"/>
      <c r="D72" s="372"/>
      <c r="K72" s="395"/>
      <c r="L72" s="396"/>
      <c r="M72" s="395"/>
      <c r="N72" s="396" t="str">
        <f>IF(M72&lt;&gt;"",(LOOKUP(M72,'DY Def'!$A$5:$AE$5,'DY Def'!$A$7:$AE$7)),"")</f>
        <v/>
      </c>
    </row>
    <row r="73" spans="1:14" x14ac:dyDescent="0.2">
      <c r="A73" s="372"/>
      <c r="B73" s="372"/>
      <c r="C73" s="372"/>
      <c r="D73" s="372"/>
      <c r="K73" s="395"/>
      <c r="L73" s="396"/>
      <c r="M73" s="395"/>
      <c r="N73" s="396" t="str">
        <f>IF(M73&lt;&gt;"",(LOOKUP(M73,'DY Def'!$A$5:$AE$5,'DY Def'!$A$7:$AE$7)),"")</f>
        <v/>
      </c>
    </row>
    <row r="74" spans="1:14" x14ac:dyDescent="0.2">
      <c r="A74" s="372"/>
      <c r="B74" s="372"/>
      <c r="C74" s="372"/>
      <c r="D74" s="372"/>
      <c r="K74" s="395"/>
      <c r="L74" s="396"/>
      <c r="M74" s="395"/>
      <c r="N74" s="396" t="str">
        <f>IF(M74&lt;&gt;"",(LOOKUP(M74,'DY Def'!$A$5:$AE$5,'DY Def'!$A$7:$AE$7)),"")</f>
        <v/>
      </c>
    </row>
    <row r="75" spans="1:14" x14ac:dyDescent="0.2">
      <c r="A75" s="372"/>
      <c r="B75" s="372"/>
      <c r="C75" s="372"/>
      <c r="D75" s="372"/>
      <c r="K75" s="395"/>
      <c r="L75" s="396"/>
      <c r="M75" s="395"/>
      <c r="N75" s="396" t="str">
        <f>IF(M75&lt;&gt;"",(LOOKUP(M75,'DY Def'!$A$5:$AE$5,'DY Def'!$A$7:$AE$7)),"")</f>
        <v/>
      </c>
    </row>
    <row r="76" spans="1:14" x14ac:dyDescent="0.2">
      <c r="A76" s="372"/>
      <c r="B76" s="372"/>
      <c r="C76" s="372"/>
      <c r="D76" s="372"/>
      <c r="K76" s="395"/>
      <c r="L76" s="396"/>
      <c r="M76" s="395"/>
      <c r="N76" s="396" t="str">
        <f>IF(M76&lt;&gt;"",(LOOKUP(M76,'DY Def'!$A$5:$AE$5,'DY Def'!$A$7:$AE$7)),"")</f>
        <v/>
      </c>
    </row>
    <row r="77" spans="1:14" x14ac:dyDescent="0.2">
      <c r="A77" s="372"/>
      <c r="B77" s="372"/>
      <c r="C77" s="372"/>
      <c r="D77" s="372"/>
      <c r="K77" s="395"/>
      <c r="L77" s="396"/>
      <c r="M77" s="395"/>
      <c r="N77" s="396" t="str">
        <f>IF(M77&lt;&gt;"",(LOOKUP(M77,'DY Def'!$A$5:$AE$5,'DY Def'!$A$7:$AE$7)),"")</f>
        <v/>
      </c>
    </row>
    <row r="78" spans="1:14" x14ac:dyDescent="0.2">
      <c r="A78" s="372"/>
      <c r="B78" s="372"/>
      <c r="C78" s="372"/>
      <c r="D78" s="372"/>
      <c r="K78" s="395"/>
      <c r="L78" s="396"/>
      <c r="M78" s="395"/>
      <c r="N78" s="396" t="str">
        <f>IF(M78&lt;&gt;"",(LOOKUP(M78,'DY Def'!$A$5:$AE$5,'DY Def'!$A$7:$AE$7)),"")</f>
        <v/>
      </c>
    </row>
    <row r="79" spans="1:14" x14ac:dyDescent="0.2">
      <c r="A79" s="372"/>
      <c r="B79" s="372"/>
      <c r="C79" s="372"/>
      <c r="D79" s="372"/>
      <c r="K79" s="395"/>
      <c r="L79" s="396"/>
      <c r="M79" s="395"/>
      <c r="N79" s="396" t="str">
        <f>IF(M79&lt;&gt;"",(LOOKUP(M79,'DY Def'!$A$5:$AE$5,'DY Def'!$A$7:$AE$7)),"")</f>
        <v/>
      </c>
    </row>
    <row r="80" spans="1:14" x14ac:dyDescent="0.2">
      <c r="A80" s="372"/>
      <c r="B80" s="372"/>
      <c r="C80" s="372"/>
      <c r="D80" s="372"/>
      <c r="K80" s="395"/>
      <c r="L80" s="396"/>
      <c r="M80" s="395"/>
      <c r="N80" s="396" t="str">
        <f>IF(M80&lt;&gt;"",(LOOKUP(M80,'DY Def'!$A$5:$AE$5,'DY Def'!$A$7:$AE$7)),"")</f>
        <v/>
      </c>
    </row>
    <row r="81" spans="1:14" x14ac:dyDescent="0.2">
      <c r="A81" s="372"/>
      <c r="B81" s="372"/>
      <c r="C81" s="372"/>
      <c r="D81" s="372"/>
      <c r="K81" s="395"/>
      <c r="L81" s="396"/>
      <c r="M81" s="395"/>
      <c r="N81" s="396" t="str">
        <f>IF(M81&lt;&gt;"",(LOOKUP(M81,'DY Def'!$A$5:$AE$5,'DY Def'!$A$7:$AE$7)),"")</f>
        <v/>
      </c>
    </row>
    <row r="82" spans="1:14" x14ac:dyDescent="0.2">
      <c r="A82" s="372"/>
      <c r="B82" s="372"/>
      <c r="C82" s="372"/>
      <c r="D82" s="372"/>
      <c r="K82" s="395"/>
      <c r="L82" s="396"/>
      <c r="M82" s="395"/>
      <c r="N82" s="396" t="str">
        <f>IF(M82&lt;&gt;"",(LOOKUP(M82,'DY Def'!$A$5:$AE$5,'DY Def'!$A$7:$AE$7)),"")</f>
        <v/>
      </c>
    </row>
    <row r="83" spans="1:14" x14ac:dyDescent="0.2">
      <c r="A83" s="372"/>
      <c r="B83" s="372"/>
      <c r="C83" s="372"/>
      <c r="D83" s="372"/>
      <c r="K83" s="395"/>
      <c r="L83" s="396"/>
      <c r="M83" s="395"/>
      <c r="N83" s="396" t="str">
        <f>IF(M83&lt;&gt;"",(LOOKUP(M83,'DY Def'!$A$5:$AE$5,'DY Def'!$A$7:$AE$7)),"")</f>
        <v/>
      </c>
    </row>
    <row r="84" spans="1:14" x14ac:dyDescent="0.2">
      <c r="A84" s="372"/>
      <c r="B84" s="372"/>
      <c r="C84" s="372"/>
      <c r="D84" s="372"/>
      <c r="K84" s="395"/>
      <c r="L84" s="396"/>
      <c r="M84" s="395"/>
      <c r="N84" s="396" t="str">
        <f>IF(M84&lt;&gt;"",(LOOKUP(M84,'DY Def'!$A$5:$AE$5,'DY Def'!$A$7:$AE$7)),"")</f>
        <v/>
      </c>
    </row>
    <row r="85" spans="1:14" x14ac:dyDescent="0.2">
      <c r="A85" s="372"/>
      <c r="B85" s="372"/>
      <c r="C85" s="372"/>
      <c r="D85" s="372"/>
      <c r="L85" s="396"/>
      <c r="M85" s="395"/>
      <c r="N85" s="396" t="str">
        <f>IF(M85&lt;&gt;"",(LOOKUP(M85,'DY Def'!$A$5:$AE$5,'DY Def'!$A$7:$AE$7)),"")</f>
        <v/>
      </c>
    </row>
    <row r="86" spans="1:14" x14ac:dyDescent="0.2">
      <c r="A86" s="372"/>
      <c r="B86" s="372"/>
      <c r="C86" s="372"/>
      <c r="D86" s="372"/>
      <c r="L86" s="396"/>
      <c r="M86" s="395"/>
      <c r="N86" s="396" t="str">
        <f>IF(M86&lt;&gt;"",(LOOKUP(M86,'DY Def'!$A$5:$AE$5,'DY Def'!$A$7:$AE$7)),"")</f>
        <v/>
      </c>
    </row>
    <row r="87" spans="1:14" x14ac:dyDescent="0.2">
      <c r="A87" s="372"/>
      <c r="B87" s="372"/>
      <c r="C87" s="372"/>
      <c r="D87" s="372"/>
      <c r="L87" s="396"/>
      <c r="M87" s="395"/>
      <c r="N87" s="396" t="str">
        <f>IF(M87&lt;&gt;"",(LOOKUP(M87,'DY Def'!$A$5:$AE$5,'DY Def'!$A$7:$AE$7)),"")</f>
        <v/>
      </c>
    </row>
    <row r="88" spans="1:14" x14ac:dyDescent="0.2">
      <c r="A88" s="372"/>
      <c r="B88" s="372"/>
      <c r="C88" s="372"/>
      <c r="D88" s="372"/>
      <c r="L88" s="396"/>
      <c r="M88" s="395"/>
      <c r="N88" s="396" t="str">
        <f>IF(M88&lt;&gt;"",(LOOKUP(M88,'DY Def'!$A$5:$AE$5,'DY Def'!$A$7:$AE$7)),"")</f>
        <v/>
      </c>
    </row>
    <row r="89" spans="1:14" x14ac:dyDescent="0.2">
      <c r="A89" s="372"/>
      <c r="B89" s="372"/>
      <c r="C89" s="372"/>
      <c r="D89" s="372"/>
      <c r="L89" s="396"/>
      <c r="M89" s="395"/>
      <c r="N89" s="396" t="str">
        <f>IF(M89&lt;&gt;"",(LOOKUP(M89,'DY Def'!$A$5:$AE$5,'DY Def'!$A$7:$AE$7)),"")</f>
        <v/>
      </c>
    </row>
    <row r="90" spans="1:14" x14ac:dyDescent="0.2">
      <c r="A90" s="372"/>
      <c r="B90" s="372"/>
      <c r="C90" s="372"/>
      <c r="D90" s="372"/>
      <c r="L90" s="396"/>
      <c r="M90" s="395"/>
      <c r="N90" s="396" t="str">
        <f>IF(M90&lt;&gt;"",(LOOKUP(M90,'DY Def'!$A$5:$AE$5,'DY Def'!$A$7:$AE$7)),"")</f>
        <v/>
      </c>
    </row>
    <row r="91" spans="1:14" x14ac:dyDescent="0.2">
      <c r="A91" s="372"/>
      <c r="B91" s="372"/>
      <c r="C91" s="372"/>
      <c r="D91" s="372"/>
      <c r="L91" s="396"/>
      <c r="M91" s="395"/>
      <c r="N91" s="396" t="str">
        <f>IF(M91&lt;&gt;"",(LOOKUP(M91,'DY Def'!$A$5:$AE$5,'DY Def'!$A$7:$AE$7)),"")</f>
        <v/>
      </c>
    </row>
    <row r="92" spans="1:14" x14ac:dyDescent="0.2">
      <c r="A92" s="372"/>
      <c r="B92" s="372"/>
      <c r="C92" s="372"/>
      <c r="D92" s="372"/>
      <c r="L92" s="396"/>
      <c r="M92" s="395"/>
      <c r="N92" s="396" t="str">
        <f>IF(M92&lt;&gt;"",(LOOKUP(M92,'DY Def'!$A$5:$AE$5,'DY Def'!$A$7:$AE$7)),"")</f>
        <v/>
      </c>
    </row>
    <row r="93" spans="1:14" x14ac:dyDescent="0.2">
      <c r="A93" s="372"/>
      <c r="B93" s="372"/>
      <c r="C93" s="372"/>
      <c r="D93" s="372"/>
      <c r="L93" s="396"/>
      <c r="M93" s="395"/>
      <c r="N93" s="396" t="str">
        <f>IF(M93&lt;&gt;"",(LOOKUP(M93,'DY Def'!$A$5:$AE$5,'DY Def'!$A$7:$AE$7)),"")</f>
        <v/>
      </c>
    </row>
    <row r="94" spans="1:14" x14ac:dyDescent="0.2">
      <c r="A94" s="372"/>
      <c r="B94" s="372"/>
      <c r="C94" s="372"/>
      <c r="D94" s="372"/>
      <c r="L94" s="396"/>
      <c r="M94" s="395"/>
      <c r="N94" s="396" t="str">
        <f>IF(M94&lt;&gt;"",(LOOKUP(M94,'DY Def'!$A$5:$AE$5,'DY Def'!$A$7:$AE$7)),"")</f>
        <v/>
      </c>
    </row>
    <row r="95" spans="1:14" x14ac:dyDescent="0.2">
      <c r="A95" s="372"/>
      <c r="B95" s="372"/>
      <c r="C95" s="372"/>
      <c r="D95" s="372"/>
      <c r="L95" s="396"/>
      <c r="M95" s="395"/>
      <c r="N95" s="396" t="str">
        <f>IF(M95&lt;&gt;"",(LOOKUP(M95,'DY Def'!$A$5:$AE$5,'DY Def'!$A$7:$AE$7)),"")</f>
        <v/>
      </c>
    </row>
    <row r="96" spans="1:14" x14ac:dyDescent="0.2">
      <c r="A96" s="372"/>
      <c r="B96" s="372"/>
      <c r="C96" s="372"/>
      <c r="D96" s="372"/>
      <c r="L96" s="396"/>
      <c r="M96" s="395"/>
      <c r="N96" s="396" t="str">
        <f>IF(M96&lt;&gt;"",(LOOKUP(M96,'DY Def'!$A$5:$AE$5,'DY Def'!$A$7:$AE$7)),"")</f>
        <v/>
      </c>
    </row>
    <row r="97" spans="1:14" x14ac:dyDescent="0.2">
      <c r="A97" s="372"/>
      <c r="B97" s="372"/>
      <c r="C97" s="372"/>
      <c r="D97" s="372"/>
      <c r="L97" s="396"/>
      <c r="M97" s="395"/>
      <c r="N97" s="396" t="str">
        <f>IF(M97&lt;&gt;"",(LOOKUP(M97,'DY Def'!$A$5:$AE$5,'DY Def'!$A$7:$AE$7)),"")</f>
        <v/>
      </c>
    </row>
    <row r="98" spans="1:14" x14ac:dyDescent="0.2">
      <c r="A98" s="372"/>
      <c r="B98" s="372"/>
      <c r="C98" s="372"/>
      <c r="D98" s="372"/>
      <c r="L98" s="396"/>
      <c r="M98" s="395"/>
      <c r="N98" s="396" t="str">
        <f>IF(M98&lt;&gt;"",(LOOKUP(M98,'DY Def'!$A$5:$AE$5,'DY Def'!$A$7:$AE$7)),"")</f>
        <v/>
      </c>
    </row>
    <row r="99" spans="1:14" x14ac:dyDescent="0.2">
      <c r="A99" s="372"/>
      <c r="B99" s="372"/>
      <c r="C99" s="372"/>
      <c r="D99" s="372"/>
      <c r="L99" s="396"/>
      <c r="M99" s="395"/>
      <c r="N99" s="396" t="str">
        <f>IF(M99&lt;&gt;"",(LOOKUP(M99,'DY Def'!$A$5:$AE$5,'DY Def'!$A$7:$AE$7)),"")</f>
        <v/>
      </c>
    </row>
    <row r="100" spans="1:14" x14ac:dyDescent="0.2">
      <c r="A100" s="372"/>
      <c r="B100" s="372"/>
      <c r="C100" s="372"/>
      <c r="D100" s="372"/>
      <c r="L100" s="396"/>
      <c r="M100" s="395"/>
      <c r="N100" s="396" t="str">
        <f>IF(M100&lt;&gt;"",(LOOKUP(M100,'DY Def'!$A$5:$AE$5,'DY Def'!$A$7:$AE$7)),"")</f>
        <v/>
      </c>
    </row>
    <row r="101" spans="1:14" x14ac:dyDescent="0.2">
      <c r="A101" s="372"/>
      <c r="B101" s="372"/>
      <c r="C101" s="372"/>
      <c r="D101" s="372"/>
      <c r="L101" s="396"/>
      <c r="M101" s="395"/>
    </row>
    <row r="102" spans="1:14" x14ac:dyDescent="0.2">
      <c r="A102" s="372"/>
      <c r="B102" s="372"/>
      <c r="C102" s="372"/>
      <c r="D102" s="372"/>
      <c r="L102" s="396"/>
      <c r="M102" s="395"/>
    </row>
    <row r="103" spans="1:14" x14ac:dyDescent="0.2">
      <c r="A103" s="372"/>
      <c r="B103" s="372"/>
      <c r="C103" s="372"/>
      <c r="D103" s="372"/>
      <c r="L103" s="396"/>
      <c r="M103" s="395"/>
    </row>
    <row r="104" spans="1:14" x14ac:dyDescent="0.2">
      <c r="A104" s="372"/>
      <c r="B104" s="372"/>
      <c r="C104" s="372"/>
      <c r="D104" s="372"/>
      <c r="L104" s="396" t="str">
        <f>IF(K104&lt;&gt;"",(LOOKUP(K104,'DY Def'!$A$5:$AE$5,'DY Def'!$A$6:$AE$6)),"")</f>
        <v/>
      </c>
      <c r="M104" s="395"/>
    </row>
  </sheetData>
  <sheetProtection algorithmName="SHA-512" hashValue="UUBOxvchIBlc+FVcMGKmFn3VMCotzCKkAcHdIlfiWfpMEh0r4Dey1+Bj904h5jwf6tIbMHXVCCHxFzZe6/M/eQ==" saltValue="zXIJuvgxlaL7h2xHjhZql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7 J43 J56:J64" xr:uid="{00000000-0002-0000-0200-000001000000}">
      <formula1>Yes_No</formula1>
    </dataValidation>
    <dataValidation type="list" allowBlank="1" showInputMessage="1" showErrorMessage="1" sqref="K68:K84 M68:M104" xr:uid="{00000000-0002-0000-0200-000002000000}">
      <formula1>DYList1</formula1>
    </dataValidation>
    <dataValidation type="list" allowBlank="1" showInputMessage="1" showErrorMessage="1" sqref="E60:F67 J55 J45 E7:F58 I7:I66" xr:uid="{00000000-0002-0000-0200-000003000000}">
      <formula1>Yes__No</formula1>
    </dataValidation>
    <dataValidation type="list" allowBlank="1" showInputMessage="1" showErrorMessage="1" sqref="G60:G64 G7:G58" xr:uid="{00000000-0002-0000-0200-000004000000}">
      <formula1>Per_Capita_Aggregate</formula1>
    </dataValidation>
    <dataValidation type="list" allowBlank="1" showInputMessage="1" showErrorMessage="1" sqref="K7:K67 M7:M67"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8"/>
  <sheetViews>
    <sheetView showZeros="0" zoomScaleNormal="100" workbookViewId="0">
      <selection activeCell="T86" sqref="T85:T86"/>
    </sheetView>
  </sheetViews>
  <sheetFormatPr defaultRowHeight="12.75" x14ac:dyDescent="0.2"/>
  <cols>
    <col min="2" max="2" width="42.7109375" style="18" customWidth="1"/>
    <col min="3" max="3" width="4.5703125" style="5" customWidth="1"/>
    <col min="4" max="18" width="15.5703125" hidden="1" customWidth="1"/>
    <col min="19" max="23" width="15.5703125" customWidth="1"/>
    <col min="24" max="33" width="15.5703125" hidden="1" customWidth="1"/>
  </cols>
  <sheetData>
    <row r="1" spans="1:33" ht="28.5" customHeight="1" x14ac:dyDescent="0.2">
      <c r="A1" s="41"/>
      <c r="B1" s="41"/>
      <c r="C1" s="41"/>
    </row>
    <row r="3" spans="1:33" ht="15" x14ac:dyDescent="0.25">
      <c r="B3" s="220" t="s">
        <v>49</v>
      </c>
    </row>
    <row r="5" spans="1:33" ht="13.5" thickBot="1" x14ac:dyDescent="0.25">
      <c r="B5" s="14"/>
      <c r="C5" s="4"/>
    </row>
    <row r="6" spans="1:33" x14ac:dyDescent="0.2">
      <c r="B6" s="26"/>
      <c r="C6" s="31"/>
      <c r="D6" s="38" t="s">
        <v>0</v>
      </c>
      <c r="E6" s="56"/>
      <c r="F6" s="56"/>
      <c r="G6" s="56"/>
      <c r="H6" s="56"/>
      <c r="I6" s="35"/>
      <c r="J6" s="35"/>
      <c r="K6" s="35"/>
      <c r="L6" s="35"/>
      <c r="M6" s="35"/>
      <c r="N6" s="35"/>
      <c r="O6" s="35"/>
      <c r="P6" s="35"/>
      <c r="Q6" s="35"/>
      <c r="R6" s="35"/>
      <c r="S6" s="40"/>
      <c r="T6" s="35"/>
      <c r="U6" s="35"/>
      <c r="V6" s="35"/>
      <c r="W6" s="39"/>
      <c r="X6" s="35"/>
      <c r="Y6" s="35"/>
      <c r="Z6" s="35"/>
      <c r="AA6" s="35"/>
      <c r="AB6" s="35"/>
      <c r="AC6" s="35"/>
      <c r="AD6" s="35"/>
      <c r="AE6" s="35"/>
      <c r="AF6" s="35"/>
      <c r="AG6" s="39"/>
    </row>
    <row r="7" spans="1:33" ht="13.5" thickBot="1" x14ac:dyDescent="0.25">
      <c r="B7" s="28"/>
      <c r="C7" s="49"/>
      <c r="D7" s="105">
        <f>'[1]DY Def'!B$5</f>
        <v>1</v>
      </c>
      <c r="E7" s="412">
        <f>'[1]DY Def'!C$5</f>
        <v>2</v>
      </c>
      <c r="F7" s="412">
        <f>'[1]DY Def'!D$5</f>
        <v>3</v>
      </c>
      <c r="G7" s="412">
        <f>'[1]DY Def'!E$5</f>
        <v>4</v>
      </c>
      <c r="H7" s="412">
        <f>'[1]DY Def'!F$5</f>
        <v>5</v>
      </c>
      <c r="I7" s="412">
        <f>'[1]DY Def'!G$5</f>
        <v>6</v>
      </c>
      <c r="J7" s="412">
        <f>'[1]DY Def'!H$5</f>
        <v>7</v>
      </c>
      <c r="K7" s="412">
        <f>'[1]DY Def'!I$5</f>
        <v>8</v>
      </c>
      <c r="L7" s="412">
        <f>'[1]DY Def'!J$5</f>
        <v>9</v>
      </c>
      <c r="M7" s="412">
        <f>'[1]DY Def'!K$5</f>
        <v>10</v>
      </c>
      <c r="N7" s="412">
        <f>'[1]DY Def'!L$5</f>
        <v>11</v>
      </c>
      <c r="O7" s="412">
        <f>'[1]DY Def'!M$5</f>
        <v>12</v>
      </c>
      <c r="P7" s="412">
        <f>'[1]DY Def'!N$5</f>
        <v>13</v>
      </c>
      <c r="Q7" s="412">
        <f>'[1]DY Def'!O$5</f>
        <v>14</v>
      </c>
      <c r="R7" s="412">
        <f>'[1]DY Def'!P$5</f>
        <v>15</v>
      </c>
      <c r="S7" s="105">
        <f>'[1]DY Def'!Q$5</f>
        <v>16</v>
      </c>
      <c r="T7" s="412">
        <f>'[1]DY Def'!R$5</f>
        <v>17</v>
      </c>
      <c r="U7" s="412">
        <f>'[1]DY Def'!S$5</f>
        <v>18</v>
      </c>
      <c r="V7" s="412">
        <f>'[1]DY Def'!T$5</f>
        <v>19</v>
      </c>
      <c r="W7" s="300">
        <f>'[1]DY Def'!U$5</f>
        <v>20</v>
      </c>
      <c r="X7" s="106">
        <f>'[1]DY Def'!V$5</f>
        <v>21</v>
      </c>
      <c r="Y7" s="106">
        <f>'[1]DY Def'!W$5</f>
        <v>22</v>
      </c>
      <c r="Z7" s="106">
        <f>'[1]DY Def'!X$5</f>
        <v>23</v>
      </c>
      <c r="AA7" s="106">
        <f>'[1]DY Def'!Y$5</f>
        <v>24</v>
      </c>
      <c r="AB7" s="106">
        <f>'[1]DY Def'!Z$5</f>
        <v>25</v>
      </c>
      <c r="AC7" s="106">
        <f>'DY Def'!AA$5</f>
        <v>26</v>
      </c>
      <c r="AD7" s="106">
        <f>'DY Def'!AB$5</f>
        <v>27</v>
      </c>
      <c r="AE7" s="106">
        <f>'DY Def'!AC$5</f>
        <v>28</v>
      </c>
      <c r="AF7" s="106">
        <f>'DY Def'!AD$5</f>
        <v>29</v>
      </c>
      <c r="AG7" s="300">
        <f>'DY Def'!AE$5</f>
        <v>30</v>
      </c>
    </row>
    <row r="8" spans="1:33" x14ac:dyDescent="0.2">
      <c r="B8" s="28"/>
      <c r="C8" s="49"/>
      <c r="D8" s="132"/>
      <c r="E8" s="133"/>
      <c r="F8" s="133"/>
      <c r="G8" s="133"/>
      <c r="H8" s="133"/>
      <c r="I8" s="134"/>
      <c r="J8" s="134"/>
      <c r="K8" s="134"/>
      <c r="L8" s="134"/>
      <c r="M8" s="134"/>
      <c r="N8" s="134"/>
      <c r="O8" s="134"/>
      <c r="P8" s="134"/>
      <c r="Q8" s="134"/>
      <c r="R8" s="134"/>
      <c r="S8" s="768"/>
      <c r="T8" s="134"/>
      <c r="U8" s="134"/>
      <c r="V8" s="134"/>
      <c r="W8" s="135"/>
      <c r="X8" s="134"/>
      <c r="Y8" s="134"/>
      <c r="Z8" s="134"/>
      <c r="AA8" s="134"/>
      <c r="AB8" s="134"/>
      <c r="AC8" s="134"/>
      <c r="AD8" s="134"/>
      <c r="AE8" s="134"/>
      <c r="AF8" s="134"/>
      <c r="AG8" s="135"/>
    </row>
    <row r="9" spans="1:33" hidden="1" x14ac:dyDescent="0.2">
      <c r="B9" s="28" t="s">
        <v>84</v>
      </c>
      <c r="C9" s="49"/>
      <c r="D9" s="136"/>
      <c r="E9" s="413"/>
      <c r="F9" s="413"/>
      <c r="G9" s="413"/>
      <c r="H9" s="414"/>
      <c r="I9" s="415"/>
      <c r="J9" s="415"/>
      <c r="K9" s="415"/>
      <c r="L9" s="415"/>
      <c r="M9" s="415"/>
      <c r="N9" s="415"/>
      <c r="O9" s="415"/>
      <c r="P9" s="415"/>
      <c r="Q9" s="415"/>
      <c r="R9" s="415"/>
      <c r="S9" s="145"/>
      <c r="T9" s="415"/>
      <c r="U9" s="415"/>
      <c r="V9" s="415"/>
      <c r="W9" s="139"/>
      <c r="X9" s="138"/>
      <c r="Y9" s="138"/>
      <c r="Z9" s="138"/>
      <c r="AA9" s="138"/>
      <c r="AB9" s="138"/>
      <c r="AC9" s="138"/>
      <c r="AD9" s="138"/>
      <c r="AE9" s="138"/>
      <c r="AF9" s="138"/>
      <c r="AG9" s="139"/>
    </row>
    <row r="10" spans="1:33" ht="12.6" hidden="1" customHeight="1" x14ac:dyDescent="0.2">
      <c r="B10" s="21" t="str">
        <f>IFERROR(VLOOKUP(C10,'MEG Def'!$A$7:$B$12,2),"")</f>
        <v/>
      </c>
      <c r="C10" s="50"/>
      <c r="D10" s="73"/>
      <c r="E10" s="416"/>
      <c r="F10" s="416"/>
      <c r="G10" s="416"/>
      <c r="H10" s="416"/>
      <c r="I10" s="416"/>
      <c r="J10" s="416"/>
      <c r="K10" s="416"/>
      <c r="L10" s="416"/>
      <c r="M10" s="416"/>
      <c r="N10" s="416"/>
      <c r="O10" s="416"/>
      <c r="P10" s="416"/>
      <c r="Q10" s="416"/>
      <c r="R10" s="416"/>
      <c r="S10" s="73"/>
      <c r="T10" s="416"/>
      <c r="U10" s="416"/>
      <c r="V10" s="416"/>
      <c r="W10" s="277"/>
      <c r="X10" s="74"/>
      <c r="Y10" s="74"/>
      <c r="Z10" s="74"/>
      <c r="AA10" s="74"/>
      <c r="AB10" s="74"/>
      <c r="AC10" s="74"/>
      <c r="AD10" s="74"/>
      <c r="AE10" s="74"/>
      <c r="AF10" s="74"/>
      <c r="AG10" s="277"/>
    </row>
    <row r="11" spans="1:33" ht="12.6" hidden="1" customHeight="1" x14ac:dyDescent="0.2">
      <c r="B11" s="21" t="str">
        <f>IFERROR(VLOOKUP(C11,'MEG Def'!$A$7:$B$12,2),"")</f>
        <v/>
      </c>
      <c r="C11" s="50"/>
      <c r="D11" s="73"/>
      <c r="E11" s="416"/>
      <c r="F11" s="416"/>
      <c r="G11" s="416"/>
      <c r="H11" s="416"/>
      <c r="I11" s="416"/>
      <c r="J11" s="416"/>
      <c r="K11" s="416"/>
      <c r="L11" s="416"/>
      <c r="M11" s="416"/>
      <c r="N11" s="416"/>
      <c r="O11" s="416"/>
      <c r="P11" s="416"/>
      <c r="Q11" s="416"/>
      <c r="R11" s="416"/>
      <c r="S11" s="73"/>
      <c r="T11" s="416"/>
      <c r="U11" s="416"/>
      <c r="V11" s="416"/>
      <c r="W11" s="277"/>
      <c r="X11" s="74"/>
      <c r="Y11" s="74"/>
      <c r="Z11" s="74"/>
      <c r="AA11" s="74"/>
      <c r="AB11" s="74"/>
      <c r="AC11" s="74"/>
      <c r="AD11" s="74"/>
      <c r="AE11" s="74"/>
      <c r="AF11" s="74"/>
      <c r="AG11" s="277"/>
    </row>
    <row r="12" spans="1:33" ht="12.6" hidden="1" customHeight="1" x14ac:dyDescent="0.2">
      <c r="B12" s="21" t="str">
        <f>IFERROR(VLOOKUP(C12,'MEG Def'!$A$7:$B$12,2),"")</f>
        <v/>
      </c>
      <c r="C12" s="50"/>
      <c r="D12" s="73"/>
      <c r="E12" s="416"/>
      <c r="F12" s="416"/>
      <c r="G12" s="416"/>
      <c r="H12" s="416"/>
      <c r="I12" s="415"/>
      <c r="J12" s="415"/>
      <c r="K12" s="415"/>
      <c r="L12" s="415"/>
      <c r="M12" s="415"/>
      <c r="N12" s="415"/>
      <c r="O12" s="415"/>
      <c r="P12" s="415"/>
      <c r="Q12" s="415"/>
      <c r="R12" s="415"/>
      <c r="S12" s="145"/>
      <c r="T12" s="415"/>
      <c r="U12" s="415"/>
      <c r="V12" s="415"/>
      <c r="W12" s="139"/>
      <c r="X12" s="138"/>
      <c r="Y12" s="138"/>
      <c r="Z12" s="138"/>
      <c r="AA12" s="138"/>
      <c r="AB12" s="138"/>
      <c r="AC12" s="138"/>
      <c r="AD12" s="138"/>
      <c r="AE12" s="138"/>
      <c r="AF12" s="138"/>
      <c r="AG12" s="139"/>
    </row>
    <row r="13" spans="1:33" ht="12.6" hidden="1" customHeight="1" x14ac:dyDescent="0.2">
      <c r="B13" s="21" t="str">
        <f>IFERROR(VLOOKUP(C13,'MEG Def'!$A$7:$B$12,2),"")</f>
        <v/>
      </c>
      <c r="C13" s="50"/>
      <c r="D13" s="73"/>
      <c r="E13" s="416"/>
      <c r="F13" s="416"/>
      <c r="G13" s="416"/>
      <c r="H13" s="416"/>
      <c r="I13" s="415"/>
      <c r="J13" s="415"/>
      <c r="K13" s="415"/>
      <c r="L13" s="415"/>
      <c r="M13" s="415"/>
      <c r="N13" s="415"/>
      <c r="O13" s="415"/>
      <c r="P13" s="415"/>
      <c r="Q13" s="415"/>
      <c r="R13" s="415"/>
      <c r="S13" s="145"/>
      <c r="T13" s="415"/>
      <c r="U13" s="415"/>
      <c r="V13" s="415"/>
      <c r="W13" s="139"/>
      <c r="X13" s="138"/>
      <c r="Y13" s="138"/>
      <c r="Z13" s="138"/>
      <c r="AA13" s="138"/>
      <c r="AB13" s="138"/>
      <c r="AC13" s="138"/>
      <c r="AD13" s="138"/>
      <c r="AE13" s="138"/>
      <c r="AF13" s="138"/>
      <c r="AG13" s="139"/>
    </row>
    <row r="14" spans="1:33" ht="12.6" hidden="1" customHeight="1" x14ac:dyDescent="0.2">
      <c r="B14" s="21" t="str">
        <f>IFERROR(VLOOKUP(C14,'MEG Def'!$A$7:$B$12,2),"")</f>
        <v/>
      </c>
      <c r="C14" s="50"/>
      <c r="D14" s="73"/>
      <c r="E14" s="416"/>
      <c r="F14" s="416"/>
      <c r="G14" s="416"/>
      <c r="H14" s="416"/>
      <c r="I14" s="415"/>
      <c r="J14" s="415"/>
      <c r="K14" s="415"/>
      <c r="L14" s="415"/>
      <c r="M14" s="415"/>
      <c r="N14" s="415"/>
      <c r="O14" s="415"/>
      <c r="P14" s="415"/>
      <c r="Q14" s="415"/>
      <c r="R14" s="415"/>
      <c r="S14" s="145"/>
      <c r="T14" s="415"/>
      <c r="U14" s="415"/>
      <c r="V14" s="415"/>
      <c r="W14" s="139"/>
      <c r="X14" s="138"/>
      <c r="Y14" s="138"/>
      <c r="Z14" s="138"/>
      <c r="AA14" s="138"/>
      <c r="AB14" s="138"/>
      <c r="AC14" s="138"/>
      <c r="AD14" s="138"/>
      <c r="AE14" s="138"/>
      <c r="AF14" s="138"/>
      <c r="AG14" s="139"/>
    </row>
    <row r="15" spans="1:33" ht="12.6" hidden="1" customHeight="1" x14ac:dyDescent="0.2">
      <c r="B15" s="21"/>
      <c r="C15" s="50"/>
      <c r="D15" s="73"/>
      <c r="E15" s="416"/>
      <c r="F15" s="416"/>
      <c r="G15" s="416"/>
      <c r="H15" s="416"/>
      <c r="I15" s="415"/>
      <c r="J15" s="415"/>
      <c r="K15" s="415"/>
      <c r="L15" s="415"/>
      <c r="M15" s="415"/>
      <c r="N15" s="415"/>
      <c r="O15" s="415"/>
      <c r="P15" s="415"/>
      <c r="Q15" s="415"/>
      <c r="R15" s="415"/>
      <c r="S15" s="145"/>
      <c r="T15" s="415"/>
      <c r="U15" s="415"/>
      <c r="V15" s="415"/>
      <c r="W15" s="139"/>
      <c r="X15" s="138"/>
      <c r="Y15" s="138"/>
      <c r="Z15" s="138"/>
      <c r="AA15" s="138"/>
      <c r="AB15" s="138"/>
      <c r="AC15" s="138"/>
      <c r="AD15" s="138"/>
      <c r="AE15" s="138"/>
      <c r="AF15" s="138"/>
      <c r="AG15" s="139"/>
    </row>
    <row r="16" spans="1:33" ht="12.6" customHeight="1" x14ac:dyDescent="0.2">
      <c r="B16" s="1" t="s">
        <v>46</v>
      </c>
      <c r="C16" s="50"/>
      <c r="D16" s="278"/>
      <c r="E16" s="417"/>
      <c r="F16" s="417"/>
      <c r="G16" s="417"/>
      <c r="H16" s="418"/>
      <c r="I16" s="415"/>
      <c r="J16" s="415"/>
      <c r="K16" s="415"/>
      <c r="L16" s="415"/>
      <c r="M16" s="415"/>
      <c r="N16" s="415"/>
      <c r="O16" s="415"/>
      <c r="P16" s="415"/>
      <c r="Q16" s="415"/>
      <c r="R16" s="415"/>
      <c r="S16" s="145"/>
      <c r="T16" s="415"/>
      <c r="U16" s="415"/>
      <c r="V16" s="415"/>
      <c r="W16" s="139"/>
      <c r="X16" s="138"/>
      <c r="Y16" s="138"/>
      <c r="Z16" s="138"/>
      <c r="AA16" s="138"/>
      <c r="AB16" s="138"/>
      <c r="AC16" s="138"/>
      <c r="AD16" s="138"/>
      <c r="AE16" s="138"/>
      <c r="AF16" s="138"/>
      <c r="AG16" s="139"/>
    </row>
    <row r="17" spans="2:33" x14ac:dyDescent="0.2">
      <c r="B17" s="21" t="str">
        <f>IFERROR(VLOOKUP(C17,'MEG Def'!$A$14:$B$21,2),"")</f>
        <v>AFDC</v>
      </c>
      <c r="C17" s="50">
        <v>1</v>
      </c>
      <c r="D17" s="73"/>
      <c r="E17" s="416"/>
      <c r="F17" s="416"/>
      <c r="G17" s="416"/>
      <c r="H17" s="416"/>
      <c r="I17" s="416"/>
      <c r="J17" s="416"/>
      <c r="K17" s="416"/>
      <c r="L17" s="416"/>
      <c r="M17" s="416"/>
      <c r="N17" s="416"/>
      <c r="O17" s="416"/>
      <c r="P17" s="416"/>
      <c r="Q17" s="416"/>
      <c r="R17" s="416"/>
      <c r="S17" s="73">
        <v>632.45000000000005</v>
      </c>
      <c r="T17" s="416">
        <v>660.92</v>
      </c>
      <c r="U17" s="416">
        <v>690.66</v>
      </c>
      <c r="V17" s="416">
        <v>721.74</v>
      </c>
      <c r="W17" s="277">
        <v>754.21</v>
      </c>
      <c r="X17" s="74"/>
      <c r="Y17" s="74"/>
      <c r="Z17" s="74"/>
      <c r="AA17" s="74"/>
      <c r="AB17" s="74"/>
      <c r="AC17" s="74"/>
      <c r="AD17" s="74"/>
      <c r="AE17" s="74"/>
      <c r="AF17" s="74"/>
      <c r="AG17" s="277"/>
    </row>
    <row r="18" spans="2:33" x14ac:dyDescent="0.2">
      <c r="B18" s="21" t="str">
        <f>IFERROR(VLOOKUP(C18,'MEG Def'!$A$14:$B$21,2),"")</f>
        <v>PWO</v>
      </c>
      <c r="C18" s="50">
        <v>2</v>
      </c>
      <c r="D18" s="73"/>
      <c r="E18" s="416"/>
      <c r="F18" s="416"/>
      <c r="G18" s="416"/>
      <c r="H18" s="416"/>
      <c r="I18" s="416"/>
      <c r="J18" s="416"/>
      <c r="K18" s="416"/>
      <c r="L18" s="416"/>
      <c r="M18" s="416"/>
      <c r="N18" s="416"/>
      <c r="O18" s="416"/>
      <c r="P18" s="416"/>
      <c r="Q18" s="416"/>
      <c r="R18" s="416"/>
      <c r="S18" s="73">
        <v>2442.62</v>
      </c>
      <c r="T18" s="416">
        <v>2559.86</v>
      </c>
      <c r="U18" s="416">
        <v>2682.73</v>
      </c>
      <c r="V18" s="416">
        <v>2811.51</v>
      </c>
      <c r="W18" s="277">
        <v>2946.46</v>
      </c>
      <c r="X18" s="74"/>
      <c r="Y18" s="74"/>
      <c r="Z18" s="74"/>
      <c r="AA18" s="74"/>
      <c r="AB18" s="74"/>
      <c r="AC18" s="74"/>
      <c r="AD18" s="74"/>
      <c r="AE18" s="74"/>
      <c r="AF18" s="74"/>
      <c r="AG18" s="277"/>
    </row>
    <row r="19" spans="2:33" x14ac:dyDescent="0.2">
      <c r="B19" s="21" t="str">
        <f>IFERROR(VLOOKUP(C19,'MEG Def'!$A$14:$B$21,2),"")</f>
        <v>CMO</v>
      </c>
      <c r="C19" s="50">
        <v>3</v>
      </c>
      <c r="D19" s="73"/>
      <c r="E19" s="416"/>
      <c r="F19" s="416"/>
      <c r="G19" s="416"/>
      <c r="H19" s="416"/>
      <c r="I19" s="416"/>
      <c r="J19" s="416"/>
      <c r="K19" s="416"/>
      <c r="L19" s="416"/>
      <c r="M19" s="416"/>
      <c r="N19" s="416"/>
      <c r="O19" s="416"/>
      <c r="P19" s="416"/>
      <c r="Q19" s="416"/>
      <c r="R19" s="416"/>
      <c r="S19" s="73">
        <v>893.52</v>
      </c>
      <c r="T19" s="416">
        <v>927.47</v>
      </c>
      <c r="U19" s="416">
        <v>962.72</v>
      </c>
      <c r="V19" s="416">
        <v>999.3</v>
      </c>
      <c r="W19" s="277">
        <v>1037.28</v>
      </c>
      <c r="X19" s="74"/>
      <c r="Y19" s="74"/>
      <c r="Z19" s="74"/>
      <c r="AA19" s="74"/>
      <c r="AB19" s="74"/>
      <c r="AC19" s="74"/>
      <c r="AD19" s="74"/>
      <c r="AE19" s="74"/>
      <c r="AF19" s="74"/>
      <c r="AG19" s="277"/>
    </row>
    <row r="20" spans="2:33" x14ac:dyDescent="0.2">
      <c r="B20" s="21" t="str">
        <f>IFERROR(VLOOKUP(C20,'MEG Def'!$A$14:$B$21,2),"")</f>
        <v>BCCP</v>
      </c>
      <c r="C20" s="50">
        <v>4</v>
      </c>
      <c r="D20" s="73"/>
      <c r="E20" s="416"/>
      <c r="F20" s="416"/>
      <c r="G20" s="416"/>
      <c r="H20" s="416"/>
      <c r="I20" s="416"/>
      <c r="J20" s="416"/>
      <c r="K20" s="416"/>
      <c r="L20" s="416"/>
      <c r="M20" s="416"/>
      <c r="N20" s="416"/>
      <c r="O20" s="416"/>
      <c r="P20" s="416"/>
      <c r="Q20" s="416"/>
      <c r="R20" s="416"/>
      <c r="S20" s="73">
        <v>3138.34</v>
      </c>
      <c r="T20" s="416">
        <v>3279.57</v>
      </c>
      <c r="U20" s="416">
        <v>3427.15</v>
      </c>
      <c r="V20" s="416">
        <v>3581.37</v>
      </c>
      <c r="W20" s="277">
        <v>3742.53</v>
      </c>
      <c r="X20" s="74"/>
      <c r="Y20" s="74"/>
      <c r="Z20" s="74"/>
      <c r="AA20" s="74"/>
      <c r="AB20" s="74"/>
      <c r="AC20" s="74"/>
      <c r="AD20" s="74"/>
      <c r="AE20" s="74"/>
      <c r="AF20" s="74"/>
      <c r="AG20" s="277"/>
    </row>
    <row r="21" spans="2:33" x14ac:dyDescent="0.2">
      <c r="B21" s="21" t="str">
        <f>IFERROR(VLOOKUP(C21,'MEG Def'!$A$14:$B$21,2),"")</f>
        <v xml:space="preserve">Old Age Assistance </v>
      </c>
      <c r="C21" s="50">
        <v>5</v>
      </c>
      <c r="D21" s="73"/>
      <c r="E21" s="416"/>
      <c r="F21" s="416"/>
      <c r="G21" s="416"/>
      <c r="H21" s="416"/>
      <c r="I21" s="416"/>
      <c r="J21" s="416"/>
      <c r="K21" s="416"/>
      <c r="L21" s="416"/>
      <c r="M21" s="416"/>
      <c r="N21" s="416"/>
      <c r="O21" s="416"/>
      <c r="P21" s="416"/>
      <c r="Q21" s="416"/>
      <c r="R21" s="416"/>
      <c r="S21" s="73">
        <v>961.89</v>
      </c>
      <c r="T21" s="416">
        <v>996.52</v>
      </c>
      <c r="U21" s="416">
        <v>1032.4000000000001</v>
      </c>
      <c r="V21" s="416">
        <v>1069.56</v>
      </c>
      <c r="W21" s="277">
        <v>1108.07</v>
      </c>
      <c r="X21" s="74"/>
      <c r="Y21" s="74"/>
      <c r="Z21" s="74"/>
      <c r="AA21" s="74"/>
      <c r="AB21" s="74"/>
      <c r="AC21" s="74"/>
      <c r="AD21" s="74"/>
      <c r="AE21" s="74"/>
      <c r="AF21" s="74"/>
      <c r="AG21" s="277"/>
    </row>
    <row r="22" spans="2:33" x14ac:dyDescent="0.2">
      <c r="B22" s="21" t="str">
        <f>IFERROR(VLOOKUP(C22,'MEG Def'!$A$14:$B$21,2),"")</f>
        <v xml:space="preserve">Aid to Blind/Disabled </v>
      </c>
      <c r="C22" s="50">
        <v>6</v>
      </c>
      <c r="D22" s="73"/>
      <c r="E22" s="416"/>
      <c r="F22" s="416"/>
      <c r="G22" s="416"/>
      <c r="H22" s="416"/>
      <c r="I22" s="416"/>
      <c r="J22" s="416"/>
      <c r="K22" s="416"/>
      <c r="L22" s="416"/>
      <c r="M22" s="416"/>
      <c r="N22" s="416"/>
      <c r="O22" s="416"/>
      <c r="P22" s="416"/>
      <c r="Q22" s="416"/>
      <c r="R22" s="416"/>
      <c r="S22" s="73">
        <v>3370.75</v>
      </c>
      <c r="T22" s="416">
        <v>3505.58</v>
      </c>
      <c r="U22" s="416">
        <v>3645.81</v>
      </c>
      <c r="V22" s="416">
        <v>3791.64</v>
      </c>
      <c r="W22" s="277">
        <v>3943.31</v>
      </c>
      <c r="X22" s="74"/>
      <c r="Y22" s="74"/>
      <c r="Z22" s="74"/>
      <c r="AA22" s="74"/>
      <c r="AB22" s="74"/>
      <c r="AC22" s="74"/>
      <c r="AD22" s="74"/>
      <c r="AE22" s="74"/>
      <c r="AF22" s="74"/>
      <c r="AG22" s="277"/>
    </row>
    <row r="23" spans="2:33" x14ac:dyDescent="0.2">
      <c r="B23" s="21" t="str">
        <f>IFERROR(VLOOKUP(C23,'MEG Def'!$A$14:$B$21,2),"")</f>
        <v xml:space="preserve">Foster Children </v>
      </c>
      <c r="C23" s="50">
        <v>7</v>
      </c>
      <c r="D23" s="73"/>
      <c r="E23" s="416"/>
      <c r="F23" s="416"/>
      <c r="G23" s="416"/>
      <c r="H23" s="416"/>
      <c r="I23" s="416"/>
      <c r="J23" s="416"/>
      <c r="K23" s="416"/>
      <c r="L23" s="416"/>
      <c r="M23" s="416"/>
      <c r="N23" s="416"/>
      <c r="O23" s="416"/>
      <c r="P23" s="416"/>
      <c r="Q23" s="416"/>
      <c r="R23" s="416"/>
      <c r="S23" s="73">
        <v>1108.3499999999999</v>
      </c>
      <c r="T23" s="416">
        <v>1150.46</v>
      </c>
      <c r="U23" s="416">
        <v>1194.18</v>
      </c>
      <c r="V23" s="416">
        <v>1239.56</v>
      </c>
      <c r="W23" s="277">
        <v>1286.6600000000001</v>
      </c>
      <c r="X23" s="74"/>
      <c r="Y23" s="74"/>
      <c r="Z23" s="74"/>
      <c r="AA23" s="74"/>
      <c r="AB23" s="74"/>
      <c r="AC23" s="74"/>
      <c r="AD23" s="74"/>
      <c r="AE23" s="74"/>
      <c r="AF23" s="74"/>
      <c r="AG23" s="277"/>
    </row>
    <row r="24" spans="2:33" x14ac:dyDescent="0.2">
      <c r="B24" s="21" t="str">
        <f>IFERROR(VLOOKUP(C24,'MEG Def'!$A$14:$B$21,2),"")</f>
        <v xml:space="preserve">New ACA Adults </v>
      </c>
      <c r="C24" s="50">
        <v>8</v>
      </c>
      <c r="D24" s="73"/>
      <c r="E24" s="416"/>
      <c r="F24" s="416"/>
      <c r="G24" s="416"/>
      <c r="H24" s="416"/>
      <c r="I24" s="416"/>
      <c r="J24" s="416"/>
      <c r="K24" s="416"/>
      <c r="L24" s="416"/>
      <c r="M24" s="416"/>
      <c r="N24" s="416"/>
      <c r="O24" s="416"/>
      <c r="P24" s="416"/>
      <c r="Q24" s="416"/>
      <c r="R24" s="416"/>
      <c r="S24" s="73">
        <v>671.77</v>
      </c>
      <c r="T24" s="416">
        <v>700.65</v>
      </c>
      <c r="U24" s="416">
        <v>730.78</v>
      </c>
      <c r="V24" s="416">
        <v>762.2</v>
      </c>
      <c r="W24" s="277">
        <v>794.98</v>
      </c>
      <c r="X24" s="74"/>
      <c r="Y24" s="74"/>
      <c r="Z24" s="74"/>
      <c r="AA24" s="74"/>
      <c r="AB24" s="74"/>
      <c r="AC24" s="74"/>
      <c r="AD24" s="74"/>
      <c r="AE24" s="74"/>
      <c r="AF24" s="74"/>
      <c r="AG24" s="277"/>
    </row>
    <row r="25" spans="2:33" hidden="1" x14ac:dyDescent="0.2">
      <c r="B25" s="24"/>
      <c r="C25" s="50"/>
      <c r="D25" s="73"/>
      <c r="E25" s="416"/>
      <c r="F25" s="416"/>
      <c r="G25" s="416"/>
      <c r="H25" s="416"/>
      <c r="I25" s="416"/>
      <c r="J25" s="416"/>
      <c r="K25" s="416"/>
      <c r="L25" s="416"/>
      <c r="M25" s="416"/>
      <c r="N25" s="416"/>
      <c r="O25" s="416"/>
      <c r="P25" s="416"/>
      <c r="Q25" s="416"/>
      <c r="R25" s="416"/>
      <c r="S25" s="73"/>
      <c r="T25" s="416"/>
      <c r="U25" s="416"/>
      <c r="V25" s="416"/>
      <c r="W25" s="277"/>
      <c r="X25" s="74"/>
      <c r="Y25" s="74"/>
      <c r="Z25" s="74"/>
      <c r="AA25" s="74"/>
      <c r="AB25" s="74"/>
      <c r="AC25" s="74"/>
      <c r="AD25" s="74"/>
      <c r="AE25" s="74"/>
      <c r="AF25" s="74"/>
      <c r="AG25" s="277"/>
    </row>
    <row r="26" spans="2:33" hidden="1" x14ac:dyDescent="0.2">
      <c r="B26" s="1" t="s">
        <v>86</v>
      </c>
      <c r="C26" s="50"/>
      <c r="D26" s="278"/>
      <c r="E26" s="417"/>
      <c r="F26" s="417"/>
      <c r="G26" s="417"/>
      <c r="H26" s="418"/>
      <c r="I26" s="415"/>
      <c r="J26" s="415"/>
      <c r="K26" s="415"/>
      <c r="L26" s="415"/>
      <c r="M26" s="415"/>
      <c r="N26" s="415"/>
      <c r="O26" s="415"/>
      <c r="P26" s="415"/>
      <c r="Q26" s="415"/>
      <c r="R26" s="415"/>
      <c r="S26" s="145"/>
      <c r="T26" s="415"/>
      <c r="U26" s="415"/>
      <c r="V26" s="415"/>
      <c r="W26" s="139"/>
      <c r="X26" s="138"/>
      <c r="Y26" s="138"/>
      <c r="Z26" s="138"/>
      <c r="AA26" s="138"/>
      <c r="AB26" s="138"/>
      <c r="AC26" s="138"/>
      <c r="AD26" s="138"/>
      <c r="AE26" s="138"/>
      <c r="AF26" s="138"/>
      <c r="AG26" s="139"/>
    </row>
    <row r="27" spans="2:33" hidden="1" x14ac:dyDescent="0.2">
      <c r="B27" s="24" t="str">
        <f>IFERROR(VLOOKUP(C27,'MEG Def'!$A$24:$B$29,2),"")</f>
        <v/>
      </c>
      <c r="C27" s="50"/>
      <c r="D27" s="73"/>
      <c r="E27" s="416"/>
      <c r="F27" s="416"/>
      <c r="G27" s="416"/>
      <c r="H27" s="416"/>
      <c r="I27" s="416"/>
      <c r="J27" s="416"/>
      <c r="K27" s="416"/>
      <c r="L27" s="416"/>
      <c r="M27" s="416"/>
      <c r="N27" s="416"/>
      <c r="O27" s="416"/>
      <c r="P27" s="416"/>
      <c r="Q27" s="416"/>
      <c r="R27" s="416"/>
      <c r="S27" s="73"/>
      <c r="T27" s="416"/>
      <c r="U27" s="416"/>
      <c r="V27" s="416"/>
      <c r="W27" s="277"/>
      <c r="X27" s="74"/>
      <c r="Y27" s="74"/>
      <c r="Z27" s="74"/>
      <c r="AA27" s="74"/>
      <c r="AB27" s="74"/>
      <c r="AC27" s="74"/>
      <c r="AD27" s="74"/>
      <c r="AE27" s="74"/>
      <c r="AF27" s="74"/>
      <c r="AG27" s="277"/>
    </row>
    <row r="28" spans="2:33" hidden="1" x14ac:dyDescent="0.2">
      <c r="B28" s="24" t="str">
        <f>IFERROR(VLOOKUP(C28,'MEG Def'!$A$24:$B$29,2),"")</f>
        <v/>
      </c>
      <c r="C28" s="50"/>
      <c r="D28" s="73"/>
      <c r="E28" s="416"/>
      <c r="F28" s="416"/>
      <c r="G28" s="416"/>
      <c r="H28" s="416"/>
      <c r="I28" s="416"/>
      <c r="J28" s="416"/>
      <c r="K28" s="416"/>
      <c r="L28" s="416"/>
      <c r="M28" s="416"/>
      <c r="N28" s="416"/>
      <c r="O28" s="416"/>
      <c r="P28" s="416"/>
      <c r="Q28" s="416"/>
      <c r="R28" s="416"/>
      <c r="S28" s="73"/>
      <c r="T28" s="416"/>
      <c r="U28" s="416"/>
      <c r="V28" s="416"/>
      <c r="W28" s="277"/>
      <c r="X28" s="74"/>
      <c r="Y28" s="74"/>
      <c r="Z28" s="74"/>
      <c r="AA28" s="74"/>
      <c r="AB28" s="74"/>
      <c r="AC28" s="74"/>
      <c r="AD28" s="74"/>
      <c r="AE28" s="74"/>
      <c r="AF28" s="74"/>
      <c r="AG28" s="277"/>
    </row>
    <row r="29" spans="2:33" hidden="1" x14ac:dyDescent="0.2">
      <c r="B29" s="24" t="str">
        <f>IFERROR(VLOOKUP(C29,'MEG Def'!$A$24:$B$29,2),"")</f>
        <v/>
      </c>
      <c r="C29" s="50"/>
      <c r="D29" s="73"/>
      <c r="E29" s="416"/>
      <c r="F29" s="416"/>
      <c r="G29" s="416"/>
      <c r="H29" s="416"/>
      <c r="I29" s="416"/>
      <c r="J29" s="416"/>
      <c r="K29" s="416"/>
      <c r="L29" s="416"/>
      <c r="M29" s="416"/>
      <c r="N29" s="416"/>
      <c r="O29" s="416"/>
      <c r="P29" s="416"/>
      <c r="Q29" s="416"/>
      <c r="R29" s="416"/>
      <c r="S29" s="73"/>
      <c r="T29" s="416"/>
      <c r="U29" s="416"/>
      <c r="V29" s="416"/>
      <c r="W29" s="277"/>
      <c r="X29" s="74"/>
      <c r="Y29" s="74"/>
      <c r="Z29" s="74"/>
      <c r="AA29" s="74"/>
      <c r="AB29" s="74"/>
      <c r="AC29" s="74"/>
      <c r="AD29" s="74"/>
      <c r="AE29" s="74"/>
      <c r="AF29" s="74"/>
      <c r="AG29" s="277"/>
    </row>
    <row r="30" spans="2:33" hidden="1" x14ac:dyDescent="0.2">
      <c r="B30" s="24" t="str">
        <f>IFERROR(VLOOKUP(C30,'MEG Def'!$A$24:$B$29,2),"")</f>
        <v/>
      </c>
      <c r="C30" s="50"/>
      <c r="D30" s="73"/>
      <c r="E30" s="416"/>
      <c r="F30" s="416"/>
      <c r="G30" s="416"/>
      <c r="H30" s="416"/>
      <c r="I30" s="416"/>
      <c r="J30" s="416"/>
      <c r="K30" s="416"/>
      <c r="L30" s="416"/>
      <c r="M30" s="416"/>
      <c r="N30" s="416"/>
      <c r="O30" s="416"/>
      <c r="P30" s="416"/>
      <c r="Q30" s="416"/>
      <c r="R30" s="416"/>
      <c r="S30" s="73"/>
      <c r="T30" s="416"/>
      <c r="U30" s="416"/>
      <c r="V30" s="416"/>
      <c r="W30" s="277"/>
      <c r="X30" s="74"/>
      <c r="Y30" s="74"/>
      <c r="Z30" s="74"/>
      <c r="AA30" s="74"/>
      <c r="AB30" s="74"/>
      <c r="AC30" s="74"/>
      <c r="AD30" s="74"/>
      <c r="AE30" s="74"/>
      <c r="AF30" s="74"/>
      <c r="AG30" s="277"/>
    </row>
    <row r="31" spans="2:33" hidden="1" x14ac:dyDescent="0.2">
      <c r="B31" s="24" t="str">
        <f>IFERROR(VLOOKUP(C31,'MEG Def'!$A$24:$B$29,2),"")</f>
        <v/>
      </c>
      <c r="C31" s="50"/>
      <c r="D31" s="73"/>
      <c r="E31" s="416"/>
      <c r="F31" s="416"/>
      <c r="G31" s="416"/>
      <c r="H31" s="416"/>
      <c r="I31" s="416"/>
      <c r="J31" s="416"/>
      <c r="K31" s="416"/>
      <c r="L31" s="416"/>
      <c r="M31" s="416"/>
      <c r="N31" s="416"/>
      <c r="O31" s="416"/>
      <c r="P31" s="416"/>
      <c r="Q31" s="416"/>
      <c r="R31" s="416"/>
      <c r="S31" s="73"/>
      <c r="T31" s="416"/>
      <c r="U31" s="416"/>
      <c r="V31" s="416"/>
      <c r="W31" s="277"/>
      <c r="X31" s="74"/>
      <c r="Y31" s="74"/>
      <c r="Z31" s="74"/>
      <c r="AA31" s="74"/>
      <c r="AB31" s="74"/>
      <c r="AC31" s="74"/>
      <c r="AD31" s="74"/>
      <c r="AE31" s="74"/>
      <c r="AF31" s="74"/>
      <c r="AG31" s="277"/>
    </row>
    <row r="32" spans="2:33" hidden="1" x14ac:dyDescent="0.2">
      <c r="B32" s="24"/>
      <c r="C32" s="50"/>
      <c r="D32" s="278"/>
      <c r="E32" s="417"/>
      <c r="F32" s="417"/>
      <c r="G32" s="417"/>
      <c r="H32" s="418"/>
      <c r="I32" s="415"/>
      <c r="J32" s="415"/>
      <c r="K32" s="415"/>
      <c r="L32" s="415"/>
      <c r="M32" s="415"/>
      <c r="N32" s="415"/>
      <c r="O32" s="415"/>
      <c r="P32" s="415"/>
      <c r="Q32" s="415"/>
      <c r="R32" s="415"/>
      <c r="S32" s="145"/>
      <c r="T32" s="415"/>
      <c r="U32" s="415"/>
      <c r="V32" s="415"/>
      <c r="W32" s="139"/>
      <c r="X32" s="138"/>
      <c r="Y32" s="138"/>
      <c r="Z32" s="138"/>
      <c r="AA32" s="138"/>
      <c r="AB32" s="138"/>
      <c r="AC32" s="138"/>
      <c r="AD32" s="138"/>
      <c r="AE32" s="138"/>
      <c r="AF32" s="138"/>
      <c r="AG32" s="139"/>
    </row>
    <row r="33" spans="2:33" hidden="1" x14ac:dyDescent="0.2">
      <c r="B33" s="1" t="s">
        <v>45</v>
      </c>
      <c r="C33" s="50"/>
      <c r="D33" s="278"/>
      <c r="E33" s="417"/>
      <c r="F33" s="417"/>
      <c r="G33" s="417"/>
      <c r="H33" s="418"/>
      <c r="I33" s="415"/>
      <c r="J33" s="415"/>
      <c r="K33" s="415"/>
      <c r="L33" s="415"/>
      <c r="M33" s="415"/>
      <c r="N33" s="415"/>
      <c r="O33" s="415"/>
      <c r="P33" s="415"/>
      <c r="Q33" s="415"/>
      <c r="R33" s="415"/>
      <c r="S33" s="145"/>
      <c r="T33" s="415"/>
      <c r="U33" s="415"/>
      <c r="V33" s="415"/>
      <c r="W33" s="139"/>
      <c r="X33" s="138"/>
      <c r="Y33" s="138"/>
      <c r="Z33" s="138"/>
      <c r="AA33" s="138"/>
      <c r="AB33" s="138"/>
      <c r="AC33" s="138"/>
      <c r="AD33" s="138"/>
      <c r="AE33" s="138"/>
      <c r="AF33" s="138"/>
      <c r="AG33" s="139"/>
    </row>
    <row r="34" spans="2:33" hidden="1" x14ac:dyDescent="0.2">
      <c r="B34" s="21">
        <f>IFERROR(VLOOKUP(C34,'MEG Def'!$A$31:$B$36,2),0)</f>
        <v>0</v>
      </c>
      <c r="C34" s="50"/>
      <c r="D34" s="73"/>
      <c r="E34" s="416"/>
      <c r="F34" s="416"/>
      <c r="G34" s="416"/>
      <c r="H34" s="416"/>
      <c r="I34" s="416"/>
      <c r="J34" s="416"/>
      <c r="K34" s="416"/>
      <c r="L34" s="416"/>
      <c r="M34" s="416"/>
      <c r="N34" s="416"/>
      <c r="O34" s="416"/>
      <c r="P34" s="416"/>
      <c r="Q34" s="416"/>
      <c r="R34" s="416"/>
      <c r="S34" s="73"/>
      <c r="T34" s="416"/>
      <c r="U34" s="416"/>
      <c r="V34" s="416"/>
      <c r="W34" s="277"/>
      <c r="X34" s="74"/>
      <c r="Y34" s="74"/>
      <c r="Z34" s="74"/>
      <c r="AA34" s="74"/>
      <c r="AB34" s="74"/>
      <c r="AC34" s="74"/>
      <c r="AD34" s="74"/>
      <c r="AE34" s="74"/>
      <c r="AF34" s="74"/>
      <c r="AG34" s="277"/>
    </row>
    <row r="35" spans="2:33" hidden="1" x14ac:dyDescent="0.2">
      <c r="B35" s="21">
        <f>IFERROR(VLOOKUP(C35,'MEG Def'!$A$31:$B$36,2),0)</f>
        <v>0</v>
      </c>
      <c r="C35" s="50"/>
      <c r="D35" s="73"/>
      <c r="E35" s="416"/>
      <c r="F35" s="416"/>
      <c r="G35" s="416"/>
      <c r="H35" s="416"/>
      <c r="I35" s="416"/>
      <c r="J35" s="416"/>
      <c r="K35" s="416"/>
      <c r="L35" s="416"/>
      <c r="M35" s="416"/>
      <c r="N35" s="416"/>
      <c r="O35" s="416"/>
      <c r="P35" s="416"/>
      <c r="Q35" s="416"/>
      <c r="R35" s="416"/>
      <c r="S35" s="73"/>
      <c r="T35" s="416"/>
      <c r="U35" s="416"/>
      <c r="V35" s="416"/>
      <c r="W35" s="277"/>
      <c r="X35" s="74"/>
      <c r="Y35" s="74"/>
      <c r="Z35" s="74"/>
      <c r="AA35" s="74"/>
      <c r="AB35" s="74"/>
      <c r="AC35" s="74"/>
      <c r="AD35" s="74"/>
      <c r="AE35" s="74"/>
      <c r="AF35" s="74"/>
      <c r="AG35" s="277"/>
    </row>
    <row r="36" spans="2:33" hidden="1" x14ac:dyDescent="0.2">
      <c r="B36" s="21">
        <f>IFERROR(VLOOKUP(C36,'MEG Def'!$A$31:$B$36,2),0)</f>
        <v>0</v>
      </c>
      <c r="C36" s="50"/>
      <c r="D36" s="73"/>
      <c r="E36" s="416"/>
      <c r="F36" s="416"/>
      <c r="G36" s="416"/>
      <c r="H36" s="416"/>
      <c r="I36" s="416"/>
      <c r="J36" s="416"/>
      <c r="K36" s="416"/>
      <c r="L36" s="416"/>
      <c r="M36" s="416"/>
      <c r="N36" s="416"/>
      <c r="O36" s="416"/>
      <c r="P36" s="416"/>
      <c r="Q36" s="416"/>
      <c r="R36" s="416"/>
      <c r="S36" s="73"/>
      <c r="T36" s="416"/>
      <c r="U36" s="416"/>
      <c r="V36" s="416"/>
      <c r="W36" s="277"/>
      <c r="X36" s="74"/>
      <c r="Y36" s="74"/>
      <c r="Z36" s="74"/>
      <c r="AA36" s="74"/>
      <c r="AB36" s="74"/>
      <c r="AC36" s="74"/>
      <c r="AD36" s="74"/>
      <c r="AE36" s="74"/>
      <c r="AF36" s="74"/>
      <c r="AG36" s="277"/>
    </row>
    <row r="37" spans="2:33" hidden="1" x14ac:dyDescent="0.2">
      <c r="B37" s="21">
        <f>IFERROR(VLOOKUP(C37,'MEG Def'!$A$31:$B$36,2),0)</f>
        <v>0</v>
      </c>
      <c r="C37" s="50"/>
      <c r="D37" s="73"/>
      <c r="E37" s="416"/>
      <c r="F37" s="416"/>
      <c r="G37" s="416"/>
      <c r="H37" s="416"/>
      <c r="I37" s="416"/>
      <c r="J37" s="416"/>
      <c r="K37" s="416"/>
      <c r="L37" s="416"/>
      <c r="M37" s="416"/>
      <c r="N37" s="416"/>
      <c r="O37" s="416"/>
      <c r="P37" s="416"/>
      <c r="Q37" s="416"/>
      <c r="R37" s="416"/>
      <c r="S37" s="73"/>
      <c r="T37" s="416"/>
      <c r="U37" s="416"/>
      <c r="V37" s="416"/>
      <c r="W37" s="277"/>
      <c r="X37" s="74"/>
      <c r="Y37" s="74"/>
      <c r="Z37" s="74"/>
      <c r="AA37" s="74"/>
      <c r="AB37" s="74"/>
      <c r="AC37" s="74"/>
      <c r="AD37" s="74"/>
      <c r="AE37" s="74"/>
      <c r="AF37" s="74"/>
      <c r="AG37" s="277"/>
    </row>
    <row r="38" spans="2:33" hidden="1" x14ac:dyDescent="0.2">
      <c r="B38" s="21">
        <f>IFERROR(VLOOKUP(C38,'MEG Def'!$A$31:$B$36,2),0)</f>
        <v>0</v>
      </c>
      <c r="C38" s="50"/>
      <c r="D38" s="73"/>
      <c r="E38" s="416"/>
      <c r="F38" s="416"/>
      <c r="G38" s="416"/>
      <c r="H38" s="416"/>
      <c r="I38" s="416"/>
      <c r="J38" s="416"/>
      <c r="K38" s="416"/>
      <c r="L38" s="416"/>
      <c r="M38" s="416"/>
      <c r="N38" s="416"/>
      <c r="O38" s="416"/>
      <c r="P38" s="416"/>
      <c r="Q38" s="416"/>
      <c r="R38" s="416"/>
      <c r="S38" s="73"/>
      <c r="T38" s="416"/>
      <c r="U38" s="416"/>
      <c r="V38" s="416"/>
      <c r="W38" s="277"/>
      <c r="X38" s="74"/>
      <c r="Y38" s="74"/>
      <c r="Z38" s="74"/>
      <c r="AA38" s="74"/>
      <c r="AB38" s="74"/>
      <c r="AC38" s="74"/>
      <c r="AD38" s="74"/>
      <c r="AE38" s="74"/>
      <c r="AF38" s="74"/>
      <c r="AG38" s="277"/>
    </row>
    <row r="39" spans="2:33" ht="13.5" thickBot="1" x14ac:dyDescent="0.25">
      <c r="B39" s="25"/>
      <c r="C39" s="52"/>
      <c r="D39" s="279"/>
      <c r="E39" s="280"/>
      <c r="F39" s="280"/>
      <c r="G39" s="280"/>
      <c r="H39" s="262"/>
      <c r="I39" s="257"/>
      <c r="J39" s="257"/>
      <c r="K39" s="257"/>
      <c r="L39" s="257"/>
      <c r="M39" s="257"/>
      <c r="N39" s="257"/>
      <c r="O39" s="257"/>
      <c r="P39" s="257"/>
      <c r="Q39" s="257"/>
      <c r="R39" s="257"/>
      <c r="S39" s="769"/>
      <c r="T39" s="257"/>
      <c r="U39" s="257"/>
      <c r="V39" s="257"/>
      <c r="W39" s="258"/>
      <c r="X39" s="257"/>
      <c r="Y39" s="257"/>
      <c r="Z39" s="257"/>
      <c r="AA39" s="257"/>
      <c r="AB39" s="257"/>
      <c r="AC39" s="257"/>
      <c r="AD39" s="257"/>
      <c r="AE39" s="257"/>
      <c r="AF39" s="257"/>
      <c r="AG39" s="258"/>
    </row>
    <row r="40" spans="2:33" x14ac:dyDescent="0.2">
      <c r="D40" s="18"/>
      <c r="E40" s="18"/>
      <c r="F40" s="18"/>
      <c r="G40" s="18"/>
      <c r="H40" s="18"/>
    </row>
    <row r="41" spans="2:33" hidden="1" x14ac:dyDescent="0.2">
      <c r="B41" s="45"/>
      <c r="C41" s="31"/>
      <c r="D41" s="38" t="s">
        <v>0</v>
      </c>
      <c r="E41" s="56"/>
      <c r="F41" s="56"/>
      <c r="G41" s="56"/>
      <c r="H41" s="56"/>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9"/>
    </row>
    <row r="42" spans="2:33" ht="13.5" hidden="1" thickBot="1" x14ac:dyDescent="0.25">
      <c r="B42" s="30"/>
      <c r="C42" s="49"/>
      <c r="D42" s="105">
        <f>'[1]DY Def'!B$5</f>
        <v>1</v>
      </c>
      <c r="E42" s="106">
        <f>'[1]DY Def'!C$5</f>
        <v>2</v>
      </c>
      <c r="F42" s="106">
        <f>'[1]DY Def'!D$5</f>
        <v>3</v>
      </c>
      <c r="G42" s="106">
        <f>'[1]DY Def'!E$5</f>
        <v>4</v>
      </c>
      <c r="H42" s="106">
        <f>'[1]DY Def'!F$5</f>
        <v>5</v>
      </c>
      <c r="I42" s="106">
        <f>'[1]DY Def'!G$5</f>
        <v>6</v>
      </c>
      <c r="J42" s="106">
        <f>'[1]DY Def'!H$5</f>
        <v>7</v>
      </c>
      <c r="K42" s="106">
        <f>'[1]DY Def'!I$5</f>
        <v>8</v>
      </c>
      <c r="L42" s="106">
        <f>'[1]DY Def'!J$5</f>
        <v>9</v>
      </c>
      <c r="M42" s="106">
        <f>'[1]DY Def'!K$5</f>
        <v>10</v>
      </c>
      <c r="N42" s="106">
        <f>'[1]DY Def'!L$5</f>
        <v>11</v>
      </c>
      <c r="O42" s="106">
        <f>'[1]DY Def'!M$5</f>
        <v>12</v>
      </c>
      <c r="P42" s="106">
        <f>'[1]DY Def'!N$5</f>
        <v>13</v>
      </c>
      <c r="Q42" s="106">
        <f>'[1]DY Def'!O$5</f>
        <v>14</v>
      </c>
      <c r="R42" s="106">
        <f>'[1]DY Def'!P$5</f>
        <v>15</v>
      </c>
      <c r="S42" s="106">
        <f>'[1]DY Def'!Q$5</f>
        <v>16</v>
      </c>
      <c r="T42" s="106">
        <f>'[1]DY Def'!R$5</f>
        <v>17</v>
      </c>
      <c r="U42" s="106">
        <f>'[1]DY Def'!S$5</f>
        <v>18</v>
      </c>
      <c r="V42" s="106">
        <f>'[1]DY Def'!T$5</f>
        <v>19</v>
      </c>
      <c r="W42" s="106">
        <f>'[1]DY Def'!U$5</f>
        <v>20</v>
      </c>
      <c r="X42" s="106">
        <f>'[1]DY Def'!V$5</f>
        <v>21</v>
      </c>
      <c r="Y42" s="106">
        <f>'[1]DY Def'!W$5</f>
        <v>22</v>
      </c>
      <c r="Z42" s="106">
        <f>'[1]DY Def'!X$5</f>
        <v>23</v>
      </c>
      <c r="AA42" s="106">
        <f>'[1]DY Def'!Y$5</f>
        <v>24</v>
      </c>
      <c r="AB42" s="106">
        <f>'[1]DY Def'!Z$5</f>
        <v>25</v>
      </c>
      <c r="AC42" s="106">
        <f>'DY Def'!AA$5</f>
        <v>26</v>
      </c>
      <c r="AD42" s="106">
        <f>'DY Def'!AB$5</f>
        <v>27</v>
      </c>
      <c r="AE42" s="106">
        <f>'DY Def'!AC$5</f>
        <v>28</v>
      </c>
      <c r="AF42" s="106">
        <f>'DY Def'!AD$5</f>
        <v>29</v>
      </c>
      <c r="AG42" s="300">
        <f>'DY Def'!AE$5</f>
        <v>30</v>
      </c>
    </row>
    <row r="43" spans="2:33" hidden="1" x14ac:dyDescent="0.2">
      <c r="B43" s="30"/>
      <c r="C43" s="49"/>
      <c r="D43" s="132"/>
      <c r="E43" s="133"/>
      <c r="F43" s="133"/>
      <c r="G43" s="133"/>
      <c r="H43" s="133"/>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5"/>
    </row>
    <row r="44" spans="2:33" hidden="1" x14ac:dyDescent="0.2">
      <c r="B44" s="30" t="s">
        <v>43</v>
      </c>
      <c r="C44" s="49"/>
      <c r="D44" s="281"/>
      <c r="E44" s="261"/>
      <c r="F44" s="261"/>
      <c r="G44" s="261"/>
      <c r="H44" s="261"/>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9"/>
    </row>
    <row r="45" spans="2:33" hidden="1" x14ac:dyDescent="0.2">
      <c r="B45" s="21">
        <f>IFERROR(VLOOKUP(C45,'MEG Def'!$A$45:$B$48,2),0)</f>
        <v>0</v>
      </c>
      <c r="C45" s="50"/>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277"/>
    </row>
    <row r="46" spans="2:33" hidden="1" x14ac:dyDescent="0.2">
      <c r="B46" s="21">
        <f>IFERROR(VLOOKUP(C46,'MEG Def'!$A$45:$B$48,2),0)</f>
        <v>0</v>
      </c>
      <c r="C46" s="50"/>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277"/>
    </row>
    <row r="47" spans="2:33" hidden="1" x14ac:dyDescent="0.2">
      <c r="B47" s="21">
        <f>IFERROR(VLOOKUP(C47,'MEG Def'!$A$45:$B$48,2),0)</f>
        <v>0</v>
      </c>
      <c r="C47" s="50"/>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277"/>
    </row>
    <row r="48" spans="2:33" hidden="1" x14ac:dyDescent="0.2">
      <c r="B48" s="32"/>
      <c r="C48" s="50"/>
      <c r="D48" s="73"/>
      <c r="E48" s="74"/>
      <c r="F48" s="74"/>
      <c r="G48" s="74"/>
      <c r="H48" s="74"/>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9"/>
    </row>
    <row r="49" spans="2:33" hidden="1" x14ac:dyDescent="0.2">
      <c r="B49" s="30" t="s">
        <v>42</v>
      </c>
      <c r="C49" s="50"/>
      <c r="D49" s="73"/>
      <c r="E49" s="74"/>
      <c r="F49" s="74"/>
      <c r="G49" s="74"/>
      <c r="H49" s="74"/>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9"/>
    </row>
    <row r="50" spans="2:33" hidden="1" x14ac:dyDescent="0.2">
      <c r="B50" s="21">
        <f>IFERROR(VLOOKUP(C50,'MEG Def'!$A$50:$B$53,2),0)</f>
        <v>0</v>
      </c>
      <c r="C50" s="50"/>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277"/>
    </row>
    <row r="51" spans="2:33" hidden="1" x14ac:dyDescent="0.2">
      <c r="B51" s="21">
        <f>IFERROR(VLOOKUP(C51,'MEG Def'!$A$50:$B$53,2),0)</f>
        <v>0</v>
      </c>
      <c r="C51" s="50"/>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277"/>
    </row>
    <row r="52" spans="2:33" hidden="1" x14ac:dyDescent="0.2">
      <c r="B52" s="21">
        <f>IFERROR(VLOOKUP(C52,'MEG Def'!$A$50:$B$53,2),0)</f>
        <v>0</v>
      </c>
      <c r="C52" s="50"/>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277"/>
    </row>
    <row r="53" spans="2:33" ht="13.5" hidden="1" thickBot="1" x14ac:dyDescent="0.25">
      <c r="B53" s="46"/>
      <c r="C53" s="52"/>
      <c r="D53" s="282"/>
      <c r="E53" s="283"/>
      <c r="F53" s="283"/>
      <c r="G53" s="283"/>
      <c r="H53" s="283"/>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8"/>
    </row>
    <row r="54" spans="2:33" ht="13.5" hidden="1" thickBot="1" x14ac:dyDescent="0.25">
      <c r="B54" s="27"/>
      <c r="D54" s="233"/>
      <c r="E54" s="233"/>
      <c r="F54" s="233"/>
      <c r="G54" s="233"/>
      <c r="H54" s="23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row>
    <row r="55" spans="2:33" hidden="1" x14ac:dyDescent="0.2">
      <c r="B55" s="45"/>
      <c r="C55" s="31"/>
      <c r="D55" s="144" t="s">
        <v>0</v>
      </c>
      <c r="E55" s="140"/>
      <c r="F55" s="140"/>
      <c r="G55" s="140"/>
      <c r="H55" s="140"/>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2"/>
    </row>
    <row r="56" spans="2:33" ht="13.5" hidden="1" thickBot="1" x14ac:dyDescent="0.25">
      <c r="B56" s="30"/>
      <c r="C56" s="49"/>
      <c r="D56" s="206">
        <f>'[1]DY Def'!B$5</f>
        <v>1</v>
      </c>
      <c r="E56" s="301">
        <f>'[1]DY Def'!C$5</f>
        <v>2</v>
      </c>
      <c r="F56" s="301">
        <f>'[1]DY Def'!D$5</f>
        <v>3</v>
      </c>
      <c r="G56" s="301">
        <f>'[1]DY Def'!E$5</f>
        <v>4</v>
      </c>
      <c r="H56" s="301">
        <f>'[1]DY Def'!F$5</f>
        <v>5</v>
      </c>
      <c r="I56" s="301">
        <f>'[1]DY Def'!G$5</f>
        <v>6</v>
      </c>
      <c r="J56" s="301">
        <f>'[1]DY Def'!H$5</f>
        <v>7</v>
      </c>
      <c r="K56" s="301">
        <f>'[1]DY Def'!I$5</f>
        <v>8</v>
      </c>
      <c r="L56" s="301">
        <f>'[1]DY Def'!J$5</f>
        <v>9</v>
      </c>
      <c r="M56" s="301">
        <f>'[1]DY Def'!K$5</f>
        <v>10</v>
      </c>
      <c r="N56" s="301">
        <f>'[1]DY Def'!L$5</f>
        <v>11</v>
      </c>
      <c r="O56" s="301">
        <f>'[1]DY Def'!M$5</f>
        <v>12</v>
      </c>
      <c r="P56" s="301">
        <f>'[1]DY Def'!N$5</f>
        <v>13</v>
      </c>
      <c r="Q56" s="301">
        <f>'[1]DY Def'!O$5</f>
        <v>14</v>
      </c>
      <c r="R56" s="301">
        <f>'[1]DY Def'!P$5</f>
        <v>15</v>
      </c>
      <c r="S56" s="301">
        <f>'[1]DY Def'!Q$5</f>
        <v>16</v>
      </c>
      <c r="T56" s="301">
        <f>'[1]DY Def'!R$5</f>
        <v>17</v>
      </c>
      <c r="U56" s="301">
        <f>'[1]DY Def'!S$5</f>
        <v>18</v>
      </c>
      <c r="V56" s="301">
        <f>'[1]DY Def'!T$5</f>
        <v>19</v>
      </c>
      <c r="W56" s="301">
        <f>'[1]DY Def'!U$5</f>
        <v>20</v>
      </c>
      <c r="X56" s="301">
        <f>'[1]DY Def'!V$5</f>
        <v>21</v>
      </c>
      <c r="Y56" s="301">
        <f>'[1]DY Def'!W$5</f>
        <v>22</v>
      </c>
      <c r="Z56" s="301">
        <f>'[1]DY Def'!X$5</f>
        <v>23</v>
      </c>
      <c r="AA56" s="301">
        <f>'[1]DY Def'!Y$5</f>
        <v>24</v>
      </c>
      <c r="AB56" s="301">
        <f>'[1]DY Def'!Z$5</f>
        <v>25</v>
      </c>
      <c r="AC56" s="106">
        <f>'DY Def'!AA$5</f>
        <v>26</v>
      </c>
      <c r="AD56" s="106">
        <f>'DY Def'!AB$5</f>
        <v>27</v>
      </c>
      <c r="AE56" s="106">
        <f>'DY Def'!AC$5</f>
        <v>28</v>
      </c>
      <c r="AF56" s="106">
        <f>'DY Def'!AD$5</f>
        <v>29</v>
      </c>
      <c r="AG56" s="300">
        <f>'DY Def'!AE$5</f>
        <v>30</v>
      </c>
    </row>
    <row r="57" spans="2:33" hidden="1" x14ac:dyDescent="0.2">
      <c r="B57" s="30"/>
      <c r="C57" s="49"/>
      <c r="D57" s="132"/>
      <c r="E57" s="133"/>
      <c r="F57" s="133"/>
      <c r="G57" s="133"/>
      <c r="H57" s="133"/>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5"/>
    </row>
    <row r="58" spans="2:33" hidden="1" x14ac:dyDescent="0.2">
      <c r="B58" s="30" t="s">
        <v>80</v>
      </c>
      <c r="C58" s="49"/>
      <c r="D58" s="145"/>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9"/>
    </row>
    <row r="59" spans="2:33" hidden="1" x14ac:dyDescent="0.2">
      <c r="B59" s="21">
        <f>IFERROR(VLOOKUP(C59,'MEG Def'!$A$55:$B$58,2),0)</f>
        <v>0</v>
      </c>
      <c r="C59" s="49"/>
      <c r="D59" s="73"/>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277"/>
    </row>
    <row r="60" spans="2:33" hidden="1" x14ac:dyDescent="0.2">
      <c r="B60" s="21">
        <f>IFERROR(VLOOKUP(C60,'MEG Def'!$A$55:$B$58,2),0)</f>
        <v>0</v>
      </c>
      <c r="C60" s="49"/>
      <c r="D60" s="73"/>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277"/>
    </row>
    <row r="61" spans="2:33" hidden="1" x14ac:dyDescent="0.2">
      <c r="B61" s="21">
        <f>IFERROR(VLOOKUP(C61,'MEG Def'!$A$55:$B$58,2),0)</f>
        <v>0</v>
      </c>
      <c r="C61" s="49"/>
      <c r="D61" s="73"/>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277"/>
    </row>
    <row r="62" spans="2:33" hidden="1" x14ac:dyDescent="0.2">
      <c r="B62" s="32"/>
      <c r="C62" s="49"/>
      <c r="D62" s="73"/>
      <c r="E62" s="74"/>
      <c r="F62" s="74"/>
      <c r="G62" s="74"/>
      <c r="H62" s="74"/>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9"/>
    </row>
    <row r="63" spans="2:33" hidden="1" x14ac:dyDescent="0.2">
      <c r="B63" s="30" t="s">
        <v>81</v>
      </c>
      <c r="C63" s="49"/>
      <c r="D63" s="73"/>
      <c r="E63" s="74"/>
      <c r="F63" s="74"/>
      <c r="G63" s="74"/>
      <c r="H63" s="74"/>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9"/>
    </row>
    <row r="64" spans="2:33" hidden="1" x14ac:dyDescent="0.2">
      <c r="B64" s="21">
        <f>IFERROR(VLOOKUP(C64,'MEG Def'!$A$60:$B$63,2),0)</f>
        <v>0</v>
      </c>
      <c r="C64" s="49"/>
      <c r="D64" s="73"/>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277"/>
    </row>
    <row r="65" spans="2:33" hidden="1" x14ac:dyDescent="0.2">
      <c r="B65" s="21">
        <f>IFERROR(VLOOKUP(C65,'MEG Def'!$A$60:$B$63,2),0)</f>
        <v>0</v>
      </c>
      <c r="C65" s="49"/>
      <c r="D65" s="73"/>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277"/>
    </row>
    <row r="66" spans="2:33" hidden="1" x14ac:dyDescent="0.2">
      <c r="B66" s="21">
        <f>IFERROR(VLOOKUP(C66,'MEG Def'!$A$60:$B$63,2),0)</f>
        <v>0</v>
      </c>
      <c r="C66" s="49"/>
      <c r="D66" s="73"/>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277"/>
    </row>
    <row r="67" spans="2:33" ht="13.5" hidden="1" thickBot="1" x14ac:dyDescent="0.25">
      <c r="B67" s="3"/>
      <c r="C67" s="3"/>
      <c r="D67" s="259"/>
      <c r="E67" s="260"/>
      <c r="F67" s="260"/>
      <c r="G67" s="260"/>
      <c r="H67" s="260"/>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8"/>
    </row>
    <row r="68" spans="2:33" hidden="1" x14ac:dyDescent="0.2">
      <c r="B68" s="27"/>
      <c r="D68" s="284"/>
      <c r="E68" s="284"/>
      <c r="F68" s="285"/>
      <c r="G68" s="285"/>
    </row>
  </sheetData>
  <sheetProtection algorithmName="SHA-512" hashValue="i8SxjkqpzYeXCz+Fm4i+gUk7bQP+R+VH/VdfJEj9Kv3zhSS0IZ9mB7Ms5SGI77apdggEcwyZCSR8aUt4dguwlg==" saltValue="W6FpSEXf9Q4B3m6E8wFF5g=="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S26" sqref="S26"/>
    </sheetView>
  </sheetViews>
  <sheetFormatPr defaultColWidth="8.7109375" defaultRowHeight="12.75" x14ac:dyDescent="0.2"/>
  <cols>
    <col min="2" max="2" width="43.42578125" customWidth="1"/>
    <col min="3" max="17" width="15.140625" hidden="1" customWidth="1"/>
    <col min="18" max="22" width="15.140625" customWidth="1"/>
    <col min="23" max="32" width="15.140625" hidden="1" customWidth="1"/>
    <col min="33" max="33" width="17.140625" customWidth="1"/>
  </cols>
  <sheetData>
    <row r="1" spans="1:33" ht="27.95" customHeight="1" x14ac:dyDescent="0.2">
      <c r="A1" s="41"/>
      <c r="B1" s="41"/>
    </row>
    <row r="3" spans="1:33" ht="15" x14ac:dyDescent="0.25">
      <c r="B3" s="220" t="s">
        <v>94</v>
      </c>
    </row>
    <row r="5" spans="1:33" ht="13.5" thickBot="1" x14ac:dyDescent="0.25">
      <c r="B5" s="2"/>
    </row>
    <row r="6" spans="1:33" ht="27.95" customHeight="1" thickBot="1" x14ac:dyDescent="0.25">
      <c r="B6" s="270"/>
      <c r="C6" s="269" t="s">
        <v>89</v>
      </c>
      <c r="D6" s="248"/>
      <c r="E6" s="249"/>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50" t="s">
        <v>1</v>
      </c>
    </row>
    <row r="7" spans="1:33" ht="23.45" customHeight="1" thickBot="1" x14ac:dyDescent="0.25">
      <c r="B7" s="276" t="s">
        <v>186</v>
      </c>
      <c r="C7" s="246">
        <f>'DY Def'!B$5</f>
        <v>1</v>
      </c>
      <c r="D7" s="246">
        <f>'DY Def'!C$5</f>
        <v>2</v>
      </c>
      <c r="E7" s="246">
        <f>'DY Def'!D$5</f>
        <v>3</v>
      </c>
      <c r="F7" s="246">
        <f>'DY Def'!E$5</f>
        <v>4</v>
      </c>
      <c r="G7" s="246">
        <f>'DY Def'!F$5</f>
        <v>5</v>
      </c>
      <c r="H7" s="246">
        <f>'DY Def'!G$5</f>
        <v>6</v>
      </c>
      <c r="I7" s="246">
        <f>'DY Def'!H$5</f>
        <v>7</v>
      </c>
      <c r="J7" s="246">
        <f>'DY Def'!I$5</f>
        <v>8</v>
      </c>
      <c r="K7" s="246">
        <f>'DY Def'!J$5</f>
        <v>9</v>
      </c>
      <c r="L7" s="246">
        <f>'DY Def'!K$5</f>
        <v>10</v>
      </c>
      <c r="M7" s="246">
        <f>'DY Def'!L$5</f>
        <v>11</v>
      </c>
      <c r="N7" s="246">
        <f>'DY Def'!M$5</f>
        <v>12</v>
      </c>
      <c r="O7" s="246">
        <f>'DY Def'!N$5</f>
        <v>13</v>
      </c>
      <c r="P7" s="246">
        <f>'DY Def'!O$5</f>
        <v>14</v>
      </c>
      <c r="Q7" s="246">
        <f>'DY Def'!P$5</f>
        <v>15</v>
      </c>
      <c r="R7" s="246">
        <f>'DY Def'!Q$5</f>
        <v>16</v>
      </c>
      <c r="S7" s="246">
        <f>'DY Def'!R$5</f>
        <v>17</v>
      </c>
      <c r="T7" s="246">
        <f>'DY Def'!S$5</f>
        <v>18</v>
      </c>
      <c r="U7" s="246">
        <f>'DY Def'!T$5</f>
        <v>19</v>
      </c>
      <c r="V7" s="246">
        <f>'DY Def'!U$5</f>
        <v>20</v>
      </c>
      <c r="W7" s="246">
        <f>'DY Def'!V$5</f>
        <v>21</v>
      </c>
      <c r="X7" s="246">
        <f>'DY Def'!W$5</f>
        <v>22</v>
      </c>
      <c r="Y7" s="246">
        <f>'DY Def'!X$5</f>
        <v>23</v>
      </c>
      <c r="Z7" s="246">
        <f>'DY Def'!Y$5</f>
        <v>24</v>
      </c>
      <c r="AA7" s="246">
        <f>'DY Def'!Z$5</f>
        <v>25</v>
      </c>
      <c r="AB7" s="246">
        <f>'DY Def'!AA$5</f>
        <v>26</v>
      </c>
      <c r="AC7" s="246">
        <f>'DY Def'!AB$5</f>
        <v>27</v>
      </c>
      <c r="AD7" s="246">
        <f>'DY Def'!AC$5</f>
        <v>28</v>
      </c>
      <c r="AE7" s="246">
        <f>'DY Def'!AD$5</f>
        <v>29</v>
      </c>
      <c r="AF7" s="246">
        <f>'DY Def'!AE$5</f>
        <v>30</v>
      </c>
      <c r="AG7" s="268"/>
    </row>
    <row r="8" spans="1:33" ht="23.45" customHeight="1" x14ac:dyDescent="0.2">
      <c r="B8" s="348" t="s">
        <v>187</v>
      </c>
      <c r="C8" s="118"/>
      <c r="D8" s="118"/>
      <c r="E8" s="118"/>
      <c r="F8" s="118"/>
      <c r="G8" s="118"/>
      <c r="H8" s="98"/>
      <c r="I8" s="98"/>
      <c r="J8" s="98"/>
      <c r="K8" s="98"/>
      <c r="L8" s="98"/>
      <c r="M8" s="98"/>
      <c r="N8" s="98"/>
      <c r="O8" s="98"/>
      <c r="P8" s="98"/>
      <c r="Q8" s="98"/>
      <c r="R8" s="98"/>
      <c r="S8" s="98"/>
      <c r="T8" s="98"/>
      <c r="U8" s="98"/>
      <c r="V8" s="98"/>
      <c r="W8" s="98"/>
      <c r="X8" s="98"/>
      <c r="Y8" s="98"/>
      <c r="Z8" s="98"/>
      <c r="AA8" s="98"/>
      <c r="AB8" s="98"/>
      <c r="AC8" s="98"/>
      <c r="AD8" s="98"/>
      <c r="AE8" s="98"/>
      <c r="AF8" s="98"/>
      <c r="AG8" s="114">
        <f>SUM(C8:AF8)</f>
        <v>0</v>
      </c>
    </row>
    <row r="9" spans="1:33" ht="6.6" customHeight="1" x14ac:dyDescent="0.2">
      <c r="B9" s="344"/>
      <c r="C9" s="345"/>
      <c r="D9" s="345"/>
      <c r="E9" s="345"/>
      <c r="F9" s="345"/>
      <c r="G9" s="345"/>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7"/>
    </row>
    <row r="10" spans="1:33" ht="15" customHeight="1" thickBot="1" x14ac:dyDescent="0.25">
      <c r="B10" s="343" t="s">
        <v>248</v>
      </c>
      <c r="C10" s="190"/>
      <c r="D10" s="190"/>
      <c r="E10" s="190"/>
      <c r="F10" s="190"/>
      <c r="G10" s="190"/>
      <c r="H10" s="190"/>
      <c r="I10" s="190"/>
      <c r="J10" s="190"/>
      <c r="K10" s="190"/>
      <c r="L10" s="190"/>
      <c r="M10" s="190"/>
      <c r="N10" s="190"/>
      <c r="O10" s="190">
        <v>150000000</v>
      </c>
      <c r="P10" s="190">
        <v>150000000</v>
      </c>
      <c r="Q10" s="190">
        <v>150000000</v>
      </c>
      <c r="R10" s="190">
        <v>150000000</v>
      </c>
      <c r="S10" s="190"/>
      <c r="T10" s="190"/>
      <c r="U10" s="190"/>
      <c r="V10" s="190"/>
      <c r="W10" s="190"/>
      <c r="X10" s="190"/>
      <c r="Y10" s="190"/>
      <c r="Z10" s="190"/>
      <c r="AA10" s="190"/>
      <c r="AB10" s="190"/>
      <c r="AC10" s="190"/>
      <c r="AD10" s="190"/>
      <c r="AE10" s="190"/>
      <c r="AF10" s="190"/>
      <c r="AG10" s="366">
        <f>SUM(C10:AF10)</f>
        <v>600000000</v>
      </c>
    </row>
    <row r="11" spans="1:33" ht="23.45" customHeight="1" x14ac:dyDescent="0.2">
      <c r="B11" s="355" t="s">
        <v>28</v>
      </c>
      <c r="C11" s="118"/>
      <c r="D11" s="118"/>
      <c r="E11" s="118"/>
      <c r="F11" s="118"/>
      <c r="G11" s="11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114"/>
    </row>
    <row r="12" spans="1:33" ht="6.6" customHeight="1" x14ac:dyDescent="0.2">
      <c r="B12" s="354"/>
      <c r="C12" s="345"/>
      <c r="D12" s="345"/>
      <c r="E12" s="345"/>
      <c r="F12" s="345"/>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7"/>
    </row>
    <row r="13" spans="1:33" s="780" customFormat="1" x14ac:dyDescent="0.2">
      <c r="B13" s="781" t="s">
        <v>248</v>
      </c>
      <c r="C13" s="782">
        <f>SUMIF('WW Spending Actual'!$B$10:$B$49,'Program Spending Limits'!$B13,'WW Spending Actual'!D$10:D$49)</f>
        <v>0</v>
      </c>
      <c r="D13" s="782">
        <f>SUMIF('WW Spending Actual'!$B$10:$B$49,'Program Spending Limits'!$B13,'WW Spending Actual'!E$10:E$49)</f>
        <v>0</v>
      </c>
      <c r="E13" s="782">
        <f>SUMIF('WW Spending Actual'!$B$10:$B$49,'Program Spending Limits'!$B13,'WW Spending Actual'!F$10:F$49)</f>
        <v>0</v>
      </c>
      <c r="F13" s="782">
        <f>SUMIF('WW Spending Actual'!$B$10:$B$49,'Program Spending Limits'!$B13,'WW Spending Actual'!G$10:G$49)</f>
        <v>0</v>
      </c>
      <c r="G13" s="782">
        <f>SUMIF('WW Spending Actual'!$B$10:$B$49,'Program Spending Limits'!$B13,'WW Spending Actual'!H$10:H$49)</f>
        <v>0</v>
      </c>
      <c r="H13" s="782">
        <f>SUMIF('WW Spending Actual'!$B$10:$B$49,'Program Spending Limits'!$B13,'WW Spending Actual'!I$10:I$49)</f>
        <v>0</v>
      </c>
      <c r="I13" s="782">
        <f>SUMIF('WW Spending Actual'!$B$10:$B$49,'Program Spending Limits'!$B13,'WW Spending Actual'!J$10:J$49)</f>
        <v>0</v>
      </c>
      <c r="J13" s="782">
        <f>SUMIF('WW Spending Actual'!$B$10:$B$49,'Program Spending Limits'!$B13,'WW Spending Actual'!K$10:K$49)</f>
        <v>0</v>
      </c>
      <c r="K13" s="782">
        <f>SUMIF('WW Spending Actual'!$B$10:$B$49,'Program Spending Limits'!$B13,'WW Spending Actual'!L$10:L$49)</f>
        <v>0</v>
      </c>
      <c r="L13" s="782">
        <f>SUMIF('WW Spending Actual'!$B$10:$B$49,'Program Spending Limits'!$B13,'WW Spending Actual'!M$10:M$49)</f>
        <v>0</v>
      </c>
      <c r="M13" s="782">
        <f>SUMIF('WW Spending Actual'!$B$10:$B$49,'Program Spending Limits'!$B13,'WW Spending Actual'!N$10:N$49)</f>
        <v>0</v>
      </c>
      <c r="N13" s="782">
        <f>SUMIF('WW Spending Actual'!$B$10:$B$49,'Program Spending Limits'!$B13,'WW Spending Actual'!O$10:O$49)</f>
        <v>0</v>
      </c>
      <c r="O13" s="782">
        <f>SUMIF('WW Spending Actual'!$B$10:$B$49,'Program Spending Limits'!$B13,'WW Spending Actual'!P$10:P$49)</f>
        <v>0</v>
      </c>
      <c r="P13" s="782">
        <f>SUMIF('WW Spending Actual'!$B$10:$B$49,'Program Spending Limits'!$B13,'WW Spending Actual'!Q$10:Q$49)</f>
        <v>0</v>
      </c>
      <c r="Q13" s="782">
        <f>SUMIF('WW Spending Actual'!$B$10:$B$49,'Program Spending Limits'!$B13,'WW Spending Actual'!R$10:R$49)</f>
        <v>143882246</v>
      </c>
      <c r="R13" s="782">
        <f>SUMIF('WW Spending Actual'!$B$10:$B$49,'Program Spending Limits'!$B13,'WW Spending Actual'!S$10:S$49)</f>
        <v>146863661</v>
      </c>
      <c r="S13" s="782">
        <f>SUMIF('WW Spending Actual'!$B$10:$B$49,'Program Spending Limits'!$B13,'WW Spending Actual'!T$10:T$49)</f>
        <v>0</v>
      </c>
      <c r="T13" s="782">
        <f>SUMIF('WW Spending Actual'!$B$10:$B$49,'Program Spending Limits'!$B13,'WW Spending Actual'!U$10:U$49)</f>
        <v>0</v>
      </c>
      <c r="U13" s="782">
        <f>SUMIF('WW Spending Actual'!$B$10:$B$49,'Program Spending Limits'!$B13,'WW Spending Actual'!V$10:V$49)</f>
        <v>0</v>
      </c>
      <c r="V13" s="782">
        <f>SUMIF('WW Spending Actual'!$B$10:$B$49,'Program Spending Limits'!$B13,'WW Spending Actual'!W$10:W$49)</f>
        <v>0</v>
      </c>
      <c r="W13" s="782">
        <f>SUMIF('WW Spending Actual'!$B$10:$B$49,'Program Spending Limits'!$B13,'WW Spending Actual'!X$10:X$49)</f>
        <v>0</v>
      </c>
      <c r="X13" s="782">
        <f>SUMIF('WW Spending Actual'!$B$10:$B$49,'Program Spending Limits'!$B13,'WW Spending Actual'!Y$10:Y$49)</f>
        <v>0</v>
      </c>
      <c r="Y13" s="782">
        <f>SUMIF('WW Spending Actual'!$B$10:$B$49,'Program Spending Limits'!$B13,'WW Spending Actual'!Z$10:Z$49)</f>
        <v>0</v>
      </c>
      <c r="Z13" s="782">
        <f>SUMIF('WW Spending Actual'!$B$10:$B$49,'Program Spending Limits'!$B13,'WW Spending Actual'!AA$10:AA$49)</f>
        <v>0</v>
      </c>
      <c r="AA13" s="782">
        <f>SUMIF('WW Spending Actual'!$B$10:$B$49,'Program Spending Limits'!$B13,'WW Spending Actual'!AB$10:AB$49)</f>
        <v>0</v>
      </c>
      <c r="AB13" s="782">
        <f>SUMIF('WW Spending Actual'!$B$10:$B$49,'Program Spending Limits'!$B13,'WW Spending Actual'!AC$10:AC$49)</f>
        <v>0</v>
      </c>
      <c r="AC13" s="782">
        <f>SUMIF('WW Spending Actual'!$B$10:$B$49,'Program Spending Limits'!$B13,'WW Spending Actual'!AD$10:AD$49)</f>
        <v>0</v>
      </c>
      <c r="AD13" s="782">
        <f>SUMIF('WW Spending Actual'!$B$10:$B$49,'Program Spending Limits'!$B13,'WW Spending Actual'!AE$10:AE$49)</f>
        <v>0</v>
      </c>
      <c r="AE13" s="782">
        <f>SUMIF('WW Spending Actual'!$B$10:$B$49,'Program Spending Limits'!$B13,'WW Spending Actual'!AF$10:AF$49)</f>
        <v>0</v>
      </c>
      <c r="AF13" s="782">
        <f>SUMIF('WW Spending Actual'!$B$10:$B$49,'Program Spending Limits'!$B13,'WW Spending Actual'!AG$10:AG$49)</f>
        <v>0</v>
      </c>
      <c r="AG13" s="783"/>
    </row>
    <row r="14" spans="1:33" x14ac:dyDescent="0.2">
      <c r="B14" s="271"/>
      <c r="C14" s="118">
        <f>SUMIF('WW Spending Actual'!$B$10:$B$49,'Program Spending Limits'!$B14,'WW Spending Actual'!D$10:D$49)</f>
        <v>0</v>
      </c>
      <c r="D14" s="118">
        <f>SUMIF('WW Spending Actual'!$B$10:$B$49,'Program Spending Limits'!$B14,'WW Spending Actual'!E$10:E$49)</f>
        <v>0</v>
      </c>
      <c r="E14" s="118">
        <f>SUMIF('WW Spending Actual'!$B$10:$B$49,'Program Spending Limits'!$B14,'WW Spending Actual'!F$10:F$49)</f>
        <v>0</v>
      </c>
      <c r="F14" s="118">
        <f>SUMIF('WW Spending Actual'!$B$10:$B$49,'Program Spending Limits'!$B14,'WW Spending Actual'!G$10:G$49)</f>
        <v>0</v>
      </c>
      <c r="G14" s="118">
        <f>SUMIF('WW Spending Actual'!$B$10:$B$49,'Program Spending Limits'!$B14,'WW Spending Actual'!H$10:H$49)</f>
        <v>0</v>
      </c>
      <c r="H14" s="118">
        <f>SUMIF('WW Spending Actual'!$B$10:$B$49,'Program Spending Limits'!$B14,'WW Spending Actual'!I$10:I$49)</f>
        <v>0</v>
      </c>
      <c r="I14" s="118">
        <f>SUMIF('WW Spending Actual'!$B$10:$B$49,'Program Spending Limits'!$B14,'WW Spending Actual'!J$10:J$49)</f>
        <v>0</v>
      </c>
      <c r="J14" s="118">
        <f>SUMIF('WW Spending Actual'!$B$10:$B$49,'Program Spending Limits'!$B14,'WW Spending Actual'!K$10:K$49)</f>
        <v>0</v>
      </c>
      <c r="K14" s="118">
        <f>SUMIF('WW Spending Actual'!$B$10:$B$49,'Program Spending Limits'!$B14,'WW Spending Actual'!L$10:L$49)</f>
        <v>0</v>
      </c>
      <c r="L14" s="118">
        <f>SUMIF('WW Spending Actual'!$B$10:$B$49,'Program Spending Limits'!$B14,'WW Spending Actual'!M$10:M$49)</f>
        <v>0</v>
      </c>
      <c r="M14" s="118">
        <f>SUMIF('WW Spending Actual'!$B$10:$B$49,'Program Spending Limits'!$B14,'WW Spending Actual'!N$10:N$49)</f>
        <v>0</v>
      </c>
      <c r="N14" s="118">
        <f>SUMIF('WW Spending Actual'!$B$10:$B$49,'Program Spending Limits'!$B14,'WW Spending Actual'!O$10:O$49)</f>
        <v>0</v>
      </c>
      <c r="O14" s="118">
        <f>SUMIF('WW Spending Actual'!$B$10:$B$49,'Program Spending Limits'!$B14,'WW Spending Actual'!P$10:P$49)</f>
        <v>0</v>
      </c>
      <c r="P14" s="118">
        <f>SUMIF('WW Spending Actual'!$B$10:$B$49,'Program Spending Limits'!$B14,'WW Spending Actual'!Q$10:Q$49)</f>
        <v>0</v>
      </c>
      <c r="Q14" s="118">
        <f>SUMIF('WW Spending Actual'!$B$10:$B$49,'Program Spending Limits'!$B14,'WW Spending Actual'!R$10:R$49)</f>
        <v>0</v>
      </c>
      <c r="R14" s="118">
        <f>SUMIF('WW Spending Actual'!$B$10:$B$49,'Program Spending Limits'!$B14,'WW Spending Actual'!S$10:S$49)</f>
        <v>0</v>
      </c>
      <c r="S14" s="118">
        <f>SUMIF('WW Spending Actual'!$B$10:$B$49,'Program Spending Limits'!$B14,'WW Spending Actual'!T$10:T$49)</f>
        <v>0</v>
      </c>
      <c r="T14" s="118">
        <f>SUMIF('WW Spending Actual'!$B$10:$B$49,'Program Spending Limits'!$B14,'WW Spending Actual'!U$10:U$49)</f>
        <v>0</v>
      </c>
      <c r="U14" s="118">
        <f>SUMIF('WW Spending Actual'!$B$10:$B$49,'Program Spending Limits'!$B14,'WW Spending Actual'!V$10:V$49)</f>
        <v>0</v>
      </c>
      <c r="V14" s="118">
        <f>SUMIF('WW Spending Actual'!$B$10:$B$49,'Program Spending Limits'!$B14,'WW Spending Actual'!W$10:W$49)</f>
        <v>0</v>
      </c>
      <c r="W14" s="118">
        <f>SUMIF('WW Spending Actual'!$B$10:$B$49,'Program Spending Limits'!$B14,'WW Spending Actual'!X$10:X$49)</f>
        <v>0</v>
      </c>
      <c r="X14" s="118">
        <f>SUMIF('WW Spending Actual'!$B$10:$B$49,'Program Spending Limits'!$B14,'WW Spending Actual'!Y$10:Y$49)</f>
        <v>0</v>
      </c>
      <c r="Y14" s="118">
        <f>SUMIF('WW Spending Actual'!$B$10:$B$49,'Program Spending Limits'!$B14,'WW Spending Actual'!Z$10:Z$49)</f>
        <v>0</v>
      </c>
      <c r="Z14" s="118">
        <f>SUMIF('WW Spending Actual'!$B$10:$B$49,'Program Spending Limits'!$B14,'WW Spending Actual'!AA$10:AA$49)</f>
        <v>0</v>
      </c>
      <c r="AA14" s="118">
        <f>SUMIF('WW Spending Actual'!$B$10:$B$49,'Program Spending Limits'!$B14,'WW Spending Actual'!AB$10:AB$49)</f>
        <v>0</v>
      </c>
      <c r="AB14" s="118"/>
      <c r="AC14" s="118"/>
      <c r="AD14" s="118"/>
      <c r="AE14" s="118"/>
      <c r="AF14" s="118"/>
      <c r="AG14" s="114"/>
    </row>
    <row r="15" spans="1:33" ht="18.95" customHeight="1" thickBot="1" x14ac:dyDescent="0.25">
      <c r="B15" s="352" t="s">
        <v>29</v>
      </c>
      <c r="C15" s="353">
        <f>C10-C13</f>
        <v>0</v>
      </c>
      <c r="D15" s="353">
        <f t="shared" ref="D15:AF15" si="0">D10-D13</f>
        <v>0</v>
      </c>
      <c r="E15" s="353">
        <f t="shared" si="0"/>
        <v>0</v>
      </c>
      <c r="F15" s="353">
        <f t="shared" si="0"/>
        <v>0</v>
      </c>
      <c r="G15" s="353">
        <f t="shared" si="0"/>
        <v>0</v>
      </c>
      <c r="H15" s="353">
        <f t="shared" si="0"/>
        <v>0</v>
      </c>
      <c r="I15" s="353">
        <f t="shared" si="0"/>
        <v>0</v>
      </c>
      <c r="J15" s="353">
        <f t="shared" si="0"/>
        <v>0</v>
      </c>
      <c r="K15" s="353">
        <f t="shared" si="0"/>
        <v>0</v>
      </c>
      <c r="L15" s="353">
        <f t="shared" si="0"/>
        <v>0</v>
      </c>
      <c r="M15" s="353">
        <f t="shared" si="0"/>
        <v>0</v>
      </c>
      <c r="N15" s="353">
        <f t="shared" si="0"/>
        <v>0</v>
      </c>
      <c r="O15" s="353">
        <f t="shared" si="0"/>
        <v>150000000</v>
      </c>
      <c r="P15" s="353">
        <f t="shared" si="0"/>
        <v>150000000</v>
      </c>
      <c r="Q15" s="353">
        <f t="shared" si="0"/>
        <v>6117754</v>
      </c>
      <c r="R15" s="353">
        <f t="shared" si="0"/>
        <v>3136339</v>
      </c>
      <c r="S15" s="353">
        <f t="shared" si="0"/>
        <v>0</v>
      </c>
      <c r="T15" s="353">
        <f t="shared" si="0"/>
        <v>0</v>
      </c>
      <c r="U15" s="353">
        <f t="shared" si="0"/>
        <v>0</v>
      </c>
      <c r="V15" s="353">
        <f t="shared" si="0"/>
        <v>0</v>
      </c>
      <c r="W15" s="353">
        <f t="shared" si="0"/>
        <v>0</v>
      </c>
      <c r="X15" s="353">
        <f t="shared" si="0"/>
        <v>0</v>
      </c>
      <c r="Y15" s="353">
        <f t="shared" si="0"/>
        <v>0</v>
      </c>
      <c r="Z15" s="353">
        <f t="shared" si="0"/>
        <v>0</v>
      </c>
      <c r="AA15" s="353">
        <f t="shared" si="0"/>
        <v>0</v>
      </c>
      <c r="AB15" s="353">
        <f t="shared" si="0"/>
        <v>0</v>
      </c>
      <c r="AC15" s="353">
        <f t="shared" si="0"/>
        <v>0</v>
      </c>
      <c r="AD15" s="353">
        <f t="shared" si="0"/>
        <v>0</v>
      </c>
      <c r="AE15" s="353">
        <f t="shared" si="0"/>
        <v>0</v>
      </c>
      <c r="AF15" s="353">
        <f t="shared" si="0"/>
        <v>0</v>
      </c>
      <c r="AG15" s="865">
        <f>SUM(C15:AF15)</f>
        <v>309254093</v>
      </c>
    </row>
    <row r="16" spans="1:33" ht="13.5" thickBot="1" x14ac:dyDescent="0.25">
      <c r="B16" s="349" t="s">
        <v>30</v>
      </c>
      <c r="C16" s="350" t="str">
        <f t="shared" ref="C16:AF16" si="1">IF(C15&lt;0,"Over",".")</f>
        <v>.</v>
      </c>
      <c r="D16" s="350" t="str">
        <f t="shared" si="1"/>
        <v>.</v>
      </c>
      <c r="E16" s="350" t="str">
        <f t="shared" si="1"/>
        <v>.</v>
      </c>
      <c r="F16" s="350" t="str">
        <f t="shared" si="1"/>
        <v>.</v>
      </c>
      <c r="G16" s="350" t="str">
        <f t="shared" si="1"/>
        <v>.</v>
      </c>
      <c r="H16" s="350" t="str">
        <f t="shared" si="1"/>
        <v>.</v>
      </c>
      <c r="I16" s="350" t="str">
        <f t="shared" si="1"/>
        <v>.</v>
      </c>
      <c r="J16" s="350" t="str">
        <f t="shared" si="1"/>
        <v>.</v>
      </c>
      <c r="K16" s="350" t="str">
        <f t="shared" si="1"/>
        <v>.</v>
      </c>
      <c r="L16" s="350" t="str">
        <f t="shared" si="1"/>
        <v>.</v>
      </c>
      <c r="M16" s="350" t="str">
        <f t="shared" si="1"/>
        <v>.</v>
      </c>
      <c r="N16" s="350" t="str">
        <f t="shared" si="1"/>
        <v>.</v>
      </c>
      <c r="O16" s="350" t="str">
        <f t="shared" si="1"/>
        <v>.</v>
      </c>
      <c r="P16" s="350" t="str">
        <f t="shared" si="1"/>
        <v>.</v>
      </c>
      <c r="Q16" s="350" t="str">
        <f t="shared" si="1"/>
        <v>.</v>
      </c>
      <c r="R16" s="350" t="str">
        <f t="shared" si="1"/>
        <v>.</v>
      </c>
      <c r="S16" s="350" t="str">
        <f t="shared" si="1"/>
        <v>.</v>
      </c>
      <c r="T16" s="350" t="str">
        <f t="shared" si="1"/>
        <v>.</v>
      </c>
      <c r="U16" s="350" t="str">
        <f t="shared" si="1"/>
        <v>.</v>
      </c>
      <c r="V16" s="350" t="str">
        <f t="shared" si="1"/>
        <v>.</v>
      </c>
      <c r="W16" s="350" t="str">
        <f t="shared" si="1"/>
        <v>.</v>
      </c>
      <c r="X16" s="350" t="str">
        <f t="shared" si="1"/>
        <v>.</v>
      </c>
      <c r="Y16" s="350" t="str">
        <f t="shared" si="1"/>
        <v>.</v>
      </c>
      <c r="Z16" s="350" t="str">
        <f t="shared" si="1"/>
        <v>.</v>
      </c>
      <c r="AA16" s="350" t="str">
        <f t="shared" si="1"/>
        <v>.</v>
      </c>
      <c r="AB16" s="350" t="str">
        <f t="shared" si="1"/>
        <v>.</v>
      </c>
      <c r="AC16" s="350" t="str">
        <f t="shared" si="1"/>
        <v>.</v>
      </c>
      <c r="AD16" s="350" t="str">
        <f t="shared" si="1"/>
        <v>.</v>
      </c>
      <c r="AE16" s="350" t="str">
        <f t="shared" si="1"/>
        <v>.</v>
      </c>
      <c r="AF16" s="350" t="str">
        <f t="shared" si="1"/>
        <v>.</v>
      </c>
      <c r="AG16" s="351" t="str">
        <f>IF(AG15&lt;0,"Over",".")</f>
        <v>.</v>
      </c>
    </row>
  </sheetData>
  <sheetProtection algorithmName="SHA-512" hashValue="IQiZQ+kQeWU+pqr5OHaFl+hQaDvIQhvjnW5P94h3SLmuBkdYqPO0IvRWQI9g+ofJfoGH3fuBn1WY3EGy4pcC8g==" saltValue="kGJKNO/1ynQMcLRgQ+g/9w=="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I410"/>
  <sheetViews>
    <sheetView topLeftCell="B96" zoomScaleNormal="100" workbookViewId="0">
      <selection activeCell="U297" sqref="U297"/>
    </sheetView>
  </sheetViews>
  <sheetFormatPr defaultColWidth="8.7109375" defaultRowHeight="12.75" x14ac:dyDescent="0.2"/>
  <cols>
    <col min="1" max="1" width="36.140625" style="372" customWidth="1"/>
    <col min="2" max="34" width="13" style="372" customWidth="1"/>
    <col min="35" max="16384" width="8.7109375" style="372"/>
  </cols>
  <sheetData>
    <row r="1" spans="1:11" ht="27.6" customHeight="1" x14ac:dyDescent="0.2">
      <c r="A1" s="371"/>
      <c r="B1" s="371"/>
      <c r="C1" s="371"/>
      <c r="D1" s="371"/>
    </row>
    <row r="2" spans="1:11" x14ac:dyDescent="0.2">
      <c r="E2" s="426"/>
      <c r="F2" s="427"/>
      <c r="G2" s="785" t="s">
        <v>61</v>
      </c>
      <c r="H2" s="419">
        <v>44215</v>
      </c>
      <c r="I2" s="786"/>
      <c r="J2" s="785" t="s">
        <v>149</v>
      </c>
      <c r="K2" s="420">
        <v>19</v>
      </c>
    </row>
    <row r="3" spans="1:11" ht="33.75" x14ac:dyDescent="0.2">
      <c r="A3" s="398"/>
      <c r="E3" s="426"/>
      <c r="F3" s="431"/>
      <c r="G3" s="787" t="s">
        <v>62</v>
      </c>
      <c r="H3" s="419">
        <v>44196</v>
      </c>
      <c r="I3" s="786"/>
      <c r="J3" s="788" t="s">
        <v>150</v>
      </c>
      <c r="K3" s="421">
        <v>2</v>
      </c>
    </row>
    <row r="4" spans="1:11" x14ac:dyDescent="0.2">
      <c r="A4" s="398"/>
      <c r="G4" s="426"/>
    </row>
    <row r="5" spans="1:11" s="374" customFormat="1" ht="15" x14ac:dyDescent="0.2">
      <c r="A5" s="432" t="s">
        <v>112</v>
      </c>
      <c r="B5" s="466"/>
      <c r="C5" s="466"/>
      <c r="D5" s="466"/>
      <c r="E5" s="466"/>
      <c r="F5" s="466"/>
    </row>
    <row r="6" spans="1:11" s="374" customFormat="1" ht="15" x14ac:dyDescent="0.2">
      <c r="A6" s="432" t="s">
        <v>113</v>
      </c>
      <c r="B6" s="466"/>
      <c r="C6" s="466"/>
      <c r="D6" s="466"/>
    </row>
    <row r="7" spans="1:11" s="374" customFormat="1" ht="14.25" x14ac:dyDescent="0.2">
      <c r="A7" s="432" t="s">
        <v>114</v>
      </c>
    </row>
    <row r="8" spans="1:11" s="374" customFormat="1" ht="14.25" x14ac:dyDescent="0.2">
      <c r="A8" s="433" t="s">
        <v>115</v>
      </c>
    </row>
    <row r="9" spans="1:11" s="374" customFormat="1" ht="14.25" x14ac:dyDescent="0.2">
      <c r="A9" s="432" t="s">
        <v>116</v>
      </c>
    </row>
    <row r="10" spans="1:11" s="374" customFormat="1" ht="14.25" x14ac:dyDescent="0.2">
      <c r="A10" s="432" t="s">
        <v>117</v>
      </c>
    </row>
    <row r="11" spans="1:11" s="374" customFormat="1" ht="14.25" x14ac:dyDescent="0.2">
      <c r="A11" s="433" t="s">
        <v>118</v>
      </c>
    </row>
    <row r="12" spans="1:11" s="374" customFormat="1" ht="14.25" x14ac:dyDescent="0.2">
      <c r="A12" s="433" t="s">
        <v>119</v>
      </c>
    </row>
    <row r="13" spans="1:11" s="374" customFormat="1" ht="14.25" x14ac:dyDescent="0.2">
      <c r="A13" s="433" t="s">
        <v>120</v>
      </c>
    </row>
    <row r="14" spans="1:11" ht="14.25" x14ac:dyDescent="0.2">
      <c r="A14" s="433"/>
      <c r="B14" s="789"/>
      <c r="C14" s="465"/>
      <c r="D14" s="465"/>
    </row>
    <row r="15" spans="1:11" hidden="1" x14ac:dyDescent="0.2">
      <c r="A15" s="790"/>
    </row>
    <row r="16" spans="1:11" ht="14.45" hidden="1" customHeight="1" x14ac:dyDescent="0.25">
      <c r="A16" s="791"/>
      <c r="B16" s="791"/>
    </row>
    <row r="17" spans="1:2" ht="14.45" hidden="1" customHeight="1" x14ac:dyDescent="0.25">
      <c r="A17" s="791"/>
      <c r="B17" s="791"/>
    </row>
    <row r="18" spans="1:2" ht="14.45" hidden="1" customHeight="1" x14ac:dyDescent="0.25">
      <c r="A18" s="791"/>
      <c r="B18" s="791"/>
    </row>
    <row r="19" spans="1:2" ht="14.45" hidden="1" customHeight="1" x14ac:dyDescent="0.25">
      <c r="A19" s="791"/>
      <c r="B19" s="791"/>
    </row>
    <row r="20" spans="1:2" ht="14.45" hidden="1" customHeight="1" x14ac:dyDescent="0.25">
      <c r="A20" s="791"/>
      <c r="B20" s="791"/>
    </row>
    <row r="21" spans="1:2" ht="14.45" hidden="1" customHeight="1" x14ac:dyDescent="0.25">
      <c r="A21" s="791"/>
      <c r="B21" s="791"/>
    </row>
    <row r="22" spans="1:2" ht="14.45" hidden="1" customHeight="1" x14ac:dyDescent="0.25">
      <c r="A22" s="791"/>
      <c r="B22" s="791"/>
    </row>
    <row r="23" spans="1:2" ht="14.45" hidden="1" customHeight="1" x14ac:dyDescent="0.25">
      <c r="A23" s="791"/>
      <c r="B23" s="791"/>
    </row>
    <row r="24" spans="1:2" ht="14.45" hidden="1" customHeight="1" x14ac:dyDescent="0.25">
      <c r="A24" s="791"/>
      <c r="B24" s="791"/>
    </row>
    <row r="25" spans="1:2" ht="14.45" hidden="1" customHeight="1" x14ac:dyDescent="0.25">
      <c r="A25" s="791"/>
      <c r="B25" s="791"/>
    </row>
    <row r="26" spans="1:2" ht="14.45" hidden="1" customHeight="1" x14ac:dyDescent="0.25">
      <c r="A26" s="791"/>
      <c r="B26" s="791"/>
    </row>
    <row r="27" spans="1:2" ht="14.45" hidden="1" customHeight="1" x14ac:dyDescent="0.25">
      <c r="A27" s="791"/>
      <c r="B27" s="791"/>
    </row>
    <row r="28" spans="1:2" ht="14.45" hidden="1" customHeight="1" x14ac:dyDescent="0.25">
      <c r="A28" s="791"/>
      <c r="B28" s="791"/>
    </row>
    <row r="29" spans="1:2" ht="14.45" hidden="1" customHeight="1" x14ac:dyDescent="0.25">
      <c r="A29" s="791"/>
      <c r="B29" s="791"/>
    </row>
    <row r="30" spans="1:2" ht="14.45" hidden="1" customHeight="1" x14ac:dyDescent="0.25">
      <c r="A30" s="791"/>
      <c r="B30" s="791"/>
    </row>
    <row r="31" spans="1:2" ht="14.45" hidden="1" customHeight="1" x14ac:dyDescent="0.25">
      <c r="A31" s="791"/>
      <c r="B31" s="791"/>
    </row>
    <row r="32" spans="1:2" ht="14.45" hidden="1" customHeight="1" x14ac:dyDescent="0.25">
      <c r="A32" s="791"/>
      <c r="B32" s="791"/>
    </row>
    <row r="33" spans="1:2" ht="14.45" hidden="1" customHeight="1" x14ac:dyDescent="0.25">
      <c r="A33" s="791"/>
      <c r="B33" s="791"/>
    </row>
    <row r="34" spans="1:2" ht="14.45" hidden="1" customHeight="1" x14ac:dyDescent="0.25">
      <c r="A34" s="791"/>
      <c r="B34" s="791"/>
    </row>
    <row r="35" spans="1:2" ht="14.45" hidden="1" customHeight="1" x14ac:dyDescent="0.25">
      <c r="A35" s="791"/>
      <c r="B35" s="791"/>
    </row>
    <row r="36" spans="1:2" ht="14.45" hidden="1" customHeight="1" x14ac:dyDescent="0.25">
      <c r="A36" s="791"/>
      <c r="B36" s="791"/>
    </row>
    <row r="37" spans="1:2" ht="14.45" hidden="1" customHeight="1" x14ac:dyDescent="0.25">
      <c r="A37" s="791"/>
      <c r="B37" s="791"/>
    </row>
    <row r="38" spans="1:2" ht="14.45" hidden="1" customHeight="1" x14ac:dyDescent="0.25">
      <c r="A38" s="791"/>
      <c r="B38" s="791"/>
    </row>
    <row r="39" spans="1:2" ht="14.45" hidden="1" customHeight="1" x14ac:dyDescent="0.25">
      <c r="A39" s="791"/>
      <c r="B39" s="791"/>
    </row>
    <row r="40" spans="1:2" ht="14.45" hidden="1" customHeight="1" x14ac:dyDescent="0.25">
      <c r="A40" s="791"/>
      <c r="B40" s="791"/>
    </row>
    <row r="41" spans="1:2" ht="14.45" hidden="1" customHeight="1" x14ac:dyDescent="0.25">
      <c r="A41" s="791"/>
      <c r="B41" s="791"/>
    </row>
    <row r="42" spans="1:2" ht="14.45" hidden="1" customHeight="1" x14ac:dyDescent="0.25">
      <c r="A42" s="791"/>
      <c r="B42" s="791"/>
    </row>
    <row r="43" spans="1:2" ht="14.45" hidden="1" customHeight="1" x14ac:dyDescent="0.25">
      <c r="A43" s="791"/>
      <c r="B43" s="791"/>
    </row>
    <row r="44" spans="1:2" ht="14.45" hidden="1" customHeight="1" x14ac:dyDescent="0.25">
      <c r="A44" s="791"/>
      <c r="B44" s="791"/>
    </row>
    <row r="45" spans="1:2" ht="14.45" hidden="1" customHeight="1" x14ac:dyDescent="0.25">
      <c r="A45" s="791"/>
      <c r="B45" s="791"/>
    </row>
    <row r="46" spans="1:2" ht="14.45" hidden="1" customHeight="1" x14ac:dyDescent="0.25">
      <c r="A46" s="791"/>
      <c r="B46" s="791"/>
    </row>
    <row r="47" spans="1:2" ht="14.45" hidden="1" customHeight="1" x14ac:dyDescent="0.25">
      <c r="A47" s="791"/>
      <c r="B47" s="791"/>
    </row>
    <row r="48" spans="1:2" ht="14.45" hidden="1" customHeight="1" x14ac:dyDescent="0.25">
      <c r="A48" s="791"/>
      <c r="B48" s="791"/>
    </row>
    <row r="49" spans="1:2" ht="14.45" hidden="1" customHeight="1" x14ac:dyDescent="0.25">
      <c r="A49" s="791"/>
      <c r="B49" s="791"/>
    </row>
    <row r="50" spans="1:2" ht="14.45" hidden="1" customHeight="1" x14ac:dyDescent="0.25">
      <c r="A50" s="791"/>
      <c r="B50" s="791"/>
    </row>
    <row r="51" spans="1:2" ht="14.45" hidden="1" customHeight="1" x14ac:dyDescent="0.25">
      <c r="A51" s="791"/>
      <c r="B51" s="791"/>
    </row>
    <row r="52" spans="1:2" ht="14.45" hidden="1" customHeight="1" x14ac:dyDescent="0.25">
      <c r="A52" s="791"/>
      <c r="B52" s="791"/>
    </row>
    <row r="53" spans="1:2" ht="14.45" hidden="1" customHeight="1" x14ac:dyDescent="0.25">
      <c r="A53" s="791"/>
      <c r="B53" s="791"/>
    </row>
    <row r="54" spans="1:2" ht="14.45" hidden="1" customHeight="1" x14ac:dyDescent="0.25">
      <c r="A54" s="791"/>
      <c r="B54" s="791"/>
    </row>
    <row r="55" spans="1:2" ht="14.45" hidden="1" customHeight="1" x14ac:dyDescent="0.25">
      <c r="A55" s="791"/>
      <c r="B55" s="791"/>
    </row>
    <row r="56" spans="1:2" ht="14.45" hidden="1" customHeight="1" x14ac:dyDescent="0.25">
      <c r="A56" s="791"/>
      <c r="B56" s="791"/>
    </row>
    <row r="57" spans="1:2" ht="14.45" hidden="1" customHeight="1" x14ac:dyDescent="0.25">
      <c r="A57" s="791"/>
      <c r="B57" s="791"/>
    </row>
    <row r="58" spans="1:2" ht="14.45" hidden="1" customHeight="1" x14ac:dyDescent="0.25">
      <c r="A58" s="791"/>
      <c r="B58" s="791"/>
    </row>
    <row r="59" spans="1:2" ht="14.45" hidden="1" customHeight="1" x14ac:dyDescent="0.25">
      <c r="A59" s="791"/>
      <c r="B59" s="791"/>
    </row>
    <row r="60" spans="1:2" ht="14.45" hidden="1" customHeight="1" x14ac:dyDescent="0.25">
      <c r="A60" s="791"/>
      <c r="B60" s="791"/>
    </row>
    <row r="61" spans="1:2" ht="14.45" hidden="1" customHeight="1" x14ac:dyDescent="0.25">
      <c r="A61" s="791"/>
      <c r="B61" s="791"/>
    </row>
    <row r="62" spans="1:2" ht="14.45" hidden="1" customHeight="1" x14ac:dyDescent="0.25">
      <c r="A62" s="791"/>
      <c r="B62" s="791"/>
    </row>
    <row r="63" spans="1:2" ht="14.45" hidden="1" customHeight="1" x14ac:dyDescent="0.25">
      <c r="A63" s="791"/>
      <c r="B63" s="791"/>
    </row>
    <row r="64" spans="1:2" ht="14.45" hidden="1" customHeight="1" x14ac:dyDescent="0.25">
      <c r="A64" s="791"/>
      <c r="B64" s="791"/>
    </row>
    <row r="65" spans="1:2" ht="14.45" hidden="1" customHeight="1" x14ac:dyDescent="0.25">
      <c r="A65" s="791"/>
      <c r="B65" s="791"/>
    </row>
    <row r="66" spans="1:2" ht="14.45" hidden="1" customHeight="1" x14ac:dyDescent="0.25">
      <c r="A66" s="791"/>
      <c r="B66" s="791"/>
    </row>
    <row r="67" spans="1:2" ht="14.45" hidden="1" customHeight="1" x14ac:dyDescent="0.25">
      <c r="A67" s="791"/>
      <c r="B67" s="791"/>
    </row>
    <row r="68" spans="1:2" ht="14.45" hidden="1" customHeight="1" x14ac:dyDescent="0.25">
      <c r="A68" s="791"/>
      <c r="B68" s="791"/>
    </row>
    <row r="69" spans="1:2" ht="14.45" hidden="1" customHeight="1" x14ac:dyDescent="0.25">
      <c r="A69" s="791"/>
      <c r="B69" s="791"/>
    </row>
    <row r="70" spans="1:2" ht="14.45" hidden="1" customHeight="1" x14ac:dyDescent="0.25">
      <c r="A70" s="791"/>
      <c r="B70" s="791"/>
    </row>
    <row r="71" spans="1:2" ht="14.45" hidden="1" customHeight="1" x14ac:dyDescent="0.25">
      <c r="A71" s="791"/>
      <c r="B71" s="791"/>
    </row>
    <row r="72" spans="1:2" ht="14.45" hidden="1" customHeight="1" x14ac:dyDescent="0.25">
      <c r="A72" s="791"/>
      <c r="B72" s="791"/>
    </row>
    <row r="73" spans="1:2" ht="14.45" hidden="1" customHeight="1" x14ac:dyDescent="0.25">
      <c r="A73" s="791"/>
      <c r="B73" s="791"/>
    </row>
    <row r="74" spans="1:2" ht="14.45" hidden="1" customHeight="1" x14ac:dyDescent="0.25">
      <c r="A74" s="791"/>
      <c r="B74" s="791"/>
    </row>
    <row r="75" spans="1:2" ht="14.45" hidden="1" customHeight="1" x14ac:dyDescent="0.25">
      <c r="A75" s="791"/>
      <c r="B75" s="791"/>
    </row>
    <row r="76" spans="1:2" ht="14.45" hidden="1" customHeight="1" x14ac:dyDescent="0.25">
      <c r="A76" s="791"/>
      <c r="B76" s="791"/>
    </row>
    <row r="77" spans="1:2" ht="14.45" hidden="1" customHeight="1" x14ac:dyDescent="0.25">
      <c r="A77" s="791"/>
      <c r="B77" s="791"/>
    </row>
    <row r="78" spans="1:2" ht="14.45" hidden="1" customHeight="1" x14ac:dyDescent="0.25">
      <c r="A78" s="791"/>
      <c r="B78" s="791"/>
    </row>
    <row r="79" spans="1:2" ht="14.45" hidden="1" customHeight="1" x14ac:dyDescent="0.25">
      <c r="A79" s="791"/>
      <c r="B79" s="791"/>
    </row>
    <row r="80" spans="1:2" ht="14.45" hidden="1" customHeight="1" x14ac:dyDescent="0.25">
      <c r="A80" s="791"/>
      <c r="B80" s="791"/>
    </row>
    <row r="81" spans="1:2" ht="14.45" hidden="1" customHeight="1" x14ac:dyDescent="0.25">
      <c r="A81" s="791"/>
      <c r="B81" s="791"/>
    </row>
    <row r="82" spans="1:2" ht="14.45" hidden="1" customHeight="1" x14ac:dyDescent="0.25">
      <c r="A82" s="791"/>
      <c r="B82" s="791"/>
    </row>
    <row r="83" spans="1:2" ht="14.45" hidden="1" customHeight="1" x14ac:dyDescent="0.25">
      <c r="A83" s="791"/>
      <c r="B83" s="791"/>
    </row>
    <row r="84" spans="1:2" ht="14.45" hidden="1" customHeight="1" x14ac:dyDescent="0.25">
      <c r="A84" s="791"/>
      <c r="B84" s="791"/>
    </row>
    <row r="85" spans="1:2" ht="14.45" hidden="1" customHeight="1" x14ac:dyDescent="0.25">
      <c r="A85" s="791"/>
      <c r="B85" s="791"/>
    </row>
    <row r="86" spans="1:2" ht="14.45" hidden="1" customHeight="1" x14ac:dyDescent="0.25">
      <c r="A86" s="791"/>
      <c r="B86" s="791"/>
    </row>
    <row r="87" spans="1:2" ht="14.45" hidden="1" customHeight="1" x14ac:dyDescent="0.25">
      <c r="A87" s="791"/>
      <c r="B87" s="791"/>
    </row>
    <row r="88" spans="1:2" ht="14.45" hidden="1" customHeight="1" x14ac:dyDescent="0.25">
      <c r="A88" s="791"/>
      <c r="B88" s="791"/>
    </row>
    <row r="89" spans="1:2" ht="14.45" hidden="1" customHeight="1" x14ac:dyDescent="0.25">
      <c r="A89" s="791"/>
      <c r="B89" s="791"/>
    </row>
    <row r="90" spans="1:2" ht="14.45" hidden="1" customHeight="1" x14ac:dyDescent="0.25">
      <c r="A90" s="791"/>
      <c r="B90" s="791"/>
    </row>
    <row r="91" spans="1:2" ht="14.45" hidden="1" customHeight="1" x14ac:dyDescent="0.25">
      <c r="A91" s="791"/>
      <c r="B91" s="791"/>
    </row>
    <row r="92" spans="1:2" ht="14.45" hidden="1" customHeight="1" x14ac:dyDescent="0.25">
      <c r="A92" s="791"/>
      <c r="B92" s="791"/>
    </row>
    <row r="93" spans="1:2" ht="14.45" hidden="1" customHeight="1" x14ac:dyDescent="0.25">
      <c r="A93" s="791"/>
      <c r="B93" s="791"/>
    </row>
    <row r="94" spans="1:2" ht="14.45" hidden="1" customHeight="1" x14ac:dyDescent="0.25">
      <c r="A94" s="791"/>
      <c r="B94" s="791"/>
    </row>
    <row r="95" spans="1:2" ht="14.45" hidden="1" customHeight="1" x14ac:dyDescent="0.25">
      <c r="A95" s="791"/>
      <c r="B95" s="791"/>
    </row>
    <row r="96" spans="1:2" ht="13.5" thickBot="1" x14ac:dyDescent="0.25"/>
    <row r="97" spans="1:35" ht="15.75" thickBot="1" x14ac:dyDescent="0.3">
      <c r="A97" s="792" t="s">
        <v>88</v>
      </c>
    </row>
    <row r="98" spans="1:35" ht="15" x14ac:dyDescent="0.25">
      <c r="B98" s="793"/>
      <c r="C98" s="793"/>
      <c r="D98" s="793"/>
      <c r="E98" s="793"/>
      <c r="F98" s="793"/>
      <c r="G98" s="793"/>
      <c r="H98" s="793"/>
      <c r="I98" s="793"/>
      <c r="J98" s="793"/>
      <c r="K98" s="793"/>
      <c r="L98" s="793"/>
      <c r="M98" s="793"/>
      <c r="N98" s="793"/>
      <c r="O98" s="793"/>
      <c r="P98" s="793"/>
      <c r="Q98" s="793"/>
      <c r="R98" s="793"/>
      <c r="S98" s="793"/>
      <c r="T98" s="793"/>
      <c r="U98" s="793"/>
      <c r="V98" s="793"/>
      <c r="W98" s="793"/>
      <c r="X98" s="793"/>
      <c r="Y98" s="793"/>
      <c r="Z98" s="793"/>
      <c r="AA98" s="793"/>
      <c r="AB98" s="793"/>
      <c r="AC98" s="793"/>
      <c r="AD98" s="793"/>
      <c r="AE98" s="793"/>
      <c r="AF98" s="793"/>
      <c r="AG98" s="793"/>
      <c r="AH98" s="793"/>
    </row>
    <row r="99" spans="1:35" ht="15" x14ac:dyDescent="0.25">
      <c r="A99" s="794" t="s">
        <v>16</v>
      </c>
      <c r="B99" s="793"/>
      <c r="C99" s="793"/>
      <c r="D99" s="793"/>
      <c r="E99" s="793"/>
      <c r="F99" s="793"/>
      <c r="G99" s="793"/>
      <c r="H99" s="793"/>
      <c r="I99" s="793"/>
      <c r="J99" s="793"/>
      <c r="K99" s="793"/>
      <c r="L99" s="793"/>
      <c r="M99" s="793"/>
      <c r="N99" s="793"/>
      <c r="O99" s="793"/>
      <c r="P99" s="793"/>
      <c r="Q99" s="793"/>
      <c r="R99" s="793"/>
      <c r="S99" s="793"/>
      <c r="T99" s="793"/>
      <c r="U99" s="793"/>
      <c r="V99" s="793"/>
      <c r="W99" s="793"/>
      <c r="X99" s="793"/>
      <c r="Y99" s="793"/>
      <c r="Z99" s="793"/>
      <c r="AA99" s="793"/>
      <c r="AB99" s="793"/>
      <c r="AC99" s="793"/>
      <c r="AD99" s="793"/>
      <c r="AE99" s="793"/>
      <c r="AF99" s="793"/>
      <c r="AG99" s="793"/>
      <c r="AH99" s="793"/>
    </row>
    <row r="100" spans="1:35" s="761" customFormat="1" ht="29.45" customHeight="1" x14ac:dyDescent="0.25">
      <c r="A100" s="869" t="s">
        <v>137</v>
      </c>
      <c r="B100" s="870" t="s">
        <v>140</v>
      </c>
      <c r="C100" s="870" t="s">
        <v>198</v>
      </c>
      <c r="D100" s="870" t="s">
        <v>199</v>
      </c>
      <c r="E100" s="870" t="s">
        <v>200</v>
      </c>
      <c r="F100" s="870" t="s">
        <v>201</v>
      </c>
      <c r="G100" s="870" t="s">
        <v>202</v>
      </c>
      <c r="H100" s="870" t="s">
        <v>203</v>
      </c>
      <c r="I100" s="870" t="s">
        <v>204</v>
      </c>
      <c r="J100" s="870" t="s">
        <v>205</v>
      </c>
      <c r="K100" s="870" t="s">
        <v>206</v>
      </c>
      <c r="L100" s="870" t="s">
        <v>207</v>
      </c>
      <c r="M100" s="870" t="s">
        <v>208</v>
      </c>
      <c r="N100" s="870" t="s">
        <v>209</v>
      </c>
      <c r="O100" s="870" t="s">
        <v>210</v>
      </c>
      <c r="P100" s="870" t="s">
        <v>211</v>
      </c>
      <c r="Q100" s="870" t="s">
        <v>212</v>
      </c>
      <c r="R100" s="871" t="s">
        <v>213</v>
      </c>
      <c r="S100" s="871" t="s">
        <v>214</v>
      </c>
      <c r="T100" s="871" t="s">
        <v>215</v>
      </c>
      <c r="U100" s="871" t="s">
        <v>216</v>
      </c>
      <c r="V100" s="870" t="s">
        <v>217</v>
      </c>
      <c r="W100" s="870" t="s">
        <v>218</v>
      </c>
      <c r="X100" s="870" t="s">
        <v>219</v>
      </c>
      <c r="Y100" s="870" t="s">
        <v>220</v>
      </c>
      <c r="Z100" s="870" t="s">
        <v>221</v>
      </c>
      <c r="AA100" s="870" t="s">
        <v>222</v>
      </c>
      <c r="AB100" s="870" t="s">
        <v>223</v>
      </c>
      <c r="AC100" s="870" t="s">
        <v>224</v>
      </c>
      <c r="AD100" s="870" t="s">
        <v>225</v>
      </c>
      <c r="AE100" s="870" t="s">
        <v>226</v>
      </c>
      <c r="AF100" s="870" t="s">
        <v>227</v>
      </c>
      <c r="AG100" s="870" t="s">
        <v>20</v>
      </c>
      <c r="AH100" s="870" t="s">
        <v>141</v>
      </c>
      <c r="AI100" s="866"/>
    </row>
    <row r="101" spans="1:35" s="762" customFormat="1" ht="11.25" x14ac:dyDescent="0.2">
      <c r="A101" s="874" t="s">
        <v>228</v>
      </c>
      <c r="B101" s="875">
        <v>0</v>
      </c>
      <c r="C101" s="875">
        <v>555942394</v>
      </c>
      <c r="D101" s="875">
        <v>579869250</v>
      </c>
      <c r="E101" s="875">
        <v>713078492</v>
      </c>
      <c r="F101" s="875">
        <v>750185966</v>
      </c>
      <c r="G101" s="875">
        <v>701051278</v>
      </c>
      <c r="H101" s="875">
        <v>765880111</v>
      </c>
      <c r="I101" s="875">
        <v>894674787</v>
      </c>
      <c r="J101" s="875">
        <v>1095973489</v>
      </c>
      <c r="K101" s="875">
        <v>1187700832</v>
      </c>
      <c r="L101" s="875">
        <v>1227309139</v>
      </c>
      <c r="M101" s="875">
        <v>1063847302</v>
      </c>
      <c r="N101" s="875">
        <v>-524879079</v>
      </c>
      <c r="O101" s="875">
        <v>57193793</v>
      </c>
      <c r="P101" s="875">
        <v>112214</v>
      </c>
      <c r="Q101" s="875">
        <v>13</v>
      </c>
      <c r="R101" s="879">
        <v>0</v>
      </c>
      <c r="S101" s="879">
        <v>0</v>
      </c>
      <c r="T101" s="879">
        <v>0</v>
      </c>
      <c r="U101" s="879">
        <v>0</v>
      </c>
      <c r="V101" s="875">
        <v>0</v>
      </c>
      <c r="W101" s="875">
        <v>0</v>
      </c>
      <c r="X101" s="875">
        <v>0</v>
      </c>
      <c r="Y101" s="875">
        <v>0</v>
      </c>
      <c r="Z101" s="875">
        <v>0</v>
      </c>
      <c r="AA101" s="875">
        <v>0</v>
      </c>
      <c r="AB101" s="875">
        <v>0</v>
      </c>
      <c r="AC101" s="875">
        <v>0</v>
      </c>
      <c r="AD101" s="875">
        <v>0</v>
      </c>
      <c r="AE101" s="875">
        <v>0</v>
      </c>
      <c r="AF101" s="875">
        <v>0</v>
      </c>
      <c r="AG101" s="875">
        <v>9067939981</v>
      </c>
      <c r="AH101" s="875">
        <v>9067939981</v>
      </c>
      <c r="AI101" s="876"/>
    </row>
    <row r="102" spans="1:35" s="762" customFormat="1" ht="11.25" x14ac:dyDescent="0.2">
      <c r="A102" s="874" t="s">
        <v>229</v>
      </c>
      <c r="B102" s="875">
        <v>0</v>
      </c>
      <c r="C102" s="875">
        <v>0</v>
      </c>
      <c r="D102" s="875">
        <v>0</v>
      </c>
      <c r="E102" s="875">
        <v>0</v>
      </c>
      <c r="F102" s="875">
        <v>0</v>
      </c>
      <c r="G102" s="875">
        <v>0</v>
      </c>
      <c r="H102" s="875">
        <v>0</v>
      </c>
      <c r="I102" s="875">
        <v>0</v>
      </c>
      <c r="J102" s="875">
        <v>0</v>
      </c>
      <c r="K102" s="875">
        <v>0</v>
      </c>
      <c r="L102" s="875">
        <v>0</v>
      </c>
      <c r="M102" s="875">
        <v>0</v>
      </c>
      <c r="N102" s="875">
        <v>0</v>
      </c>
      <c r="O102" s="875">
        <v>0</v>
      </c>
      <c r="P102" s="875">
        <v>0</v>
      </c>
      <c r="Q102" s="875">
        <v>87482365</v>
      </c>
      <c r="R102" s="879">
        <v>89758991</v>
      </c>
      <c r="S102" s="879">
        <v>0</v>
      </c>
      <c r="T102" s="879">
        <v>0</v>
      </c>
      <c r="U102" s="879">
        <v>0</v>
      </c>
      <c r="V102" s="875">
        <v>0</v>
      </c>
      <c r="W102" s="875">
        <v>0</v>
      </c>
      <c r="X102" s="875">
        <v>0</v>
      </c>
      <c r="Y102" s="875">
        <v>0</v>
      </c>
      <c r="Z102" s="875">
        <v>0</v>
      </c>
      <c r="AA102" s="875">
        <v>0</v>
      </c>
      <c r="AB102" s="875">
        <v>0</v>
      </c>
      <c r="AC102" s="875">
        <v>0</v>
      </c>
      <c r="AD102" s="875">
        <v>0</v>
      </c>
      <c r="AE102" s="875">
        <v>0</v>
      </c>
      <c r="AF102" s="875">
        <v>0</v>
      </c>
      <c r="AG102" s="875">
        <v>177241356</v>
      </c>
      <c r="AH102" s="875">
        <v>177241356</v>
      </c>
      <c r="AI102" s="876"/>
    </row>
    <row r="103" spans="1:35" s="762" customFormat="1" ht="11.25" x14ac:dyDescent="0.2">
      <c r="A103" s="874" t="s">
        <v>230</v>
      </c>
      <c r="B103" s="875">
        <v>0</v>
      </c>
      <c r="C103" s="875">
        <v>293063948</v>
      </c>
      <c r="D103" s="875">
        <v>188526286</v>
      </c>
      <c r="E103" s="875">
        <v>198828872</v>
      </c>
      <c r="F103" s="875">
        <v>115079923</v>
      </c>
      <c r="G103" s="875">
        <v>104884368</v>
      </c>
      <c r="H103" s="875">
        <v>143106967</v>
      </c>
      <c r="I103" s="875">
        <v>185062669</v>
      </c>
      <c r="J103" s="875">
        <v>196549029</v>
      </c>
      <c r="K103" s="875">
        <v>414189756</v>
      </c>
      <c r="L103" s="875">
        <v>381106245</v>
      </c>
      <c r="M103" s="875">
        <v>177341161</v>
      </c>
      <c r="N103" s="875">
        <v>-160243545</v>
      </c>
      <c r="O103" s="875">
        <v>6503174</v>
      </c>
      <c r="P103" s="875">
        <v>204</v>
      </c>
      <c r="Q103" s="875">
        <v>427</v>
      </c>
      <c r="R103" s="879">
        <v>0</v>
      </c>
      <c r="S103" s="879">
        <v>0</v>
      </c>
      <c r="T103" s="879">
        <v>0</v>
      </c>
      <c r="U103" s="879">
        <v>0</v>
      </c>
      <c r="V103" s="875">
        <v>0</v>
      </c>
      <c r="W103" s="875">
        <v>0</v>
      </c>
      <c r="X103" s="875">
        <v>0</v>
      </c>
      <c r="Y103" s="875">
        <v>0</v>
      </c>
      <c r="Z103" s="875">
        <v>0</v>
      </c>
      <c r="AA103" s="875">
        <v>0</v>
      </c>
      <c r="AB103" s="875">
        <v>0</v>
      </c>
      <c r="AC103" s="875">
        <v>0</v>
      </c>
      <c r="AD103" s="875">
        <v>0</v>
      </c>
      <c r="AE103" s="875">
        <v>0</v>
      </c>
      <c r="AF103" s="875">
        <v>0</v>
      </c>
      <c r="AG103" s="875">
        <v>2243999484</v>
      </c>
      <c r="AH103" s="875">
        <v>2243999484</v>
      </c>
      <c r="AI103" s="876"/>
    </row>
    <row r="104" spans="1:35" s="762" customFormat="1" ht="11.25" x14ac:dyDescent="0.2">
      <c r="A104" s="874" t="s">
        <v>231</v>
      </c>
      <c r="B104" s="875">
        <v>0</v>
      </c>
      <c r="C104" s="875">
        <v>-5112</v>
      </c>
      <c r="D104" s="875">
        <v>-22253</v>
      </c>
      <c r="E104" s="875">
        <v>-104421</v>
      </c>
      <c r="F104" s="875">
        <v>-24877</v>
      </c>
      <c r="G104" s="875">
        <v>5929</v>
      </c>
      <c r="H104" s="875">
        <v>828</v>
      </c>
      <c r="I104" s="875">
        <v>-232611</v>
      </c>
      <c r="J104" s="875">
        <v>737635</v>
      </c>
      <c r="K104" s="875">
        <v>7763720</v>
      </c>
      <c r="L104" s="875">
        <v>215305370</v>
      </c>
      <c r="M104" s="875">
        <v>1552289038</v>
      </c>
      <c r="N104" s="875">
        <v>3063405532</v>
      </c>
      <c r="O104" s="875">
        <v>4378664357</v>
      </c>
      <c r="P104" s="875">
        <v>6019053066</v>
      </c>
      <c r="Q104" s="875">
        <v>5699986754</v>
      </c>
      <c r="R104" s="879">
        <v>4936436622</v>
      </c>
      <c r="S104" s="879">
        <v>5521332984</v>
      </c>
      <c r="T104" s="879">
        <v>6582952520</v>
      </c>
      <c r="U104" s="879">
        <v>3624790652</v>
      </c>
      <c r="V104" s="875">
        <v>0</v>
      </c>
      <c r="W104" s="875">
        <v>0</v>
      </c>
      <c r="X104" s="875">
        <v>0</v>
      </c>
      <c r="Y104" s="875">
        <v>0</v>
      </c>
      <c r="Z104" s="875">
        <v>0</v>
      </c>
      <c r="AA104" s="875">
        <v>0</v>
      </c>
      <c r="AB104" s="875">
        <v>0</v>
      </c>
      <c r="AC104" s="875">
        <v>0</v>
      </c>
      <c r="AD104" s="875">
        <v>0</v>
      </c>
      <c r="AE104" s="875">
        <v>0</v>
      </c>
      <c r="AF104" s="875">
        <v>0</v>
      </c>
      <c r="AG104" s="875">
        <v>41602335733</v>
      </c>
      <c r="AH104" s="875">
        <v>41602335733</v>
      </c>
      <c r="AI104" s="876"/>
    </row>
    <row r="105" spans="1:35" s="762" customFormat="1" ht="11.25" x14ac:dyDescent="0.2">
      <c r="A105" s="874" t="s">
        <v>232</v>
      </c>
      <c r="B105" s="875">
        <v>0</v>
      </c>
      <c r="C105" s="875">
        <v>0</v>
      </c>
      <c r="D105" s="875">
        <v>0</v>
      </c>
      <c r="E105" s="875">
        <v>0</v>
      </c>
      <c r="F105" s="875">
        <v>0</v>
      </c>
      <c r="G105" s="875">
        <v>0</v>
      </c>
      <c r="H105" s="875">
        <v>0</v>
      </c>
      <c r="I105" s="875">
        <v>0</v>
      </c>
      <c r="J105" s="875">
        <v>0</v>
      </c>
      <c r="K105" s="875">
        <v>0</v>
      </c>
      <c r="L105" s="875">
        <v>0</v>
      </c>
      <c r="M105" s="875">
        <v>237867608</v>
      </c>
      <c r="N105" s="875">
        <v>242170762</v>
      </c>
      <c r="O105" s="875">
        <v>118800628</v>
      </c>
      <c r="P105" s="875">
        <v>105084504</v>
      </c>
      <c r="Q105" s="875">
        <v>105535336</v>
      </c>
      <c r="R105" s="879">
        <v>0</v>
      </c>
      <c r="S105" s="879">
        <v>0</v>
      </c>
      <c r="T105" s="879">
        <v>0</v>
      </c>
      <c r="U105" s="879">
        <v>0</v>
      </c>
      <c r="V105" s="875">
        <v>0</v>
      </c>
      <c r="W105" s="875">
        <v>0</v>
      </c>
      <c r="X105" s="875">
        <v>0</v>
      </c>
      <c r="Y105" s="875">
        <v>0</v>
      </c>
      <c r="Z105" s="875">
        <v>0</v>
      </c>
      <c r="AA105" s="875">
        <v>0</v>
      </c>
      <c r="AB105" s="875">
        <v>0</v>
      </c>
      <c r="AC105" s="875">
        <v>0</v>
      </c>
      <c r="AD105" s="875">
        <v>0</v>
      </c>
      <c r="AE105" s="875">
        <v>0</v>
      </c>
      <c r="AF105" s="875">
        <v>0</v>
      </c>
      <c r="AG105" s="875">
        <v>809458838</v>
      </c>
      <c r="AH105" s="875">
        <v>809458838</v>
      </c>
      <c r="AI105" s="876"/>
    </row>
    <row r="106" spans="1:35" s="762" customFormat="1" ht="11.25" x14ac:dyDescent="0.2">
      <c r="A106" s="874" t="s">
        <v>233</v>
      </c>
      <c r="B106" s="875">
        <v>0</v>
      </c>
      <c r="C106" s="875">
        <v>693218551</v>
      </c>
      <c r="D106" s="875">
        <v>719183790</v>
      </c>
      <c r="E106" s="875">
        <v>830930995</v>
      </c>
      <c r="F106" s="875">
        <v>716662028</v>
      </c>
      <c r="G106" s="875">
        <v>626699328</v>
      </c>
      <c r="H106" s="875">
        <v>753291118</v>
      </c>
      <c r="I106" s="875">
        <v>875694706</v>
      </c>
      <c r="J106" s="875">
        <v>932654718</v>
      </c>
      <c r="K106" s="875">
        <v>985244973</v>
      </c>
      <c r="L106" s="875">
        <v>821887351</v>
      </c>
      <c r="M106" s="875">
        <v>982726420</v>
      </c>
      <c r="N106" s="875">
        <v>-781617673</v>
      </c>
      <c r="O106" s="875">
        <v>41614261</v>
      </c>
      <c r="P106" s="875">
        <v>-170</v>
      </c>
      <c r="Q106" s="875">
        <v>0</v>
      </c>
      <c r="R106" s="879">
        <v>0</v>
      </c>
      <c r="S106" s="879">
        <v>0</v>
      </c>
      <c r="T106" s="879">
        <v>0</v>
      </c>
      <c r="U106" s="879">
        <v>0</v>
      </c>
      <c r="V106" s="875">
        <v>0</v>
      </c>
      <c r="W106" s="875">
        <v>0</v>
      </c>
      <c r="X106" s="875">
        <v>0</v>
      </c>
      <c r="Y106" s="875">
        <v>0</v>
      </c>
      <c r="Z106" s="875">
        <v>0</v>
      </c>
      <c r="AA106" s="875">
        <v>0</v>
      </c>
      <c r="AB106" s="875">
        <v>0</v>
      </c>
      <c r="AC106" s="875">
        <v>0</v>
      </c>
      <c r="AD106" s="875">
        <v>0</v>
      </c>
      <c r="AE106" s="875">
        <v>0</v>
      </c>
      <c r="AF106" s="875">
        <v>0</v>
      </c>
      <c r="AG106" s="875">
        <v>8198190396</v>
      </c>
      <c r="AH106" s="875">
        <v>8198190396</v>
      </c>
      <c r="AI106" s="876"/>
    </row>
    <row r="107" spans="1:35" s="761" customFormat="1" ht="15" x14ac:dyDescent="0.25">
      <c r="A107" s="877" t="s">
        <v>20</v>
      </c>
      <c r="B107" s="878">
        <v>0</v>
      </c>
      <c r="C107" s="878">
        <v>1542219781</v>
      </c>
      <c r="D107" s="878">
        <v>1487557073</v>
      </c>
      <c r="E107" s="878">
        <v>1742733938</v>
      </c>
      <c r="F107" s="878">
        <v>1581903040</v>
      </c>
      <c r="G107" s="878">
        <v>1432640903</v>
      </c>
      <c r="H107" s="878">
        <v>1662279024</v>
      </c>
      <c r="I107" s="878">
        <v>1955199551</v>
      </c>
      <c r="J107" s="878">
        <v>2225914871</v>
      </c>
      <c r="K107" s="878">
        <v>2594899281</v>
      </c>
      <c r="L107" s="878">
        <v>2645608105</v>
      </c>
      <c r="M107" s="878">
        <v>4014071529</v>
      </c>
      <c r="N107" s="878">
        <v>1838835997</v>
      </c>
      <c r="O107" s="878">
        <v>4602776213</v>
      </c>
      <c r="P107" s="878">
        <v>6124249818</v>
      </c>
      <c r="Q107" s="878">
        <v>5893004895</v>
      </c>
      <c r="R107" s="880">
        <v>5026195613</v>
      </c>
      <c r="S107" s="880">
        <v>5521332984</v>
      </c>
      <c r="T107" s="880">
        <v>6582952520</v>
      </c>
      <c r="U107" s="880">
        <v>3624790652</v>
      </c>
      <c r="V107" s="878">
        <v>0</v>
      </c>
      <c r="W107" s="878">
        <v>0</v>
      </c>
      <c r="X107" s="878">
        <v>0</v>
      </c>
      <c r="Y107" s="878">
        <v>0</v>
      </c>
      <c r="Z107" s="878">
        <v>0</v>
      </c>
      <c r="AA107" s="878">
        <v>0</v>
      </c>
      <c r="AB107" s="878">
        <v>0</v>
      </c>
      <c r="AC107" s="878">
        <v>0</v>
      </c>
      <c r="AD107" s="878">
        <v>0</v>
      </c>
      <c r="AE107" s="878">
        <v>0</v>
      </c>
      <c r="AF107" s="878">
        <v>0</v>
      </c>
      <c r="AG107" s="878">
        <v>62099165788</v>
      </c>
      <c r="AH107" s="878">
        <v>62099165788</v>
      </c>
      <c r="AI107" s="868"/>
    </row>
    <row r="108" spans="1:35" s="761" customFormat="1" ht="15" hidden="1" x14ac:dyDescent="0.25">
      <c r="A108" s="868"/>
      <c r="B108" s="868"/>
      <c r="C108" s="868"/>
      <c r="D108" s="868"/>
      <c r="E108" s="868"/>
      <c r="F108" s="868"/>
      <c r="G108" s="868"/>
      <c r="H108" s="868"/>
      <c r="I108" s="868"/>
      <c r="J108" s="868"/>
      <c r="K108" s="868"/>
      <c r="L108" s="868"/>
      <c r="M108" s="868"/>
      <c r="N108" s="868"/>
      <c r="O108" s="868"/>
      <c r="P108" s="868"/>
      <c r="Q108" s="868"/>
      <c r="R108" s="872"/>
      <c r="S108" s="872"/>
      <c r="T108" s="872"/>
      <c r="U108" s="872"/>
      <c r="V108" s="868"/>
      <c r="W108" s="868"/>
      <c r="X108" s="868"/>
      <c r="Y108" s="868"/>
      <c r="Z108" s="868"/>
      <c r="AA108" s="868"/>
      <c r="AB108" s="868"/>
      <c r="AC108" s="868"/>
      <c r="AD108" s="868"/>
      <c r="AE108" s="868"/>
      <c r="AF108" s="868"/>
      <c r="AG108" s="868"/>
      <c r="AH108" s="868"/>
      <c r="AI108" s="868"/>
    </row>
    <row r="109" spans="1:35" s="761" customFormat="1" ht="15" hidden="1" x14ac:dyDescent="0.25">
      <c r="A109" s="868"/>
      <c r="B109" s="868"/>
      <c r="C109" s="868"/>
      <c r="D109" s="868"/>
      <c r="E109" s="868"/>
      <c r="F109" s="868"/>
      <c r="G109" s="868"/>
      <c r="H109" s="868"/>
      <c r="I109" s="868"/>
      <c r="J109" s="868"/>
      <c r="K109" s="868"/>
      <c r="L109" s="868"/>
      <c r="M109" s="868"/>
      <c r="N109" s="868"/>
      <c r="O109" s="868"/>
      <c r="P109" s="868"/>
      <c r="Q109" s="868"/>
      <c r="R109" s="872"/>
      <c r="S109" s="872"/>
      <c r="T109" s="872"/>
      <c r="U109" s="872"/>
      <c r="V109" s="868"/>
      <c r="W109" s="868"/>
      <c r="X109" s="868"/>
      <c r="Y109" s="868"/>
      <c r="Z109" s="868"/>
      <c r="AA109" s="868"/>
      <c r="AB109" s="868"/>
      <c r="AC109" s="868"/>
      <c r="AD109" s="868"/>
      <c r="AE109" s="868"/>
      <c r="AF109" s="868"/>
      <c r="AG109" s="868"/>
      <c r="AH109" s="868"/>
      <c r="AI109" s="868"/>
    </row>
    <row r="110" spans="1:35" s="761" customFormat="1" ht="15" hidden="1" x14ac:dyDescent="0.25">
      <c r="A110" s="867" t="s">
        <v>17</v>
      </c>
      <c r="B110" s="867"/>
      <c r="C110" s="867"/>
      <c r="D110" s="867"/>
      <c r="E110" s="867"/>
      <c r="F110" s="867"/>
      <c r="G110" s="867"/>
      <c r="H110" s="867"/>
      <c r="I110" s="867"/>
      <c r="J110" s="867"/>
      <c r="K110" s="867"/>
      <c r="L110" s="867"/>
      <c r="M110" s="867"/>
      <c r="N110" s="867"/>
      <c r="O110" s="867"/>
      <c r="P110" s="867"/>
      <c r="Q110" s="867"/>
      <c r="R110" s="873"/>
      <c r="S110" s="873"/>
      <c r="T110" s="873"/>
      <c r="U110" s="873"/>
      <c r="V110" s="867"/>
      <c r="W110" s="867"/>
      <c r="X110" s="867"/>
      <c r="Y110" s="867"/>
      <c r="Z110" s="867"/>
      <c r="AA110" s="867"/>
      <c r="AB110" s="867"/>
      <c r="AC110" s="867"/>
      <c r="AD110" s="867"/>
      <c r="AE110" s="867"/>
      <c r="AF110" s="867"/>
      <c r="AG110" s="867"/>
      <c r="AH110" s="867"/>
      <c r="AI110" s="868"/>
    </row>
    <row r="111" spans="1:35" s="761" customFormat="1" ht="30" hidden="1" x14ac:dyDescent="0.25">
      <c r="A111" s="869" t="s">
        <v>137</v>
      </c>
      <c r="B111" s="870" t="s">
        <v>140</v>
      </c>
      <c r="C111" s="870" t="s">
        <v>198</v>
      </c>
      <c r="D111" s="870" t="s">
        <v>199</v>
      </c>
      <c r="E111" s="870" t="s">
        <v>200</v>
      </c>
      <c r="F111" s="870" t="s">
        <v>201</v>
      </c>
      <c r="G111" s="870" t="s">
        <v>202</v>
      </c>
      <c r="H111" s="870" t="s">
        <v>203</v>
      </c>
      <c r="I111" s="870" t="s">
        <v>204</v>
      </c>
      <c r="J111" s="870" t="s">
        <v>205</v>
      </c>
      <c r="K111" s="870" t="s">
        <v>206</v>
      </c>
      <c r="L111" s="870" t="s">
        <v>207</v>
      </c>
      <c r="M111" s="870" t="s">
        <v>208</v>
      </c>
      <c r="N111" s="870" t="s">
        <v>209</v>
      </c>
      <c r="O111" s="870" t="s">
        <v>210</v>
      </c>
      <c r="P111" s="870" t="s">
        <v>211</v>
      </c>
      <c r="Q111" s="870" t="s">
        <v>212</v>
      </c>
      <c r="R111" s="871" t="s">
        <v>213</v>
      </c>
      <c r="S111" s="871" t="s">
        <v>214</v>
      </c>
      <c r="T111" s="871" t="s">
        <v>215</v>
      </c>
      <c r="U111" s="871" t="s">
        <v>216</v>
      </c>
      <c r="V111" s="870" t="s">
        <v>217</v>
      </c>
      <c r="W111" s="870" t="s">
        <v>218</v>
      </c>
      <c r="X111" s="870" t="s">
        <v>219</v>
      </c>
      <c r="Y111" s="870" t="s">
        <v>220</v>
      </c>
      <c r="Z111" s="870" t="s">
        <v>221</v>
      </c>
      <c r="AA111" s="870" t="s">
        <v>222</v>
      </c>
      <c r="AB111" s="870" t="s">
        <v>223</v>
      </c>
      <c r="AC111" s="870" t="s">
        <v>224</v>
      </c>
      <c r="AD111" s="870" t="s">
        <v>225</v>
      </c>
      <c r="AE111" s="870" t="s">
        <v>226</v>
      </c>
      <c r="AF111" s="870" t="s">
        <v>227</v>
      </c>
      <c r="AG111" s="870" t="s">
        <v>20</v>
      </c>
      <c r="AH111" s="870" t="s">
        <v>141</v>
      </c>
      <c r="AI111" s="866"/>
    </row>
    <row r="112" spans="1:35" s="761" customFormat="1" hidden="1" x14ac:dyDescent="0.2">
      <c r="A112" s="874" t="s">
        <v>228</v>
      </c>
      <c r="B112" s="875">
        <v>0</v>
      </c>
      <c r="C112" s="875">
        <v>347618125</v>
      </c>
      <c r="D112" s="875">
        <v>371872796</v>
      </c>
      <c r="E112" s="875">
        <v>442228480</v>
      </c>
      <c r="F112" s="875">
        <v>469968269</v>
      </c>
      <c r="G112" s="875">
        <v>429175969</v>
      </c>
      <c r="H112" s="875">
        <v>470112089</v>
      </c>
      <c r="I112" s="875">
        <v>642897036</v>
      </c>
      <c r="J112" s="875">
        <v>798188026</v>
      </c>
      <c r="K112" s="875">
        <v>821714475</v>
      </c>
      <c r="L112" s="875">
        <v>779351165</v>
      </c>
      <c r="M112" s="875">
        <v>668990975</v>
      </c>
      <c r="N112" s="875">
        <v>-317029241</v>
      </c>
      <c r="O112" s="875">
        <v>35182970</v>
      </c>
      <c r="P112" s="875">
        <v>71802</v>
      </c>
      <c r="Q112" s="875">
        <v>-293</v>
      </c>
      <c r="R112" s="879">
        <v>-1</v>
      </c>
      <c r="S112" s="879">
        <v>0</v>
      </c>
      <c r="T112" s="879">
        <v>0</v>
      </c>
      <c r="U112" s="879">
        <v>0</v>
      </c>
      <c r="V112" s="875">
        <v>0</v>
      </c>
      <c r="W112" s="875">
        <v>0</v>
      </c>
      <c r="X112" s="875">
        <v>0</v>
      </c>
      <c r="Y112" s="875">
        <v>0</v>
      </c>
      <c r="Z112" s="875">
        <v>0</v>
      </c>
      <c r="AA112" s="875">
        <v>0</v>
      </c>
      <c r="AB112" s="875">
        <v>0</v>
      </c>
      <c r="AC112" s="875">
        <v>0</v>
      </c>
      <c r="AD112" s="875">
        <v>0</v>
      </c>
      <c r="AE112" s="875">
        <v>0</v>
      </c>
      <c r="AF112" s="875">
        <v>0</v>
      </c>
      <c r="AG112" s="875">
        <v>5960342642</v>
      </c>
      <c r="AH112" s="875">
        <v>5960342642</v>
      </c>
      <c r="AI112" s="876"/>
    </row>
    <row r="113" spans="1:35" s="761" customFormat="1" hidden="1" x14ac:dyDescent="0.2">
      <c r="A113" s="874" t="s">
        <v>229</v>
      </c>
      <c r="B113" s="875">
        <v>0</v>
      </c>
      <c r="C113" s="875">
        <v>0</v>
      </c>
      <c r="D113" s="875">
        <v>0</v>
      </c>
      <c r="E113" s="875">
        <v>0</v>
      </c>
      <c r="F113" s="875">
        <v>0</v>
      </c>
      <c r="G113" s="875">
        <v>0</v>
      </c>
      <c r="H113" s="875">
        <v>0</v>
      </c>
      <c r="I113" s="875">
        <v>0</v>
      </c>
      <c r="J113" s="875">
        <v>0</v>
      </c>
      <c r="K113" s="875">
        <v>0</v>
      </c>
      <c r="L113" s="875">
        <v>0</v>
      </c>
      <c r="M113" s="875">
        <v>0</v>
      </c>
      <c r="N113" s="875">
        <v>0</v>
      </c>
      <c r="O113" s="875">
        <v>0</v>
      </c>
      <c r="P113" s="875">
        <v>0</v>
      </c>
      <c r="Q113" s="875">
        <v>56399881</v>
      </c>
      <c r="R113" s="879">
        <v>57104670</v>
      </c>
      <c r="S113" s="879">
        <v>0</v>
      </c>
      <c r="T113" s="879">
        <v>0</v>
      </c>
      <c r="U113" s="879">
        <v>0</v>
      </c>
      <c r="V113" s="875">
        <v>0</v>
      </c>
      <c r="W113" s="875">
        <v>0</v>
      </c>
      <c r="X113" s="875">
        <v>0</v>
      </c>
      <c r="Y113" s="875">
        <v>0</v>
      </c>
      <c r="Z113" s="875">
        <v>0</v>
      </c>
      <c r="AA113" s="875">
        <v>0</v>
      </c>
      <c r="AB113" s="875">
        <v>0</v>
      </c>
      <c r="AC113" s="875">
        <v>0</v>
      </c>
      <c r="AD113" s="875">
        <v>0</v>
      </c>
      <c r="AE113" s="875">
        <v>0</v>
      </c>
      <c r="AF113" s="875">
        <v>0</v>
      </c>
      <c r="AG113" s="875">
        <v>113504551</v>
      </c>
      <c r="AH113" s="875">
        <v>113504551</v>
      </c>
      <c r="AI113" s="876"/>
    </row>
    <row r="114" spans="1:35" s="761" customFormat="1" hidden="1" x14ac:dyDescent="0.2">
      <c r="A114" s="874" t="s">
        <v>230</v>
      </c>
      <c r="B114" s="875">
        <v>0</v>
      </c>
      <c r="C114" s="875">
        <v>181410518</v>
      </c>
      <c r="D114" s="875">
        <v>124350140</v>
      </c>
      <c r="E114" s="875">
        <v>126437701</v>
      </c>
      <c r="F114" s="875">
        <v>73584557</v>
      </c>
      <c r="G114" s="875">
        <v>65008962</v>
      </c>
      <c r="H114" s="875">
        <v>88531939</v>
      </c>
      <c r="I114" s="875">
        <v>133209295</v>
      </c>
      <c r="J114" s="875">
        <v>142947786</v>
      </c>
      <c r="K114" s="875">
        <v>283875171</v>
      </c>
      <c r="L114" s="875">
        <v>238660367</v>
      </c>
      <c r="M114" s="875">
        <v>114191726</v>
      </c>
      <c r="N114" s="875">
        <v>-100403375</v>
      </c>
      <c r="O114" s="875">
        <v>4156142</v>
      </c>
      <c r="P114" s="875">
        <v>127</v>
      </c>
      <c r="Q114" s="875">
        <v>-160</v>
      </c>
      <c r="R114" s="879">
        <v>-2</v>
      </c>
      <c r="S114" s="879">
        <v>0</v>
      </c>
      <c r="T114" s="879">
        <v>0</v>
      </c>
      <c r="U114" s="879">
        <v>0</v>
      </c>
      <c r="V114" s="875">
        <v>0</v>
      </c>
      <c r="W114" s="875">
        <v>0</v>
      </c>
      <c r="X114" s="875">
        <v>0</v>
      </c>
      <c r="Y114" s="875">
        <v>0</v>
      </c>
      <c r="Z114" s="875">
        <v>0</v>
      </c>
      <c r="AA114" s="875">
        <v>0</v>
      </c>
      <c r="AB114" s="875">
        <v>0</v>
      </c>
      <c r="AC114" s="875">
        <v>0</v>
      </c>
      <c r="AD114" s="875">
        <v>0</v>
      </c>
      <c r="AE114" s="875">
        <v>0</v>
      </c>
      <c r="AF114" s="875">
        <v>0</v>
      </c>
      <c r="AG114" s="875">
        <v>1475960894</v>
      </c>
      <c r="AH114" s="875">
        <v>1475960894</v>
      </c>
      <c r="AI114" s="876"/>
    </row>
    <row r="115" spans="1:35" s="761" customFormat="1" hidden="1" x14ac:dyDescent="0.2">
      <c r="A115" s="874" t="s">
        <v>231</v>
      </c>
      <c r="B115" s="875">
        <v>0</v>
      </c>
      <c r="C115" s="875">
        <v>-3026</v>
      </c>
      <c r="D115" s="875">
        <v>-13565</v>
      </c>
      <c r="E115" s="875">
        <v>-65589</v>
      </c>
      <c r="F115" s="875">
        <v>-15165</v>
      </c>
      <c r="G115" s="875">
        <v>3650</v>
      </c>
      <c r="H115" s="875">
        <v>384</v>
      </c>
      <c r="I115" s="875">
        <v>-138818</v>
      </c>
      <c r="J115" s="875">
        <v>460755</v>
      </c>
      <c r="K115" s="875">
        <v>4902302</v>
      </c>
      <c r="L115" s="875">
        <v>135255023</v>
      </c>
      <c r="M115" s="875">
        <v>969305536</v>
      </c>
      <c r="N115" s="875">
        <v>2068300104</v>
      </c>
      <c r="O115" s="875">
        <v>3314947827</v>
      </c>
      <c r="P115" s="875">
        <v>4870659462</v>
      </c>
      <c r="Q115" s="875">
        <v>4475821683</v>
      </c>
      <c r="R115" s="879">
        <v>3763977409</v>
      </c>
      <c r="S115" s="879">
        <v>4255851140</v>
      </c>
      <c r="T115" s="879">
        <v>5066970018</v>
      </c>
      <c r="U115" s="879">
        <v>2828719685</v>
      </c>
      <c r="V115" s="875">
        <v>0</v>
      </c>
      <c r="W115" s="875">
        <v>0</v>
      </c>
      <c r="X115" s="875">
        <v>0</v>
      </c>
      <c r="Y115" s="875">
        <v>0</v>
      </c>
      <c r="Z115" s="875">
        <v>0</v>
      </c>
      <c r="AA115" s="875">
        <v>0</v>
      </c>
      <c r="AB115" s="875">
        <v>0</v>
      </c>
      <c r="AC115" s="875">
        <v>0</v>
      </c>
      <c r="AD115" s="875">
        <v>0</v>
      </c>
      <c r="AE115" s="875">
        <v>0</v>
      </c>
      <c r="AF115" s="875">
        <v>0</v>
      </c>
      <c r="AG115" s="875">
        <v>31754938815</v>
      </c>
      <c r="AH115" s="875">
        <v>31754938815</v>
      </c>
      <c r="AI115" s="876"/>
    </row>
    <row r="116" spans="1:35" s="761" customFormat="1" hidden="1" x14ac:dyDescent="0.2">
      <c r="A116" s="874" t="s">
        <v>232</v>
      </c>
      <c r="B116" s="875">
        <v>0</v>
      </c>
      <c r="C116" s="875">
        <v>0</v>
      </c>
      <c r="D116" s="875">
        <v>0</v>
      </c>
      <c r="E116" s="875">
        <v>0</v>
      </c>
      <c r="F116" s="875">
        <v>0</v>
      </c>
      <c r="G116" s="875">
        <v>0</v>
      </c>
      <c r="H116" s="875">
        <v>0</v>
      </c>
      <c r="I116" s="875">
        <v>0</v>
      </c>
      <c r="J116" s="875">
        <v>0</v>
      </c>
      <c r="K116" s="875">
        <v>0</v>
      </c>
      <c r="L116" s="875">
        <v>0</v>
      </c>
      <c r="M116" s="875">
        <v>148524535</v>
      </c>
      <c r="N116" s="875">
        <v>152388296</v>
      </c>
      <c r="O116" s="875">
        <v>75725378</v>
      </c>
      <c r="P116" s="875">
        <v>67557577</v>
      </c>
      <c r="Q116" s="875">
        <v>67998746</v>
      </c>
      <c r="R116" s="879">
        <v>1</v>
      </c>
      <c r="S116" s="879">
        <v>0</v>
      </c>
      <c r="T116" s="879">
        <v>0</v>
      </c>
      <c r="U116" s="879">
        <v>0</v>
      </c>
      <c r="V116" s="875">
        <v>0</v>
      </c>
      <c r="W116" s="875">
        <v>0</v>
      </c>
      <c r="X116" s="875">
        <v>0</v>
      </c>
      <c r="Y116" s="875">
        <v>0</v>
      </c>
      <c r="Z116" s="875">
        <v>0</v>
      </c>
      <c r="AA116" s="875">
        <v>0</v>
      </c>
      <c r="AB116" s="875">
        <v>0</v>
      </c>
      <c r="AC116" s="875">
        <v>0</v>
      </c>
      <c r="AD116" s="875">
        <v>0</v>
      </c>
      <c r="AE116" s="875">
        <v>0</v>
      </c>
      <c r="AF116" s="875">
        <v>0</v>
      </c>
      <c r="AG116" s="875">
        <v>512194533</v>
      </c>
      <c r="AH116" s="875">
        <v>512194533</v>
      </c>
      <c r="AI116" s="876"/>
    </row>
    <row r="117" spans="1:35" s="761" customFormat="1" hidden="1" x14ac:dyDescent="0.2">
      <c r="A117" s="874" t="s">
        <v>233</v>
      </c>
      <c r="B117" s="875">
        <v>0</v>
      </c>
      <c r="C117" s="875">
        <v>428670837</v>
      </c>
      <c r="D117" s="875">
        <v>455058638</v>
      </c>
      <c r="E117" s="875">
        <v>510151541</v>
      </c>
      <c r="F117" s="875">
        <v>443727145</v>
      </c>
      <c r="G117" s="875">
        <v>380857919</v>
      </c>
      <c r="H117" s="875">
        <v>459458694</v>
      </c>
      <c r="I117" s="875">
        <v>632450485</v>
      </c>
      <c r="J117" s="875">
        <v>680762842</v>
      </c>
      <c r="K117" s="875">
        <v>679203213</v>
      </c>
      <c r="L117" s="875">
        <v>517847341</v>
      </c>
      <c r="M117" s="875">
        <v>609128154</v>
      </c>
      <c r="N117" s="875">
        <v>-479099178</v>
      </c>
      <c r="O117" s="875">
        <v>25655128</v>
      </c>
      <c r="P117" s="875">
        <v>-255</v>
      </c>
      <c r="Q117" s="875">
        <v>-109</v>
      </c>
      <c r="R117" s="879">
        <v>4</v>
      </c>
      <c r="S117" s="879">
        <v>0</v>
      </c>
      <c r="T117" s="879">
        <v>0</v>
      </c>
      <c r="U117" s="879">
        <v>0</v>
      </c>
      <c r="V117" s="875">
        <v>0</v>
      </c>
      <c r="W117" s="875">
        <v>0</v>
      </c>
      <c r="X117" s="875">
        <v>0</v>
      </c>
      <c r="Y117" s="875">
        <v>0</v>
      </c>
      <c r="Z117" s="875">
        <v>0</v>
      </c>
      <c r="AA117" s="875">
        <v>0</v>
      </c>
      <c r="AB117" s="875">
        <v>0</v>
      </c>
      <c r="AC117" s="875">
        <v>0</v>
      </c>
      <c r="AD117" s="875">
        <v>0</v>
      </c>
      <c r="AE117" s="875">
        <v>0</v>
      </c>
      <c r="AF117" s="875">
        <v>0</v>
      </c>
      <c r="AG117" s="875">
        <v>5343872399</v>
      </c>
      <c r="AH117" s="875">
        <v>5343872399</v>
      </c>
      <c r="AI117" s="876"/>
    </row>
    <row r="118" spans="1:35" s="761" customFormat="1" ht="15" hidden="1" x14ac:dyDescent="0.25">
      <c r="A118" s="877" t="s">
        <v>20</v>
      </c>
      <c r="B118" s="878">
        <v>0</v>
      </c>
      <c r="C118" s="878">
        <v>957696454</v>
      </c>
      <c r="D118" s="878">
        <v>951268009</v>
      </c>
      <c r="E118" s="878">
        <v>1078752133</v>
      </c>
      <c r="F118" s="878">
        <v>987264806</v>
      </c>
      <c r="G118" s="878">
        <v>875046500</v>
      </c>
      <c r="H118" s="878">
        <v>1018103106</v>
      </c>
      <c r="I118" s="878">
        <v>1408417998</v>
      </c>
      <c r="J118" s="878">
        <v>1622359409</v>
      </c>
      <c r="K118" s="878">
        <v>1789695161</v>
      </c>
      <c r="L118" s="878">
        <v>1671113896</v>
      </c>
      <c r="M118" s="878">
        <v>2510140926</v>
      </c>
      <c r="N118" s="878">
        <v>1324156606</v>
      </c>
      <c r="O118" s="878">
        <v>3455667445</v>
      </c>
      <c r="P118" s="878">
        <v>4938288713</v>
      </c>
      <c r="Q118" s="878">
        <v>4600219748</v>
      </c>
      <c r="R118" s="880">
        <v>3821082081</v>
      </c>
      <c r="S118" s="880">
        <v>4255851140</v>
      </c>
      <c r="T118" s="880">
        <v>5066970018</v>
      </c>
      <c r="U118" s="880">
        <v>2828719685</v>
      </c>
      <c r="V118" s="878">
        <v>0</v>
      </c>
      <c r="W118" s="878">
        <v>0</v>
      </c>
      <c r="X118" s="878">
        <v>0</v>
      </c>
      <c r="Y118" s="878">
        <v>0</v>
      </c>
      <c r="Z118" s="878">
        <v>0</v>
      </c>
      <c r="AA118" s="878">
        <v>0</v>
      </c>
      <c r="AB118" s="878">
        <v>0</v>
      </c>
      <c r="AC118" s="878">
        <v>0</v>
      </c>
      <c r="AD118" s="878">
        <v>0</v>
      </c>
      <c r="AE118" s="878">
        <v>0</v>
      </c>
      <c r="AF118" s="878">
        <v>0</v>
      </c>
      <c r="AG118" s="878">
        <v>45160813834</v>
      </c>
      <c r="AH118" s="878">
        <v>45160813834</v>
      </c>
      <c r="AI118" s="868"/>
    </row>
    <row r="119" spans="1:35" s="761" customFormat="1" hidden="1" x14ac:dyDescent="0.2">
      <c r="A119" s="763"/>
      <c r="B119" s="764"/>
      <c r="C119" s="764"/>
      <c r="D119" s="764"/>
      <c r="E119" s="764"/>
      <c r="F119" s="764"/>
      <c r="G119" s="764"/>
      <c r="H119" s="764"/>
      <c r="I119" s="764"/>
      <c r="J119" s="764"/>
      <c r="K119" s="764"/>
      <c r="L119" s="764"/>
      <c r="M119" s="764"/>
      <c r="N119" s="764"/>
      <c r="O119" s="764"/>
      <c r="P119" s="764"/>
      <c r="Q119" s="764"/>
      <c r="R119" s="764"/>
      <c r="S119" s="764"/>
      <c r="T119" s="764"/>
      <c r="U119" s="764"/>
      <c r="V119" s="764"/>
      <c r="W119" s="764"/>
      <c r="X119" s="764"/>
      <c r="Y119" s="764"/>
      <c r="Z119" s="764"/>
      <c r="AA119" s="764"/>
      <c r="AB119" s="764"/>
      <c r="AC119" s="764"/>
      <c r="AD119" s="764"/>
      <c r="AE119" s="764"/>
      <c r="AF119" s="764"/>
      <c r="AG119" s="764"/>
      <c r="AH119" s="764"/>
    </row>
    <row r="120" spans="1:35" s="761" customFormat="1" hidden="1" x14ac:dyDescent="0.2">
      <c r="A120" s="763"/>
      <c r="B120" s="764"/>
      <c r="C120" s="764"/>
      <c r="D120" s="764"/>
      <c r="E120" s="764"/>
      <c r="F120" s="764"/>
      <c r="G120" s="764"/>
      <c r="H120" s="764"/>
      <c r="I120" s="764"/>
      <c r="J120" s="764"/>
      <c r="K120" s="764"/>
      <c r="L120" s="764"/>
      <c r="M120" s="764"/>
      <c r="N120" s="764"/>
      <c r="O120" s="764"/>
      <c r="P120" s="764"/>
      <c r="Q120" s="764"/>
      <c r="R120" s="764"/>
      <c r="S120" s="764"/>
      <c r="T120" s="764"/>
      <c r="U120" s="764"/>
      <c r="V120" s="764"/>
      <c r="W120" s="764"/>
      <c r="X120" s="764"/>
      <c r="Y120" s="764"/>
      <c r="Z120" s="764"/>
      <c r="AA120" s="764"/>
      <c r="AB120" s="764"/>
      <c r="AC120" s="764"/>
      <c r="AD120" s="764"/>
      <c r="AE120" s="764"/>
      <c r="AF120" s="764"/>
      <c r="AG120" s="764"/>
      <c r="AH120" s="764"/>
    </row>
    <row r="121" spans="1:35" s="761" customFormat="1" hidden="1" x14ac:dyDescent="0.2">
      <c r="A121" s="763"/>
      <c r="B121" s="764"/>
      <c r="C121" s="764"/>
      <c r="D121" s="764"/>
      <c r="E121" s="764"/>
      <c r="F121" s="764"/>
      <c r="G121" s="764"/>
      <c r="H121" s="764"/>
      <c r="I121" s="764"/>
      <c r="J121" s="764"/>
      <c r="K121" s="764"/>
      <c r="L121" s="764"/>
      <c r="M121" s="764"/>
      <c r="N121" s="764"/>
      <c r="O121" s="764"/>
      <c r="P121" s="764"/>
      <c r="Q121" s="764"/>
      <c r="R121" s="764"/>
      <c r="S121" s="764"/>
      <c r="T121" s="764"/>
      <c r="U121" s="764"/>
      <c r="V121" s="764"/>
      <c r="W121" s="764"/>
      <c r="X121" s="764"/>
      <c r="Y121" s="764"/>
      <c r="Z121" s="764"/>
      <c r="AA121" s="764"/>
      <c r="AB121" s="764"/>
      <c r="AC121" s="764"/>
      <c r="AD121" s="764"/>
      <c r="AE121" s="764"/>
      <c r="AF121" s="764"/>
      <c r="AG121" s="764"/>
      <c r="AH121" s="764"/>
    </row>
    <row r="122" spans="1:35" s="761" customFormat="1" hidden="1" x14ac:dyDescent="0.2">
      <c r="A122" s="763"/>
      <c r="B122" s="764"/>
      <c r="C122" s="764"/>
      <c r="D122" s="764"/>
      <c r="E122" s="764"/>
      <c r="F122" s="764"/>
      <c r="G122" s="764"/>
      <c r="H122" s="764"/>
      <c r="I122" s="764"/>
      <c r="J122" s="764"/>
      <c r="K122" s="764"/>
      <c r="L122" s="764"/>
      <c r="M122" s="764"/>
      <c r="N122" s="764"/>
      <c r="O122" s="764"/>
      <c r="P122" s="764"/>
      <c r="Q122" s="764"/>
      <c r="R122" s="764"/>
      <c r="S122" s="764"/>
      <c r="T122" s="764"/>
      <c r="U122" s="764"/>
      <c r="V122" s="764"/>
      <c r="W122" s="764"/>
      <c r="X122" s="764"/>
      <c r="Y122" s="764"/>
      <c r="Z122" s="764"/>
      <c r="AA122" s="764"/>
      <c r="AB122" s="764"/>
      <c r="AC122" s="764"/>
      <c r="AD122" s="764"/>
      <c r="AE122" s="764"/>
      <c r="AF122" s="764"/>
      <c r="AG122" s="764"/>
      <c r="AH122" s="764"/>
    </row>
    <row r="123" spans="1:35" s="761" customFormat="1" hidden="1" x14ac:dyDescent="0.2">
      <c r="A123" s="763"/>
      <c r="B123" s="764"/>
      <c r="C123" s="764"/>
      <c r="D123" s="764"/>
      <c r="E123" s="764"/>
      <c r="F123" s="764"/>
      <c r="G123" s="764"/>
      <c r="H123" s="764"/>
      <c r="I123" s="764"/>
      <c r="J123" s="764"/>
      <c r="K123" s="764"/>
      <c r="L123" s="764"/>
      <c r="M123" s="764"/>
      <c r="N123" s="764"/>
      <c r="O123" s="764"/>
      <c r="P123" s="764"/>
      <c r="Q123" s="764"/>
      <c r="R123" s="764"/>
      <c r="S123" s="764"/>
      <c r="T123" s="764"/>
      <c r="U123" s="764"/>
      <c r="V123" s="764"/>
      <c r="W123" s="764"/>
      <c r="X123" s="764"/>
      <c r="Y123" s="764"/>
      <c r="Z123" s="764"/>
      <c r="AA123" s="764"/>
      <c r="AB123" s="764"/>
      <c r="AC123" s="764"/>
      <c r="AD123" s="764"/>
      <c r="AE123" s="764"/>
      <c r="AF123" s="764"/>
      <c r="AG123" s="764"/>
      <c r="AH123" s="764"/>
    </row>
    <row r="124" spans="1:35" s="761" customFormat="1" hidden="1" x14ac:dyDescent="0.2">
      <c r="A124" s="763"/>
      <c r="B124" s="764"/>
      <c r="C124" s="764"/>
      <c r="D124" s="764"/>
      <c r="E124" s="764"/>
      <c r="F124" s="764"/>
      <c r="G124" s="764"/>
      <c r="H124" s="764"/>
      <c r="I124" s="764"/>
      <c r="J124" s="764"/>
      <c r="K124" s="764"/>
      <c r="L124" s="764"/>
      <c r="M124" s="764"/>
      <c r="N124" s="764"/>
      <c r="O124" s="764"/>
      <c r="P124" s="764"/>
      <c r="Q124" s="764"/>
      <c r="R124" s="764"/>
      <c r="S124" s="764"/>
      <c r="T124" s="764"/>
      <c r="U124" s="764"/>
      <c r="V124" s="764"/>
      <c r="W124" s="764"/>
      <c r="X124" s="764"/>
      <c r="Y124" s="764"/>
      <c r="Z124" s="764"/>
      <c r="AA124" s="764"/>
      <c r="AB124" s="764"/>
      <c r="AC124" s="764"/>
      <c r="AD124" s="764"/>
      <c r="AE124" s="764"/>
      <c r="AF124" s="764"/>
      <c r="AG124" s="764"/>
      <c r="AH124" s="764"/>
    </row>
    <row r="125" spans="1:35" s="761" customFormat="1" hidden="1" x14ac:dyDescent="0.2">
      <c r="A125" s="763"/>
      <c r="B125" s="764"/>
      <c r="C125" s="764"/>
      <c r="D125" s="764"/>
      <c r="E125" s="764"/>
      <c r="F125" s="764"/>
      <c r="G125" s="764"/>
      <c r="H125" s="764"/>
      <c r="I125" s="764"/>
      <c r="J125" s="764"/>
      <c r="K125" s="764"/>
      <c r="L125" s="764"/>
      <c r="M125" s="764"/>
      <c r="N125" s="764"/>
      <c r="O125" s="764"/>
      <c r="P125" s="764"/>
      <c r="Q125" s="764"/>
      <c r="R125" s="764"/>
      <c r="S125" s="764"/>
      <c r="T125" s="764"/>
      <c r="U125" s="764"/>
      <c r="V125" s="764"/>
      <c r="W125" s="764"/>
      <c r="X125" s="764"/>
      <c r="Y125" s="764"/>
      <c r="Z125" s="764"/>
      <c r="AA125" s="764"/>
      <c r="AB125" s="764"/>
      <c r="AC125" s="764"/>
      <c r="AD125" s="764"/>
      <c r="AE125" s="764"/>
      <c r="AF125" s="764"/>
      <c r="AG125" s="764"/>
      <c r="AH125" s="764"/>
    </row>
    <row r="126" spans="1:35" s="761" customFormat="1" hidden="1" x14ac:dyDescent="0.2">
      <c r="A126" s="763"/>
      <c r="B126" s="764"/>
      <c r="C126" s="764"/>
      <c r="D126" s="764"/>
      <c r="E126" s="764"/>
      <c r="F126" s="764"/>
      <c r="G126" s="764"/>
      <c r="H126" s="764"/>
      <c r="I126" s="764"/>
      <c r="J126" s="764"/>
      <c r="K126" s="764"/>
      <c r="L126" s="764"/>
      <c r="M126" s="764"/>
      <c r="N126" s="764"/>
      <c r="O126" s="764"/>
      <c r="P126" s="764"/>
      <c r="Q126" s="764"/>
      <c r="R126" s="764"/>
      <c r="S126" s="764"/>
      <c r="T126" s="764"/>
      <c r="U126" s="764"/>
      <c r="V126" s="764"/>
      <c r="W126" s="764"/>
      <c r="X126" s="764"/>
      <c r="Y126" s="764"/>
      <c r="Z126" s="764"/>
      <c r="AA126" s="764"/>
      <c r="AB126" s="764"/>
      <c r="AC126" s="764"/>
      <c r="AD126" s="764"/>
      <c r="AE126" s="764"/>
      <c r="AF126" s="764"/>
      <c r="AG126" s="764"/>
      <c r="AH126" s="764"/>
    </row>
    <row r="127" spans="1:35" s="761" customFormat="1" hidden="1" x14ac:dyDescent="0.2">
      <c r="A127" s="763"/>
      <c r="B127" s="764"/>
      <c r="C127" s="764"/>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4"/>
      <c r="AA127" s="764"/>
      <c r="AB127" s="764"/>
      <c r="AC127" s="764"/>
      <c r="AD127" s="764"/>
      <c r="AE127" s="764"/>
      <c r="AF127" s="764"/>
      <c r="AG127" s="764"/>
      <c r="AH127" s="764"/>
    </row>
    <row r="128" spans="1:35" s="761" customFormat="1" hidden="1" x14ac:dyDescent="0.2">
      <c r="A128" s="763"/>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4"/>
      <c r="X128" s="764"/>
      <c r="Y128" s="764"/>
      <c r="Z128" s="764"/>
      <c r="AA128" s="764"/>
      <c r="AB128" s="764"/>
      <c r="AC128" s="764"/>
      <c r="AD128" s="764"/>
      <c r="AE128" s="764"/>
      <c r="AF128" s="764"/>
      <c r="AG128" s="764"/>
      <c r="AH128" s="764"/>
    </row>
    <row r="129" spans="1:34" s="761" customFormat="1" hidden="1" x14ac:dyDescent="0.2">
      <c r="A129" s="763"/>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4"/>
      <c r="X129" s="764"/>
      <c r="Y129" s="764"/>
      <c r="Z129" s="764"/>
      <c r="AA129" s="764"/>
      <c r="AB129" s="764"/>
      <c r="AC129" s="764"/>
      <c r="AD129" s="764"/>
      <c r="AE129" s="764"/>
      <c r="AF129" s="764"/>
      <c r="AG129" s="764"/>
      <c r="AH129" s="764"/>
    </row>
    <row r="130" spans="1:34" s="761" customFormat="1" hidden="1" x14ac:dyDescent="0.2">
      <c r="A130" s="763"/>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4"/>
      <c r="X130" s="764"/>
      <c r="Y130" s="764"/>
      <c r="Z130" s="764"/>
      <c r="AA130" s="764"/>
      <c r="AB130" s="764"/>
      <c r="AC130" s="764"/>
      <c r="AD130" s="764"/>
      <c r="AE130" s="764"/>
      <c r="AF130" s="764"/>
      <c r="AG130" s="764"/>
      <c r="AH130" s="764"/>
    </row>
    <row r="131" spans="1:34" s="761" customFormat="1" hidden="1" x14ac:dyDescent="0.2">
      <c r="A131" s="763"/>
      <c r="B131" s="764"/>
      <c r="C131" s="764"/>
      <c r="D131" s="764"/>
      <c r="E131" s="764"/>
      <c r="F131" s="764"/>
      <c r="G131" s="764"/>
      <c r="H131" s="764"/>
      <c r="I131" s="764"/>
      <c r="J131" s="764"/>
      <c r="K131" s="764"/>
      <c r="L131" s="764"/>
      <c r="M131" s="764"/>
      <c r="N131" s="764"/>
      <c r="O131" s="764"/>
      <c r="P131" s="764"/>
      <c r="Q131" s="764"/>
      <c r="R131" s="764"/>
      <c r="S131" s="764"/>
      <c r="T131" s="764"/>
      <c r="U131" s="764"/>
      <c r="V131" s="764"/>
      <c r="W131" s="764"/>
      <c r="X131" s="764"/>
      <c r="Y131" s="764"/>
      <c r="Z131" s="764"/>
      <c r="AA131" s="764"/>
      <c r="AB131" s="764"/>
      <c r="AC131" s="764"/>
      <c r="AD131" s="764"/>
      <c r="AE131" s="764"/>
      <c r="AF131" s="764"/>
      <c r="AG131" s="764"/>
      <c r="AH131" s="764"/>
    </row>
    <row r="132" spans="1:34" s="761" customFormat="1" hidden="1" x14ac:dyDescent="0.2">
      <c r="A132" s="763"/>
      <c r="B132" s="764"/>
      <c r="C132" s="764"/>
      <c r="D132" s="764"/>
      <c r="E132" s="764"/>
      <c r="F132" s="764"/>
      <c r="G132" s="764"/>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row>
    <row r="133" spans="1:34" s="761" customFormat="1" hidden="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64"/>
      <c r="W133" s="764"/>
      <c r="X133" s="764"/>
      <c r="Y133" s="764"/>
      <c r="Z133" s="764"/>
      <c r="AA133" s="764"/>
      <c r="AB133" s="764"/>
      <c r="AC133" s="764"/>
      <c r="AD133" s="764"/>
      <c r="AE133" s="764"/>
      <c r="AF133" s="764"/>
      <c r="AG133" s="764"/>
      <c r="AH133" s="764"/>
    </row>
    <row r="134" spans="1:34" s="761" customFormat="1" hidden="1" x14ac:dyDescent="0.2">
      <c r="A134" s="763"/>
      <c r="B134" s="764"/>
      <c r="C134" s="764"/>
      <c r="D134" s="764"/>
      <c r="E134" s="764"/>
      <c r="F134" s="764"/>
      <c r="G134" s="764"/>
      <c r="H134" s="764"/>
      <c r="I134" s="764"/>
      <c r="J134" s="764"/>
      <c r="K134" s="764"/>
      <c r="L134" s="764"/>
      <c r="M134" s="764"/>
      <c r="N134" s="764"/>
      <c r="O134" s="764"/>
      <c r="P134" s="764"/>
      <c r="Q134" s="764"/>
      <c r="R134" s="764"/>
      <c r="S134" s="764"/>
      <c r="T134" s="764"/>
      <c r="U134" s="764"/>
      <c r="V134" s="764"/>
      <c r="W134" s="764"/>
      <c r="X134" s="764"/>
      <c r="Y134" s="764"/>
      <c r="Z134" s="764"/>
      <c r="AA134" s="764"/>
      <c r="AB134" s="764"/>
      <c r="AC134" s="764"/>
      <c r="AD134" s="764"/>
      <c r="AE134" s="764"/>
      <c r="AF134" s="764"/>
      <c r="AG134" s="764"/>
      <c r="AH134" s="764"/>
    </row>
    <row r="135" spans="1:34" s="761" customFormat="1" hidden="1" x14ac:dyDescent="0.2">
      <c r="A135" s="763"/>
      <c r="B135" s="764"/>
      <c r="C135" s="764"/>
      <c r="D135" s="764"/>
      <c r="E135" s="764"/>
      <c r="F135" s="764"/>
      <c r="G135" s="764"/>
      <c r="H135" s="764"/>
      <c r="I135" s="764"/>
      <c r="J135" s="764"/>
      <c r="K135" s="764"/>
      <c r="L135" s="764"/>
      <c r="M135" s="764"/>
      <c r="N135" s="764"/>
      <c r="O135" s="764"/>
      <c r="P135" s="764"/>
      <c r="Q135" s="764"/>
      <c r="R135" s="764"/>
      <c r="S135" s="764"/>
      <c r="T135" s="764"/>
      <c r="U135" s="764"/>
      <c r="V135" s="764"/>
      <c r="W135" s="764"/>
      <c r="X135" s="764"/>
      <c r="Y135" s="764"/>
      <c r="Z135" s="764"/>
      <c r="AA135" s="764"/>
      <c r="AB135" s="764"/>
      <c r="AC135" s="764"/>
      <c r="AD135" s="764"/>
      <c r="AE135" s="764"/>
      <c r="AF135" s="764"/>
      <c r="AG135" s="764"/>
      <c r="AH135" s="764"/>
    </row>
    <row r="136" spans="1:34" s="761" customFormat="1" hidden="1" x14ac:dyDescent="0.2">
      <c r="A136" s="763"/>
      <c r="B136" s="764"/>
      <c r="C136" s="764"/>
      <c r="D136" s="764"/>
      <c r="E136" s="764"/>
      <c r="F136" s="764"/>
      <c r="G136" s="764"/>
      <c r="H136" s="764"/>
      <c r="I136" s="764"/>
      <c r="J136" s="764"/>
      <c r="K136" s="764"/>
      <c r="L136" s="764"/>
      <c r="M136" s="764"/>
      <c r="N136" s="764"/>
      <c r="O136" s="764"/>
      <c r="P136" s="764"/>
      <c r="Q136" s="764"/>
      <c r="R136" s="764"/>
      <c r="S136" s="764"/>
      <c r="T136" s="764"/>
      <c r="U136" s="764"/>
      <c r="V136" s="764"/>
      <c r="W136" s="764"/>
      <c r="X136" s="764"/>
      <c r="Y136" s="764"/>
      <c r="Z136" s="764"/>
      <c r="AA136" s="764"/>
      <c r="AB136" s="764"/>
      <c r="AC136" s="764"/>
      <c r="AD136" s="764"/>
      <c r="AE136" s="764"/>
      <c r="AF136" s="764"/>
      <c r="AG136" s="764"/>
      <c r="AH136" s="764"/>
    </row>
    <row r="137" spans="1:34" s="761" customFormat="1" hidden="1" x14ac:dyDescent="0.2">
      <c r="A137" s="763"/>
      <c r="B137" s="764"/>
      <c r="C137" s="764"/>
      <c r="D137" s="764"/>
      <c r="E137" s="764"/>
      <c r="F137" s="764"/>
      <c r="G137" s="764"/>
      <c r="H137" s="764"/>
      <c r="I137" s="764"/>
      <c r="J137" s="764"/>
      <c r="K137" s="764"/>
      <c r="L137" s="764"/>
      <c r="M137" s="764"/>
      <c r="N137" s="764"/>
      <c r="O137" s="764"/>
      <c r="P137" s="764"/>
      <c r="Q137" s="764"/>
      <c r="R137" s="764"/>
      <c r="S137" s="764"/>
      <c r="T137" s="764"/>
      <c r="U137" s="764"/>
      <c r="V137" s="764"/>
      <c r="W137" s="764"/>
      <c r="X137" s="764"/>
      <c r="Y137" s="764"/>
      <c r="Z137" s="764"/>
      <c r="AA137" s="764"/>
      <c r="AB137" s="764"/>
      <c r="AC137" s="764"/>
      <c r="AD137" s="764"/>
      <c r="AE137" s="764"/>
      <c r="AF137" s="764"/>
      <c r="AG137" s="764"/>
      <c r="AH137" s="764"/>
    </row>
    <row r="138" spans="1:34" s="761" customFormat="1" hidden="1" x14ac:dyDescent="0.2">
      <c r="A138" s="763"/>
      <c r="B138" s="764"/>
      <c r="C138" s="764"/>
      <c r="D138" s="764"/>
      <c r="E138" s="764"/>
      <c r="F138" s="764"/>
      <c r="G138" s="764"/>
      <c r="H138" s="764"/>
      <c r="I138" s="764"/>
      <c r="J138" s="764"/>
      <c r="K138" s="764"/>
      <c r="L138" s="764"/>
      <c r="M138" s="764"/>
      <c r="N138" s="764"/>
      <c r="O138" s="764"/>
      <c r="P138" s="764"/>
      <c r="Q138" s="764"/>
      <c r="R138" s="764"/>
      <c r="S138" s="764"/>
      <c r="T138" s="764"/>
      <c r="U138" s="764"/>
      <c r="V138" s="764"/>
      <c r="W138" s="764"/>
      <c r="X138" s="764"/>
      <c r="Y138" s="764"/>
      <c r="Z138" s="764"/>
      <c r="AA138" s="764"/>
      <c r="AB138" s="764"/>
      <c r="AC138" s="764"/>
      <c r="AD138" s="764"/>
      <c r="AE138" s="764"/>
      <c r="AF138" s="764"/>
      <c r="AG138" s="764"/>
      <c r="AH138" s="764"/>
    </row>
    <row r="139" spans="1:34" s="761" customFormat="1" hidden="1" x14ac:dyDescent="0.2">
      <c r="A139" s="763"/>
      <c r="B139" s="764"/>
      <c r="C139" s="764"/>
      <c r="D139" s="764"/>
      <c r="E139" s="764"/>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4"/>
      <c r="AB139" s="764"/>
      <c r="AC139" s="764"/>
      <c r="AD139" s="764"/>
      <c r="AE139" s="764"/>
      <c r="AF139" s="764"/>
      <c r="AG139" s="764"/>
      <c r="AH139" s="764"/>
    </row>
    <row r="140" spans="1:34" s="761" customFormat="1" hidden="1" x14ac:dyDescent="0.2">
      <c r="A140" s="763"/>
      <c r="B140" s="764"/>
      <c r="C140" s="764"/>
      <c r="D140" s="764"/>
      <c r="E140" s="764"/>
      <c r="F140" s="764"/>
      <c r="G140" s="764"/>
      <c r="H140" s="764"/>
      <c r="I140" s="764"/>
      <c r="J140" s="764"/>
      <c r="K140" s="764"/>
      <c r="L140" s="764"/>
      <c r="M140" s="764"/>
      <c r="N140" s="764"/>
      <c r="O140" s="764"/>
      <c r="P140" s="764"/>
      <c r="Q140" s="764"/>
      <c r="R140" s="764"/>
      <c r="S140" s="764"/>
      <c r="T140" s="764"/>
      <c r="U140" s="764"/>
      <c r="V140" s="764"/>
      <c r="W140" s="764"/>
      <c r="X140" s="764"/>
      <c r="Y140" s="764"/>
      <c r="Z140" s="764"/>
      <c r="AA140" s="764"/>
      <c r="AB140" s="764"/>
      <c r="AC140" s="764"/>
      <c r="AD140" s="764"/>
      <c r="AE140" s="764"/>
      <c r="AF140" s="764"/>
      <c r="AG140" s="764"/>
      <c r="AH140" s="764"/>
    </row>
    <row r="141" spans="1:34" s="761" customFormat="1" hidden="1" x14ac:dyDescent="0.2">
      <c r="A141" s="763"/>
      <c r="B141" s="764"/>
      <c r="C141" s="764"/>
      <c r="D141" s="764"/>
      <c r="E141" s="764"/>
      <c r="F141" s="764"/>
      <c r="G141" s="764"/>
      <c r="H141" s="764"/>
      <c r="I141" s="764"/>
      <c r="J141" s="764"/>
      <c r="K141" s="764"/>
      <c r="L141" s="764"/>
      <c r="M141" s="764"/>
      <c r="N141" s="764"/>
      <c r="O141" s="764"/>
      <c r="P141" s="764"/>
      <c r="Q141" s="764"/>
      <c r="R141" s="764"/>
      <c r="S141" s="764"/>
      <c r="T141" s="764"/>
      <c r="U141" s="764"/>
      <c r="V141" s="764"/>
      <c r="W141" s="764"/>
      <c r="X141" s="764"/>
      <c r="Y141" s="764"/>
      <c r="Z141" s="764"/>
      <c r="AA141" s="764"/>
      <c r="AB141" s="764"/>
      <c r="AC141" s="764"/>
      <c r="AD141" s="764"/>
      <c r="AE141" s="764"/>
      <c r="AF141" s="764"/>
      <c r="AG141" s="764"/>
      <c r="AH141" s="764"/>
    </row>
    <row r="142" spans="1:34" s="761" customFormat="1" hidden="1" x14ac:dyDescent="0.2">
      <c r="A142" s="763"/>
      <c r="B142" s="764"/>
      <c r="C142" s="764"/>
      <c r="D142" s="764"/>
      <c r="E142" s="764"/>
      <c r="F142" s="764"/>
      <c r="G142" s="764"/>
      <c r="H142" s="764"/>
      <c r="I142" s="764"/>
      <c r="J142" s="764"/>
      <c r="K142" s="764"/>
      <c r="L142" s="764"/>
      <c r="M142" s="764"/>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row>
    <row r="143" spans="1:34" s="761" customFormat="1" hidden="1" x14ac:dyDescent="0.2">
      <c r="A143" s="763"/>
      <c r="B143" s="764"/>
      <c r="C143" s="764"/>
      <c r="D143" s="764"/>
      <c r="E143" s="764"/>
      <c r="F143" s="764"/>
      <c r="G143" s="764"/>
      <c r="H143" s="764"/>
      <c r="I143" s="764"/>
      <c r="J143" s="764"/>
      <c r="K143" s="764"/>
      <c r="L143" s="764"/>
      <c r="M143" s="764"/>
      <c r="N143" s="764"/>
      <c r="O143" s="764"/>
      <c r="P143" s="764"/>
      <c r="Q143" s="764"/>
      <c r="R143" s="764"/>
      <c r="S143" s="764"/>
      <c r="T143" s="764"/>
      <c r="U143" s="764"/>
      <c r="V143" s="764"/>
      <c r="W143" s="764"/>
      <c r="X143" s="764"/>
      <c r="Y143" s="764"/>
      <c r="Z143" s="764"/>
      <c r="AA143" s="764"/>
      <c r="AB143" s="764"/>
      <c r="AC143" s="764"/>
      <c r="AD143" s="764"/>
      <c r="AE143" s="764"/>
      <c r="AF143" s="764"/>
      <c r="AG143" s="764"/>
      <c r="AH143" s="764"/>
    </row>
    <row r="144" spans="1:34" s="761" customFormat="1" hidden="1" x14ac:dyDescent="0.2">
      <c r="A144" s="763"/>
      <c r="B144" s="764"/>
      <c r="C144" s="764"/>
      <c r="D144" s="764"/>
      <c r="E144" s="764"/>
      <c r="F144" s="764"/>
      <c r="G144" s="764"/>
      <c r="H144" s="764"/>
      <c r="I144" s="764"/>
      <c r="J144" s="764"/>
      <c r="K144" s="764"/>
      <c r="L144" s="764"/>
      <c r="M144" s="764"/>
      <c r="N144" s="764"/>
      <c r="O144" s="764"/>
      <c r="P144" s="764"/>
      <c r="Q144" s="764"/>
      <c r="R144" s="764"/>
      <c r="S144" s="764"/>
      <c r="T144" s="764"/>
      <c r="U144" s="764"/>
      <c r="V144" s="764"/>
      <c r="W144" s="764"/>
      <c r="X144" s="764"/>
      <c r="Y144" s="764"/>
      <c r="Z144" s="764"/>
      <c r="AA144" s="764"/>
      <c r="AB144" s="764"/>
      <c r="AC144" s="764"/>
      <c r="AD144" s="764"/>
      <c r="AE144" s="764"/>
      <c r="AF144" s="764"/>
      <c r="AG144" s="764"/>
      <c r="AH144" s="764"/>
    </row>
    <row r="145" spans="1:34" s="761" customFormat="1" hidden="1" x14ac:dyDescent="0.2">
      <c r="A145" s="763"/>
      <c r="B145" s="764"/>
      <c r="C145" s="764"/>
      <c r="D145" s="764"/>
      <c r="E145" s="764"/>
      <c r="F145" s="764"/>
      <c r="G145" s="764"/>
      <c r="H145" s="764"/>
      <c r="I145" s="764"/>
      <c r="J145" s="764"/>
      <c r="K145" s="764"/>
      <c r="L145" s="764"/>
      <c r="M145" s="764"/>
      <c r="N145" s="764"/>
      <c r="O145" s="764"/>
      <c r="P145" s="764"/>
      <c r="Q145" s="764"/>
      <c r="R145" s="764"/>
      <c r="S145" s="764"/>
      <c r="T145" s="764"/>
      <c r="U145" s="764"/>
      <c r="V145" s="764"/>
      <c r="W145" s="764"/>
      <c r="X145" s="764"/>
      <c r="Y145" s="764"/>
      <c r="Z145" s="764"/>
      <c r="AA145" s="764"/>
      <c r="AB145" s="764"/>
      <c r="AC145" s="764"/>
      <c r="AD145" s="764"/>
      <c r="AE145" s="764"/>
      <c r="AF145" s="764"/>
      <c r="AG145" s="764"/>
      <c r="AH145" s="764"/>
    </row>
    <row r="146" spans="1:34" s="761" customFormat="1" hidden="1" x14ac:dyDescent="0.2">
      <c r="A146" s="763"/>
      <c r="B146" s="764"/>
      <c r="C146" s="764"/>
      <c r="D146" s="764"/>
      <c r="E146" s="764"/>
      <c r="F146" s="764"/>
      <c r="G146" s="764"/>
      <c r="H146" s="764"/>
      <c r="I146" s="764"/>
      <c r="J146" s="764"/>
      <c r="K146" s="764"/>
      <c r="L146" s="764"/>
      <c r="M146" s="764"/>
      <c r="N146" s="764"/>
      <c r="O146" s="764"/>
      <c r="P146" s="764"/>
      <c r="Q146" s="764"/>
      <c r="R146" s="764"/>
      <c r="S146" s="764"/>
      <c r="T146" s="764"/>
      <c r="U146" s="764"/>
      <c r="V146" s="764"/>
      <c r="W146" s="764"/>
      <c r="X146" s="764"/>
      <c r="Y146" s="764"/>
      <c r="Z146" s="764"/>
      <c r="AA146" s="764"/>
      <c r="AB146" s="764"/>
      <c r="AC146" s="764"/>
      <c r="AD146" s="764"/>
      <c r="AE146" s="764"/>
      <c r="AF146" s="764"/>
      <c r="AG146" s="764"/>
      <c r="AH146" s="764"/>
    </row>
    <row r="147" spans="1:34" s="761" customFormat="1" hidden="1" x14ac:dyDescent="0.2">
      <c r="A147" s="763"/>
      <c r="B147" s="764"/>
      <c r="C147" s="764"/>
      <c r="D147" s="764"/>
      <c r="E147" s="764"/>
      <c r="F147" s="764"/>
      <c r="G147" s="764"/>
      <c r="H147" s="764"/>
      <c r="I147" s="764"/>
      <c r="J147" s="764"/>
      <c r="K147" s="764"/>
      <c r="L147" s="764"/>
      <c r="M147" s="764"/>
      <c r="N147" s="764"/>
      <c r="O147" s="764"/>
      <c r="P147" s="764"/>
      <c r="Q147" s="764"/>
      <c r="R147" s="764"/>
      <c r="S147" s="764"/>
      <c r="T147" s="764"/>
      <c r="U147" s="764"/>
      <c r="V147" s="764"/>
      <c r="W147" s="764"/>
      <c r="X147" s="764"/>
      <c r="Y147" s="764"/>
      <c r="Z147" s="764"/>
      <c r="AA147" s="764"/>
      <c r="AB147" s="764"/>
      <c r="AC147" s="764"/>
      <c r="AD147" s="764"/>
      <c r="AE147" s="764"/>
      <c r="AF147" s="764"/>
      <c r="AG147" s="764"/>
      <c r="AH147" s="764"/>
    </row>
    <row r="148" spans="1:34" s="761" customFormat="1" hidden="1" x14ac:dyDescent="0.2">
      <c r="A148" s="763"/>
      <c r="B148" s="764"/>
      <c r="C148" s="764"/>
      <c r="D148" s="764"/>
      <c r="E148" s="764"/>
      <c r="F148" s="764"/>
      <c r="G148" s="764"/>
      <c r="H148" s="764"/>
      <c r="I148" s="764"/>
      <c r="J148" s="764"/>
      <c r="K148" s="764"/>
      <c r="L148" s="764"/>
      <c r="M148" s="764"/>
      <c r="N148" s="764"/>
      <c r="O148" s="764"/>
      <c r="P148" s="764"/>
      <c r="Q148" s="764"/>
      <c r="R148" s="764"/>
      <c r="S148" s="764"/>
      <c r="T148" s="764"/>
      <c r="U148" s="764"/>
      <c r="V148" s="764"/>
      <c r="W148" s="764"/>
      <c r="X148" s="764"/>
      <c r="Y148" s="764"/>
      <c r="Z148" s="764"/>
      <c r="AA148" s="764"/>
      <c r="AB148" s="764"/>
      <c r="AC148" s="764"/>
      <c r="AD148" s="764"/>
      <c r="AE148" s="764"/>
      <c r="AF148" s="764"/>
      <c r="AG148" s="764"/>
      <c r="AH148" s="764"/>
    </row>
    <row r="149" spans="1:34" s="761" customFormat="1" hidden="1" x14ac:dyDescent="0.2">
      <c r="A149" s="763"/>
      <c r="B149" s="764"/>
      <c r="C149" s="764"/>
      <c r="D149" s="764"/>
      <c r="E149" s="764"/>
      <c r="F149" s="764"/>
      <c r="G149" s="764"/>
      <c r="H149" s="764"/>
      <c r="I149" s="764"/>
      <c r="J149" s="764"/>
      <c r="K149" s="764"/>
      <c r="L149" s="764"/>
      <c r="M149" s="764"/>
      <c r="N149" s="764"/>
      <c r="O149" s="764"/>
      <c r="P149" s="764"/>
      <c r="Q149" s="764"/>
      <c r="R149" s="764"/>
      <c r="S149" s="764"/>
      <c r="T149" s="764"/>
      <c r="U149" s="764"/>
      <c r="V149" s="764"/>
      <c r="W149" s="764"/>
      <c r="X149" s="764"/>
      <c r="Y149" s="764"/>
      <c r="Z149" s="764"/>
      <c r="AA149" s="764"/>
      <c r="AB149" s="764"/>
      <c r="AC149" s="764"/>
      <c r="AD149" s="764"/>
      <c r="AE149" s="764"/>
      <c r="AF149" s="764"/>
      <c r="AG149" s="764"/>
      <c r="AH149" s="764"/>
    </row>
    <row r="150" spans="1:34" s="761" customFormat="1" hidden="1" x14ac:dyDescent="0.2">
      <c r="A150" s="763"/>
      <c r="B150" s="764"/>
      <c r="C150" s="764"/>
      <c r="D150" s="764"/>
      <c r="E150" s="764"/>
      <c r="F150" s="764"/>
      <c r="G150" s="764"/>
      <c r="H150" s="764"/>
      <c r="I150" s="764"/>
      <c r="J150" s="764"/>
      <c r="K150" s="764"/>
      <c r="L150" s="764"/>
      <c r="M150" s="764"/>
      <c r="N150" s="764"/>
      <c r="O150" s="764"/>
      <c r="P150" s="764"/>
      <c r="Q150" s="764"/>
      <c r="R150" s="764"/>
      <c r="S150" s="764"/>
      <c r="T150" s="764"/>
      <c r="U150" s="764"/>
      <c r="V150" s="764"/>
      <c r="W150" s="764"/>
      <c r="X150" s="764"/>
      <c r="Y150" s="764"/>
      <c r="Z150" s="764"/>
      <c r="AA150" s="764"/>
      <c r="AB150" s="764"/>
      <c r="AC150" s="764"/>
      <c r="AD150" s="764"/>
      <c r="AE150" s="764"/>
      <c r="AF150" s="764"/>
      <c r="AG150" s="764"/>
      <c r="AH150" s="764"/>
    </row>
    <row r="151" spans="1:34" s="761" customFormat="1" hidden="1" x14ac:dyDescent="0.2">
      <c r="A151" s="763"/>
      <c r="B151" s="764"/>
      <c r="C151" s="764"/>
      <c r="D151" s="764"/>
      <c r="E151" s="764"/>
      <c r="F151" s="764"/>
      <c r="G151" s="764"/>
      <c r="H151" s="764"/>
      <c r="I151" s="764"/>
      <c r="J151" s="764"/>
      <c r="K151" s="764"/>
      <c r="L151" s="764"/>
      <c r="M151" s="764"/>
      <c r="N151" s="764"/>
      <c r="O151" s="764"/>
      <c r="P151" s="764"/>
      <c r="Q151" s="764"/>
      <c r="R151" s="764"/>
      <c r="S151" s="764"/>
      <c r="T151" s="764"/>
      <c r="U151" s="764"/>
      <c r="V151" s="764"/>
      <c r="W151" s="764"/>
      <c r="X151" s="764"/>
      <c r="Y151" s="764"/>
      <c r="Z151" s="764"/>
      <c r="AA151" s="764"/>
      <c r="AB151" s="764"/>
      <c r="AC151" s="764"/>
      <c r="AD151" s="764"/>
      <c r="AE151" s="764"/>
      <c r="AF151" s="764"/>
      <c r="AG151" s="764"/>
      <c r="AH151" s="764"/>
    </row>
    <row r="152" spans="1:34" s="761" customFormat="1" hidden="1" x14ac:dyDescent="0.2">
      <c r="A152" s="763"/>
      <c r="B152" s="764"/>
      <c r="C152" s="764"/>
      <c r="D152" s="764"/>
      <c r="E152" s="764"/>
      <c r="F152" s="764"/>
      <c r="G152" s="764"/>
      <c r="H152" s="764"/>
      <c r="I152" s="764"/>
      <c r="J152" s="764"/>
      <c r="K152" s="764"/>
      <c r="L152" s="764"/>
      <c r="M152" s="764"/>
      <c r="N152" s="764"/>
      <c r="O152" s="764"/>
      <c r="P152" s="764"/>
      <c r="Q152" s="764"/>
      <c r="R152" s="764"/>
      <c r="S152" s="764"/>
      <c r="T152" s="764"/>
      <c r="U152" s="764"/>
      <c r="V152" s="764"/>
      <c r="W152" s="764"/>
      <c r="X152" s="764"/>
      <c r="Y152" s="764"/>
      <c r="Z152" s="764"/>
      <c r="AA152" s="764"/>
      <c r="AB152" s="764"/>
      <c r="AC152" s="764"/>
      <c r="AD152" s="764"/>
      <c r="AE152" s="764"/>
      <c r="AF152" s="764"/>
      <c r="AG152" s="764"/>
      <c r="AH152" s="764"/>
    </row>
    <row r="153" spans="1:34" s="761" customFormat="1" hidden="1" x14ac:dyDescent="0.2">
      <c r="A153" s="763"/>
      <c r="B153" s="764"/>
      <c r="C153" s="764"/>
      <c r="D153" s="764"/>
      <c r="E153" s="764"/>
      <c r="F153" s="764"/>
      <c r="G153" s="764"/>
      <c r="H153" s="764"/>
      <c r="I153" s="764"/>
      <c r="J153" s="764"/>
      <c r="K153" s="764"/>
      <c r="L153" s="764"/>
      <c r="M153" s="764"/>
      <c r="N153" s="764"/>
      <c r="O153" s="764"/>
      <c r="P153" s="764"/>
      <c r="Q153" s="764"/>
      <c r="R153" s="764"/>
      <c r="S153" s="764"/>
      <c r="T153" s="764"/>
      <c r="U153" s="764"/>
      <c r="V153" s="764"/>
      <c r="W153" s="764"/>
      <c r="X153" s="764"/>
      <c r="Y153" s="764"/>
      <c r="Z153" s="764"/>
      <c r="AA153" s="764"/>
      <c r="AB153" s="764"/>
      <c r="AC153" s="764"/>
      <c r="AD153" s="764"/>
      <c r="AE153" s="764"/>
      <c r="AF153" s="764"/>
      <c r="AG153" s="764"/>
      <c r="AH153" s="764"/>
    </row>
    <row r="154" spans="1:34" s="761" customFormat="1" hidden="1" x14ac:dyDescent="0.2">
      <c r="A154" s="763"/>
      <c r="B154" s="764"/>
      <c r="C154" s="764"/>
      <c r="D154" s="764"/>
      <c r="E154" s="764"/>
      <c r="F154" s="764"/>
      <c r="G154" s="764"/>
      <c r="H154" s="764"/>
      <c r="I154" s="764"/>
      <c r="J154" s="764"/>
      <c r="K154" s="764"/>
      <c r="L154" s="764"/>
      <c r="M154" s="764"/>
      <c r="N154" s="764"/>
      <c r="O154" s="764"/>
      <c r="P154" s="764"/>
      <c r="Q154" s="764"/>
      <c r="R154" s="764"/>
      <c r="S154" s="764"/>
      <c r="T154" s="764"/>
      <c r="U154" s="764"/>
      <c r="V154" s="764"/>
      <c r="W154" s="764"/>
      <c r="X154" s="764"/>
      <c r="Y154" s="764"/>
      <c r="Z154" s="764"/>
      <c r="AA154" s="764"/>
      <c r="AB154" s="764"/>
      <c r="AC154" s="764"/>
      <c r="AD154" s="764"/>
      <c r="AE154" s="764"/>
      <c r="AF154" s="764"/>
      <c r="AG154" s="764"/>
      <c r="AH154" s="764"/>
    </row>
    <row r="155" spans="1:34" s="761" customFormat="1" hidden="1" x14ac:dyDescent="0.2">
      <c r="A155" s="763"/>
      <c r="B155" s="764"/>
      <c r="C155" s="764"/>
      <c r="D155" s="764"/>
      <c r="E155" s="764"/>
      <c r="F155" s="764"/>
      <c r="G155" s="764"/>
      <c r="H155" s="764"/>
      <c r="I155" s="764"/>
      <c r="J155" s="764"/>
      <c r="K155" s="764"/>
      <c r="L155" s="764"/>
      <c r="M155" s="764"/>
      <c r="N155" s="764"/>
      <c r="O155" s="764"/>
      <c r="P155" s="764"/>
      <c r="Q155" s="764"/>
      <c r="R155" s="764"/>
      <c r="S155" s="764"/>
      <c r="T155" s="764"/>
      <c r="U155" s="764"/>
      <c r="V155" s="764"/>
      <c r="W155" s="764"/>
      <c r="X155" s="764"/>
      <c r="Y155" s="764"/>
      <c r="Z155" s="764"/>
      <c r="AA155" s="764"/>
      <c r="AB155" s="764"/>
      <c r="AC155" s="764"/>
      <c r="AD155" s="764"/>
      <c r="AE155" s="764"/>
      <c r="AF155" s="764"/>
      <c r="AG155" s="764"/>
      <c r="AH155" s="764"/>
    </row>
    <row r="156" spans="1:34" s="761" customFormat="1" hidden="1" x14ac:dyDescent="0.2">
      <c r="A156" s="763"/>
      <c r="B156" s="764"/>
      <c r="C156" s="764"/>
      <c r="D156" s="764"/>
      <c r="E156" s="764"/>
      <c r="F156" s="764"/>
      <c r="G156" s="764"/>
      <c r="H156" s="764"/>
      <c r="I156" s="764"/>
      <c r="J156" s="764"/>
      <c r="K156" s="764"/>
      <c r="L156" s="764"/>
      <c r="M156" s="764"/>
      <c r="N156" s="764"/>
      <c r="O156" s="764"/>
      <c r="P156" s="764"/>
      <c r="Q156" s="764"/>
      <c r="R156" s="764"/>
      <c r="S156" s="764"/>
      <c r="T156" s="764"/>
      <c r="U156" s="764"/>
      <c r="V156" s="764"/>
      <c r="W156" s="764"/>
      <c r="X156" s="764"/>
      <c r="Y156" s="764"/>
      <c r="Z156" s="764"/>
      <c r="AA156" s="764"/>
      <c r="AB156" s="764"/>
      <c r="AC156" s="764"/>
      <c r="AD156" s="764"/>
      <c r="AE156" s="764"/>
      <c r="AF156" s="764"/>
      <c r="AG156" s="764"/>
      <c r="AH156" s="764"/>
    </row>
    <row r="157" spans="1:34" s="761" customFormat="1" hidden="1" x14ac:dyDescent="0.2">
      <c r="A157" s="763"/>
      <c r="B157" s="764"/>
      <c r="C157" s="764"/>
      <c r="D157" s="764"/>
      <c r="E157" s="764"/>
      <c r="F157" s="764"/>
      <c r="G157" s="764"/>
      <c r="H157" s="764"/>
      <c r="I157" s="764"/>
      <c r="J157" s="764"/>
      <c r="K157" s="764"/>
      <c r="L157" s="764"/>
      <c r="M157" s="764"/>
      <c r="N157" s="764"/>
      <c r="O157" s="764"/>
      <c r="P157" s="764"/>
      <c r="Q157" s="764"/>
      <c r="R157" s="764"/>
      <c r="S157" s="764"/>
      <c r="T157" s="764"/>
      <c r="U157" s="764"/>
      <c r="V157" s="764"/>
      <c r="W157" s="764"/>
      <c r="X157" s="764"/>
      <c r="Y157" s="764"/>
      <c r="Z157" s="764"/>
      <c r="AA157" s="764"/>
      <c r="AB157" s="764"/>
      <c r="AC157" s="764"/>
      <c r="AD157" s="764"/>
      <c r="AE157" s="764"/>
      <c r="AF157" s="764"/>
      <c r="AG157" s="764"/>
      <c r="AH157" s="764"/>
    </row>
    <row r="158" spans="1:34" s="761" customFormat="1" hidden="1" x14ac:dyDescent="0.2">
      <c r="A158" s="763"/>
      <c r="B158" s="764"/>
      <c r="C158" s="764"/>
      <c r="D158" s="764"/>
      <c r="E158" s="764"/>
      <c r="F158" s="764"/>
      <c r="G158" s="764"/>
      <c r="H158" s="764"/>
      <c r="I158" s="764"/>
      <c r="J158" s="764"/>
      <c r="K158" s="764"/>
      <c r="L158" s="764"/>
      <c r="M158" s="764"/>
      <c r="N158" s="764"/>
      <c r="O158" s="764"/>
      <c r="P158" s="764"/>
      <c r="Q158" s="764"/>
      <c r="R158" s="764"/>
      <c r="S158" s="764"/>
      <c r="T158" s="764"/>
      <c r="U158" s="764"/>
      <c r="V158" s="764"/>
      <c r="W158" s="764"/>
      <c r="X158" s="764"/>
      <c r="Y158" s="764"/>
      <c r="Z158" s="764"/>
      <c r="AA158" s="764"/>
      <c r="AB158" s="764"/>
      <c r="AC158" s="764"/>
      <c r="AD158" s="764"/>
      <c r="AE158" s="764"/>
      <c r="AF158" s="764"/>
      <c r="AG158" s="764"/>
      <c r="AH158" s="764"/>
    </row>
    <row r="159" spans="1:34" s="761" customFormat="1" hidden="1" x14ac:dyDescent="0.2">
      <c r="A159" s="763"/>
      <c r="B159" s="764"/>
      <c r="C159" s="764"/>
      <c r="D159" s="764"/>
      <c r="E159" s="764"/>
      <c r="F159" s="764"/>
      <c r="G159" s="764"/>
      <c r="H159" s="764"/>
      <c r="I159" s="764"/>
      <c r="J159" s="764"/>
      <c r="K159" s="764"/>
      <c r="L159" s="764"/>
      <c r="M159" s="764"/>
      <c r="N159" s="764"/>
      <c r="O159" s="764"/>
      <c r="P159" s="764"/>
      <c r="Q159" s="764"/>
      <c r="R159" s="764"/>
      <c r="S159" s="764"/>
      <c r="T159" s="764"/>
      <c r="U159" s="764"/>
      <c r="V159" s="764"/>
      <c r="W159" s="764"/>
      <c r="X159" s="764"/>
      <c r="Y159" s="764"/>
      <c r="Z159" s="764"/>
      <c r="AA159" s="764"/>
      <c r="AB159" s="764"/>
      <c r="AC159" s="764"/>
      <c r="AD159" s="764"/>
      <c r="AE159" s="764"/>
      <c r="AF159" s="764"/>
      <c r="AG159" s="764"/>
      <c r="AH159" s="764"/>
    </row>
    <row r="160" spans="1:34" s="761" customFormat="1" hidden="1" x14ac:dyDescent="0.2">
      <c r="A160" s="763"/>
      <c r="B160" s="764"/>
      <c r="C160" s="764"/>
      <c r="D160" s="764"/>
      <c r="E160" s="764"/>
      <c r="F160" s="764"/>
      <c r="G160" s="764"/>
      <c r="H160" s="764"/>
      <c r="I160" s="764"/>
      <c r="J160" s="764"/>
      <c r="K160" s="764"/>
      <c r="L160" s="764"/>
      <c r="M160" s="764"/>
      <c r="N160" s="764"/>
      <c r="O160" s="764"/>
      <c r="P160" s="764"/>
      <c r="Q160" s="764"/>
      <c r="R160" s="764"/>
      <c r="S160" s="764"/>
      <c r="T160" s="764"/>
      <c r="U160" s="764"/>
      <c r="V160" s="764"/>
      <c r="W160" s="764"/>
      <c r="X160" s="764"/>
      <c r="Y160" s="764"/>
      <c r="Z160" s="764"/>
      <c r="AA160" s="764"/>
      <c r="AB160" s="764"/>
      <c r="AC160" s="764"/>
      <c r="AD160" s="764"/>
      <c r="AE160" s="764"/>
      <c r="AF160" s="764"/>
      <c r="AG160" s="764"/>
      <c r="AH160" s="764"/>
    </row>
    <row r="161" spans="1:34" s="761" customFormat="1" hidden="1" x14ac:dyDescent="0.2">
      <c r="A161" s="763"/>
      <c r="B161" s="764"/>
      <c r="C161" s="764"/>
      <c r="D161" s="764"/>
      <c r="E161" s="764"/>
      <c r="F161" s="764"/>
      <c r="G161" s="764"/>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row>
    <row r="162" spans="1:34" s="761" customFormat="1" hidden="1" x14ac:dyDescent="0.2">
      <c r="A162" s="763"/>
      <c r="B162" s="764"/>
      <c r="C162" s="764"/>
      <c r="D162" s="764"/>
      <c r="E162" s="764"/>
      <c r="F162" s="764"/>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row>
    <row r="163" spans="1:34" s="761" customFormat="1" hidden="1" x14ac:dyDescent="0.2">
      <c r="A163" s="763"/>
      <c r="B163" s="764"/>
      <c r="C163" s="764"/>
      <c r="D163" s="764"/>
      <c r="E163" s="764"/>
      <c r="F163" s="764"/>
      <c r="G163" s="764"/>
      <c r="H163" s="764"/>
      <c r="I163" s="764"/>
      <c r="J163" s="764"/>
      <c r="K163" s="764"/>
      <c r="L163" s="764"/>
      <c r="M163" s="764"/>
      <c r="N163" s="764"/>
      <c r="O163" s="764"/>
      <c r="P163" s="764"/>
      <c r="Q163" s="764"/>
      <c r="R163" s="764"/>
      <c r="S163" s="764"/>
      <c r="T163" s="764"/>
      <c r="U163" s="764"/>
      <c r="V163" s="764"/>
      <c r="W163" s="764"/>
      <c r="X163" s="764"/>
      <c r="Y163" s="764"/>
      <c r="Z163" s="764"/>
      <c r="AA163" s="764"/>
      <c r="AB163" s="764"/>
      <c r="AC163" s="764"/>
      <c r="AD163" s="764"/>
      <c r="AE163" s="764"/>
      <c r="AF163" s="764"/>
      <c r="AG163" s="764"/>
      <c r="AH163" s="764"/>
    </row>
    <row r="164" spans="1:34" s="761" customFormat="1" hidden="1" x14ac:dyDescent="0.2">
      <c r="A164" s="763"/>
      <c r="B164" s="764"/>
      <c r="C164" s="764"/>
      <c r="D164" s="764"/>
      <c r="E164" s="764"/>
      <c r="F164" s="764"/>
      <c r="G164" s="764"/>
      <c r="H164" s="764"/>
      <c r="I164" s="764"/>
      <c r="J164" s="764"/>
      <c r="K164" s="764"/>
      <c r="L164" s="764"/>
      <c r="M164" s="764"/>
      <c r="N164" s="764"/>
      <c r="O164" s="764"/>
      <c r="P164" s="764"/>
      <c r="Q164" s="764"/>
      <c r="R164" s="764"/>
      <c r="S164" s="764"/>
      <c r="T164" s="764"/>
      <c r="U164" s="764"/>
      <c r="V164" s="764"/>
      <c r="W164" s="764"/>
      <c r="X164" s="764"/>
      <c r="Y164" s="764"/>
      <c r="Z164" s="764"/>
      <c r="AA164" s="764"/>
      <c r="AB164" s="764"/>
      <c r="AC164" s="764"/>
      <c r="AD164" s="764"/>
      <c r="AE164" s="764"/>
      <c r="AF164" s="764"/>
      <c r="AG164" s="764"/>
      <c r="AH164" s="764"/>
    </row>
    <row r="165" spans="1:34" s="761" customFormat="1" hidden="1" x14ac:dyDescent="0.2">
      <c r="A165" s="763"/>
      <c r="B165" s="764"/>
      <c r="C165" s="764"/>
      <c r="D165" s="764"/>
      <c r="E165" s="764"/>
      <c r="F165" s="764"/>
      <c r="G165" s="764"/>
      <c r="H165" s="764"/>
      <c r="I165" s="764"/>
      <c r="J165" s="764"/>
      <c r="K165" s="764"/>
      <c r="L165" s="764"/>
      <c r="M165" s="764"/>
      <c r="N165" s="764"/>
      <c r="O165" s="764"/>
      <c r="P165" s="764"/>
      <c r="Q165" s="764"/>
      <c r="R165" s="764"/>
      <c r="S165" s="764"/>
      <c r="T165" s="764"/>
      <c r="U165" s="764"/>
      <c r="V165" s="764"/>
      <c r="W165" s="764"/>
      <c r="X165" s="764"/>
      <c r="Y165" s="764"/>
      <c r="Z165" s="764"/>
      <c r="AA165" s="764"/>
      <c r="AB165" s="764"/>
      <c r="AC165" s="764"/>
      <c r="AD165" s="764"/>
      <c r="AE165" s="764"/>
      <c r="AF165" s="764"/>
      <c r="AG165" s="764"/>
      <c r="AH165" s="764"/>
    </row>
    <row r="166" spans="1:34" s="761" customFormat="1" hidden="1" x14ac:dyDescent="0.2">
      <c r="A166" s="763"/>
      <c r="B166" s="764"/>
      <c r="C166" s="764"/>
      <c r="D166" s="764"/>
      <c r="E166" s="764"/>
      <c r="F166" s="764"/>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row>
    <row r="167" spans="1:34" s="761" customFormat="1" hidden="1" x14ac:dyDescent="0.2">
      <c r="A167" s="763"/>
      <c r="B167" s="764"/>
      <c r="C167" s="764"/>
      <c r="D167" s="764"/>
      <c r="E167" s="764"/>
      <c r="F167" s="764"/>
      <c r="G167" s="764"/>
      <c r="H167" s="764"/>
      <c r="I167" s="764"/>
      <c r="J167" s="764"/>
      <c r="K167" s="764"/>
      <c r="L167" s="764"/>
      <c r="M167" s="764"/>
      <c r="N167" s="764"/>
      <c r="O167" s="764"/>
      <c r="P167" s="764"/>
      <c r="Q167" s="764"/>
      <c r="R167" s="764"/>
      <c r="S167" s="764"/>
      <c r="T167" s="764"/>
      <c r="U167" s="764"/>
      <c r="V167" s="764"/>
      <c r="W167" s="764"/>
      <c r="X167" s="764"/>
      <c r="Y167" s="764"/>
      <c r="Z167" s="764"/>
      <c r="AA167" s="764"/>
      <c r="AB167" s="764"/>
      <c r="AC167" s="764"/>
      <c r="AD167" s="764"/>
      <c r="AE167" s="764"/>
      <c r="AF167" s="764"/>
      <c r="AG167" s="764"/>
      <c r="AH167" s="764"/>
    </row>
    <row r="168" spans="1:34" s="761" customFormat="1" hidden="1" x14ac:dyDescent="0.2"/>
    <row r="169" spans="1:34" s="761" customFormat="1" hidden="1" x14ac:dyDescent="0.2"/>
    <row r="170" spans="1:34" s="761" customFormat="1" hidden="1" x14ac:dyDescent="0.2"/>
    <row r="171" spans="1:34" s="761" customFormat="1" hidden="1" x14ac:dyDescent="0.2"/>
    <row r="172" spans="1:34" s="761" customFormat="1" hidden="1" x14ac:dyDescent="0.2"/>
    <row r="173" spans="1:34" s="761" customFormat="1" hidden="1" x14ac:dyDescent="0.2"/>
    <row r="174" spans="1:34" s="761" customFormat="1" hidden="1" x14ac:dyDescent="0.2"/>
    <row r="175" spans="1:34" s="761" customFormat="1" hidden="1" x14ac:dyDescent="0.2"/>
    <row r="176" spans="1:34" s="761" customFormat="1" hidden="1" x14ac:dyDescent="0.2"/>
    <row r="177" s="761" customFormat="1" hidden="1" x14ac:dyDescent="0.2"/>
    <row r="178" s="761" customFormat="1" hidden="1" x14ac:dyDescent="0.2"/>
    <row r="179" s="761" customFormat="1" hidden="1" x14ac:dyDescent="0.2"/>
    <row r="180" s="761" customFormat="1" hidden="1" x14ac:dyDescent="0.2"/>
    <row r="181" s="761" customFormat="1" hidden="1" x14ac:dyDescent="0.2"/>
    <row r="182" s="761" customFormat="1" hidden="1" x14ac:dyDescent="0.2"/>
    <row r="183" s="761" customFormat="1" hidden="1" x14ac:dyDescent="0.2"/>
    <row r="184" s="761" customFormat="1" hidden="1" x14ac:dyDescent="0.2"/>
    <row r="185" s="761" customFormat="1" hidden="1" x14ac:dyDescent="0.2"/>
    <row r="186" s="761" customFormat="1" hidden="1" x14ac:dyDescent="0.2"/>
    <row r="187" s="761" customFormat="1" hidden="1" x14ac:dyDescent="0.2"/>
    <row r="188" s="761" customFormat="1" hidden="1" x14ac:dyDescent="0.2"/>
    <row r="189" s="761" customFormat="1" hidden="1" x14ac:dyDescent="0.2"/>
    <row r="190" s="761" customFormat="1" hidden="1" x14ac:dyDescent="0.2"/>
    <row r="191" s="761" customFormat="1" hidden="1" x14ac:dyDescent="0.2"/>
    <row r="192" s="761" customFormat="1" hidden="1" x14ac:dyDescent="0.2"/>
    <row r="193" spans="1:35" s="761" customFormat="1" hidden="1" x14ac:dyDescent="0.2"/>
    <row r="194" spans="1:35" s="761" customFormat="1" hidden="1" x14ac:dyDescent="0.2"/>
    <row r="195" spans="1:35" s="761" customFormat="1" hidden="1" x14ac:dyDescent="0.2"/>
    <row r="196" spans="1:35" s="761" customFormat="1" hidden="1" x14ac:dyDescent="0.2"/>
    <row r="197" spans="1:35" s="761" customFormat="1" hidden="1" x14ac:dyDescent="0.2"/>
    <row r="198" spans="1:35" s="761" customFormat="1" x14ac:dyDescent="0.2"/>
    <row r="199" spans="1:35" s="761" customFormat="1" ht="15" x14ac:dyDescent="0.25">
      <c r="A199" s="765" t="s">
        <v>17</v>
      </c>
      <c r="B199" s="766"/>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6"/>
      <c r="Y199" s="766"/>
      <c r="Z199" s="766"/>
      <c r="AA199" s="766"/>
      <c r="AB199" s="766"/>
      <c r="AC199" s="766"/>
      <c r="AD199" s="766"/>
      <c r="AE199" s="766"/>
      <c r="AF199" s="766"/>
      <c r="AG199" s="766"/>
      <c r="AH199" s="766"/>
    </row>
    <row r="200" spans="1:35" s="761" customFormat="1" ht="35.1" customHeight="1" x14ac:dyDescent="0.25">
      <c r="A200" s="883" t="s">
        <v>137</v>
      </c>
      <c r="B200" s="884" t="s">
        <v>140</v>
      </c>
      <c r="C200" s="884" t="s">
        <v>198</v>
      </c>
      <c r="D200" s="884" t="s">
        <v>199</v>
      </c>
      <c r="E200" s="884" t="s">
        <v>200</v>
      </c>
      <c r="F200" s="884" t="s">
        <v>201</v>
      </c>
      <c r="G200" s="884" t="s">
        <v>202</v>
      </c>
      <c r="H200" s="884" t="s">
        <v>203</v>
      </c>
      <c r="I200" s="884" t="s">
        <v>204</v>
      </c>
      <c r="J200" s="884" t="s">
        <v>205</v>
      </c>
      <c r="K200" s="884" t="s">
        <v>206</v>
      </c>
      <c r="L200" s="884" t="s">
        <v>207</v>
      </c>
      <c r="M200" s="884" t="s">
        <v>208</v>
      </c>
      <c r="N200" s="884" t="s">
        <v>209</v>
      </c>
      <c r="O200" s="884" t="s">
        <v>210</v>
      </c>
      <c r="P200" s="884" t="s">
        <v>211</v>
      </c>
      <c r="Q200" s="884" t="s">
        <v>212</v>
      </c>
      <c r="R200" s="885" t="s">
        <v>213</v>
      </c>
      <c r="S200" s="885" t="s">
        <v>214</v>
      </c>
      <c r="T200" s="885" t="s">
        <v>215</v>
      </c>
      <c r="U200" s="885" t="s">
        <v>216</v>
      </c>
      <c r="V200" s="884" t="s">
        <v>217</v>
      </c>
      <c r="W200" s="884" t="s">
        <v>218</v>
      </c>
      <c r="X200" s="884" t="s">
        <v>219</v>
      </c>
      <c r="Y200" s="884" t="s">
        <v>220</v>
      </c>
      <c r="Z200" s="884" t="s">
        <v>221</v>
      </c>
      <c r="AA200" s="884" t="s">
        <v>222</v>
      </c>
      <c r="AB200" s="884" t="s">
        <v>223</v>
      </c>
      <c r="AC200" s="884" t="s">
        <v>224</v>
      </c>
      <c r="AD200" s="884" t="s">
        <v>225</v>
      </c>
      <c r="AE200" s="884" t="s">
        <v>226</v>
      </c>
      <c r="AF200" s="884" t="s">
        <v>227</v>
      </c>
      <c r="AG200" s="884" t="s">
        <v>20</v>
      </c>
      <c r="AH200" s="884" t="s">
        <v>141</v>
      </c>
      <c r="AI200" s="881"/>
    </row>
    <row r="201" spans="1:35" s="762" customFormat="1" ht="11.25" x14ac:dyDescent="0.2">
      <c r="A201" s="886" t="s">
        <v>228</v>
      </c>
      <c r="B201" s="887">
        <v>0</v>
      </c>
      <c r="C201" s="887">
        <v>347618125</v>
      </c>
      <c r="D201" s="887">
        <v>371872796</v>
      </c>
      <c r="E201" s="887">
        <v>442228480</v>
      </c>
      <c r="F201" s="887">
        <v>469968269</v>
      </c>
      <c r="G201" s="887">
        <v>429175969</v>
      </c>
      <c r="H201" s="887">
        <v>470112089</v>
      </c>
      <c r="I201" s="887">
        <v>642897036</v>
      </c>
      <c r="J201" s="887">
        <v>798188026</v>
      </c>
      <c r="K201" s="887">
        <v>821714475</v>
      </c>
      <c r="L201" s="887">
        <v>779351165</v>
      </c>
      <c r="M201" s="887">
        <v>668990975</v>
      </c>
      <c r="N201" s="887">
        <v>-317029241</v>
      </c>
      <c r="O201" s="887">
        <v>35182970</v>
      </c>
      <c r="P201" s="887">
        <v>71802</v>
      </c>
      <c r="Q201" s="887">
        <v>-293</v>
      </c>
      <c r="R201" s="891">
        <v>-1</v>
      </c>
      <c r="S201" s="891">
        <v>0</v>
      </c>
      <c r="T201" s="891">
        <v>0</v>
      </c>
      <c r="U201" s="891">
        <v>0</v>
      </c>
      <c r="V201" s="887">
        <v>0</v>
      </c>
      <c r="W201" s="887">
        <v>0</v>
      </c>
      <c r="X201" s="887">
        <v>0</v>
      </c>
      <c r="Y201" s="887">
        <v>0</v>
      </c>
      <c r="Z201" s="887">
        <v>0</v>
      </c>
      <c r="AA201" s="887">
        <v>0</v>
      </c>
      <c r="AB201" s="887">
        <v>0</v>
      </c>
      <c r="AC201" s="887">
        <v>0</v>
      </c>
      <c r="AD201" s="887">
        <v>0</v>
      </c>
      <c r="AE201" s="887">
        <v>0</v>
      </c>
      <c r="AF201" s="887">
        <v>0</v>
      </c>
      <c r="AG201" s="887">
        <v>5960342642</v>
      </c>
      <c r="AH201" s="887">
        <v>5960342642</v>
      </c>
      <c r="AI201" s="888"/>
    </row>
    <row r="202" spans="1:35" s="762" customFormat="1" ht="11.25" x14ac:dyDescent="0.2">
      <c r="A202" s="886" t="s">
        <v>229</v>
      </c>
      <c r="B202" s="887">
        <v>0</v>
      </c>
      <c r="C202" s="887">
        <v>0</v>
      </c>
      <c r="D202" s="887">
        <v>0</v>
      </c>
      <c r="E202" s="887">
        <v>0</v>
      </c>
      <c r="F202" s="887">
        <v>0</v>
      </c>
      <c r="G202" s="887">
        <v>0</v>
      </c>
      <c r="H202" s="887">
        <v>0</v>
      </c>
      <c r="I202" s="887">
        <v>0</v>
      </c>
      <c r="J202" s="887">
        <v>0</v>
      </c>
      <c r="K202" s="887">
        <v>0</v>
      </c>
      <c r="L202" s="887">
        <v>0</v>
      </c>
      <c r="M202" s="887">
        <v>0</v>
      </c>
      <c r="N202" s="887">
        <v>0</v>
      </c>
      <c r="O202" s="887">
        <v>0</v>
      </c>
      <c r="P202" s="887">
        <v>0</v>
      </c>
      <c r="Q202" s="887">
        <v>56399881</v>
      </c>
      <c r="R202" s="891">
        <v>57104670</v>
      </c>
      <c r="S202" s="891">
        <v>0</v>
      </c>
      <c r="T202" s="891">
        <v>0</v>
      </c>
      <c r="U202" s="891">
        <v>0</v>
      </c>
      <c r="V202" s="887">
        <v>0</v>
      </c>
      <c r="W202" s="887">
        <v>0</v>
      </c>
      <c r="X202" s="887">
        <v>0</v>
      </c>
      <c r="Y202" s="887">
        <v>0</v>
      </c>
      <c r="Z202" s="887">
        <v>0</v>
      </c>
      <c r="AA202" s="887">
        <v>0</v>
      </c>
      <c r="AB202" s="887">
        <v>0</v>
      </c>
      <c r="AC202" s="887">
        <v>0</v>
      </c>
      <c r="AD202" s="887">
        <v>0</v>
      </c>
      <c r="AE202" s="887">
        <v>0</v>
      </c>
      <c r="AF202" s="887">
        <v>0</v>
      </c>
      <c r="AG202" s="887">
        <v>113504551</v>
      </c>
      <c r="AH202" s="887">
        <v>113504551</v>
      </c>
      <c r="AI202" s="888"/>
    </row>
    <row r="203" spans="1:35" s="762" customFormat="1" ht="11.25" x14ac:dyDescent="0.2">
      <c r="A203" s="886" t="s">
        <v>230</v>
      </c>
      <c r="B203" s="887">
        <v>0</v>
      </c>
      <c r="C203" s="887">
        <v>181410518</v>
      </c>
      <c r="D203" s="887">
        <v>124350140</v>
      </c>
      <c r="E203" s="887">
        <v>126437701</v>
      </c>
      <c r="F203" s="887">
        <v>73584557</v>
      </c>
      <c r="G203" s="887">
        <v>65008962</v>
      </c>
      <c r="H203" s="887">
        <v>88531939</v>
      </c>
      <c r="I203" s="887">
        <v>133209295</v>
      </c>
      <c r="J203" s="887">
        <v>142947786</v>
      </c>
      <c r="K203" s="887">
        <v>283875171</v>
      </c>
      <c r="L203" s="887">
        <v>238660367</v>
      </c>
      <c r="M203" s="887">
        <v>114191726</v>
      </c>
      <c r="N203" s="887">
        <v>-100403375</v>
      </c>
      <c r="O203" s="887">
        <v>4156142</v>
      </c>
      <c r="P203" s="887">
        <v>127</v>
      </c>
      <c r="Q203" s="887">
        <v>-160</v>
      </c>
      <c r="R203" s="891">
        <v>-2</v>
      </c>
      <c r="S203" s="891">
        <v>0</v>
      </c>
      <c r="T203" s="891">
        <v>0</v>
      </c>
      <c r="U203" s="891">
        <v>0</v>
      </c>
      <c r="V203" s="887">
        <v>0</v>
      </c>
      <c r="W203" s="887">
        <v>0</v>
      </c>
      <c r="X203" s="887">
        <v>0</v>
      </c>
      <c r="Y203" s="887">
        <v>0</v>
      </c>
      <c r="Z203" s="887">
        <v>0</v>
      </c>
      <c r="AA203" s="887">
        <v>0</v>
      </c>
      <c r="AB203" s="887">
        <v>0</v>
      </c>
      <c r="AC203" s="887">
        <v>0</v>
      </c>
      <c r="AD203" s="887">
        <v>0</v>
      </c>
      <c r="AE203" s="887">
        <v>0</v>
      </c>
      <c r="AF203" s="887">
        <v>0</v>
      </c>
      <c r="AG203" s="887">
        <v>1475960894</v>
      </c>
      <c r="AH203" s="887">
        <v>1475960894</v>
      </c>
      <c r="AI203" s="888"/>
    </row>
    <row r="204" spans="1:35" s="762" customFormat="1" ht="11.25" x14ac:dyDescent="0.2">
      <c r="A204" s="886" t="s">
        <v>231</v>
      </c>
      <c r="B204" s="887">
        <v>0</v>
      </c>
      <c r="C204" s="887">
        <v>-3026</v>
      </c>
      <c r="D204" s="887">
        <v>-13565</v>
      </c>
      <c r="E204" s="887">
        <v>-65589</v>
      </c>
      <c r="F204" s="887">
        <v>-15165</v>
      </c>
      <c r="G204" s="887">
        <v>3650</v>
      </c>
      <c r="H204" s="887">
        <v>384</v>
      </c>
      <c r="I204" s="887">
        <v>-138818</v>
      </c>
      <c r="J204" s="887">
        <v>460755</v>
      </c>
      <c r="K204" s="887">
        <v>4902302</v>
      </c>
      <c r="L204" s="887">
        <v>135255023</v>
      </c>
      <c r="M204" s="887">
        <v>969305536</v>
      </c>
      <c r="N204" s="887">
        <v>2068300104</v>
      </c>
      <c r="O204" s="887">
        <v>3314947827</v>
      </c>
      <c r="P204" s="887">
        <v>4870659462</v>
      </c>
      <c r="Q204" s="887">
        <v>4475821683</v>
      </c>
      <c r="R204" s="891">
        <v>3763977409</v>
      </c>
      <c r="S204" s="891">
        <v>4255851140</v>
      </c>
      <c r="T204" s="891">
        <v>5066970018</v>
      </c>
      <c r="U204" s="891">
        <v>2828719685</v>
      </c>
      <c r="V204" s="887">
        <v>0</v>
      </c>
      <c r="W204" s="887">
        <v>0</v>
      </c>
      <c r="X204" s="887">
        <v>0</v>
      </c>
      <c r="Y204" s="887">
        <v>0</v>
      </c>
      <c r="Z204" s="887">
        <v>0</v>
      </c>
      <c r="AA204" s="887">
        <v>0</v>
      </c>
      <c r="AB204" s="887">
        <v>0</v>
      </c>
      <c r="AC204" s="887">
        <v>0</v>
      </c>
      <c r="AD204" s="887">
        <v>0</v>
      </c>
      <c r="AE204" s="887">
        <v>0</v>
      </c>
      <c r="AF204" s="887">
        <v>0</v>
      </c>
      <c r="AG204" s="887">
        <v>31754938815</v>
      </c>
      <c r="AH204" s="887">
        <v>31754938815</v>
      </c>
      <c r="AI204" s="888"/>
    </row>
    <row r="205" spans="1:35" s="762" customFormat="1" ht="11.25" x14ac:dyDescent="0.2">
      <c r="A205" s="886" t="s">
        <v>232</v>
      </c>
      <c r="B205" s="887">
        <v>0</v>
      </c>
      <c r="C205" s="887">
        <v>0</v>
      </c>
      <c r="D205" s="887">
        <v>0</v>
      </c>
      <c r="E205" s="887">
        <v>0</v>
      </c>
      <c r="F205" s="887">
        <v>0</v>
      </c>
      <c r="G205" s="887">
        <v>0</v>
      </c>
      <c r="H205" s="887">
        <v>0</v>
      </c>
      <c r="I205" s="887">
        <v>0</v>
      </c>
      <c r="J205" s="887">
        <v>0</v>
      </c>
      <c r="K205" s="887">
        <v>0</v>
      </c>
      <c r="L205" s="887">
        <v>0</v>
      </c>
      <c r="M205" s="887">
        <v>148524535</v>
      </c>
      <c r="N205" s="887">
        <v>152388296</v>
      </c>
      <c r="O205" s="887">
        <v>75725378</v>
      </c>
      <c r="P205" s="887">
        <v>67557577</v>
      </c>
      <c r="Q205" s="887">
        <v>67998746</v>
      </c>
      <c r="R205" s="891">
        <v>1</v>
      </c>
      <c r="S205" s="891">
        <v>0</v>
      </c>
      <c r="T205" s="891">
        <v>0</v>
      </c>
      <c r="U205" s="891">
        <v>0</v>
      </c>
      <c r="V205" s="887">
        <v>0</v>
      </c>
      <c r="W205" s="887">
        <v>0</v>
      </c>
      <c r="X205" s="887">
        <v>0</v>
      </c>
      <c r="Y205" s="887">
        <v>0</v>
      </c>
      <c r="Z205" s="887">
        <v>0</v>
      </c>
      <c r="AA205" s="887">
        <v>0</v>
      </c>
      <c r="AB205" s="887">
        <v>0</v>
      </c>
      <c r="AC205" s="887">
        <v>0</v>
      </c>
      <c r="AD205" s="887">
        <v>0</v>
      </c>
      <c r="AE205" s="887">
        <v>0</v>
      </c>
      <c r="AF205" s="887">
        <v>0</v>
      </c>
      <c r="AG205" s="887">
        <v>512194533</v>
      </c>
      <c r="AH205" s="887">
        <v>512194533</v>
      </c>
      <c r="AI205" s="888"/>
    </row>
    <row r="206" spans="1:35" s="762" customFormat="1" ht="11.25" x14ac:dyDescent="0.2">
      <c r="A206" s="886" t="s">
        <v>233</v>
      </c>
      <c r="B206" s="887">
        <v>0</v>
      </c>
      <c r="C206" s="887">
        <v>428670837</v>
      </c>
      <c r="D206" s="887">
        <v>455058638</v>
      </c>
      <c r="E206" s="887">
        <v>510151541</v>
      </c>
      <c r="F206" s="887">
        <v>443727145</v>
      </c>
      <c r="G206" s="887">
        <v>380857919</v>
      </c>
      <c r="H206" s="887">
        <v>459458694</v>
      </c>
      <c r="I206" s="887">
        <v>632450485</v>
      </c>
      <c r="J206" s="887">
        <v>680762842</v>
      </c>
      <c r="K206" s="887">
        <v>679203213</v>
      </c>
      <c r="L206" s="887">
        <v>517847341</v>
      </c>
      <c r="M206" s="887">
        <v>609128154</v>
      </c>
      <c r="N206" s="887">
        <v>-479099178</v>
      </c>
      <c r="O206" s="887">
        <v>25655128</v>
      </c>
      <c r="P206" s="887">
        <v>-255</v>
      </c>
      <c r="Q206" s="887">
        <v>-109</v>
      </c>
      <c r="R206" s="891">
        <v>4</v>
      </c>
      <c r="S206" s="891">
        <v>0</v>
      </c>
      <c r="T206" s="891">
        <v>0</v>
      </c>
      <c r="U206" s="891">
        <v>0</v>
      </c>
      <c r="V206" s="887">
        <v>0</v>
      </c>
      <c r="W206" s="887">
        <v>0</v>
      </c>
      <c r="X206" s="887">
        <v>0</v>
      </c>
      <c r="Y206" s="887">
        <v>0</v>
      </c>
      <c r="Z206" s="887">
        <v>0</v>
      </c>
      <c r="AA206" s="887">
        <v>0</v>
      </c>
      <c r="AB206" s="887">
        <v>0</v>
      </c>
      <c r="AC206" s="887">
        <v>0</v>
      </c>
      <c r="AD206" s="887">
        <v>0</v>
      </c>
      <c r="AE206" s="887">
        <v>0</v>
      </c>
      <c r="AF206" s="887">
        <v>0</v>
      </c>
      <c r="AG206" s="887">
        <v>5343872399</v>
      </c>
      <c r="AH206" s="887">
        <v>5343872399</v>
      </c>
      <c r="AI206" s="888"/>
    </row>
    <row r="207" spans="1:35" s="761" customFormat="1" ht="15" x14ac:dyDescent="0.25">
      <c r="A207" s="889" t="s">
        <v>20</v>
      </c>
      <c r="B207" s="890">
        <v>0</v>
      </c>
      <c r="C207" s="890">
        <v>957696454</v>
      </c>
      <c r="D207" s="890">
        <v>951268009</v>
      </c>
      <c r="E207" s="890">
        <v>1078752133</v>
      </c>
      <c r="F207" s="890">
        <v>987264806</v>
      </c>
      <c r="G207" s="890">
        <v>875046500</v>
      </c>
      <c r="H207" s="890">
        <v>1018103106</v>
      </c>
      <c r="I207" s="890">
        <v>1408417998</v>
      </c>
      <c r="J207" s="890">
        <v>1622359409</v>
      </c>
      <c r="K207" s="890">
        <v>1789695161</v>
      </c>
      <c r="L207" s="890">
        <v>1671113896</v>
      </c>
      <c r="M207" s="890">
        <v>2510140926</v>
      </c>
      <c r="N207" s="890">
        <v>1324156606</v>
      </c>
      <c r="O207" s="890">
        <v>3455667445</v>
      </c>
      <c r="P207" s="890">
        <v>4938288713</v>
      </c>
      <c r="Q207" s="890">
        <v>4600219748</v>
      </c>
      <c r="R207" s="892">
        <v>3821082081</v>
      </c>
      <c r="S207" s="892">
        <v>4255851140</v>
      </c>
      <c r="T207" s="892">
        <v>5066970018</v>
      </c>
      <c r="U207" s="892">
        <v>2828719685</v>
      </c>
      <c r="V207" s="890">
        <v>0</v>
      </c>
      <c r="W207" s="890">
        <v>0</v>
      </c>
      <c r="X207" s="890">
        <v>0</v>
      </c>
      <c r="Y207" s="890">
        <v>0</v>
      </c>
      <c r="Z207" s="890">
        <v>0</v>
      </c>
      <c r="AA207" s="890">
        <v>0</v>
      </c>
      <c r="AB207" s="890">
        <v>0</v>
      </c>
      <c r="AC207" s="890">
        <v>0</v>
      </c>
      <c r="AD207" s="890">
        <v>0</v>
      </c>
      <c r="AE207" s="890">
        <v>0</v>
      </c>
      <c r="AF207" s="890">
        <v>0</v>
      </c>
      <c r="AG207" s="890">
        <v>45160813834</v>
      </c>
      <c r="AH207" s="890">
        <v>45160813834</v>
      </c>
      <c r="AI207" s="882"/>
    </row>
    <row r="208" spans="1:35" s="761" customFormat="1" hidden="1" x14ac:dyDescent="0.2"/>
    <row r="209" s="761" customFormat="1" hidden="1" x14ac:dyDescent="0.2"/>
    <row r="210" s="761" customFormat="1" hidden="1" x14ac:dyDescent="0.2"/>
    <row r="211" s="761" customFormat="1" hidden="1" x14ac:dyDescent="0.2"/>
    <row r="212" s="761" customFormat="1" hidden="1" x14ac:dyDescent="0.2"/>
    <row r="213" s="761" customFormat="1" hidden="1" x14ac:dyDescent="0.2"/>
    <row r="214" s="761" customFormat="1" hidden="1" x14ac:dyDescent="0.2"/>
    <row r="215" s="761" customFormat="1" hidden="1" x14ac:dyDescent="0.2"/>
    <row r="216" s="761" customFormat="1" hidden="1" x14ac:dyDescent="0.2"/>
    <row r="217" s="761" customFormat="1" hidden="1" x14ac:dyDescent="0.2"/>
    <row r="218" s="761" customFormat="1" hidden="1" x14ac:dyDescent="0.2"/>
    <row r="219" s="761" customFormat="1" hidden="1" x14ac:dyDescent="0.2"/>
    <row r="220" s="761" customFormat="1" hidden="1" x14ac:dyDescent="0.2"/>
    <row r="221" s="761" customFormat="1" hidden="1" x14ac:dyDescent="0.2"/>
    <row r="222" s="761" customFormat="1" hidden="1" x14ac:dyDescent="0.2"/>
    <row r="223" s="761" customFormat="1" hidden="1" x14ac:dyDescent="0.2"/>
    <row r="224" s="761" customFormat="1" hidden="1" x14ac:dyDescent="0.2"/>
    <row r="225" s="761" customFormat="1" hidden="1" x14ac:dyDescent="0.2"/>
    <row r="226" s="761" customFormat="1" hidden="1" x14ac:dyDescent="0.2"/>
    <row r="227" s="761" customFormat="1" hidden="1" x14ac:dyDescent="0.2"/>
    <row r="228" s="761" customFormat="1" hidden="1" x14ac:dyDescent="0.2"/>
    <row r="229" s="761" customFormat="1" hidden="1" x14ac:dyDescent="0.2"/>
    <row r="230" s="761" customFormat="1" hidden="1" x14ac:dyDescent="0.2"/>
    <row r="231" s="761" customFormat="1" hidden="1" x14ac:dyDescent="0.2"/>
    <row r="232" s="761" customFormat="1" hidden="1" x14ac:dyDescent="0.2"/>
    <row r="233" s="761" customFormat="1" hidden="1" x14ac:dyDescent="0.2"/>
    <row r="234" s="761" customFormat="1" hidden="1" x14ac:dyDescent="0.2"/>
    <row r="235" s="761" customFormat="1" hidden="1" x14ac:dyDescent="0.2"/>
    <row r="236" s="761" customFormat="1" hidden="1" x14ac:dyDescent="0.2"/>
    <row r="237" s="761" customFormat="1" hidden="1" x14ac:dyDescent="0.2"/>
    <row r="238" s="761" customFormat="1" hidden="1" x14ac:dyDescent="0.2"/>
    <row r="239" s="761" customFormat="1" hidden="1" x14ac:dyDescent="0.2"/>
    <row r="240" s="761" customFormat="1" hidden="1" x14ac:dyDescent="0.2"/>
    <row r="241" s="761" customFormat="1" hidden="1" x14ac:dyDescent="0.2"/>
    <row r="242" s="761" customFormat="1" hidden="1" x14ac:dyDescent="0.2"/>
    <row r="243" s="761" customFormat="1" hidden="1" x14ac:dyDescent="0.2"/>
    <row r="244" s="761" customFormat="1" hidden="1" x14ac:dyDescent="0.2"/>
    <row r="245" s="761" customFormat="1" hidden="1" x14ac:dyDescent="0.2"/>
    <row r="246" s="761" customFormat="1" hidden="1" x14ac:dyDescent="0.2"/>
    <row r="247" s="761" customFormat="1" hidden="1" x14ac:dyDescent="0.2"/>
    <row r="248" s="761" customFormat="1" hidden="1" x14ac:dyDescent="0.2"/>
    <row r="249" s="761" customFormat="1" hidden="1" x14ac:dyDescent="0.2"/>
    <row r="250" s="761" customFormat="1" hidden="1" x14ac:dyDescent="0.2"/>
    <row r="251" s="761" customFormat="1" hidden="1" x14ac:dyDescent="0.2"/>
    <row r="252" s="761" customFormat="1" hidden="1" x14ac:dyDescent="0.2"/>
    <row r="253" s="761" customFormat="1" hidden="1" x14ac:dyDescent="0.2"/>
    <row r="254" s="761" customFormat="1" hidden="1" x14ac:dyDescent="0.2"/>
    <row r="255" s="761" customFormat="1" hidden="1" x14ac:dyDescent="0.2"/>
    <row r="256" s="761" customFormat="1" hidden="1" x14ac:dyDescent="0.2"/>
    <row r="257" s="761" customFormat="1" hidden="1" x14ac:dyDescent="0.2"/>
    <row r="258" s="761" customFormat="1" hidden="1" x14ac:dyDescent="0.2"/>
    <row r="259" s="761" customFormat="1" hidden="1" x14ac:dyDescent="0.2"/>
    <row r="260" s="761" customFormat="1" hidden="1" x14ac:dyDescent="0.2"/>
    <row r="261" s="761" customFormat="1" hidden="1" x14ac:dyDescent="0.2"/>
    <row r="262" s="761" customFormat="1" hidden="1" x14ac:dyDescent="0.2"/>
    <row r="263" s="761" customFormat="1" hidden="1" x14ac:dyDescent="0.2"/>
    <row r="264" s="761" customFormat="1" hidden="1" x14ac:dyDescent="0.2"/>
    <row r="265" s="761" customFormat="1" hidden="1" x14ac:dyDescent="0.2"/>
    <row r="266" s="761" customFormat="1" hidden="1" x14ac:dyDescent="0.2"/>
    <row r="267" s="761" customFormat="1" hidden="1" x14ac:dyDescent="0.2"/>
    <row r="268" s="761" customFormat="1" hidden="1" x14ac:dyDescent="0.2"/>
    <row r="269" s="761" customFormat="1" hidden="1" x14ac:dyDescent="0.2"/>
    <row r="270" s="761" customFormat="1" hidden="1" x14ac:dyDescent="0.2"/>
    <row r="271" s="761" customFormat="1" hidden="1" x14ac:dyDescent="0.2"/>
    <row r="272" s="761" customFormat="1" hidden="1" x14ac:dyDescent="0.2"/>
    <row r="273" s="761" customFormat="1" hidden="1" x14ac:dyDescent="0.2"/>
    <row r="274" s="761" customFormat="1" hidden="1" x14ac:dyDescent="0.2"/>
    <row r="275" s="761" customFormat="1" hidden="1" x14ac:dyDescent="0.2"/>
    <row r="276" s="761" customFormat="1" hidden="1" x14ac:dyDescent="0.2"/>
    <row r="277" s="761" customFormat="1" hidden="1" x14ac:dyDescent="0.2"/>
    <row r="278" s="761" customFormat="1" hidden="1" x14ac:dyDescent="0.2"/>
    <row r="279" s="761" customFormat="1" hidden="1" x14ac:dyDescent="0.2"/>
    <row r="280" s="761" customFormat="1" hidden="1" x14ac:dyDescent="0.2"/>
    <row r="281" s="761" customFormat="1" hidden="1" x14ac:dyDescent="0.2"/>
    <row r="282" s="761" customFormat="1" hidden="1" x14ac:dyDescent="0.2"/>
    <row r="283" s="761" customFormat="1" hidden="1" x14ac:dyDescent="0.2"/>
    <row r="284" s="761" customFormat="1" hidden="1" x14ac:dyDescent="0.2"/>
    <row r="285" s="761" customFormat="1" hidden="1" x14ac:dyDescent="0.2"/>
    <row r="286" s="761" customFormat="1" hidden="1" x14ac:dyDescent="0.2"/>
    <row r="287" s="761" customFormat="1" hidden="1" x14ac:dyDescent="0.2"/>
    <row r="288" s="761" customFormat="1" hidden="1" x14ac:dyDescent="0.2"/>
    <row r="289" spans="1:35" s="761" customFormat="1" hidden="1" x14ac:dyDescent="0.2"/>
    <row r="290" spans="1:35" s="761" customFormat="1" hidden="1" x14ac:dyDescent="0.2"/>
    <row r="291" spans="1:35" s="761" customFormat="1" hidden="1" x14ac:dyDescent="0.2"/>
    <row r="292" spans="1:35" s="761" customFormat="1" hidden="1" x14ac:dyDescent="0.2"/>
    <row r="293" spans="1:35" s="761" customFormat="1" hidden="1" x14ac:dyDescent="0.2"/>
    <row r="294" spans="1:35" s="761" customFormat="1" hidden="1" x14ac:dyDescent="0.2"/>
    <row r="295" spans="1:35" s="761" customFormat="1" hidden="1" x14ac:dyDescent="0.2"/>
    <row r="296" spans="1:35" s="761" customFormat="1" ht="13.5" thickBot="1" x14ac:dyDescent="0.25"/>
    <row r="297" spans="1:35" s="761" customFormat="1" ht="15.75" thickBot="1" x14ac:dyDescent="0.3">
      <c r="A297" s="767" t="s">
        <v>135</v>
      </c>
      <c r="U297" s="899"/>
    </row>
    <row r="298" spans="1:35" s="761" customFormat="1" x14ac:dyDescent="0.2"/>
    <row r="299" spans="1:35" s="761" customFormat="1" ht="15" x14ac:dyDescent="0.25">
      <c r="A299" s="765" t="s">
        <v>16</v>
      </c>
      <c r="B299" s="766"/>
      <c r="C299" s="766"/>
      <c r="D299" s="766"/>
      <c r="E299" s="766"/>
      <c r="F299" s="766"/>
      <c r="G299" s="766"/>
      <c r="H299" s="766"/>
      <c r="I299" s="766"/>
      <c r="J299" s="766"/>
      <c r="K299" s="766"/>
      <c r="L299" s="766"/>
      <c r="M299" s="766"/>
      <c r="N299" s="766"/>
      <c r="O299" s="766"/>
      <c r="P299" s="766"/>
      <c r="Q299" s="766"/>
      <c r="R299" s="766"/>
      <c r="S299" s="766"/>
      <c r="T299" s="766"/>
      <c r="U299" s="766"/>
      <c r="V299" s="766"/>
      <c r="W299" s="766"/>
      <c r="X299" s="766"/>
      <c r="Y299" s="766"/>
      <c r="Z299" s="766"/>
      <c r="AA299" s="766"/>
      <c r="AB299" s="766"/>
      <c r="AC299" s="766"/>
      <c r="AD299" s="766"/>
      <c r="AE299" s="766"/>
      <c r="AF299" s="766"/>
      <c r="AG299" s="766"/>
      <c r="AH299" s="766"/>
    </row>
    <row r="300" spans="1:35" s="761" customFormat="1" ht="33.6" customHeight="1" x14ac:dyDescent="0.25">
      <c r="A300" s="795" t="s">
        <v>137</v>
      </c>
      <c r="B300" s="796" t="s">
        <v>140</v>
      </c>
      <c r="C300" s="796" t="s">
        <v>198</v>
      </c>
      <c r="D300" s="796" t="s">
        <v>199</v>
      </c>
      <c r="E300" s="796" t="s">
        <v>200</v>
      </c>
      <c r="F300" s="796" t="s">
        <v>201</v>
      </c>
      <c r="G300" s="796" t="s">
        <v>202</v>
      </c>
      <c r="H300" s="796" t="s">
        <v>203</v>
      </c>
      <c r="I300" s="796" t="s">
        <v>204</v>
      </c>
      <c r="J300" s="796" t="s">
        <v>205</v>
      </c>
      <c r="K300" s="796" t="s">
        <v>206</v>
      </c>
      <c r="L300" s="796" t="s">
        <v>207</v>
      </c>
      <c r="M300" s="796" t="s">
        <v>208</v>
      </c>
      <c r="N300" s="796" t="s">
        <v>209</v>
      </c>
      <c r="O300" s="796" t="s">
        <v>210</v>
      </c>
      <c r="P300" s="796" t="s">
        <v>211</v>
      </c>
      <c r="Q300" s="796" t="s">
        <v>212</v>
      </c>
      <c r="R300" s="796" t="s">
        <v>213</v>
      </c>
      <c r="S300" s="796" t="s">
        <v>214</v>
      </c>
      <c r="T300" s="796" t="s">
        <v>215</v>
      </c>
      <c r="U300" s="796" t="s">
        <v>216</v>
      </c>
      <c r="V300" s="796" t="s">
        <v>217</v>
      </c>
      <c r="W300" s="796" t="s">
        <v>218</v>
      </c>
      <c r="X300" s="796" t="s">
        <v>219</v>
      </c>
      <c r="Y300" s="796" t="s">
        <v>220</v>
      </c>
      <c r="Z300" s="796" t="s">
        <v>221</v>
      </c>
      <c r="AA300" s="796" t="s">
        <v>222</v>
      </c>
      <c r="AB300" s="796" t="s">
        <v>223</v>
      </c>
      <c r="AC300" s="796" t="s">
        <v>224</v>
      </c>
      <c r="AD300" s="796" t="s">
        <v>225</v>
      </c>
      <c r="AE300" s="796" t="s">
        <v>226</v>
      </c>
      <c r="AF300" s="796" t="s">
        <v>227</v>
      </c>
      <c r="AG300" s="796" t="s">
        <v>20</v>
      </c>
      <c r="AH300" s="796" t="s">
        <v>141</v>
      </c>
    </row>
    <row r="301" spans="1:35" s="761" customFormat="1" x14ac:dyDescent="0.2">
      <c r="A301" s="895" t="s">
        <v>228</v>
      </c>
      <c r="B301" s="896">
        <v>0</v>
      </c>
      <c r="C301" s="896">
        <v>1214738</v>
      </c>
      <c r="D301" s="896">
        <v>0</v>
      </c>
      <c r="E301" s="896">
        <v>0</v>
      </c>
      <c r="F301" s="896">
        <v>-208209</v>
      </c>
      <c r="G301" s="896">
        <v>0</v>
      </c>
      <c r="H301" s="896">
        <v>154774268</v>
      </c>
      <c r="I301" s="896">
        <v>171082566</v>
      </c>
      <c r="J301" s="896">
        <v>168356119</v>
      </c>
      <c r="K301" s="896">
        <v>166438740</v>
      </c>
      <c r="L301" s="896">
        <v>227213271</v>
      </c>
      <c r="M301" s="896">
        <v>290298596</v>
      </c>
      <c r="N301" s="896">
        <v>271019233</v>
      </c>
      <c r="O301" s="896">
        <v>155104465</v>
      </c>
      <c r="P301" s="896">
        <v>130740231</v>
      </c>
      <c r="Q301" s="896">
        <v>64921215</v>
      </c>
      <c r="R301" s="897">
        <v>0</v>
      </c>
      <c r="S301" s="897">
        <v>0</v>
      </c>
      <c r="T301" s="897">
        <v>0</v>
      </c>
      <c r="U301" s="897">
        <v>0</v>
      </c>
      <c r="V301" s="896">
        <v>0</v>
      </c>
      <c r="W301" s="896">
        <v>0</v>
      </c>
      <c r="X301" s="896">
        <v>0</v>
      </c>
      <c r="Y301" s="896">
        <v>0</v>
      </c>
      <c r="Z301" s="896">
        <v>0</v>
      </c>
      <c r="AA301" s="896">
        <v>0</v>
      </c>
      <c r="AB301" s="896">
        <v>0</v>
      </c>
      <c r="AC301" s="896">
        <v>0</v>
      </c>
      <c r="AD301" s="896">
        <v>0</v>
      </c>
      <c r="AE301" s="896">
        <v>0</v>
      </c>
      <c r="AF301" s="896">
        <v>0</v>
      </c>
      <c r="AG301" s="896">
        <v>1800955233</v>
      </c>
      <c r="AH301" s="896">
        <v>1800955233</v>
      </c>
      <c r="AI301" s="898"/>
    </row>
    <row r="302" spans="1:35" s="761" customFormat="1" x14ac:dyDescent="0.2">
      <c r="A302" s="895" t="s">
        <v>231</v>
      </c>
      <c r="B302" s="896">
        <v>0</v>
      </c>
      <c r="C302" s="896">
        <v>0</v>
      </c>
      <c r="D302" s="896">
        <v>0</v>
      </c>
      <c r="E302" s="896">
        <v>0</v>
      </c>
      <c r="F302" s="896">
        <v>0</v>
      </c>
      <c r="G302" s="896">
        <v>0</v>
      </c>
      <c r="H302" s="896">
        <v>0</v>
      </c>
      <c r="I302" s="896">
        <v>0</v>
      </c>
      <c r="J302" s="896">
        <v>0</v>
      </c>
      <c r="K302" s="896">
        <v>0</v>
      </c>
      <c r="L302" s="896">
        <v>137562499</v>
      </c>
      <c r="M302" s="896">
        <v>-23840</v>
      </c>
      <c r="N302" s="896">
        <v>-66000</v>
      </c>
      <c r="O302" s="896">
        <v>-24334</v>
      </c>
      <c r="P302" s="896">
        <v>-178719</v>
      </c>
      <c r="Q302" s="896">
        <v>73425253</v>
      </c>
      <c r="R302" s="897">
        <v>320451481</v>
      </c>
      <c r="S302" s="897">
        <v>349289541</v>
      </c>
      <c r="T302" s="897">
        <v>464922538</v>
      </c>
      <c r="U302" s="897">
        <v>231278108</v>
      </c>
      <c r="V302" s="896">
        <v>0</v>
      </c>
      <c r="W302" s="896">
        <v>0</v>
      </c>
      <c r="X302" s="896">
        <v>0</v>
      </c>
      <c r="Y302" s="896">
        <v>0</v>
      </c>
      <c r="Z302" s="896">
        <v>0</v>
      </c>
      <c r="AA302" s="896">
        <v>0</v>
      </c>
      <c r="AB302" s="896">
        <v>0</v>
      </c>
      <c r="AC302" s="896">
        <v>0</v>
      </c>
      <c r="AD302" s="896">
        <v>0</v>
      </c>
      <c r="AE302" s="896">
        <v>0</v>
      </c>
      <c r="AF302" s="896">
        <v>0</v>
      </c>
      <c r="AG302" s="896">
        <v>1576636527</v>
      </c>
      <c r="AH302" s="896">
        <v>1576636527</v>
      </c>
      <c r="AI302" s="898"/>
    </row>
    <row r="303" spans="1:35" s="762" customFormat="1" ht="11.25" x14ac:dyDescent="0.2">
      <c r="A303" s="895" t="s">
        <v>232</v>
      </c>
      <c r="B303" s="896">
        <v>0</v>
      </c>
      <c r="C303" s="896">
        <v>0</v>
      </c>
      <c r="D303" s="896">
        <v>0</v>
      </c>
      <c r="E303" s="896">
        <v>0</v>
      </c>
      <c r="F303" s="896">
        <v>0</v>
      </c>
      <c r="G303" s="896">
        <v>0</v>
      </c>
      <c r="H303" s="896">
        <v>0</v>
      </c>
      <c r="I303" s="896">
        <v>0</v>
      </c>
      <c r="J303" s="896">
        <v>0</v>
      </c>
      <c r="K303" s="896">
        <v>0</v>
      </c>
      <c r="L303" s="896">
        <v>0</v>
      </c>
      <c r="M303" s="896">
        <v>103591414</v>
      </c>
      <c r="N303" s="896">
        <v>168994250</v>
      </c>
      <c r="O303" s="896">
        <v>0</v>
      </c>
      <c r="P303" s="896">
        <v>20528550</v>
      </c>
      <c r="Q303" s="896">
        <v>64080122</v>
      </c>
      <c r="R303" s="897">
        <v>663581</v>
      </c>
      <c r="S303" s="897">
        <v>0</v>
      </c>
      <c r="T303" s="897">
        <v>0</v>
      </c>
      <c r="U303" s="897">
        <v>0</v>
      </c>
      <c r="V303" s="896">
        <v>0</v>
      </c>
      <c r="W303" s="896">
        <v>0</v>
      </c>
      <c r="X303" s="896">
        <v>0</v>
      </c>
      <c r="Y303" s="896">
        <v>0</v>
      </c>
      <c r="Z303" s="896">
        <v>0</v>
      </c>
      <c r="AA303" s="896">
        <v>0</v>
      </c>
      <c r="AB303" s="896">
        <v>0</v>
      </c>
      <c r="AC303" s="896">
        <v>0</v>
      </c>
      <c r="AD303" s="896">
        <v>0</v>
      </c>
      <c r="AE303" s="896">
        <v>0</v>
      </c>
      <c r="AF303" s="896">
        <v>0</v>
      </c>
      <c r="AG303" s="896">
        <v>357857917</v>
      </c>
      <c r="AH303" s="896">
        <v>357857917</v>
      </c>
      <c r="AI303" s="898"/>
    </row>
    <row r="304" spans="1:35" s="762" customFormat="1" ht="11.25" x14ac:dyDescent="0.2">
      <c r="A304" s="895" t="s">
        <v>233</v>
      </c>
      <c r="B304" s="896">
        <v>0</v>
      </c>
      <c r="C304" s="896">
        <v>0</v>
      </c>
      <c r="D304" s="896">
        <v>0</v>
      </c>
      <c r="E304" s="896">
        <v>0</v>
      </c>
      <c r="F304" s="896">
        <v>0</v>
      </c>
      <c r="G304" s="896">
        <v>0</v>
      </c>
      <c r="H304" s="896">
        <v>0</v>
      </c>
      <c r="I304" s="896">
        <v>0</v>
      </c>
      <c r="J304" s="896">
        <v>0</v>
      </c>
      <c r="K304" s="896">
        <v>0</v>
      </c>
      <c r="L304" s="896">
        <v>0</v>
      </c>
      <c r="M304" s="896">
        <v>309442</v>
      </c>
      <c r="N304" s="896">
        <v>0</v>
      </c>
      <c r="O304" s="896">
        <v>0</v>
      </c>
      <c r="P304" s="896">
        <v>0</v>
      </c>
      <c r="Q304" s="896">
        <v>0</v>
      </c>
      <c r="R304" s="897">
        <v>0</v>
      </c>
      <c r="S304" s="897">
        <v>0</v>
      </c>
      <c r="T304" s="897">
        <v>0</v>
      </c>
      <c r="U304" s="897">
        <v>0</v>
      </c>
      <c r="V304" s="896">
        <v>0</v>
      </c>
      <c r="W304" s="896">
        <v>0</v>
      </c>
      <c r="X304" s="896">
        <v>0</v>
      </c>
      <c r="Y304" s="896">
        <v>0</v>
      </c>
      <c r="Z304" s="896">
        <v>0</v>
      </c>
      <c r="AA304" s="896">
        <v>0</v>
      </c>
      <c r="AB304" s="896">
        <v>0</v>
      </c>
      <c r="AC304" s="896">
        <v>0</v>
      </c>
      <c r="AD304" s="896">
        <v>0</v>
      </c>
      <c r="AE304" s="896">
        <v>0</v>
      </c>
      <c r="AF304" s="896">
        <v>0</v>
      </c>
      <c r="AG304" s="896">
        <v>309442</v>
      </c>
      <c r="AH304" s="896">
        <v>309442</v>
      </c>
      <c r="AI304" s="898"/>
    </row>
    <row r="305" spans="1:34" s="761" customFormat="1" x14ac:dyDescent="0.2">
      <c r="A305" s="797" t="s">
        <v>20</v>
      </c>
      <c r="B305" s="798">
        <f t="shared" ref="B305:AH305" si="0">SUM(B301:B304)</f>
        <v>0</v>
      </c>
      <c r="C305" s="798">
        <f t="shared" si="0"/>
        <v>1214738</v>
      </c>
      <c r="D305" s="798">
        <f t="shared" si="0"/>
        <v>0</v>
      </c>
      <c r="E305" s="798">
        <f t="shared" si="0"/>
        <v>0</v>
      </c>
      <c r="F305" s="798">
        <f t="shared" si="0"/>
        <v>-208209</v>
      </c>
      <c r="G305" s="798">
        <f t="shared" si="0"/>
        <v>0</v>
      </c>
      <c r="H305" s="798">
        <f t="shared" si="0"/>
        <v>154774268</v>
      </c>
      <c r="I305" s="798">
        <f t="shared" si="0"/>
        <v>171082566</v>
      </c>
      <c r="J305" s="798">
        <f t="shared" si="0"/>
        <v>168356119</v>
      </c>
      <c r="K305" s="798">
        <f t="shared" si="0"/>
        <v>166438740</v>
      </c>
      <c r="L305" s="798">
        <f t="shared" si="0"/>
        <v>364775770</v>
      </c>
      <c r="M305" s="798">
        <f t="shared" si="0"/>
        <v>394175612</v>
      </c>
      <c r="N305" s="798">
        <f t="shared" si="0"/>
        <v>439947483</v>
      </c>
      <c r="O305" s="798">
        <f t="shared" si="0"/>
        <v>155080131</v>
      </c>
      <c r="P305" s="798">
        <f t="shared" si="0"/>
        <v>151090062</v>
      </c>
      <c r="Q305" s="798">
        <f t="shared" si="0"/>
        <v>202426590</v>
      </c>
      <c r="R305" s="798">
        <f t="shared" si="0"/>
        <v>321115062</v>
      </c>
      <c r="S305" s="798">
        <f t="shared" si="0"/>
        <v>349289541</v>
      </c>
      <c r="T305" s="798">
        <f t="shared" si="0"/>
        <v>464922538</v>
      </c>
      <c r="U305" s="798">
        <f t="shared" si="0"/>
        <v>231278108</v>
      </c>
      <c r="V305" s="798">
        <f t="shared" si="0"/>
        <v>0</v>
      </c>
      <c r="W305" s="798">
        <f t="shared" si="0"/>
        <v>0</v>
      </c>
      <c r="X305" s="798">
        <f t="shared" si="0"/>
        <v>0</v>
      </c>
      <c r="Y305" s="798">
        <f t="shared" si="0"/>
        <v>0</v>
      </c>
      <c r="Z305" s="798">
        <f t="shared" si="0"/>
        <v>0</v>
      </c>
      <c r="AA305" s="798">
        <f t="shared" si="0"/>
        <v>0</v>
      </c>
      <c r="AB305" s="798">
        <f t="shared" si="0"/>
        <v>0</v>
      </c>
      <c r="AC305" s="798">
        <f t="shared" si="0"/>
        <v>0</v>
      </c>
      <c r="AD305" s="798">
        <f t="shared" si="0"/>
        <v>0</v>
      </c>
      <c r="AE305" s="798">
        <f t="shared" si="0"/>
        <v>0</v>
      </c>
      <c r="AF305" s="798">
        <f t="shared" si="0"/>
        <v>0</v>
      </c>
      <c r="AG305" s="798">
        <f t="shared" si="0"/>
        <v>3735759119</v>
      </c>
      <c r="AH305" s="798">
        <f t="shared" si="0"/>
        <v>3735759119</v>
      </c>
    </row>
    <row r="306" spans="1:34" s="761" customFormat="1" hidden="1" x14ac:dyDescent="0.2">
      <c r="A306" s="763"/>
      <c r="B306" s="764"/>
      <c r="C306" s="764"/>
      <c r="D306" s="764"/>
      <c r="E306" s="764"/>
      <c r="F306" s="764"/>
      <c r="G306" s="764"/>
      <c r="H306" s="764"/>
      <c r="I306" s="764"/>
      <c r="J306" s="764"/>
      <c r="K306" s="764"/>
      <c r="L306" s="764"/>
      <c r="M306" s="764"/>
      <c r="N306" s="764"/>
      <c r="O306" s="764"/>
      <c r="P306" s="764"/>
      <c r="Q306" s="764"/>
      <c r="R306" s="764"/>
      <c r="S306" s="764"/>
      <c r="T306" s="764"/>
      <c r="U306" s="764"/>
      <c r="V306" s="764"/>
      <c r="W306" s="764"/>
      <c r="X306" s="764"/>
      <c r="Y306" s="764"/>
      <c r="Z306" s="764"/>
      <c r="AA306" s="764"/>
      <c r="AB306" s="764"/>
      <c r="AC306" s="764"/>
      <c r="AD306" s="764"/>
      <c r="AE306" s="764"/>
      <c r="AF306" s="764"/>
      <c r="AG306" s="764"/>
      <c r="AH306" s="764"/>
    </row>
    <row r="307" spans="1:34" s="761" customFormat="1" hidden="1" x14ac:dyDescent="0.2">
      <c r="A307" s="763"/>
      <c r="B307" s="764"/>
      <c r="C307" s="764"/>
      <c r="D307" s="764"/>
      <c r="E307" s="764"/>
      <c r="F307" s="764"/>
      <c r="G307" s="764"/>
      <c r="H307" s="764"/>
      <c r="I307" s="764"/>
      <c r="J307" s="764"/>
      <c r="K307" s="764"/>
      <c r="L307" s="764"/>
      <c r="M307" s="764"/>
      <c r="N307" s="764"/>
      <c r="O307" s="764"/>
      <c r="P307" s="764"/>
      <c r="Q307" s="764"/>
      <c r="R307" s="764"/>
      <c r="S307" s="764"/>
      <c r="T307" s="764"/>
      <c r="U307" s="764"/>
      <c r="V307" s="764"/>
      <c r="W307" s="764"/>
      <c r="X307" s="764"/>
      <c r="Y307" s="764"/>
      <c r="Z307" s="764"/>
      <c r="AA307" s="764"/>
      <c r="AB307" s="764"/>
      <c r="AC307" s="764"/>
      <c r="AD307" s="764"/>
      <c r="AE307" s="764"/>
      <c r="AF307" s="764"/>
      <c r="AG307" s="764"/>
      <c r="AH307" s="764"/>
    </row>
    <row r="308" spans="1:34" s="761" customFormat="1" hidden="1" x14ac:dyDescent="0.2">
      <c r="A308" s="763"/>
      <c r="B308" s="764"/>
      <c r="C308" s="764"/>
      <c r="D308" s="764"/>
      <c r="E308" s="764"/>
      <c r="F308" s="764"/>
      <c r="G308" s="764"/>
      <c r="H308" s="764"/>
      <c r="I308" s="764"/>
      <c r="J308" s="764"/>
      <c r="K308" s="764"/>
      <c r="L308" s="764"/>
      <c r="M308" s="764"/>
      <c r="N308" s="764"/>
      <c r="O308" s="764"/>
      <c r="P308" s="764"/>
      <c r="Q308" s="764"/>
      <c r="R308" s="764"/>
      <c r="S308" s="764"/>
      <c r="T308" s="764"/>
      <c r="U308" s="764"/>
      <c r="V308" s="764"/>
      <c r="W308" s="764"/>
      <c r="X308" s="764"/>
      <c r="Y308" s="764"/>
      <c r="Z308" s="764"/>
      <c r="AA308" s="764"/>
      <c r="AB308" s="764"/>
      <c r="AC308" s="764"/>
      <c r="AD308" s="764"/>
      <c r="AE308" s="764"/>
      <c r="AF308" s="764"/>
      <c r="AG308" s="764"/>
      <c r="AH308" s="764"/>
    </row>
    <row r="309" spans="1:34" s="761" customFormat="1" hidden="1" x14ac:dyDescent="0.2"/>
    <row r="310" spans="1:34" s="761" customFormat="1" hidden="1" x14ac:dyDescent="0.2"/>
    <row r="311" spans="1:34" s="761" customFormat="1" hidden="1" x14ac:dyDescent="0.2"/>
    <row r="312" spans="1:34" s="761" customFormat="1" hidden="1" x14ac:dyDescent="0.2"/>
    <row r="313" spans="1:34" s="761" customFormat="1" hidden="1" x14ac:dyDescent="0.2"/>
    <row r="314" spans="1:34" s="761" customFormat="1" hidden="1" x14ac:dyDescent="0.2"/>
    <row r="315" spans="1:34" s="761" customFormat="1" hidden="1" x14ac:dyDescent="0.2"/>
    <row r="316" spans="1:34" s="761" customFormat="1" hidden="1" x14ac:dyDescent="0.2"/>
    <row r="317" spans="1:34" s="761" customFormat="1" hidden="1" x14ac:dyDescent="0.2"/>
    <row r="318" spans="1:34" s="761" customFormat="1" hidden="1" x14ac:dyDescent="0.2"/>
    <row r="319" spans="1:34" s="761" customFormat="1" hidden="1" x14ac:dyDescent="0.2"/>
    <row r="320" spans="1:34" s="761" customFormat="1" hidden="1" x14ac:dyDescent="0.2"/>
    <row r="321" s="761" customFormat="1" hidden="1" x14ac:dyDescent="0.2"/>
    <row r="322" s="761" customFormat="1" hidden="1" x14ac:dyDescent="0.2"/>
    <row r="323" s="761" customFormat="1" hidden="1" x14ac:dyDescent="0.2"/>
    <row r="324" s="761" customFormat="1" hidden="1" x14ac:dyDescent="0.2"/>
    <row r="325" s="761" customFormat="1" hidden="1" x14ac:dyDescent="0.2"/>
    <row r="326" s="761" customFormat="1" hidden="1" x14ac:dyDescent="0.2"/>
    <row r="327" s="761" customFormat="1" hidden="1" x14ac:dyDescent="0.2"/>
    <row r="328" s="761" customFormat="1" hidden="1" x14ac:dyDescent="0.2"/>
    <row r="329" s="761" customFormat="1" hidden="1" x14ac:dyDescent="0.2"/>
    <row r="330" s="761" customFormat="1" hidden="1" x14ac:dyDescent="0.2"/>
    <row r="331" s="761" customFormat="1" hidden="1" x14ac:dyDescent="0.2"/>
    <row r="332" s="761" customFormat="1" hidden="1" x14ac:dyDescent="0.2"/>
    <row r="333" s="761" customFormat="1" hidden="1" x14ac:dyDescent="0.2"/>
    <row r="334" s="761" customFormat="1" hidden="1" x14ac:dyDescent="0.2"/>
    <row r="335" s="761" customFormat="1" hidden="1" x14ac:dyDescent="0.2"/>
    <row r="336" s="761" customFormat="1" hidden="1" x14ac:dyDescent="0.2"/>
    <row r="337" s="761" customFormat="1" hidden="1" x14ac:dyDescent="0.2"/>
    <row r="338" s="761" customFormat="1" hidden="1" x14ac:dyDescent="0.2"/>
    <row r="339" s="761" customFormat="1" hidden="1" x14ac:dyDescent="0.2"/>
    <row r="340" s="761" customFormat="1" hidden="1" x14ac:dyDescent="0.2"/>
    <row r="341" s="761" customFormat="1" hidden="1" x14ac:dyDescent="0.2"/>
    <row r="342" s="761" customFormat="1" hidden="1" x14ac:dyDescent="0.2"/>
    <row r="343" s="761" customFormat="1" hidden="1" x14ac:dyDescent="0.2"/>
    <row r="344" s="761" customFormat="1" hidden="1" x14ac:dyDescent="0.2"/>
    <row r="345" s="761" customFormat="1" hidden="1" x14ac:dyDescent="0.2"/>
    <row r="346" s="761" customFormat="1" hidden="1" x14ac:dyDescent="0.2"/>
    <row r="347" s="761" customFormat="1" hidden="1" x14ac:dyDescent="0.2"/>
    <row r="348" s="761" customFormat="1" hidden="1" x14ac:dyDescent="0.2"/>
    <row r="349" s="761" customFormat="1" hidden="1" x14ac:dyDescent="0.2"/>
    <row r="350" s="761" customFormat="1" hidden="1" x14ac:dyDescent="0.2"/>
    <row r="351" s="761" customFormat="1" hidden="1" x14ac:dyDescent="0.2"/>
    <row r="352" s="761" customFormat="1" hidden="1" x14ac:dyDescent="0.2"/>
    <row r="353" s="761" customFormat="1" hidden="1" x14ac:dyDescent="0.2"/>
    <row r="354" s="761" customFormat="1" hidden="1" x14ac:dyDescent="0.2"/>
    <row r="355" s="761" customFormat="1" hidden="1" x14ac:dyDescent="0.2"/>
    <row r="356" s="761" customFormat="1" hidden="1" x14ac:dyDescent="0.2"/>
    <row r="357" s="761" customFormat="1" hidden="1" x14ac:dyDescent="0.2"/>
    <row r="358" s="761" customFormat="1" hidden="1" x14ac:dyDescent="0.2"/>
    <row r="359" s="761" customFormat="1" hidden="1" x14ac:dyDescent="0.2"/>
    <row r="360" s="761" customFormat="1" hidden="1" x14ac:dyDescent="0.2"/>
    <row r="361" s="761" customFormat="1" hidden="1" x14ac:dyDescent="0.2"/>
    <row r="362" s="761" customFormat="1" hidden="1" x14ac:dyDescent="0.2"/>
    <row r="363" s="761" customFormat="1" hidden="1" x14ac:dyDescent="0.2"/>
    <row r="364" s="761" customFormat="1" hidden="1" x14ac:dyDescent="0.2"/>
    <row r="365" s="761" customFormat="1" hidden="1" x14ac:dyDescent="0.2"/>
    <row r="366" s="761" customFormat="1" hidden="1" x14ac:dyDescent="0.2"/>
    <row r="367" s="761" customFormat="1" hidden="1" x14ac:dyDescent="0.2"/>
    <row r="368" s="761" customFormat="1" hidden="1" x14ac:dyDescent="0.2"/>
    <row r="369" s="761" customFormat="1" hidden="1" x14ac:dyDescent="0.2"/>
    <row r="370" s="761" customFormat="1" hidden="1" x14ac:dyDescent="0.2"/>
    <row r="371" s="761" customFormat="1" hidden="1" x14ac:dyDescent="0.2"/>
    <row r="372" s="761" customFormat="1" hidden="1" x14ac:dyDescent="0.2"/>
    <row r="373" s="761" customFormat="1" hidden="1" x14ac:dyDescent="0.2"/>
    <row r="374" s="761" customFormat="1" hidden="1" x14ac:dyDescent="0.2"/>
    <row r="375" s="761" customFormat="1" hidden="1" x14ac:dyDescent="0.2"/>
    <row r="376" s="761" customFormat="1" hidden="1" x14ac:dyDescent="0.2"/>
    <row r="377" s="761" customFormat="1" hidden="1" x14ac:dyDescent="0.2"/>
    <row r="378" s="761" customFormat="1" hidden="1" x14ac:dyDescent="0.2"/>
    <row r="379" s="761" customFormat="1" hidden="1" x14ac:dyDescent="0.2"/>
    <row r="380" s="761" customFormat="1" hidden="1" x14ac:dyDescent="0.2"/>
    <row r="381" s="761" customFormat="1" hidden="1" x14ac:dyDescent="0.2"/>
    <row r="382" s="761" customFormat="1" hidden="1" x14ac:dyDescent="0.2"/>
    <row r="383" s="761" customFormat="1" hidden="1" x14ac:dyDescent="0.2"/>
    <row r="384" s="761" customFormat="1" hidden="1" x14ac:dyDescent="0.2"/>
    <row r="385" spans="1:34" s="761" customFormat="1" hidden="1" x14ac:dyDescent="0.2"/>
    <row r="386" spans="1:34" s="761" customFormat="1" hidden="1" x14ac:dyDescent="0.2"/>
    <row r="387" spans="1:34" s="761" customFormat="1" hidden="1" x14ac:dyDescent="0.2"/>
    <row r="388" spans="1:34" s="761" customFormat="1" hidden="1" x14ac:dyDescent="0.2"/>
    <row r="389" spans="1:34" s="761" customFormat="1" hidden="1" x14ac:dyDescent="0.2"/>
    <row r="390" spans="1:34" s="761" customFormat="1" hidden="1" x14ac:dyDescent="0.2"/>
    <row r="391" spans="1:34" s="761" customFormat="1" hidden="1" x14ac:dyDescent="0.2"/>
    <row r="392" spans="1:34" s="761" customFormat="1" hidden="1" x14ac:dyDescent="0.2"/>
    <row r="393" spans="1:34" s="761" customFormat="1" hidden="1" x14ac:dyDescent="0.2"/>
    <row r="394" spans="1:34" s="761" customFormat="1" hidden="1" x14ac:dyDescent="0.2"/>
    <row r="395" spans="1:34" s="761" customFormat="1" hidden="1" x14ac:dyDescent="0.2"/>
    <row r="396" spans="1:34" s="761" customFormat="1" hidden="1" x14ac:dyDescent="0.2"/>
    <row r="397" spans="1:34" s="761" customFormat="1" hidden="1" x14ac:dyDescent="0.2"/>
    <row r="398" spans="1:34" s="761" customFormat="1" x14ac:dyDescent="0.2"/>
    <row r="399" spans="1:34" s="761" customFormat="1" ht="15" x14ac:dyDescent="0.25">
      <c r="A399" s="765" t="s">
        <v>17</v>
      </c>
      <c r="B399" s="766"/>
      <c r="C399" s="766"/>
      <c r="D399" s="766"/>
      <c r="E399" s="766"/>
      <c r="F399" s="766"/>
      <c r="G399" s="766"/>
      <c r="H399" s="766"/>
      <c r="I399" s="766"/>
      <c r="J399" s="766"/>
      <c r="K399" s="766"/>
      <c r="L399" s="766"/>
      <c r="M399" s="766"/>
      <c r="N399" s="766"/>
      <c r="O399" s="766"/>
      <c r="P399" s="766"/>
      <c r="Q399" s="766"/>
      <c r="R399" s="766"/>
      <c r="S399" s="766"/>
      <c r="T399" s="766"/>
      <c r="U399" s="766"/>
      <c r="V399" s="766"/>
      <c r="W399" s="766"/>
      <c r="X399" s="766"/>
      <c r="Y399" s="766"/>
      <c r="Z399" s="766"/>
      <c r="AA399" s="766"/>
      <c r="AB399" s="766"/>
      <c r="AC399" s="766"/>
      <c r="AD399" s="766"/>
      <c r="AE399" s="766"/>
      <c r="AF399" s="766"/>
      <c r="AG399" s="766"/>
      <c r="AH399" s="766"/>
    </row>
    <row r="400" spans="1:34" s="761" customFormat="1" ht="33.6" customHeight="1" x14ac:dyDescent="0.25">
      <c r="A400" s="795" t="s">
        <v>137</v>
      </c>
      <c r="B400" s="796" t="s">
        <v>140</v>
      </c>
      <c r="C400" s="796" t="s">
        <v>198</v>
      </c>
      <c r="D400" s="796" t="s">
        <v>199</v>
      </c>
      <c r="E400" s="796" t="s">
        <v>200</v>
      </c>
      <c r="F400" s="796" t="s">
        <v>201</v>
      </c>
      <c r="G400" s="796" t="s">
        <v>202</v>
      </c>
      <c r="H400" s="796" t="s">
        <v>203</v>
      </c>
      <c r="I400" s="796" t="s">
        <v>204</v>
      </c>
      <c r="J400" s="796" t="s">
        <v>205</v>
      </c>
      <c r="K400" s="796" t="s">
        <v>206</v>
      </c>
      <c r="L400" s="796" t="s">
        <v>207</v>
      </c>
      <c r="M400" s="796" t="s">
        <v>208</v>
      </c>
      <c r="N400" s="796" t="s">
        <v>209</v>
      </c>
      <c r="O400" s="796" t="s">
        <v>210</v>
      </c>
      <c r="P400" s="796" t="s">
        <v>211</v>
      </c>
      <c r="Q400" s="796" t="s">
        <v>212</v>
      </c>
      <c r="R400" s="796" t="s">
        <v>213</v>
      </c>
      <c r="S400" s="796" t="s">
        <v>214</v>
      </c>
      <c r="T400" s="796" t="s">
        <v>215</v>
      </c>
      <c r="U400" s="796" t="s">
        <v>216</v>
      </c>
      <c r="V400" s="796" t="s">
        <v>217</v>
      </c>
      <c r="W400" s="796" t="s">
        <v>218</v>
      </c>
      <c r="X400" s="796" t="s">
        <v>219</v>
      </c>
      <c r="Y400" s="796" t="s">
        <v>220</v>
      </c>
      <c r="Z400" s="796" t="s">
        <v>221</v>
      </c>
      <c r="AA400" s="796" t="s">
        <v>222</v>
      </c>
      <c r="AB400" s="796" t="s">
        <v>223</v>
      </c>
      <c r="AC400" s="796" t="s">
        <v>224</v>
      </c>
      <c r="AD400" s="796" t="s">
        <v>225</v>
      </c>
      <c r="AE400" s="796" t="s">
        <v>226</v>
      </c>
      <c r="AF400" s="796" t="s">
        <v>227</v>
      </c>
      <c r="AG400" s="796" t="s">
        <v>20</v>
      </c>
      <c r="AH400" s="796" t="s">
        <v>141</v>
      </c>
    </row>
    <row r="401" spans="1:35" s="761" customFormat="1" x14ac:dyDescent="0.2">
      <c r="A401" s="895" t="s">
        <v>228</v>
      </c>
      <c r="B401" s="896">
        <v>0</v>
      </c>
      <c r="C401" s="896">
        <v>1093264</v>
      </c>
      <c r="D401" s="896">
        <v>0</v>
      </c>
      <c r="E401" s="896">
        <v>0</v>
      </c>
      <c r="F401" s="896">
        <v>-130142</v>
      </c>
      <c r="G401" s="896">
        <v>0</v>
      </c>
      <c r="H401" s="896">
        <v>85190639</v>
      </c>
      <c r="I401" s="896">
        <v>93627890</v>
      </c>
      <c r="J401" s="896">
        <v>86508955</v>
      </c>
      <c r="K401" s="896">
        <v>85678649</v>
      </c>
      <c r="L401" s="896">
        <v>122714009</v>
      </c>
      <c r="M401" s="896">
        <v>159895939</v>
      </c>
      <c r="N401" s="896">
        <v>147618701</v>
      </c>
      <c r="O401" s="896">
        <v>83629430</v>
      </c>
      <c r="P401" s="896">
        <v>73064609</v>
      </c>
      <c r="Q401" s="896">
        <v>35554145</v>
      </c>
      <c r="R401" s="897">
        <v>0</v>
      </c>
      <c r="S401" s="897">
        <v>0</v>
      </c>
      <c r="T401" s="897">
        <v>0</v>
      </c>
      <c r="U401" s="897">
        <v>0</v>
      </c>
      <c r="V401" s="896">
        <v>0</v>
      </c>
      <c r="W401" s="896">
        <v>0</v>
      </c>
      <c r="X401" s="896">
        <v>0</v>
      </c>
      <c r="Y401" s="896">
        <v>0</v>
      </c>
      <c r="Z401" s="896">
        <v>0</v>
      </c>
      <c r="AA401" s="896">
        <v>0</v>
      </c>
      <c r="AB401" s="896">
        <v>0</v>
      </c>
      <c r="AC401" s="896">
        <v>0</v>
      </c>
      <c r="AD401" s="896">
        <v>0</v>
      </c>
      <c r="AE401" s="896">
        <v>0</v>
      </c>
      <c r="AF401" s="896">
        <v>0</v>
      </c>
      <c r="AG401" s="896">
        <v>974446088</v>
      </c>
      <c r="AH401" s="896">
        <v>974446088</v>
      </c>
      <c r="AI401" s="898"/>
    </row>
    <row r="402" spans="1:35" s="761" customFormat="1" x14ac:dyDescent="0.2">
      <c r="A402" s="895" t="s">
        <v>231</v>
      </c>
      <c r="B402" s="896">
        <v>0</v>
      </c>
      <c r="C402" s="896">
        <v>0</v>
      </c>
      <c r="D402" s="896">
        <v>0</v>
      </c>
      <c r="E402" s="896">
        <v>0</v>
      </c>
      <c r="F402" s="896">
        <v>0</v>
      </c>
      <c r="G402" s="896">
        <v>0</v>
      </c>
      <c r="H402" s="896">
        <v>0</v>
      </c>
      <c r="I402" s="896">
        <v>0</v>
      </c>
      <c r="J402" s="896">
        <v>0</v>
      </c>
      <c r="K402" s="896">
        <v>0</v>
      </c>
      <c r="L402" s="896">
        <v>75955305</v>
      </c>
      <c r="M402" s="896">
        <v>-11920</v>
      </c>
      <c r="N402" s="896">
        <v>-33000</v>
      </c>
      <c r="O402" s="896">
        <v>-12332</v>
      </c>
      <c r="P402" s="896">
        <v>-89982</v>
      </c>
      <c r="Q402" s="896">
        <v>41862139</v>
      </c>
      <c r="R402" s="897">
        <v>175624794</v>
      </c>
      <c r="S402" s="897">
        <v>205833604</v>
      </c>
      <c r="T402" s="897">
        <v>290117606</v>
      </c>
      <c r="U402" s="897">
        <v>144054642</v>
      </c>
      <c r="V402" s="896">
        <v>0</v>
      </c>
      <c r="W402" s="896">
        <v>0</v>
      </c>
      <c r="X402" s="896">
        <v>0</v>
      </c>
      <c r="Y402" s="896">
        <v>0</v>
      </c>
      <c r="Z402" s="896">
        <v>0</v>
      </c>
      <c r="AA402" s="896">
        <v>0</v>
      </c>
      <c r="AB402" s="896">
        <v>0</v>
      </c>
      <c r="AC402" s="896">
        <v>0</v>
      </c>
      <c r="AD402" s="896">
        <v>0</v>
      </c>
      <c r="AE402" s="896">
        <v>0</v>
      </c>
      <c r="AF402" s="896">
        <v>0</v>
      </c>
      <c r="AG402" s="896">
        <v>933300856</v>
      </c>
      <c r="AH402" s="896">
        <v>933300856</v>
      </c>
      <c r="AI402" s="898"/>
    </row>
    <row r="403" spans="1:35" s="761" customFormat="1" x14ac:dyDescent="0.2">
      <c r="A403" s="895" t="s">
        <v>232</v>
      </c>
      <c r="B403" s="896">
        <v>0</v>
      </c>
      <c r="C403" s="896">
        <v>0</v>
      </c>
      <c r="D403" s="896">
        <v>0</v>
      </c>
      <c r="E403" s="896">
        <v>0</v>
      </c>
      <c r="F403" s="896">
        <v>0</v>
      </c>
      <c r="G403" s="896">
        <v>0</v>
      </c>
      <c r="H403" s="896">
        <v>0</v>
      </c>
      <c r="I403" s="896">
        <v>0</v>
      </c>
      <c r="J403" s="896">
        <v>0</v>
      </c>
      <c r="K403" s="896">
        <v>0</v>
      </c>
      <c r="L403" s="896">
        <v>0</v>
      </c>
      <c r="M403" s="896">
        <v>51795707</v>
      </c>
      <c r="N403" s="896">
        <v>84497125</v>
      </c>
      <c r="O403" s="896">
        <v>0</v>
      </c>
      <c r="P403" s="896">
        <v>10264275</v>
      </c>
      <c r="Q403" s="896">
        <v>32040061</v>
      </c>
      <c r="R403" s="897">
        <v>331791</v>
      </c>
      <c r="S403" s="897">
        <v>0</v>
      </c>
      <c r="T403" s="897">
        <v>0</v>
      </c>
      <c r="U403" s="897">
        <v>0</v>
      </c>
      <c r="V403" s="896">
        <v>0</v>
      </c>
      <c r="W403" s="896">
        <v>0</v>
      </c>
      <c r="X403" s="896">
        <v>0</v>
      </c>
      <c r="Y403" s="896">
        <v>0</v>
      </c>
      <c r="Z403" s="896">
        <v>0</v>
      </c>
      <c r="AA403" s="896">
        <v>0</v>
      </c>
      <c r="AB403" s="896">
        <v>0</v>
      </c>
      <c r="AC403" s="896">
        <v>0</v>
      </c>
      <c r="AD403" s="896">
        <v>0</v>
      </c>
      <c r="AE403" s="896">
        <v>0</v>
      </c>
      <c r="AF403" s="896">
        <v>0</v>
      </c>
      <c r="AG403" s="896">
        <v>178928959</v>
      </c>
      <c r="AH403" s="896">
        <v>178928959</v>
      </c>
      <c r="AI403" s="898"/>
    </row>
    <row r="404" spans="1:35" s="761" customFormat="1" x14ac:dyDescent="0.2">
      <c r="A404" s="895" t="s">
        <v>233</v>
      </c>
      <c r="B404" s="896">
        <v>0</v>
      </c>
      <c r="C404" s="896">
        <v>0</v>
      </c>
      <c r="D404" s="896">
        <v>0</v>
      </c>
      <c r="E404" s="896">
        <v>0</v>
      </c>
      <c r="F404" s="896">
        <v>0</v>
      </c>
      <c r="G404" s="896">
        <v>0</v>
      </c>
      <c r="H404" s="896">
        <v>0</v>
      </c>
      <c r="I404" s="896">
        <v>0</v>
      </c>
      <c r="J404" s="896">
        <v>0</v>
      </c>
      <c r="K404" s="896">
        <v>0</v>
      </c>
      <c r="L404" s="896">
        <v>0</v>
      </c>
      <c r="M404" s="896">
        <v>147906</v>
      </c>
      <c r="N404" s="896">
        <v>0</v>
      </c>
      <c r="O404" s="896">
        <v>0</v>
      </c>
      <c r="P404" s="896">
        <v>0</v>
      </c>
      <c r="Q404" s="896">
        <v>0</v>
      </c>
      <c r="R404" s="897">
        <v>0</v>
      </c>
      <c r="S404" s="897">
        <v>0</v>
      </c>
      <c r="T404" s="897">
        <v>0</v>
      </c>
      <c r="U404" s="897">
        <v>0</v>
      </c>
      <c r="V404" s="896">
        <v>0</v>
      </c>
      <c r="W404" s="896">
        <v>0</v>
      </c>
      <c r="X404" s="896">
        <v>0</v>
      </c>
      <c r="Y404" s="896">
        <v>0</v>
      </c>
      <c r="Z404" s="896">
        <v>0</v>
      </c>
      <c r="AA404" s="896">
        <v>0</v>
      </c>
      <c r="AB404" s="896">
        <v>0</v>
      </c>
      <c r="AC404" s="896">
        <v>0</v>
      </c>
      <c r="AD404" s="896">
        <v>0</v>
      </c>
      <c r="AE404" s="896">
        <v>0</v>
      </c>
      <c r="AF404" s="896">
        <v>0</v>
      </c>
      <c r="AG404" s="896">
        <v>147906</v>
      </c>
      <c r="AH404" s="896">
        <v>147906</v>
      </c>
      <c r="AI404" s="898"/>
    </row>
    <row r="405" spans="1:35" s="761" customFormat="1" x14ac:dyDescent="0.2">
      <c r="A405" s="797" t="s">
        <v>20</v>
      </c>
      <c r="B405" s="798">
        <f t="shared" ref="B405:AH405" si="1">SUM(B401:B404)</f>
        <v>0</v>
      </c>
      <c r="C405" s="798">
        <f t="shared" si="1"/>
        <v>1093264</v>
      </c>
      <c r="D405" s="798">
        <f t="shared" si="1"/>
        <v>0</v>
      </c>
      <c r="E405" s="798">
        <f t="shared" si="1"/>
        <v>0</v>
      </c>
      <c r="F405" s="798">
        <f t="shared" si="1"/>
        <v>-130142</v>
      </c>
      <c r="G405" s="798">
        <f t="shared" si="1"/>
        <v>0</v>
      </c>
      <c r="H405" s="798">
        <f t="shared" si="1"/>
        <v>85190639</v>
      </c>
      <c r="I405" s="798">
        <f t="shared" si="1"/>
        <v>93627890</v>
      </c>
      <c r="J405" s="798">
        <f t="shared" si="1"/>
        <v>86508955</v>
      </c>
      <c r="K405" s="798">
        <f t="shared" si="1"/>
        <v>85678649</v>
      </c>
      <c r="L405" s="798">
        <f t="shared" si="1"/>
        <v>198669314</v>
      </c>
      <c r="M405" s="798">
        <f t="shared" si="1"/>
        <v>211827632</v>
      </c>
      <c r="N405" s="798">
        <f t="shared" si="1"/>
        <v>232082826</v>
      </c>
      <c r="O405" s="798">
        <f t="shared" si="1"/>
        <v>83617098</v>
      </c>
      <c r="P405" s="798">
        <f t="shared" si="1"/>
        <v>83238902</v>
      </c>
      <c r="Q405" s="798">
        <f t="shared" si="1"/>
        <v>109456345</v>
      </c>
      <c r="R405" s="798">
        <f t="shared" si="1"/>
        <v>175956585</v>
      </c>
      <c r="S405" s="798">
        <f t="shared" si="1"/>
        <v>205833604</v>
      </c>
      <c r="T405" s="798">
        <f t="shared" si="1"/>
        <v>290117606</v>
      </c>
      <c r="U405" s="798">
        <f t="shared" si="1"/>
        <v>144054642</v>
      </c>
      <c r="V405" s="798">
        <f t="shared" si="1"/>
        <v>0</v>
      </c>
      <c r="W405" s="798">
        <f t="shared" si="1"/>
        <v>0</v>
      </c>
      <c r="X405" s="798">
        <f t="shared" si="1"/>
        <v>0</v>
      </c>
      <c r="Y405" s="798">
        <f t="shared" si="1"/>
        <v>0</v>
      </c>
      <c r="Z405" s="798">
        <f t="shared" si="1"/>
        <v>0</v>
      </c>
      <c r="AA405" s="798">
        <f t="shared" si="1"/>
        <v>0</v>
      </c>
      <c r="AB405" s="798">
        <f t="shared" si="1"/>
        <v>0</v>
      </c>
      <c r="AC405" s="798">
        <f t="shared" si="1"/>
        <v>0</v>
      </c>
      <c r="AD405" s="798">
        <f t="shared" si="1"/>
        <v>0</v>
      </c>
      <c r="AE405" s="798">
        <f t="shared" si="1"/>
        <v>0</v>
      </c>
      <c r="AF405" s="798">
        <f t="shared" si="1"/>
        <v>0</v>
      </c>
      <c r="AG405" s="798">
        <f t="shared" si="1"/>
        <v>2086823809</v>
      </c>
      <c r="AH405" s="798">
        <f t="shared" si="1"/>
        <v>2086823809</v>
      </c>
    </row>
    <row r="406" spans="1:35" s="761" customFormat="1" x14ac:dyDescent="0.2"/>
    <row r="407" spans="1:35" s="761" customFormat="1" x14ac:dyDescent="0.2"/>
    <row r="408" spans="1:35" s="761" customFormat="1" x14ac:dyDescent="0.2"/>
    <row r="409" spans="1:35" s="761" customFormat="1" x14ac:dyDescent="0.2"/>
    <row r="410" spans="1:35" s="761" customFormat="1" x14ac:dyDescent="0.2"/>
  </sheetData>
  <sheetProtection algorithmName="SHA-512" hashValue="qAnu1qKLC1Ail6Nde1YJPBYA7fLDwukXnC45ynQCk5pxP9zqgyS9twzQkaX/XTKZsSbH45OCjkFQqZ6Wp+AL1g==" saltValue="AfuY4KIeTkQ/WdB207RseA=="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6" activePane="bottomLeft" state="frozen"/>
      <selection pane="bottomLeft" activeCell="W24" sqref="W24"/>
    </sheetView>
  </sheetViews>
  <sheetFormatPr defaultColWidth="8.7109375" defaultRowHeight="12.75" x14ac:dyDescent="0.2"/>
  <cols>
    <col min="2" max="2" width="42.85546875" customWidth="1"/>
    <col min="3" max="3" width="4.42578125" style="5" customWidth="1"/>
    <col min="4" max="4" width="34.140625" style="195" customWidth="1"/>
    <col min="5" max="19" width="15.140625" hidden="1" customWidth="1"/>
    <col min="20" max="24" width="15.140625" customWidth="1"/>
    <col min="25" max="34" width="15.140625" hidden="1" customWidth="1"/>
  </cols>
  <sheetData>
    <row r="1" spans="1:34" ht="27.6" customHeight="1" x14ac:dyDescent="0.2">
      <c r="A1" s="41"/>
      <c r="B1" s="41"/>
      <c r="C1" s="41"/>
      <c r="D1" s="41"/>
    </row>
    <row r="3" spans="1:34" ht="15.75" thickBot="1" x14ac:dyDescent="0.3">
      <c r="B3" s="220" t="s">
        <v>53</v>
      </c>
    </row>
    <row r="4" spans="1:34" ht="13.5" thickBot="1" x14ac:dyDescent="0.25">
      <c r="D4" s="247" t="s">
        <v>91</v>
      </c>
      <c r="F4" s="92"/>
    </row>
    <row r="5" spans="1:34" x14ac:dyDescent="0.2">
      <c r="D5" s="196"/>
    </row>
    <row r="6" spans="1:34" ht="13.5" thickBot="1" x14ac:dyDescent="0.25">
      <c r="B6" s="2" t="s">
        <v>16</v>
      </c>
      <c r="C6" s="4"/>
      <c r="D6" s="197"/>
    </row>
    <row r="7" spans="1:34" x14ac:dyDescent="0.2">
      <c r="B7" s="111" t="s">
        <v>54</v>
      </c>
      <c r="C7" s="31"/>
      <c r="D7" s="287" t="s">
        <v>55</v>
      </c>
      <c r="E7" s="38" t="s">
        <v>0</v>
      </c>
      <c r="F7" s="35"/>
      <c r="G7" s="35"/>
      <c r="H7" s="35"/>
      <c r="I7" s="35"/>
      <c r="J7" s="35"/>
      <c r="K7" s="35"/>
      <c r="L7" s="35"/>
      <c r="M7" s="35"/>
      <c r="N7" s="35"/>
      <c r="O7" s="35"/>
      <c r="P7" s="35"/>
      <c r="Q7" s="35"/>
      <c r="R7" s="35"/>
      <c r="S7" s="35"/>
      <c r="T7" s="40"/>
      <c r="U7" s="35"/>
      <c r="V7" s="35"/>
      <c r="W7" s="35"/>
      <c r="X7" s="39"/>
      <c r="Y7" s="35"/>
      <c r="Z7" s="35"/>
      <c r="AA7" s="35"/>
      <c r="AB7" s="35"/>
      <c r="AC7" s="35"/>
      <c r="AD7" s="35"/>
      <c r="AE7" s="35"/>
      <c r="AF7" s="35"/>
      <c r="AG7" s="35"/>
      <c r="AH7" s="39"/>
    </row>
    <row r="8" spans="1:34" ht="13.5" thickBot="1" x14ac:dyDescent="0.25">
      <c r="B8" s="28"/>
      <c r="C8" s="49"/>
      <c r="D8" s="263"/>
      <c r="E8" s="288">
        <f>'DY Def'!B$5</f>
        <v>1</v>
      </c>
      <c r="F8" s="289">
        <f>'DY Def'!C$5</f>
        <v>2</v>
      </c>
      <c r="G8" s="289">
        <f>'DY Def'!D$5</f>
        <v>3</v>
      </c>
      <c r="H8" s="289">
        <f>'DY Def'!E$5</f>
        <v>4</v>
      </c>
      <c r="I8" s="289">
        <f>'DY Def'!F$5</f>
        <v>5</v>
      </c>
      <c r="J8" s="289">
        <f>'DY Def'!G$5</f>
        <v>6</v>
      </c>
      <c r="K8" s="289">
        <f>'DY Def'!H$5</f>
        <v>7</v>
      </c>
      <c r="L8" s="289">
        <f>'DY Def'!I$5</f>
        <v>8</v>
      </c>
      <c r="M8" s="289">
        <f>'DY Def'!J$5</f>
        <v>9</v>
      </c>
      <c r="N8" s="289">
        <f>'DY Def'!K$5</f>
        <v>10</v>
      </c>
      <c r="O8" s="289">
        <f>'DY Def'!L$5</f>
        <v>11</v>
      </c>
      <c r="P8" s="289">
        <f>'DY Def'!M$5</f>
        <v>12</v>
      </c>
      <c r="Q8" s="289">
        <f>'DY Def'!N$5</f>
        <v>13</v>
      </c>
      <c r="R8" s="289">
        <f>'DY Def'!O$5</f>
        <v>14</v>
      </c>
      <c r="S8" s="289">
        <f>'DY Def'!P$5</f>
        <v>15</v>
      </c>
      <c r="T8" s="288">
        <f>'DY Def'!Q$5</f>
        <v>16</v>
      </c>
      <c r="U8" s="289">
        <f>'DY Def'!R$5</f>
        <v>17</v>
      </c>
      <c r="V8" s="289">
        <f>'DY Def'!S$5</f>
        <v>18</v>
      </c>
      <c r="W8" s="289">
        <f>'DY Def'!T$5</f>
        <v>19</v>
      </c>
      <c r="X8" s="290">
        <f>'DY Def'!U$5</f>
        <v>20</v>
      </c>
      <c r="Y8" s="289">
        <f>'DY Def'!V$5</f>
        <v>21</v>
      </c>
      <c r="Z8" s="289">
        <f>'DY Def'!W$5</f>
        <v>22</v>
      </c>
      <c r="AA8" s="289">
        <f>'DY Def'!X$5</f>
        <v>23</v>
      </c>
      <c r="AB8" s="289">
        <f>'DY Def'!Y$5</f>
        <v>24</v>
      </c>
      <c r="AC8" s="289">
        <f>'DY Def'!Z$5</f>
        <v>25</v>
      </c>
      <c r="AD8" s="289">
        <f>'DY Def'!AA$5</f>
        <v>26</v>
      </c>
      <c r="AE8" s="289">
        <f>'DY Def'!AB$5</f>
        <v>27</v>
      </c>
      <c r="AF8" s="289">
        <f>'DY Def'!AC$5</f>
        <v>28</v>
      </c>
      <c r="AG8" s="289">
        <f>'DY Def'!AD$5</f>
        <v>29</v>
      </c>
      <c r="AH8" s="290">
        <f>'DY Def'!AE$5</f>
        <v>30</v>
      </c>
    </row>
    <row r="9" spans="1:34" hidden="1" x14ac:dyDescent="0.2">
      <c r="B9" s="36" t="s">
        <v>84</v>
      </c>
      <c r="C9" s="49"/>
      <c r="D9" s="263"/>
      <c r="E9" s="94"/>
      <c r="F9" s="89"/>
      <c r="G9" s="89"/>
      <c r="H9" s="89"/>
      <c r="I9" s="89"/>
      <c r="J9" s="89"/>
      <c r="K9" s="89"/>
      <c r="L9" s="89"/>
      <c r="M9" s="89"/>
      <c r="N9" s="89"/>
      <c r="O9" s="89"/>
      <c r="P9" s="89"/>
      <c r="Q9" s="89"/>
      <c r="R9" s="89"/>
      <c r="S9" s="89"/>
      <c r="T9" s="94"/>
      <c r="U9" s="89"/>
      <c r="V9" s="89"/>
      <c r="W9" s="89"/>
      <c r="X9" s="90"/>
      <c r="Y9" s="89"/>
      <c r="Z9" s="89"/>
      <c r="AA9" s="89"/>
      <c r="AB9" s="89"/>
      <c r="AC9" s="89"/>
      <c r="AD9" s="89"/>
      <c r="AE9" s="89"/>
      <c r="AF9" s="89"/>
      <c r="AG9" s="89"/>
      <c r="AH9" s="90"/>
    </row>
    <row r="10" spans="1:34" hidden="1" x14ac:dyDescent="0.2">
      <c r="B10" s="21" t="str">
        <f>IFERROR(VLOOKUP(C10,'MEG Def'!$A$7:$B$12,2),"")</f>
        <v/>
      </c>
      <c r="C10" s="49"/>
      <c r="D10" s="263"/>
      <c r="E10" s="91">
        <f>IF($D$4="MAP+ADM Waivers",SUMIF('C Report'!$A$100:$A$199,'C Report Grouper'!$D10,'C Report'!C$100:C$199)+SUMIF('C Report'!$A$300:$A$399,'C Report Grouper'!$D10,'C Report'!C$300:C$399),SUMIF('C Report'!$A$100:$A$199,'C Report Grouper'!$D10,'C Report'!C$100:C$199))</f>
        <v>0</v>
      </c>
      <c r="F10" s="422">
        <f>IF($D$4="MAP+ADM Waivers",SUMIF('C Report'!$A$100:$A$199,'C Report Grouper'!$D10,'C Report'!D$100:D$199)+SUMIF('C Report'!$A$300:$A$399,'C Report Grouper'!$D10,'C Report'!D$300:D$399),SUMIF('C Report'!$A$100:$A$199,'C Report Grouper'!$D10,'C Report'!D$100:D$199))</f>
        <v>0</v>
      </c>
      <c r="G10" s="422">
        <f>IF($D$4="MAP+ADM Waivers",SUMIF('C Report'!$A$100:$A$199,'C Report Grouper'!$D10,'C Report'!E$100:E$199)+SUMIF('C Report'!$A$300:$A$399,'C Report Grouper'!$D10,'C Report'!E$300:E$399),SUMIF('C Report'!$A$100:$A$199,'C Report Grouper'!$D10,'C Report'!E$100:E$199))</f>
        <v>0</v>
      </c>
      <c r="H10" s="422">
        <f>IF($D$4="MAP+ADM Waivers",SUMIF('C Report'!$A$100:$A$199,'C Report Grouper'!$D10,'C Report'!F$100:F$199)+SUMIF('C Report'!$A$300:$A$399,'C Report Grouper'!$D10,'C Report'!F$300:F$399),SUMIF('C Report'!$A$100:$A$199,'C Report Grouper'!$D10,'C Report'!F$100:F$199))</f>
        <v>0</v>
      </c>
      <c r="I10" s="422">
        <f>IF($D$4="MAP+ADM Waivers",SUMIF('C Report'!$A$100:$A$199,'C Report Grouper'!$D10,'C Report'!G$100:G$199)+SUMIF('C Report'!$A$300:$A$399,'C Report Grouper'!$D10,'C Report'!G$300:G$399),SUMIF('C Report'!$A$100:$A$199,'C Report Grouper'!$D10,'C Report'!G$100:G$199))</f>
        <v>0</v>
      </c>
      <c r="J10" s="422">
        <f>IF($D$4="MAP+ADM Waivers",SUMIF('C Report'!$A$100:$A$199,'C Report Grouper'!$D10,'C Report'!H$100:H$199)+SUMIF('C Report'!$A$300:$A$399,'C Report Grouper'!$D10,'C Report'!H$300:H$399),SUMIF('C Report'!$A$100:$A$199,'C Report Grouper'!$D10,'C Report'!H$100:H$199))</f>
        <v>0</v>
      </c>
      <c r="K10" s="422">
        <f>IF($D$4="MAP+ADM Waivers",SUMIF('C Report'!$A$100:$A$199,'C Report Grouper'!$D10,'C Report'!I$100:I$199)+SUMIF('C Report'!$A$300:$A$399,'C Report Grouper'!$D10,'C Report'!I$300:I$399),SUMIF('C Report'!$A$100:$A$199,'C Report Grouper'!$D10,'C Report'!I$100:I$199))</f>
        <v>0</v>
      </c>
      <c r="L10" s="422">
        <f>IF($D$4="MAP+ADM Waivers",SUMIF('C Report'!$A$100:$A$199,'C Report Grouper'!$D10,'C Report'!J$100:J$199)+SUMIF('C Report'!$A$300:$A$399,'C Report Grouper'!$D10,'C Report'!J$300:J$399),SUMIF('C Report'!$A$100:$A$199,'C Report Grouper'!$D10,'C Report'!J$100:J$199))</f>
        <v>0</v>
      </c>
      <c r="M10" s="422">
        <f>IF($D$4="MAP+ADM Waivers",SUMIF('C Report'!$A$100:$A$199,'C Report Grouper'!$D10,'C Report'!K$100:K$199)+SUMIF('C Report'!$A$300:$A$399,'C Report Grouper'!$D10,'C Report'!K$300:K$399),SUMIF('C Report'!$A$100:$A$199,'C Report Grouper'!$D10,'C Report'!K$100:K$199))</f>
        <v>0</v>
      </c>
      <c r="N10" s="422">
        <f>IF($D$4="MAP+ADM Waivers",SUMIF('C Report'!$A$100:$A$199,'C Report Grouper'!$D10,'C Report'!L$100:L$199)+SUMIF('C Report'!$A$300:$A$399,'C Report Grouper'!$D10,'C Report'!L$300:L$399),SUMIF('C Report'!$A$100:$A$199,'C Report Grouper'!$D10,'C Report'!L$100:L$199))</f>
        <v>0</v>
      </c>
      <c r="O10" s="422">
        <f>IF($D$4="MAP+ADM Waivers",SUMIF('C Report'!$A$100:$A$199,'C Report Grouper'!$D10,'C Report'!M$100:M$199)+SUMIF('C Report'!$A$300:$A$399,'C Report Grouper'!$D10,'C Report'!M$300:M$399),SUMIF('C Report'!$A$100:$A$199,'C Report Grouper'!$D10,'C Report'!M$100:M$199))</f>
        <v>0</v>
      </c>
      <c r="P10" s="422">
        <f>IF($D$4="MAP+ADM Waivers",SUMIF('C Report'!$A$100:$A$199,'C Report Grouper'!$D10,'C Report'!N$100:N$199)+SUMIF('C Report'!$A$300:$A$399,'C Report Grouper'!$D10,'C Report'!N$300:N$399),SUMIF('C Report'!$A$100:$A$199,'C Report Grouper'!$D10,'C Report'!N$100:N$199))</f>
        <v>0</v>
      </c>
      <c r="Q10" s="422">
        <f>IF($D$4="MAP+ADM Waivers",SUMIF('C Report'!$A$100:$A$199,'C Report Grouper'!$D10,'C Report'!O$100:O$199)+SUMIF('C Report'!$A$300:$A$399,'C Report Grouper'!$D10,'C Report'!O$300:O$399),SUMIF('C Report'!$A$100:$A$199,'C Report Grouper'!$D10,'C Report'!O$100:O$199))</f>
        <v>0</v>
      </c>
      <c r="R10" s="422">
        <f>IF($D$4="MAP+ADM Waivers",SUMIF('C Report'!$A$100:$A$199,'C Report Grouper'!$D10,'C Report'!P$100:P$199)+SUMIF('C Report'!$A$300:$A$399,'C Report Grouper'!$D10,'C Report'!P$300:P$399),SUMIF('C Report'!$A$100:$A$199,'C Report Grouper'!$D10,'C Report'!P$100:P$199))</f>
        <v>0</v>
      </c>
      <c r="S10" s="422">
        <f>IF($D$4="MAP+ADM Waivers",SUMIF('C Report'!$A$100:$A$199,'C Report Grouper'!$D10,'C Report'!Q$100:Q$199)+SUMIF('C Report'!$A$300:$A$399,'C Report Grouper'!$D10,'C Report'!Q$300:Q$399),SUMIF('C Report'!$A$100:$A$199,'C Report Grouper'!$D10,'C Report'!Q$100:Q$199))</f>
        <v>0</v>
      </c>
      <c r="T10" s="91">
        <f>IF($D$4="MAP+ADM Waivers",SUMIF('C Report'!$A$100:$A$199,'C Report Grouper'!$D10,'C Report'!R$100:R$199)+SUMIF('C Report'!$A$300:$A$399,'C Report Grouper'!$D10,'C Report'!R$300:R$399),SUMIF('C Report'!$A$100:$A$199,'C Report Grouper'!$D10,'C Report'!R$100:R$199))</f>
        <v>0</v>
      </c>
      <c r="U10" s="422">
        <f>IF($D$4="MAP+ADM Waivers",SUMIF('C Report'!$A$100:$A$199,'C Report Grouper'!$D10,'C Report'!S$100:S$199)+SUMIF('C Report'!$A$300:$A$399,'C Report Grouper'!$D10,'C Report'!S$300:S$399),SUMIF('C Report'!$A$100:$A$199,'C Report Grouper'!$D10,'C Report'!S$100:S$199))</f>
        <v>0</v>
      </c>
      <c r="V10" s="422">
        <f>IF($D$4="MAP+ADM Waivers",SUMIF('C Report'!$A$100:$A$199,'C Report Grouper'!$D10,'C Report'!T$100:T$199)+SUMIF('C Report'!$A$300:$A$399,'C Report Grouper'!$D10,'C Report'!T$300:T$399),SUMIF('C Report'!$A$100:$A$199,'C Report Grouper'!$D10,'C Report'!T$100:T$199))</f>
        <v>0</v>
      </c>
      <c r="W10" s="422">
        <f>IF($D$4="MAP+ADM Waivers",SUMIF('C Report'!$A$100:$A$199,'C Report Grouper'!$D10,'C Report'!U$100:U$199)+SUMIF('C Report'!$A$300:$A$399,'C Report Grouper'!$D10,'C Report'!U$300:U$399),SUMIF('C Report'!$A$100:$A$199,'C Report Grouper'!$D10,'C Report'!U$100:U$199))</f>
        <v>0</v>
      </c>
      <c r="X10" s="93">
        <f>IF($D$4="MAP+ADM Waivers",SUMIF('C Report'!$A$100:$A$199,'C Report Grouper'!$D10,'C Report'!V$100:V$199)+SUMIF('C Report'!$A$300:$A$399,'C Report Grouper'!$D10,'C Report'!V$300:V$399),SUMIF('C Report'!$A$100:$A$199,'C Report Grouper'!$D10,'C Report'!V$100:V$199))</f>
        <v>0</v>
      </c>
      <c r="Y10" s="92">
        <f>IF($D$4="MAP+ADM Waivers",SUMIF('C Report'!$A$100:$A$199,'C Report Grouper'!$D10,'C Report'!W$100:W$199)+SUMIF('C Report'!$A$300:$A$399,'C Report Grouper'!$D10,'C Report'!W$300:W$399),SUMIF('C Report'!$A$100:$A$199,'C Report Grouper'!$D10,'C Report'!W$100:W$199))</f>
        <v>0</v>
      </c>
      <c r="Z10" s="92">
        <f>IF($D$4="MAP+ADM Waivers",SUMIF('C Report'!$A$100:$A$199,'C Report Grouper'!$D10,'C Report'!X$100:X$199)+SUMIF('C Report'!$A$300:$A$399,'C Report Grouper'!$D10,'C Report'!X$300:X$399),SUMIF('C Report'!$A$100:$A$199,'C Report Grouper'!$D10,'C Report'!X$100:X$199))</f>
        <v>0</v>
      </c>
      <c r="AA10" s="92">
        <f>IF($D$4="MAP+ADM Waivers",SUMIF('C Report'!$A$100:$A$199,'C Report Grouper'!$D10,'C Report'!Y$100:Y$199)+SUMIF('C Report'!$A$300:$A$399,'C Report Grouper'!$D10,'C Report'!Y$300:Y$399),SUMIF('C Report'!$A$100:$A$199,'C Report Grouper'!$D10,'C Report'!Y$100:Y$199))</f>
        <v>0</v>
      </c>
      <c r="AB10" s="92">
        <f>IF($D$4="MAP+ADM Waivers",SUMIF('C Report'!$A$100:$A$199,'C Report Grouper'!$D10,'C Report'!Z$100:Z$199)+SUMIF('C Report'!$A$300:$A$399,'C Report Grouper'!$D10,'C Report'!Z$300:Z$399),SUMIF('C Report'!$A$100:$A$199,'C Report Grouper'!$D10,'C Report'!Z$100:Z$199))</f>
        <v>0</v>
      </c>
      <c r="AC10" s="92">
        <f>IF($D$4="MAP+ADM Waivers",SUMIF('C Report'!$A$100:$A$199,'C Report Grouper'!$D10,'C Report'!AA$100:AA$199)+SUMIF('C Report'!$A$300:$A$399,'C Report Grouper'!$D10,'C Report'!AA$300:AA$399),SUMIF('C Report'!$A$100:$A$199,'C Report Grouper'!$D10,'C Report'!AA$100:AA$199))</f>
        <v>0</v>
      </c>
      <c r="AD10" s="92">
        <f>IF($D$4="MAP+ADM Waivers",SUMIF('C Report'!$A$100:$A$199,'C Report Grouper'!$D10,'C Report'!AB$100:AB$199)+SUMIF('C Report'!$A$300:$A$399,'C Report Grouper'!$D10,'C Report'!AB$300:AB$399),SUMIF('C Report'!$A$100:$A$199,'C Report Grouper'!$D10,'C Report'!AB$100:AB$199))</f>
        <v>0</v>
      </c>
      <c r="AE10" s="92">
        <f>IF($D$4="MAP+ADM Waivers",SUMIF('C Report'!$A$100:$A$199,'C Report Grouper'!$D10,'C Report'!AC$100:AC$199)+SUMIF('C Report'!$A$300:$A$399,'C Report Grouper'!$D10,'C Report'!AC$300:AC$399),SUMIF('C Report'!$A$100:$A$199,'C Report Grouper'!$D10,'C Report'!AC$100:AC$199))</f>
        <v>0</v>
      </c>
      <c r="AF10" s="92">
        <f>IF($D$4="MAP+ADM Waivers",SUMIF('C Report'!$A$100:$A$199,'C Report Grouper'!$D10,'C Report'!AD$100:AD$199)+SUMIF('C Report'!$A$300:$A$399,'C Report Grouper'!$D10,'C Report'!AD$300:AD$399),SUMIF('C Report'!$A$100:$A$199,'C Report Grouper'!$D10,'C Report'!AD$100:AD$199))</f>
        <v>0</v>
      </c>
      <c r="AG10" s="92">
        <f>IF($D$4="MAP+ADM Waivers",SUMIF('C Report'!$A$100:$A$199,'C Report Grouper'!$D10,'C Report'!AE$100:AE$199)+SUMIF('C Report'!$A$300:$A$399,'C Report Grouper'!$D10,'C Report'!AE$300:AE$399),SUMIF('C Report'!$A$100:$A$199,'C Report Grouper'!$D10,'C Report'!AE$100:AE$199))</f>
        <v>0</v>
      </c>
      <c r="AH10" s="93">
        <f>IF($D$4="MAP+ADM Waivers",SUMIF('C Report'!$A$100:$A$199,'C Report Grouper'!$D10,'C Report'!AF$100:AF$199)+SUMIF('C Report'!$A$300:$A$399,'C Report Grouper'!$D10,'C Report'!AF$300:AF$399),SUMIF('C Report'!$A$100:$A$199,'C Report Grouper'!$D10,'C Report'!AF$100:AF$199))</f>
        <v>0</v>
      </c>
    </row>
    <row r="11" spans="1:34" hidden="1" x14ac:dyDescent="0.2">
      <c r="B11" s="21" t="str">
        <f>IFERROR(VLOOKUP(C11,'MEG Def'!$A$7:$B$12,2),"")</f>
        <v/>
      </c>
      <c r="C11" s="49"/>
      <c r="D11" s="263"/>
      <c r="E11" s="91">
        <f>IF($D$4="MAP+ADM Waivers",SUMIF('C Report'!$A$100:$A$199,'C Report Grouper'!$D11,'C Report'!C$100:C$199)+SUMIF('C Report'!$A$300:$A$399,'C Report Grouper'!$D11,'C Report'!C$300:C$399),SUMIF('C Report'!$A$100:$A$199,'C Report Grouper'!$D11,'C Report'!C$100:C$199))</f>
        <v>0</v>
      </c>
      <c r="F11" s="422">
        <f>IF($D$4="MAP+ADM Waivers",SUMIF('C Report'!$A$100:$A$199,'C Report Grouper'!$D11,'C Report'!D$100:D$199)+SUMIF('C Report'!$A$300:$A$399,'C Report Grouper'!$D11,'C Report'!D$300:D$399),SUMIF('C Report'!$A$100:$A$199,'C Report Grouper'!$D11,'C Report'!D$100:D$199))</f>
        <v>0</v>
      </c>
      <c r="G11" s="422">
        <f>IF($D$4="MAP+ADM Waivers",SUMIF('C Report'!$A$100:$A$199,'C Report Grouper'!$D11,'C Report'!E$100:E$199)+SUMIF('C Report'!$A$300:$A$399,'C Report Grouper'!$D11,'C Report'!E$300:E$399),SUMIF('C Report'!$A$100:$A$199,'C Report Grouper'!$D11,'C Report'!E$100:E$199))</f>
        <v>0</v>
      </c>
      <c r="H11" s="422">
        <f>IF($D$4="MAP+ADM Waivers",SUMIF('C Report'!$A$100:$A$199,'C Report Grouper'!$D11,'C Report'!F$100:F$199)+SUMIF('C Report'!$A$300:$A$399,'C Report Grouper'!$D11,'C Report'!F$300:F$399),SUMIF('C Report'!$A$100:$A$199,'C Report Grouper'!$D11,'C Report'!F$100:F$199))</f>
        <v>0</v>
      </c>
      <c r="I11" s="422">
        <f>IF($D$4="MAP+ADM Waivers",SUMIF('C Report'!$A$100:$A$199,'C Report Grouper'!$D11,'C Report'!G$100:G$199)+SUMIF('C Report'!$A$300:$A$399,'C Report Grouper'!$D11,'C Report'!G$300:G$399),SUMIF('C Report'!$A$100:$A$199,'C Report Grouper'!$D11,'C Report'!G$100:G$199))</f>
        <v>0</v>
      </c>
      <c r="J11" s="422">
        <f>IF($D$4="MAP+ADM Waivers",SUMIF('C Report'!$A$100:$A$199,'C Report Grouper'!$D11,'C Report'!H$100:H$199)+SUMIF('C Report'!$A$300:$A$399,'C Report Grouper'!$D11,'C Report'!H$300:H$399),SUMIF('C Report'!$A$100:$A$199,'C Report Grouper'!$D11,'C Report'!H$100:H$199))</f>
        <v>0</v>
      </c>
      <c r="K11" s="422">
        <f>IF($D$4="MAP+ADM Waivers",SUMIF('C Report'!$A$100:$A$199,'C Report Grouper'!$D11,'C Report'!I$100:I$199)+SUMIF('C Report'!$A$300:$A$399,'C Report Grouper'!$D11,'C Report'!I$300:I$399),SUMIF('C Report'!$A$100:$A$199,'C Report Grouper'!$D11,'C Report'!I$100:I$199))</f>
        <v>0</v>
      </c>
      <c r="L11" s="422">
        <f>IF($D$4="MAP+ADM Waivers",SUMIF('C Report'!$A$100:$A$199,'C Report Grouper'!$D11,'C Report'!J$100:J$199)+SUMIF('C Report'!$A$300:$A$399,'C Report Grouper'!$D11,'C Report'!J$300:J$399),SUMIF('C Report'!$A$100:$A$199,'C Report Grouper'!$D11,'C Report'!J$100:J$199))</f>
        <v>0</v>
      </c>
      <c r="M11" s="422">
        <f>IF($D$4="MAP+ADM Waivers",SUMIF('C Report'!$A$100:$A$199,'C Report Grouper'!$D11,'C Report'!K$100:K$199)+SUMIF('C Report'!$A$300:$A$399,'C Report Grouper'!$D11,'C Report'!K$300:K$399),SUMIF('C Report'!$A$100:$A$199,'C Report Grouper'!$D11,'C Report'!K$100:K$199))</f>
        <v>0</v>
      </c>
      <c r="N11" s="422">
        <f>IF($D$4="MAP+ADM Waivers",SUMIF('C Report'!$A$100:$A$199,'C Report Grouper'!$D11,'C Report'!L$100:L$199)+SUMIF('C Report'!$A$300:$A$399,'C Report Grouper'!$D11,'C Report'!L$300:L$399),SUMIF('C Report'!$A$100:$A$199,'C Report Grouper'!$D11,'C Report'!L$100:L$199))</f>
        <v>0</v>
      </c>
      <c r="O11" s="422">
        <f>IF($D$4="MAP+ADM Waivers",SUMIF('C Report'!$A$100:$A$199,'C Report Grouper'!$D11,'C Report'!M$100:M$199)+SUMIF('C Report'!$A$300:$A$399,'C Report Grouper'!$D11,'C Report'!M$300:M$399),SUMIF('C Report'!$A$100:$A$199,'C Report Grouper'!$D11,'C Report'!M$100:M$199))</f>
        <v>0</v>
      </c>
      <c r="P11" s="422">
        <f>IF($D$4="MAP+ADM Waivers",SUMIF('C Report'!$A$100:$A$199,'C Report Grouper'!$D11,'C Report'!N$100:N$199)+SUMIF('C Report'!$A$300:$A$399,'C Report Grouper'!$D11,'C Report'!N$300:N$399),SUMIF('C Report'!$A$100:$A$199,'C Report Grouper'!$D11,'C Report'!N$100:N$199))</f>
        <v>0</v>
      </c>
      <c r="Q11" s="422">
        <f>IF($D$4="MAP+ADM Waivers",SUMIF('C Report'!$A$100:$A$199,'C Report Grouper'!$D11,'C Report'!O$100:O$199)+SUMIF('C Report'!$A$300:$A$399,'C Report Grouper'!$D11,'C Report'!O$300:O$399),SUMIF('C Report'!$A$100:$A$199,'C Report Grouper'!$D11,'C Report'!O$100:O$199))</f>
        <v>0</v>
      </c>
      <c r="R11" s="422">
        <f>IF($D$4="MAP+ADM Waivers",SUMIF('C Report'!$A$100:$A$199,'C Report Grouper'!$D11,'C Report'!P$100:P$199)+SUMIF('C Report'!$A$300:$A$399,'C Report Grouper'!$D11,'C Report'!P$300:P$399),SUMIF('C Report'!$A$100:$A$199,'C Report Grouper'!$D11,'C Report'!P$100:P$199))</f>
        <v>0</v>
      </c>
      <c r="S11" s="422">
        <f>IF($D$4="MAP+ADM Waivers",SUMIF('C Report'!$A$100:$A$199,'C Report Grouper'!$D11,'C Report'!Q$100:Q$199)+SUMIF('C Report'!$A$300:$A$399,'C Report Grouper'!$D11,'C Report'!Q$300:Q$399),SUMIF('C Report'!$A$100:$A$199,'C Report Grouper'!$D11,'C Report'!Q$100:Q$199))</f>
        <v>0</v>
      </c>
      <c r="T11" s="91">
        <f>IF($D$4="MAP+ADM Waivers",SUMIF('C Report'!$A$100:$A$199,'C Report Grouper'!$D11,'C Report'!R$100:R$199)+SUMIF('C Report'!$A$300:$A$399,'C Report Grouper'!$D11,'C Report'!R$300:R$399),SUMIF('C Report'!$A$100:$A$199,'C Report Grouper'!$D11,'C Report'!R$100:R$199))</f>
        <v>0</v>
      </c>
      <c r="U11" s="422">
        <f>IF($D$4="MAP+ADM Waivers",SUMIF('C Report'!$A$100:$A$199,'C Report Grouper'!$D11,'C Report'!S$100:S$199)+SUMIF('C Report'!$A$300:$A$399,'C Report Grouper'!$D11,'C Report'!S$300:S$399),SUMIF('C Report'!$A$100:$A$199,'C Report Grouper'!$D11,'C Report'!S$100:S$199))</f>
        <v>0</v>
      </c>
      <c r="V11" s="422">
        <f>IF($D$4="MAP+ADM Waivers",SUMIF('C Report'!$A$100:$A$199,'C Report Grouper'!$D11,'C Report'!T$100:T$199)+SUMIF('C Report'!$A$300:$A$399,'C Report Grouper'!$D11,'C Report'!T$300:T$399),SUMIF('C Report'!$A$100:$A$199,'C Report Grouper'!$D11,'C Report'!T$100:T$199))</f>
        <v>0</v>
      </c>
      <c r="W11" s="422">
        <f>IF($D$4="MAP+ADM Waivers",SUMIF('C Report'!$A$100:$A$199,'C Report Grouper'!$D11,'C Report'!U$100:U$199)+SUMIF('C Report'!$A$300:$A$399,'C Report Grouper'!$D11,'C Report'!U$300:U$399),SUMIF('C Report'!$A$100:$A$199,'C Report Grouper'!$D11,'C Report'!U$100:U$199))</f>
        <v>0</v>
      </c>
      <c r="X11" s="93">
        <f>IF($D$4="MAP+ADM Waivers",SUMIF('C Report'!$A$100:$A$199,'C Report Grouper'!$D11,'C Report'!V$100:V$199)+SUMIF('C Report'!$A$300:$A$399,'C Report Grouper'!$D11,'C Report'!V$300:V$399),SUMIF('C Report'!$A$100:$A$199,'C Report Grouper'!$D11,'C Report'!V$100:V$199))</f>
        <v>0</v>
      </c>
      <c r="Y11" s="92">
        <f>IF($D$4="MAP+ADM Waivers",SUMIF('C Report'!$A$100:$A$199,'C Report Grouper'!$D11,'C Report'!W$100:W$199)+SUMIF('C Report'!$A$300:$A$399,'C Report Grouper'!$D11,'C Report'!W$300:W$399),SUMIF('C Report'!$A$100:$A$199,'C Report Grouper'!$D11,'C Report'!W$100:W$199))</f>
        <v>0</v>
      </c>
      <c r="Z11" s="92">
        <f>IF($D$4="MAP+ADM Waivers",SUMIF('C Report'!$A$100:$A$199,'C Report Grouper'!$D11,'C Report'!X$100:X$199)+SUMIF('C Report'!$A$300:$A$399,'C Report Grouper'!$D11,'C Report'!X$300:X$399),SUMIF('C Report'!$A$100:$A$199,'C Report Grouper'!$D11,'C Report'!X$100:X$199))</f>
        <v>0</v>
      </c>
      <c r="AA11" s="92">
        <f>IF($D$4="MAP+ADM Waivers",SUMIF('C Report'!$A$100:$A$199,'C Report Grouper'!$D11,'C Report'!Y$100:Y$199)+SUMIF('C Report'!$A$300:$A$399,'C Report Grouper'!$D11,'C Report'!Y$300:Y$399),SUMIF('C Report'!$A$100:$A$199,'C Report Grouper'!$D11,'C Report'!Y$100:Y$199))</f>
        <v>0</v>
      </c>
      <c r="AB11" s="92">
        <f>IF($D$4="MAP+ADM Waivers",SUMIF('C Report'!$A$100:$A$199,'C Report Grouper'!$D11,'C Report'!Z$100:Z$199)+SUMIF('C Report'!$A$300:$A$399,'C Report Grouper'!$D11,'C Report'!Z$300:Z$399),SUMIF('C Report'!$A$100:$A$199,'C Report Grouper'!$D11,'C Report'!Z$100:Z$199))</f>
        <v>0</v>
      </c>
      <c r="AC11" s="92">
        <f>IF($D$4="MAP+ADM Waivers",SUMIF('C Report'!$A$100:$A$199,'C Report Grouper'!$D11,'C Report'!AA$100:AA$199)+SUMIF('C Report'!$A$300:$A$399,'C Report Grouper'!$D11,'C Report'!AA$300:AA$399),SUMIF('C Report'!$A$100:$A$199,'C Report Grouper'!$D11,'C Report'!AA$100:AA$199))</f>
        <v>0</v>
      </c>
      <c r="AD11" s="92">
        <f>IF($D$4="MAP+ADM Waivers",SUMIF('C Report'!$A$100:$A$199,'C Report Grouper'!$D11,'C Report'!AB$100:AB$199)+SUMIF('C Report'!$A$300:$A$399,'C Report Grouper'!$D11,'C Report'!AB$300:AB$399),SUMIF('C Report'!$A$100:$A$199,'C Report Grouper'!$D11,'C Report'!AB$100:AB$199))</f>
        <v>0</v>
      </c>
      <c r="AE11" s="92">
        <f>IF($D$4="MAP+ADM Waivers",SUMIF('C Report'!$A$100:$A$199,'C Report Grouper'!$D11,'C Report'!AC$100:AC$199)+SUMIF('C Report'!$A$300:$A$399,'C Report Grouper'!$D11,'C Report'!AC$300:AC$399),SUMIF('C Report'!$A$100:$A$199,'C Report Grouper'!$D11,'C Report'!AC$100:AC$199))</f>
        <v>0</v>
      </c>
      <c r="AF11" s="92">
        <f>IF($D$4="MAP+ADM Waivers",SUMIF('C Report'!$A$100:$A$199,'C Report Grouper'!$D11,'C Report'!AD$100:AD$199)+SUMIF('C Report'!$A$300:$A$399,'C Report Grouper'!$D11,'C Report'!AD$300:AD$399),SUMIF('C Report'!$A$100:$A$199,'C Report Grouper'!$D11,'C Report'!AD$100:AD$199))</f>
        <v>0</v>
      </c>
      <c r="AG11" s="92">
        <f>IF($D$4="MAP+ADM Waivers",SUMIF('C Report'!$A$100:$A$199,'C Report Grouper'!$D11,'C Report'!AE$100:AE$199)+SUMIF('C Report'!$A$300:$A$399,'C Report Grouper'!$D11,'C Report'!AE$300:AE$399),SUMIF('C Report'!$A$100:$A$199,'C Report Grouper'!$D11,'C Report'!AE$100:AE$199))</f>
        <v>0</v>
      </c>
      <c r="AH11" s="93">
        <f>IF($D$4="MAP+ADM Waivers",SUMIF('C Report'!$A$100:$A$199,'C Report Grouper'!$D11,'C Report'!AF$100:AF$199)+SUMIF('C Report'!$A$300:$A$399,'C Report Grouper'!$D11,'C Report'!AF$300:AF$399),SUMIF('C Report'!$A$100:$A$199,'C Report Grouper'!$D11,'C Report'!AF$100:AF$199))</f>
        <v>0</v>
      </c>
    </row>
    <row r="12" spans="1:34" hidden="1" x14ac:dyDescent="0.2">
      <c r="B12" s="21" t="str">
        <f>IFERROR(VLOOKUP(C12,'MEG Def'!$A$7:$B$12,2),"")</f>
        <v/>
      </c>
      <c r="C12" s="49"/>
      <c r="D12" s="263"/>
      <c r="E12" s="91">
        <f>IF($D$4="MAP+ADM Waivers",SUMIF('C Report'!$A$100:$A$199,'C Report Grouper'!$D12,'C Report'!C$100:C$199)+SUMIF('C Report'!$A$300:$A$399,'C Report Grouper'!$D12,'C Report'!C$300:C$399),SUMIF('C Report'!$A$100:$A$199,'C Report Grouper'!$D12,'C Report'!C$100:C$199))</f>
        <v>0</v>
      </c>
      <c r="F12" s="422">
        <f>IF($D$4="MAP+ADM Waivers",SUMIF('C Report'!$A$100:$A$199,'C Report Grouper'!$D12,'C Report'!D$100:D$199)+SUMIF('C Report'!$A$300:$A$399,'C Report Grouper'!$D12,'C Report'!D$300:D$399),SUMIF('C Report'!$A$100:$A$199,'C Report Grouper'!$D12,'C Report'!D$100:D$199))</f>
        <v>0</v>
      </c>
      <c r="G12" s="422">
        <f>IF($D$4="MAP+ADM Waivers",SUMIF('C Report'!$A$100:$A$199,'C Report Grouper'!$D12,'C Report'!E$100:E$199)+SUMIF('C Report'!$A$300:$A$399,'C Report Grouper'!$D12,'C Report'!E$300:E$399),SUMIF('C Report'!$A$100:$A$199,'C Report Grouper'!$D12,'C Report'!E$100:E$199))</f>
        <v>0</v>
      </c>
      <c r="H12" s="422">
        <f>IF($D$4="MAP+ADM Waivers",SUMIF('C Report'!$A$100:$A$199,'C Report Grouper'!$D12,'C Report'!F$100:F$199)+SUMIF('C Report'!$A$300:$A$399,'C Report Grouper'!$D12,'C Report'!F$300:F$399),SUMIF('C Report'!$A$100:$A$199,'C Report Grouper'!$D12,'C Report'!F$100:F$199))</f>
        <v>0</v>
      </c>
      <c r="I12" s="422">
        <f>IF($D$4="MAP+ADM Waivers",SUMIF('C Report'!$A$100:$A$199,'C Report Grouper'!$D12,'C Report'!G$100:G$199)+SUMIF('C Report'!$A$300:$A$399,'C Report Grouper'!$D12,'C Report'!G$300:G$399),SUMIF('C Report'!$A$100:$A$199,'C Report Grouper'!$D12,'C Report'!G$100:G$199))</f>
        <v>0</v>
      </c>
      <c r="J12" s="422">
        <f>IF($D$4="MAP+ADM Waivers",SUMIF('C Report'!$A$100:$A$199,'C Report Grouper'!$D12,'C Report'!H$100:H$199)+SUMIF('C Report'!$A$300:$A$399,'C Report Grouper'!$D12,'C Report'!H$300:H$399),SUMIF('C Report'!$A$100:$A$199,'C Report Grouper'!$D12,'C Report'!H$100:H$199))</f>
        <v>0</v>
      </c>
      <c r="K12" s="422">
        <f>IF($D$4="MAP+ADM Waivers",SUMIF('C Report'!$A$100:$A$199,'C Report Grouper'!$D12,'C Report'!I$100:I$199)+SUMIF('C Report'!$A$300:$A$399,'C Report Grouper'!$D12,'C Report'!I$300:I$399),SUMIF('C Report'!$A$100:$A$199,'C Report Grouper'!$D12,'C Report'!I$100:I$199))</f>
        <v>0</v>
      </c>
      <c r="L12" s="422">
        <f>IF($D$4="MAP+ADM Waivers",SUMIF('C Report'!$A$100:$A$199,'C Report Grouper'!$D12,'C Report'!J$100:J$199)+SUMIF('C Report'!$A$300:$A$399,'C Report Grouper'!$D12,'C Report'!J$300:J$399),SUMIF('C Report'!$A$100:$A$199,'C Report Grouper'!$D12,'C Report'!J$100:J$199))</f>
        <v>0</v>
      </c>
      <c r="M12" s="422">
        <f>IF($D$4="MAP+ADM Waivers",SUMIF('C Report'!$A$100:$A$199,'C Report Grouper'!$D12,'C Report'!K$100:K$199)+SUMIF('C Report'!$A$300:$A$399,'C Report Grouper'!$D12,'C Report'!K$300:K$399),SUMIF('C Report'!$A$100:$A$199,'C Report Grouper'!$D12,'C Report'!K$100:K$199))</f>
        <v>0</v>
      </c>
      <c r="N12" s="422">
        <f>IF($D$4="MAP+ADM Waivers",SUMIF('C Report'!$A$100:$A$199,'C Report Grouper'!$D12,'C Report'!L$100:L$199)+SUMIF('C Report'!$A$300:$A$399,'C Report Grouper'!$D12,'C Report'!L$300:L$399),SUMIF('C Report'!$A$100:$A$199,'C Report Grouper'!$D12,'C Report'!L$100:L$199))</f>
        <v>0</v>
      </c>
      <c r="O12" s="422">
        <f>IF($D$4="MAP+ADM Waivers",SUMIF('C Report'!$A$100:$A$199,'C Report Grouper'!$D12,'C Report'!M$100:M$199)+SUMIF('C Report'!$A$300:$A$399,'C Report Grouper'!$D12,'C Report'!M$300:M$399),SUMIF('C Report'!$A$100:$A$199,'C Report Grouper'!$D12,'C Report'!M$100:M$199))</f>
        <v>0</v>
      </c>
      <c r="P12" s="422">
        <f>IF($D$4="MAP+ADM Waivers",SUMIF('C Report'!$A$100:$A$199,'C Report Grouper'!$D12,'C Report'!N$100:N$199)+SUMIF('C Report'!$A$300:$A$399,'C Report Grouper'!$D12,'C Report'!N$300:N$399),SUMIF('C Report'!$A$100:$A$199,'C Report Grouper'!$D12,'C Report'!N$100:N$199))</f>
        <v>0</v>
      </c>
      <c r="Q12" s="422">
        <f>IF($D$4="MAP+ADM Waivers",SUMIF('C Report'!$A$100:$A$199,'C Report Grouper'!$D12,'C Report'!O$100:O$199)+SUMIF('C Report'!$A$300:$A$399,'C Report Grouper'!$D12,'C Report'!O$300:O$399),SUMIF('C Report'!$A$100:$A$199,'C Report Grouper'!$D12,'C Report'!O$100:O$199))</f>
        <v>0</v>
      </c>
      <c r="R12" s="422">
        <f>IF($D$4="MAP+ADM Waivers",SUMIF('C Report'!$A$100:$A$199,'C Report Grouper'!$D12,'C Report'!P$100:P$199)+SUMIF('C Report'!$A$300:$A$399,'C Report Grouper'!$D12,'C Report'!P$300:P$399),SUMIF('C Report'!$A$100:$A$199,'C Report Grouper'!$D12,'C Report'!P$100:P$199))</f>
        <v>0</v>
      </c>
      <c r="S12" s="422">
        <f>IF($D$4="MAP+ADM Waivers",SUMIF('C Report'!$A$100:$A$199,'C Report Grouper'!$D12,'C Report'!Q$100:Q$199)+SUMIF('C Report'!$A$300:$A$399,'C Report Grouper'!$D12,'C Report'!Q$300:Q$399),SUMIF('C Report'!$A$100:$A$199,'C Report Grouper'!$D12,'C Report'!Q$100:Q$199))</f>
        <v>0</v>
      </c>
      <c r="T12" s="91">
        <f>IF($D$4="MAP+ADM Waivers",SUMIF('C Report'!$A$100:$A$199,'C Report Grouper'!$D12,'C Report'!R$100:R$199)+SUMIF('C Report'!$A$300:$A$399,'C Report Grouper'!$D12,'C Report'!R$300:R$399),SUMIF('C Report'!$A$100:$A$199,'C Report Grouper'!$D12,'C Report'!R$100:R$199))</f>
        <v>0</v>
      </c>
      <c r="U12" s="422">
        <f>IF($D$4="MAP+ADM Waivers",SUMIF('C Report'!$A$100:$A$199,'C Report Grouper'!$D12,'C Report'!S$100:S$199)+SUMIF('C Report'!$A$300:$A$399,'C Report Grouper'!$D12,'C Report'!S$300:S$399),SUMIF('C Report'!$A$100:$A$199,'C Report Grouper'!$D12,'C Report'!S$100:S$199))</f>
        <v>0</v>
      </c>
      <c r="V12" s="422">
        <f>IF($D$4="MAP+ADM Waivers",SUMIF('C Report'!$A$100:$A$199,'C Report Grouper'!$D12,'C Report'!T$100:T$199)+SUMIF('C Report'!$A$300:$A$399,'C Report Grouper'!$D12,'C Report'!T$300:T$399),SUMIF('C Report'!$A$100:$A$199,'C Report Grouper'!$D12,'C Report'!T$100:T$199))</f>
        <v>0</v>
      </c>
      <c r="W12" s="422">
        <f>IF($D$4="MAP+ADM Waivers",SUMIF('C Report'!$A$100:$A$199,'C Report Grouper'!$D12,'C Report'!U$100:U$199)+SUMIF('C Report'!$A$300:$A$399,'C Report Grouper'!$D12,'C Report'!U$300:U$399),SUMIF('C Report'!$A$100:$A$199,'C Report Grouper'!$D12,'C Report'!U$100:U$199))</f>
        <v>0</v>
      </c>
      <c r="X12" s="93">
        <f>IF($D$4="MAP+ADM Waivers",SUMIF('C Report'!$A$100:$A$199,'C Report Grouper'!$D12,'C Report'!V$100:V$199)+SUMIF('C Report'!$A$300:$A$399,'C Report Grouper'!$D12,'C Report'!V$300:V$399),SUMIF('C Report'!$A$100:$A$199,'C Report Grouper'!$D12,'C Report'!V$100:V$199))</f>
        <v>0</v>
      </c>
      <c r="Y12" s="92">
        <f>IF($D$4="MAP+ADM Waivers",SUMIF('C Report'!$A$100:$A$199,'C Report Grouper'!$D12,'C Report'!W$100:W$199)+SUMIF('C Report'!$A$300:$A$399,'C Report Grouper'!$D12,'C Report'!W$300:W$399),SUMIF('C Report'!$A$100:$A$199,'C Report Grouper'!$D12,'C Report'!W$100:W$199))</f>
        <v>0</v>
      </c>
      <c r="Z12" s="92">
        <f>IF($D$4="MAP+ADM Waivers",SUMIF('C Report'!$A$100:$A$199,'C Report Grouper'!$D12,'C Report'!X$100:X$199)+SUMIF('C Report'!$A$300:$A$399,'C Report Grouper'!$D12,'C Report'!X$300:X$399),SUMIF('C Report'!$A$100:$A$199,'C Report Grouper'!$D12,'C Report'!X$100:X$199))</f>
        <v>0</v>
      </c>
      <c r="AA12" s="92">
        <f>IF($D$4="MAP+ADM Waivers",SUMIF('C Report'!$A$100:$A$199,'C Report Grouper'!$D12,'C Report'!Y$100:Y$199)+SUMIF('C Report'!$A$300:$A$399,'C Report Grouper'!$D12,'C Report'!Y$300:Y$399),SUMIF('C Report'!$A$100:$A$199,'C Report Grouper'!$D12,'C Report'!Y$100:Y$199))</f>
        <v>0</v>
      </c>
      <c r="AB12" s="92">
        <f>IF($D$4="MAP+ADM Waivers",SUMIF('C Report'!$A$100:$A$199,'C Report Grouper'!$D12,'C Report'!Z$100:Z$199)+SUMIF('C Report'!$A$300:$A$399,'C Report Grouper'!$D12,'C Report'!Z$300:Z$399),SUMIF('C Report'!$A$100:$A$199,'C Report Grouper'!$D12,'C Report'!Z$100:Z$199))</f>
        <v>0</v>
      </c>
      <c r="AC12" s="92">
        <f>IF($D$4="MAP+ADM Waivers",SUMIF('C Report'!$A$100:$A$199,'C Report Grouper'!$D12,'C Report'!AA$100:AA$199)+SUMIF('C Report'!$A$300:$A$399,'C Report Grouper'!$D12,'C Report'!AA$300:AA$399),SUMIF('C Report'!$A$100:$A$199,'C Report Grouper'!$D12,'C Report'!AA$100:AA$199))</f>
        <v>0</v>
      </c>
      <c r="AD12" s="92">
        <f>IF($D$4="MAP+ADM Waivers",SUMIF('C Report'!$A$100:$A$199,'C Report Grouper'!$D12,'C Report'!AB$100:AB$199)+SUMIF('C Report'!$A$300:$A$399,'C Report Grouper'!$D12,'C Report'!AB$300:AB$399),SUMIF('C Report'!$A$100:$A$199,'C Report Grouper'!$D12,'C Report'!AB$100:AB$199))</f>
        <v>0</v>
      </c>
      <c r="AE12" s="92">
        <f>IF($D$4="MAP+ADM Waivers",SUMIF('C Report'!$A$100:$A$199,'C Report Grouper'!$D12,'C Report'!AC$100:AC$199)+SUMIF('C Report'!$A$300:$A$399,'C Report Grouper'!$D12,'C Report'!AC$300:AC$399),SUMIF('C Report'!$A$100:$A$199,'C Report Grouper'!$D12,'C Report'!AC$100:AC$199))</f>
        <v>0</v>
      </c>
      <c r="AF12" s="92">
        <f>IF($D$4="MAP+ADM Waivers",SUMIF('C Report'!$A$100:$A$199,'C Report Grouper'!$D12,'C Report'!AD$100:AD$199)+SUMIF('C Report'!$A$300:$A$399,'C Report Grouper'!$D12,'C Report'!AD$300:AD$399),SUMIF('C Report'!$A$100:$A$199,'C Report Grouper'!$D12,'C Report'!AD$100:AD$199))</f>
        <v>0</v>
      </c>
      <c r="AG12" s="92">
        <f>IF($D$4="MAP+ADM Waivers",SUMIF('C Report'!$A$100:$A$199,'C Report Grouper'!$D12,'C Report'!AE$100:AE$199)+SUMIF('C Report'!$A$300:$A$399,'C Report Grouper'!$D12,'C Report'!AE$300:AE$399),SUMIF('C Report'!$A$100:$A$199,'C Report Grouper'!$D12,'C Report'!AE$100:AE$199))</f>
        <v>0</v>
      </c>
      <c r="AH12" s="93">
        <f>IF($D$4="MAP+ADM Waivers",SUMIF('C Report'!$A$100:$A$199,'C Report Grouper'!$D12,'C Report'!AF$100:AF$199)+SUMIF('C Report'!$A$300:$A$399,'C Report Grouper'!$D12,'C Report'!AF$300:AF$399),SUMIF('C Report'!$A$100:$A$199,'C Report Grouper'!$D12,'C Report'!AF$100:AF$199))</f>
        <v>0</v>
      </c>
    </row>
    <row r="13" spans="1:34" hidden="1" x14ac:dyDescent="0.2">
      <c r="B13" s="21" t="str">
        <f>IFERROR(VLOOKUP(C13,'MEG Def'!$A$7:$B$12,2),"")</f>
        <v/>
      </c>
      <c r="C13" s="49"/>
      <c r="D13" s="263"/>
      <c r="E13" s="91">
        <f>IF($D$4="MAP+ADM Waivers",SUMIF('C Report'!$A$100:$A$199,'C Report Grouper'!$D13,'C Report'!C$100:C$199)+SUMIF('C Report'!$A$300:$A$399,'C Report Grouper'!$D13,'C Report'!C$300:C$399),SUMIF('C Report'!$A$100:$A$199,'C Report Grouper'!$D13,'C Report'!C$100:C$199))</f>
        <v>0</v>
      </c>
      <c r="F13" s="422">
        <f>IF($D$4="MAP+ADM Waivers",SUMIF('C Report'!$A$100:$A$199,'C Report Grouper'!$D13,'C Report'!D$100:D$199)+SUMIF('C Report'!$A$300:$A$399,'C Report Grouper'!$D13,'C Report'!D$300:D$399),SUMIF('C Report'!$A$100:$A$199,'C Report Grouper'!$D13,'C Report'!D$100:D$199))</f>
        <v>0</v>
      </c>
      <c r="G13" s="422">
        <f>IF($D$4="MAP+ADM Waivers",SUMIF('C Report'!$A$100:$A$199,'C Report Grouper'!$D13,'C Report'!E$100:E$199)+SUMIF('C Report'!$A$300:$A$399,'C Report Grouper'!$D13,'C Report'!E$300:E$399),SUMIF('C Report'!$A$100:$A$199,'C Report Grouper'!$D13,'C Report'!E$100:E$199))</f>
        <v>0</v>
      </c>
      <c r="H13" s="422">
        <f>IF($D$4="MAP+ADM Waivers",SUMIF('C Report'!$A$100:$A$199,'C Report Grouper'!$D13,'C Report'!F$100:F$199)+SUMIF('C Report'!$A$300:$A$399,'C Report Grouper'!$D13,'C Report'!F$300:F$399),SUMIF('C Report'!$A$100:$A$199,'C Report Grouper'!$D13,'C Report'!F$100:F$199))</f>
        <v>0</v>
      </c>
      <c r="I13" s="422">
        <f>IF($D$4="MAP+ADM Waivers",SUMIF('C Report'!$A$100:$A$199,'C Report Grouper'!$D13,'C Report'!G$100:G$199)+SUMIF('C Report'!$A$300:$A$399,'C Report Grouper'!$D13,'C Report'!G$300:G$399),SUMIF('C Report'!$A$100:$A$199,'C Report Grouper'!$D13,'C Report'!G$100:G$199))</f>
        <v>0</v>
      </c>
      <c r="J13" s="422">
        <f>IF($D$4="MAP+ADM Waivers",SUMIF('C Report'!$A$100:$A$199,'C Report Grouper'!$D13,'C Report'!H$100:H$199)+SUMIF('C Report'!$A$300:$A$399,'C Report Grouper'!$D13,'C Report'!H$300:H$399),SUMIF('C Report'!$A$100:$A$199,'C Report Grouper'!$D13,'C Report'!H$100:H$199))</f>
        <v>0</v>
      </c>
      <c r="K13" s="422">
        <f>IF($D$4="MAP+ADM Waivers",SUMIF('C Report'!$A$100:$A$199,'C Report Grouper'!$D13,'C Report'!I$100:I$199)+SUMIF('C Report'!$A$300:$A$399,'C Report Grouper'!$D13,'C Report'!I$300:I$399),SUMIF('C Report'!$A$100:$A$199,'C Report Grouper'!$D13,'C Report'!I$100:I$199))</f>
        <v>0</v>
      </c>
      <c r="L13" s="422">
        <f>IF($D$4="MAP+ADM Waivers",SUMIF('C Report'!$A$100:$A$199,'C Report Grouper'!$D13,'C Report'!J$100:J$199)+SUMIF('C Report'!$A$300:$A$399,'C Report Grouper'!$D13,'C Report'!J$300:J$399),SUMIF('C Report'!$A$100:$A$199,'C Report Grouper'!$D13,'C Report'!J$100:J$199))</f>
        <v>0</v>
      </c>
      <c r="M13" s="422">
        <f>IF($D$4="MAP+ADM Waivers",SUMIF('C Report'!$A$100:$A$199,'C Report Grouper'!$D13,'C Report'!K$100:K$199)+SUMIF('C Report'!$A$300:$A$399,'C Report Grouper'!$D13,'C Report'!K$300:K$399),SUMIF('C Report'!$A$100:$A$199,'C Report Grouper'!$D13,'C Report'!K$100:K$199))</f>
        <v>0</v>
      </c>
      <c r="N13" s="422">
        <f>IF($D$4="MAP+ADM Waivers",SUMIF('C Report'!$A$100:$A$199,'C Report Grouper'!$D13,'C Report'!L$100:L$199)+SUMIF('C Report'!$A$300:$A$399,'C Report Grouper'!$D13,'C Report'!L$300:L$399),SUMIF('C Report'!$A$100:$A$199,'C Report Grouper'!$D13,'C Report'!L$100:L$199))</f>
        <v>0</v>
      </c>
      <c r="O13" s="422">
        <f>IF($D$4="MAP+ADM Waivers",SUMIF('C Report'!$A$100:$A$199,'C Report Grouper'!$D13,'C Report'!M$100:M$199)+SUMIF('C Report'!$A$300:$A$399,'C Report Grouper'!$D13,'C Report'!M$300:M$399),SUMIF('C Report'!$A$100:$A$199,'C Report Grouper'!$D13,'C Report'!M$100:M$199))</f>
        <v>0</v>
      </c>
      <c r="P13" s="422">
        <f>IF($D$4="MAP+ADM Waivers",SUMIF('C Report'!$A$100:$A$199,'C Report Grouper'!$D13,'C Report'!N$100:N$199)+SUMIF('C Report'!$A$300:$A$399,'C Report Grouper'!$D13,'C Report'!N$300:N$399),SUMIF('C Report'!$A$100:$A$199,'C Report Grouper'!$D13,'C Report'!N$100:N$199))</f>
        <v>0</v>
      </c>
      <c r="Q13" s="422">
        <f>IF($D$4="MAP+ADM Waivers",SUMIF('C Report'!$A$100:$A$199,'C Report Grouper'!$D13,'C Report'!O$100:O$199)+SUMIF('C Report'!$A$300:$A$399,'C Report Grouper'!$D13,'C Report'!O$300:O$399),SUMIF('C Report'!$A$100:$A$199,'C Report Grouper'!$D13,'C Report'!O$100:O$199))</f>
        <v>0</v>
      </c>
      <c r="R13" s="422">
        <f>IF($D$4="MAP+ADM Waivers",SUMIF('C Report'!$A$100:$A$199,'C Report Grouper'!$D13,'C Report'!P$100:P$199)+SUMIF('C Report'!$A$300:$A$399,'C Report Grouper'!$D13,'C Report'!P$300:P$399),SUMIF('C Report'!$A$100:$A$199,'C Report Grouper'!$D13,'C Report'!P$100:P$199))</f>
        <v>0</v>
      </c>
      <c r="S13" s="422">
        <f>IF($D$4="MAP+ADM Waivers",SUMIF('C Report'!$A$100:$A$199,'C Report Grouper'!$D13,'C Report'!Q$100:Q$199)+SUMIF('C Report'!$A$300:$A$399,'C Report Grouper'!$D13,'C Report'!Q$300:Q$399),SUMIF('C Report'!$A$100:$A$199,'C Report Grouper'!$D13,'C Report'!Q$100:Q$199))</f>
        <v>0</v>
      </c>
      <c r="T13" s="91">
        <f>IF($D$4="MAP+ADM Waivers",SUMIF('C Report'!$A$100:$A$199,'C Report Grouper'!$D13,'C Report'!R$100:R$199)+SUMIF('C Report'!$A$300:$A$399,'C Report Grouper'!$D13,'C Report'!R$300:R$399),SUMIF('C Report'!$A$100:$A$199,'C Report Grouper'!$D13,'C Report'!R$100:R$199))</f>
        <v>0</v>
      </c>
      <c r="U13" s="422">
        <f>IF($D$4="MAP+ADM Waivers",SUMIF('C Report'!$A$100:$A$199,'C Report Grouper'!$D13,'C Report'!S$100:S$199)+SUMIF('C Report'!$A$300:$A$399,'C Report Grouper'!$D13,'C Report'!S$300:S$399),SUMIF('C Report'!$A$100:$A$199,'C Report Grouper'!$D13,'C Report'!S$100:S$199))</f>
        <v>0</v>
      </c>
      <c r="V13" s="422">
        <f>IF($D$4="MAP+ADM Waivers",SUMIF('C Report'!$A$100:$A$199,'C Report Grouper'!$D13,'C Report'!T$100:T$199)+SUMIF('C Report'!$A$300:$A$399,'C Report Grouper'!$D13,'C Report'!T$300:T$399),SUMIF('C Report'!$A$100:$A$199,'C Report Grouper'!$D13,'C Report'!T$100:T$199))</f>
        <v>0</v>
      </c>
      <c r="W13" s="422">
        <f>IF($D$4="MAP+ADM Waivers",SUMIF('C Report'!$A$100:$A$199,'C Report Grouper'!$D13,'C Report'!U$100:U$199)+SUMIF('C Report'!$A$300:$A$399,'C Report Grouper'!$D13,'C Report'!U$300:U$399),SUMIF('C Report'!$A$100:$A$199,'C Report Grouper'!$D13,'C Report'!U$100:U$199))</f>
        <v>0</v>
      </c>
      <c r="X13" s="93">
        <f>IF($D$4="MAP+ADM Waivers",SUMIF('C Report'!$A$100:$A$199,'C Report Grouper'!$D13,'C Report'!V$100:V$199)+SUMIF('C Report'!$A$300:$A$399,'C Report Grouper'!$D13,'C Report'!V$300:V$399),SUMIF('C Report'!$A$100:$A$199,'C Report Grouper'!$D13,'C Report'!V$100:V$199))</f>
        <v>0</v>
      </c>
      <c r="Y13" s="92">
        <f>IF($D$4="MAP+ADM Waivers",SUMIF('C Report'!$A$100:$A$199,'C Report Grouper'!$D13,'C Report'!W$100:W$199)+SUMIF('C Report'!$A$300:$A$399,'C Report Grouper'!$D13,'C Report'!W$300:W$399),SUMIF('C Report'!$A$100:$A$199,'C Report Grouper'!$D13,'C Report'!W$100:W$199))</f>
        <v>0</v>
      </c>
      <c r="Z13" s="92">
        <f>IF($D$4="MAP+ADM Waivers",SUMIF('C Report'!$A$100:$A$199,'C Report Grouper'!$D13,'C Report'!X$100:X$199)+SUMIF('C Report'!$A$300:$A$399,'C Report Grouper'!$D13,'C Report'!X$300:X$399),SUMIF('C Report'!$A$100:$A$199,'C Report Grouper'!$D13,'C Report'!X$100:X$199))</f>
        <v>0</v>
      </c>
      <c r="AA13" s="92">
        <f>IF($D$4="MAP+ADM Waivers",SUMIF('C Report'!$A$100:$A$199,'C Report Grouper'!$D13,'C Report'!Y$100:Y$199)+SUMIF('C Report'!$A$300:$A$399,'C Report Grouper'!$D13,'C Report'!Y$300:Y$399),SUMIF('C Report'!$A$100:$A$199,'C Report Grouper'!$D13,'C Report'!Y$100:Y$199))</f>
        <v>0</v>
      </c>
      <c r="AB13" s="92">
        <f>IF($D$4="MAP+ADM Waivers",SUMIF('C Report'!$A$100:$A$199,'C Report Grouper'!$D13,'C Report'!Z$100:Z$199)+SUMIF('C Report'!$A$300:$A$399,'C Report Grouper'!$D13,'C Report'!Z$300:Z$399),SUMIF('C Report'!$A$100:$A$199,'C Report Grouper'!$D13,'C Report'!Z$100:Z$199))</f>
        <v>0</v>
      </c>
      <c r="AC13" s="92">
        <f>IF($D$4="MAP+ADM Waivers",SUMIF('C Report'!$A$100:$A$199,'C Report Grouper'!$D13,'C Report'!AA$100:AA$199)+SUMIF('C Report'!$A$300:$A$399,'C Report Grouper'!$D13,'C Report'!AA$300:AA$399),SUMIF('C Report'!$A$100:$A$199,'C Report Grouper'!$D13,'C Report'!AA$100:AA$199))</f>
        <v>0</v>
      </c>
      <c r="AD13" s="92">
        <f>IF($D$4="MAP+ADM Waivers",SUMIF('C Report'!$A$100:$A$199,'C Report Grouper'!$D13,'C Report'!AB$100:AB$199)+SUMIF('C Report'!$A$300:$A$399,'C Report Grouper'!$D13,'C Report'!AB$300:AB$399),SUMIF('C Report'!$A$100:$A$199,'C Report Grouper'!$D13,'C Report'!AB$100:AB$199))</f>
        <v>0</v>
      </c>
      <c r="AE13" s="92">
        <f>IF($D$4="MAP+ADM Waivers",SUMIF('C Report'!$A$100:$A$199,'C Report Grouper'!$D13,'C Report'!AC$100:AC$199)+SUMIF('C Report'!$A$300:$A$399,'C Report Grouper'!$D13,'C Report'!AC$300:AC$399),SUMIF('C Report'!$A$100:$A$199,'C Report Grouper'!$D13,'C Report'!AC$100:AC$199))</f>
        <v>0</v>
      </c>
      <c r="AF13" s="92">
        <f>IF($D$4="MAP+ADM Waivers",SUMIF('C Report'!$A$100:$A$199,'C Report Grouper'!$D13,'C Report'!AD$100:AD$199)+SUMIF('C Report'!$A$300:$A$399,'C Report Grouper'!$D13,'C Report'!AD$300:AD$399),SUMIF('C Report'!$A$100:$A$199,'C Report Grouper'!$D13,'C Report'!AD$100:AD$199))</f>
        <v>0</v>
      </c>
      <c r="AG13" s="92">
        <f>IF($D$4="MAP+ADM Waivers",SUMIF('C Report'!$A$100:$A$199,'C Report Grouper'!$D13,'C Report'!AE$100:AE$199)+SUMIF('C Report'!$A$300:$A$399,'C Report Grouper'!$D13,'C Report'!AE$300:AE$399),SUMIF('C Report'!$A$100:$A$199,'C Report Grouper'!$D13,'C Report'!AE$100:AE$199))</f>
        <v>0</v>
      </c>
      <c r="AH13" s="93">
        <f>IF($D$4="MAP+ADM Waivers",SUMIF('C Report'!$A$100:$A$199,'C Report Grouper'!$D13,'C Report'!AF$100:AF$199)+SUMIF('C Report'!$A$300:$A$399,'C Report Grouper'!$D13,'C Report'!AF$300:AF$399),SUMIF('C Report'!$A$100:$A$199,'C Report Grouper'!$D13,'C Report'!AF$100:AF$199))</f>
        <v>0</v>
      </c>
    </row>
    <row r="14" spans="1:34" hidden="1" x14ac:dyDescent="0.2">
      <c r="B14" s="21" t="str">
        <f>IFERROR(VLOOKUP(C14,'MEG Def'!$A$7:$B$12,2),"")</f>
        <v/>
      </c>
      <c r="C14" s="49"/>
      <c r="D14" s="263"/>
      <c r="E14" s="91">
        <f>IF($D$4="MAP+ADM Waivers",SUMIF('C Report'!$A$100:$A$199,'C Report Grouper'!$D14,'C Report'!C$100:C$199)+SUMIF('C Report'!$A$300:$A$399,'C Report Grouper'!$D14,'C Report'!C$300:C$399),SUMIF('C Report'!$A$100:$A$199,'C Report Grouper'!$D14,'C Report'!C$100:C$199))</f>
        <v>0</v>
      </c>
      <c r="F14" s="422">
        <f>IF($D$4="MAP+ADM Waivers",SUMIF('C Report'!$A$100:$A$199,'C Report Grouper'!$D14,'C Report'!D$100:D$199)+SUMIF('C Report'!$A$300:$A$399,'C Report Grouper'!$D14,'C Report'!D$300:D$399),SUMIF('C Report'!$A$100:$A$199,'C Report Grouper'!$D14,'C Report'!D$100:D$199))</f>
        <v>0</v>
      </c>
      <c r="G14" s="422">
        <f>IF($D$4="MAP+ADM Waivers",SUMIF('C Report'!$A$100:$A$199,'C Report Grouper'!$D14,'C Report'!E$100:E$199)+SUMIF('C Report'!$A$300:$A$399,'C Report Grouper'!$D14,'C Report'!E$300:E$399),SUMIF('C Report'!$A$100:$A$199,'C Report Grouper'!$D14,'C Report'!E$100:E$199))</f>
        <v>0</v>
      </c>
      <c r="H14" s="422">
        <f>IF($D$4="MAP+ADM Waivers",SUMIF('C Report'!$A$100:$A$199,'C Report Grouper'!$D14,'C Report'!F$100:F$199)+SUMIF('C Report'!$A$300:$A$399,'C Report Grouper'!$D14,'C Report'!F$300:F$399),SUMIF('C Report'!$A$100:$A$199,'C Report Grouper'!$D14,'C Report'!F$100:F$199))</f>
        <v>0</v>
      </c>
      <c r="I14" s="422">
        <f>IF($D$4="MAP+ADM Waivers",SUMIF('C Report'!$A$100:$A$199,'C Report Grouper'!$D14,'C Report'!G$100:G$199)+SUMIF('C Report'!$A$300:$A$399,'C Report Grouper'!$D14,'C Report'!G$300:G$399),SUMIF('C Report'!$A$100:$A$199,'C Report Grouper'!$D14,'C Report'!G$100:G$199))</f>
        <v>0</v>
      </c>
      <c r="J14" s="422">
        <f>IF($D$4="MAP+ADM Waivers",SUMIF('C Report'!$A$100:$A$199,'C Report Grouper'!$D14,'C Report'!H$100:H$199)+SUMIF('C Report'!$A$300:$A$399,'C Report Grouper'!$D14,'C Report'!H$300:H$399),SUMIF('C Report'!$A$100:$A$199,'C Report Grouper'!$D14,'C Report'!H$100:H$199))</f>
        <v>0</v>
      </c>
      <c r="K14" s="422">
        <f>IF($D$4="MAP+ADM Waivers",SUMIF('C Report'!$A$100:$A$199,'C Report Grouper'!$D14,'C Report'!I$100:I$199)+SUMIF('C Report'!$A$300:$A$399,'C Report Grouper'!$D14,'C Report'!I$300:I$399),SUMIF('C Report'!$A$100:$A$199,'C Report Grouper'!$D14,'C Report'!I$100:I$199))</f>
        <v>0</v>
      </c>
      <c r="L14" s="422">
        <f>IF($D$4="MAP+ADM Waivers",SUMIF('C Report'!$A$100:$A$199,'C Report Grouper'!$D14,'C Report'!J$100:J$199)+SUMIF('C Report'!$A$300:$A$399,'C Report Grouper'!$D14,'C Report'!J$300:J$399),SUMIF('C Report'!$A$100:$A$199,'C Report Grouper'!$D14,'C Report'!J$100:J$199))</f>
        <v>0</v>
      </c>
      <c r="M14" s="422">
        <f>IF($D$4="MAP+ADM Waivers",SUMIF('C Report'!$A$100:$A$199,'C Report Grouper'!$D14,'C Report'!K$100:K$199)+SUMIF('C Report'!$A$300:$A$399,'C Report Grouper'!$D14,'C Report'!K$300:K$399),SUMIF('C Report'!$A$100:$A$199,'C Report Grouper'!$D14,'C Report'!K$100:K$199))</f>
        <v>0</v>
      </c>
      <c r="N14" s="422">
        <f>IF($D$4="MAP+ADM Waivers",SUMIF('C Report'!$A$100:$A$199,'C Report Grouper'!$D14,'C Report'!L$100:L$199)+SUMIF('C Report'!$A$300:$A$399,'C Report Grouper'!$D14,'C Report'!L$300:L$399),SUMIF('C Report'!$A$100:$A$199,'C Report Grouper'!$D14,'C Report'!L$100:L$199))</f>
        <v>0</v>
      </c>
      <c r="O14" s="422">
        <f>IF($D$4="MAP+ADM Waivers",SUMIF('C Report'!$A$100:$A$199,'C Report Grouper'!$D14,'C Report'!M$100:M$199)+SUMIF('C Report'!$A$300:$A$399,'C Report Grouper'!$D14,'C Report'!M$300:M$399),SUMIF('C Report'!$A$100:$A$199,'C Report Grouper'!$D14,'C Report'!M$100:M$199))</f>
        <v>0</v>
      </c>
      <c r="P14" s="422">
        <f>IF($D$4="MAP+ADM Waivers",SUMIF('C Report'!$A$100:$A$199,'C Report Grouper'!$D14,'C Report'!N$100:N$199)+SUMIF('C Report'!$A$300:$A$399,'C Report Grouper'!$D14,'C Report'!N$300:N$399),SUMIF('C Report'!$A$100:$A$199,'C Report Grouper'!$D14,'C Report'!N$100:N$199))</f>
        <v>0</v>
      </c>
      <c r="Q14" s="422">
        <f>IF($D$4="MAP+ADM Waivers",SUMIF('C Report'!$A$100:$A$199,'C Report Grouper'!$D14,'C Report'!O$100:O$199)+SUMIF('C Report'!$A$300:$A$399,'C Report Grouper'!$D14,'C Report'!O$300:O$399),SUMIF('C Report'!$A$100:$A$199,'C Report Grouper'!$D14,'C Report'!O$100:O$199))</f>
        <v>0</v>
      </c>
      <c r="R14" s="422">
        <f>IF($D$4="MAP+ADM Waivers",SUMIF('C Report'!$A$100:$A$199,'C Report Grouper'!$D14,'C Report'!P$100:P$199)+SUMIF('C Report'!$A$300:$A$399,'C Report Grouper'!$D14,'C Report'!P$300:P$399),SUMIF('C Report'!$A$100:$A$199,'C Report Grouper'!$D14,'C Report'!P$100:P$199))</f>
        <v>0</v>
      </c>
      <c r="S14" s="422">
        <f>IF($D$4="MAP+ADM Waivers",SUMIF('C Report'!$A$100:$A$199,'C Report Grouper'!$D14,'C Report'!Q$100:Q$199)+SUMIF('C Report'!$A$300:$A$399,'C Report Grouper'!$D14,'C Report'!Q$300:Q$399),SUMIF('C Report'!$A$100:$A$199,'C Report Grouper'!$D14,'C Report'!Q$100:Q$199))</f>
        <v>0</v>
      </c>
      <c r="T14" s="91">
        <f>IF($D$4="MAP+ADM Waivers",SUMIF('C Report'!$A$100:$A$199,'C Report Grouper'!$D14,'C Report'!R$100:R$199)+SUMIF('C Report'!$A$300:$A$399,'C Report Grouper'!$D14,'C Report'!R$300:R$399),SUMIF('C Report'!$A$100:$A$199,'C Report Grouper'!$D14,'C Report'!R$100:R$199))</f>
        <v>0</v>
      </c>
      <c r="U14" s="422">
        <f>IF($D$4="MAP+ADM Waivers",SUMIF('C Report'!$A$100:$A$199,'C Report Grouper'!$D14,'C Report'!S$100:S$199)+SUMIF('C Report'!$A$300:$A$399,'C Report Grouper'!$D14,'C Report'!S$300:S$399),SUMIF('C Report'!$A$100:$A$199,'C Report Grouper'!$D14,'C Report'!S$100:S$199))</f>
        <v>0</v>
      </c>
      <c r="V14" s="422">
        <f>IF($D$4="MAP+ADM Waivers",SUMIF('C Report'!$A$100:$A$199,'C Report Grouper'!$D14,'C Report'!T$100:T$199)+SUMIF('C Report'!$A$300:$A$399,'C Report Grouper'!$D14,'C Report'!T$300:T$399),SUMIF('C Report'!$A$100:$A$199,'C Report Grouper'!$D14,'C Report'!T$100:T$199))</f>
        <v>0</v>
      </c>
      <c r="W14" s="422">
        <f>IF($D$4="MAP+ADM Waivers",SUMIF('C Report'!$A$100:$A$199,'C Report Grouper'!$D14,'C Report'!U$100:U$199)+SUMIF('C Report'!$A$300:$A$399,'C Report Grouper'!$D14,'C Report'!U$300:U$399),SUMIF('C Report'!$A$100:$A$199,'C Report Grouper'!$D14,'C Report'!U$100:U$199))</f>
        <v>0</v>
      </c>
      <c r="X14" s="93">
        <f>IF($D$4="MAP+ADM Waivers",SUMIF('C Report'!$A$100:$A$199,'C Report Grouper'!$D14,'C Report'!V$100:V$199)+SUMIF('C Report'!$A$300:$A$399,'C Report Grouper'!$D14,'C Report'!V$300:V$399),SUMIF('C Report'!$A$100:$A$199,'C Report Grouper'!$D14,'C Report'!V$100:V$199))</f>
        <v>0</v>
      </c>
      <c r="Y14" s="92">
        <f>IF($D$4="MAP+ADM Waivers",SUMIF('C Report'!$A$100:$A$199,'C Report Grouper'!$D14,'C Report'!W$100:W$199)+SUMIF('C Report'!$A$300:$A$399,'C Report Grouper'!$D14,'C Report'!W$300:W$399),SUMIF('C Report'!$A$100:$A$199,'C Report Grouper'!$D14,'C Report'!W$100:W$199))</f>
        <v>0</v>
      </c>
      <c r="Z14" s="92">
        <f>IF($D$4="MAP+ADM Waivers",SUMIF('C Report'!$A$100:$A$199,'C Report Grouper'!$D14,'C Report'!X$100:X$199)+SUMIF('C Report'!$A$300:$A$399,'C Report Grouper'!$D14,'C Report'!X$300:X$399),SUMIF('C Report'!$A$100:$A$199,'C Report Grouper'!$D14,'C Report'!X$100:X$199))</f>
        <v>0</v>
      </c>
      <c r="AA14" s="92">
        <f>IF($D$4="MAP+ADM Waivers",SUMIF('C Report'!$A$100:$A$199,'C Report Grouper'!$D14,'C Report'!Y$100:Y$199)+SUMIF('C Report'!$A$300:$A$399,'C Report Grouper'!$D14,'C Report'!Y$300:Y$399),SUMIF('C Report'!$A$100:$A$199,'C Report Grouper'!$D14,'C Report'!Y$100:Y$199))</f>
        <v>0</v>
      </c>
      <c r="AB14" s="92">
        <f>IF($D$4="MAP+ADM Waivers",SUMIF('C Report'!$A$100:$A$199,'C Report Grouper'!$D14,'C Report'!Z$100:Z$199)+SUMIF('C Report'!$A$300:$A$399,'C Report Grouper'!$D14,'C Report'!Z$300:Z$399),SUMIF('C Report'!$A$100:$A$199,'C Report Grouper'!$D14,'C Report'!Z$100:Z$199))</f>
        <v>0</v>
      </c>
      <c r="AC14" s="92">
        <f>IF($D$4="MAP+ADM Waivers",SUMIF('C Report'!$A$100:$A$199,'C Report Grouper'!$D14,'C Report'!AA$100:AA$199)+SUMIF('C Report'!$A$300:$A$399,'C Report Grouper'!$D14,'C Report'!AA$300:AA$399),SUMIF('C Report'!$A$100:$A$199,'C Report Grouper'!$D14,'C Report'!AA$100:AA$199))</f>
        <v>0</v>
      </c>
      <c r="AD14" s="92">
        <f>IF($D$4="MAP+ADM Waivers",SUMIF('C Report'!$A$100:$A$199,'C Report Grouper'!$D14,'C Report'!AB$100:AB$199)+SUMIF('C Report'!$A$300:$A$399,'C Report Grouper'!$D14,'C Report'!AB$300:AB$399),SUMIF('C Report'!$A$100:$A$199,'C Report Grouper'!$D14,'C Report'!AB$100:AB$199))</f>
        <v>0</v>
      </c>
      <c r="AE14" s="92">
        <f>IF($D$4="MAP+ADM Waivers",SUMIF('C Report'!$A$100:$A$199,'C Report Grouper'!$D14,'C Report'!AC$100:AC$199)+SUMIF('C Report'!$A$300:$A$399,'C Report Grouper'!$D14,'C Report'!AC$300:AC$399),SUMIF('C Report'!$A$100:$A$199,'C Report Grouper'!$D14,'C Report'!AC$100:AC$199))</f>
        <v>0</v>
      </c>
      <c r="AF14" s="92">
        <f>IF($D$4="MAP+ADM Waivers",SUMIF('C Report'!$A$100:$A$199,'C Report Grouper'!$D14,'C Report'!AD$100:AD$199)+SUMIF('C Report'!$A$300:$A$399,'C Report Grouper'!$D14,'C Report'!AD$300:AD$399),SUMIF('C Report'!$A$100:$A$199,'C Report Grouper'!$D14,'C Report'!AD$100:AD$199))</f>
        <v>0</v>
      </c>
      <c r="AG14" s="92">
        <f>IF($D$4="MAP+ADM Waivers",SUMIF('C Report'!$A$100:$A$199,'C Report Grouper'!$D14,'C Report'!AE$100:AE$199)+SUMIF('C Report'!$A$300:$A$399,'C Report Grouper'!$D14,'C Report'!AE$300:AE$399),SUMIF('C Report'!$A$100:$A$199,'C Report Grouper'!$D14,'C Report'!AE$100:AE$199))</f>
        <v>0</v>
      </c>
      <c r="AH14" s="93">
        <f>IF($D$4="MAP+ADM Waivers",SUMIF('C Report'!$A$100:$A$199,'C Report Grouper'!$D14,'C Report'!AF$100:AF$199)+SUMIF('C Report'!$A$300:$A$399,'C Report Grouper'!$D14,'C Report'!AF$300:AF$399),SUMIF('C Report'!$A$100:$A$199,'C Report Grouper'!$D14,'C Report'!AF$100:AF$199))</f>
        <v>0</v>
      </c>
    </row>
    <row r="15" spans="1:34" hidden="1" x14ac:dyDescent="0.2">
      <c r="B15" s="21"/>
      <c r="C15" s="49"/>
      <c r="D15" s="263"/>
      <c r="E15" s="91"/>
      <c r="F15" s="422"/>
      <c r="G15" s="422"/>
      <c r="H15" s="422"/>
      <c r="I15" s="422"/>
      <c r="J15" s="422"/>
      <c r="K15" s="422"/>
      <c r="L15" s="422"/>
      <c r="M15" s="422"/>
      <c r="N15" s="422"/>
      <c r="O15" s="422"/>
      <c r="P15" s="422"/>
      <c r="Q15" s="422"/>
      <c r="R15" s="422"/>
      <c r="S15" s="422"/>
      <c r="T15" s="91"/>
      <c r="U15" s="422"/>
      <c r="V15" s="422"/>
      <c r="W15" s="422"/>
      <c r="X15" s="93"/>
      <c r="Y15" s="92"/>
      <c r="Z15" s="92"/>
      <c r="AA15" s="92"/>
      <c r="AB15" s="92"/>
      <c r="AC15" s="92"/>
      <c r="AD15" s="92"/>
      <c r="AE15" s="92"/>
      <c r="AF15" s="92"/>
      <c r="AG15" s="92"/>
      <c r="AH15" s="93"/>
    </row>
    <row r="16" spans="1:34" ht="12.95" hidden="1" customHeight="1" x14ac:dyDescent="0.2">
      <c r="B16" s="29" t="s">
        <v>86</v>
      </c>
      <c r="C16" s="50"/>
      <c r="D16" s="263"/>
      <c r="E16" s="91">
        <f>IF($D$4="MAP+ADM Waivers",SUMIF('C Report'!$A$100:$A$199,'C Report Grouper'!$D16,'C Report'!C$100:C$199)+SUMIF('C Report'!$A$300:$A$399,'C Report Grouper'!$D16,'C Report'!C$300:C$399),SUMIF('C Report'!$A$100:$A$199,'C Report Grouper'!$D16,'C Report'!C$100:C$199))</f>
        <v>0</v>
      </c>
      <c r="F16" s="422">
        <f>IF($D$4="MAP+ADM Waivers",SUMIF('C Report'!$A$100:$A$199,'C Report Grouper'!$D16,'C Report'!D$100:D$199)+SUMIF('C Report'!$A$300:$A$399,'C Report Grouper'!$D16,'C Report'!D$300:D$399),SUMIF('C Report'!$A$100:$A$199,'C Report Grouper'!$D16,'C Report'!D$100:D$199))</f>
        <v>0</v>
      </c>
      <c r="G16" s="422">
        <f>IF($D$4="MAP+ADM Waivers",SUMIF('C Report'!$A$100:$A$199,'C Report Grouper'!$D16,'C Report'!E$100:E$199)+SUMIF('C Report'!$A$300:$A$399,'C Report Grouper'!$D16,'C Report'!E$300:E$399),SUMIF('C Report'!$A$100:$A$199,'C Report Grouper'!$D16,'C Report'!E$100:E$199))</f>
        <v>0</v>
      </c>
      <c r="H16" s="422">
        <f>IF($D$4="MAP+ADM Waivers",SUMIF('C Report'!$A$100:$A$199,'C Report Grouper'!$D16,'C Report'!F$100:F$199)+SUMIF('C Report'!$A$300:$A$399,'C Report Grouper'!$D16,'C Report'!F$300:F$399),SUMIF('C Report'!$A$100:$A$199,'C Report Grouper'!$D16,'C Report'!F$100:F$199))</f>
        <v>0</v>
      </c>
      <c r="I16" s="422">
        <f>IF($D$4="MAP+ADM Waivers",SUMIF('C Report'!$A$100:$A$199,'C Report Grouper'!$D16,'C Report'!G$100:G$199)+SUMIF('C Report'!$A$300:$A$399,'C Report Grouper'!$D16,'C Report'!G$300:G$399),SUMIF('C Report'!$A$100:$A$199,'C Report Grouper'!$D16,'C Report'!G$100:G$199))</f>
        <v>0</v>
      </c>
      <c r="J16" s="422">
        <f>IF($D$4="MAP+ADM Waivers",SUMIF('C Report'!$A$100:$A$199,'C Report Grouper'!$D16,'C Report'!H$100:H$199)+SUMIF('C Report'!$A$300:$A$399,'C Report Grouper'!$D16,'C Report'!H$300:H$399),SUMIF('C Report'!$A$100:$A$199,'C Report Grouper'!$D16,'C Report'!H$100:H$199))</f>
        <v>0</v>
      </c>
      <c r="K16" s="422">
        <f>IF($D$4="MAP+ADM Waivers",SUMIF('C Report'!$A$100:$A$199,'C Report Grouper'!$D16,'C Report'!I$100:I$199)+SUMIF('C Report'!$A$300:$A$399,'C Report Grouper'!$D16,'C Report'!I$300:I$399),SUMIF('C Report'!$A$100:$A$199,'C Report Grouper'!$D16,'C Report'!I$100:I$199))</f>
        <v>0</v>
      </c>
      <c r="L16" s="422">
        <f>IF($D$4="MAP+ADM Waivers",SUMIF('C Report'!$A$100:$A$199,'C Report Grouper'!$D16,'C Report'!J$100:J$199)+SUMIF('C Report'!$A$300:$A$399,'C Report Grouper'!$D16,'C Report'!J$300:J$399),SUMIF('C Report'!$A$100:$A$199,'C Report Grouper'!$D16,'C Report'!J$100:J$199))</f>
        <v>0</v>
      </c>
      <c r="M16" s="422">
        <f>IF($D$4="MAP+ADM Waivers",SUMIF('C Report'!$A$100:$A$199,'C Report Grouper'!$D16,'C Report'!K$100:K$199)+SUMIF('C Report'!$A$300:$A$399,'C Report Grouper'!$D16,'C Report'!K$300:K$399),SUMIF('C Report'!$A$100:$A$199,'C Report Grouper'!$D16,'C Report'!K$100:K$199))</f>
        <v>0</v>
      </c>
      <c r="N16" s="422">
        <f>IF($D$4="MAP+ADM Waivers",SUMIF('C Report'!$A$100:$A$199,'C Report Grouper'!$D16,'C Report'!L$100:L$199)+SUMIF('C Report'!$A$300:$A$399,'C Report Grouper'!$D16,'C Report'!L$300:L$399),SUMIF('C Report'!$A$100:$A$199,'C Report Grouper'!$D16,'C Report'!L$100:L$199))</f>
        <v>0</v>
      </c>
      <c r="O16" s="422">
        <f>IF($D$4="MAP+ADM Waivers",SUMIF('C Report'!$A$100:$A$199,'C Report Grouper'!$D16,'C Report'!M$100:M$199)+SUMIF('C Report'!$A$300:$A$399,'C Report Grouper'!$D16,'C Report'!M$300:M$399),SUMIF('C Report'!$A$100:$A$199,'C Report Grouper'!$D16,'C Report'!M$100:M$199))</f>
        <v>0</v>
      </c>
      <c r="P16" s="422">
        <f>IF($D$4="MAP+ADM Waivers",SUMIF('C Report'!$A$100:$A$199,'C Report Grouper'!$D16,'C Report'!N$100:N$199)+SUMIF('C Report'!$A$300:$A$399,'C Report Grouper'!$D16,'C Report'!N$300:N$399),SUMIF('C Report'!$A$100:$A$199,'C Report Grouper'!$D16,'C Report'!N$100:N$199))</f>
        <v>0</v>
      </c>
      <c r="Q16" s="422">
        <f>IF($D$4="MAP+ADM Waivers",SUMIF('C Report'!$A$100:$A$199,'C Report Grouper'!$D16,'C Report'!O$100:O$199)+SUMIF('C Report'!$A$300:$A$399,'C Report Grouper'!$D16,'C Report'!O$300:O$399),SUMIF('C Report'!$A$100:$A$199,'C Report Grouper'!$D16,'C Report'!O$100:O$199))</f>
        <v>0</v>
      </c>
      <c r="R16" s="422">
        <f>IF($D$4="MAP+ADM Waivers",SUMIF('C Report'!$A$100:$A$199,'C Report Grouper'!$D16,'C Report'!P$100:P$199)+SUMIF('C Report'!$A$300:$A$399,'C Report Grouper'!$D16,'C Report'!P$300:P$399),SUMIF('C Report'!$A$100:$A$199,'C Report Grouper'!$D16,'C Report'!P$100:P$199))</f>
        <v>0</v>
      </c>
      <c r="S16" s="422">
        <f>IF($D$4="MAP+ADM Waivers",SUMIF('C Report'!$A$100:$A$199,'C Report Grouper'!$D16,'C Report'!Q$100:Q$199)+SUMIF('C Report'!$A$300:$A$399,'C Report Grouper'!$D16,'C Report'!Q$300:Q$399),SUMIF('C Report'!$A$100:$A$199,'C Report Grouper'!$D16,'C Report'!Q$100:Q$199))</f>
        <v>0</v>
      </c>
      <c r="T16" s="91">
        <f>IF($D$4="MAP+ADM Waivers",SUMIF('C Report'!$A$100:$A$199,'C Report Grouper'!$D16,'C Report'!R$100:R$199)+SUMIF('C Report'!$A$300:$A$399,'C Report Grouper'!$D16,'C Report'!R$300:R$399),SUMIF('C Report'!$A$100:$A$199,'C Report Grouper'!$D16,'C Report'!R$100:R$199))</f>
        <v>0</v>
      </c>
      <c r="U16" s="422">
        <f>IF($D$4="MAP+ADM Waivers",SUMIF('C Report'!$A$100:$A$199,'C Report Grouper'!$D16,'C Report'!S$100:S$199)+SUMIF('C Report'!$A$300:$A$399,'C Report Grouper'!$D16,'C Report'!S$300:S$399),SUMIF('C Report'!$A$100:$A$199,'C Report Grouper'!$D16,'C Report'!S$100:S$199))</f>
        <v>0</v>
      </c>
      <c r="V16" s="422">
        <f>IF($D$4="MAP+ADM Waivers",SUMIF('C Report'!$A$100:$A$199,'C Report Grouper'!$D16,'C Report'!T$100:T$199)+SUMIF('C Report'!$A$300:$A$399,'C Report Grouper'!$D16,'C Report'!T$300:T$399),SUMIF('C Report'!$A$100:$A$199,'C Report Grouper'!$D16,'C Report'!T$100:T$199))</f>
        <v>0</v>
      </c>
      <c r="W16" s="422">
        <f>IF($D$4="MAP+ADM Waivers",SUMIF('C Report'!$A$100:$A$199,'C Report Grouper'!$D16,'C Report'!U$100:U$199)+SUMIF('C Report'!$A$300:$A$399,'C Report Grouper'!$D16,'C Report'!U$300:U$399),SUMIF('C Report'!$A$100:$A$199,'C Report Grouper'!$D16,'C Report'!U$100:U$199))</f>
        <v>0</v>
      </c>
      <c r="X16" s="93">
        <f>IF($D$4="MAP+ADM Waivers",SUMIF('C Report'!$A$100:$A$199,'C Report Grouper'!$D16,'C Report'!V$100:V$199)+SUMIF('C Report'!$A$300:$A$399,'C Report Grouper'!$D16,'C Report'!V$300:V$399),SUMIF('C Report'!$A$100:$A$199,'C Report Grouper'!$D16,'C Report'!V$100:V$199))</f>
        <v>0</v>
      </c>
      <c r="Y16" s="92">
        <f>IF($D$4="MAP+ADM Waivers",SUMIF('C Report'!$A$100:$A$199,'C Report Grouper'!$D16,'C Report'!W$100:W$199)+SUMIF('C Report'!$A$300:$A$399,'C Report Grouper'!$D16,'C Report'!W$300:W$399),SUMIF('C Report'!$A$100:$A$199,'C Report Grouper'!$D16,'C Report'!W$100:W$199))</f>
        <v>0</v>
      </c>
      <c r="Z16" s="92">
        <f>IF($D$4="MAP+ADM Waivers",SUMIF('C Report'!$A$100:$A$199,'C Report Grouper'!$D16,'C Report'!X$100:X$199)+SUMIF('C Report'!$A$300:$A$399,'C Report Grouper'!$D16,'C Report'!X$300:X$399),SUMIF('C Report'!$A$100:$A$199,'C Report Grouper'!$D16,'C Report'!X$100:X$199))</f>
        <v>0</v>
      </c>
      <c r="AA16" s="92">
        <f>IF($D$4="MAP+ADM Waivers",SUMIF('C Report'!$A$100:$A$199,'C Report Grouper'!$D16,'C Report'!Y$100:Y$199)+SUMIF('C Report'!$A$300:$A$399,'C Report Grouper'!$D16,'C Report'!Y$300:Y$399),SUMIF('C Report'!$A$100:$A$199,'C Report Grouper'!$D16,'C Report'!Y$100:Y$199))</f>
        <v>0</v>
      </c>
      <c r="AB16" s="92">
        <f>IF($D$4="MAP+ADM Waivers",SUMIF('C Report'!$A$100:$A$199,'C Report Grouper'!$D16,'C Report'!Z$100:Z$199)+SUMIF('C Report'!$A$300:$A$399,'C Report Grouper'!$D16,'C Report'!Z$300:Z$399),SUMIF('C Report'!$A$100:$A$199,'C Report Grouper'!$D16,'C Report'!Z$100:Z$199))</f>
        <v>0</v>
      </c>
      <c r="AC16" s="92">
        <f>IF($D$4="MAP+ADM Waivers",SUMIF('C Report'!$A$100:$A$199,'C Report Grouper'!$D16,'C Report'!AA$100:AA$199)+SUMIF('C Report'!$A$300:$A$399,'C Report Grouper'!$D16,'C Report'!AA$300:AA$399),SUMIF('C Report'!$A$100:$A$199,'C Report Grouper'!$D16,'C Report'!AA$100:AA$199))</f>
        <v>0</v>
      </c>
      <c r="AD16" s="92">
        <f>IF($D$4="MAP+ADM Waivers",SUMIF('C Report'!$A$100:$A$199,'C Report Grouper'!$D16,'C Report'!AB$100:AB$199)+SUMIF('C Report'!$A$300:$A$399,'C Report Grouper'!$D16,'C Report'!AB$300:AB$399),SUMIF('C Report'!$A$100:$A$199,'C Report Grouper'!$D16,'C Report'!AB$100:AB$199))</f>
        <v>0</v>
      </c>
      <c r="AE16" s="92">
        <f>IF($D$4="MAP+ADM Waivers",SUMIF('C Report'!$A$100:$A$199,'C Report Grouper'!$D16,'C Report'!AC$100:AC$199)+SUMIF('C Report'!$A$300:$A$399,'C Report Grouper'!$D16,'C Report'!AC$300:AC$399),SUMIF('C Report'!$A$100:$A$199,'C Report Grouper'!$D16,'C Report'!AC$100:AC$199))</f>
        <v>0</v>
      </c>
      <c r="AF16" s="92">
        <f>IF($D$4="MAP+ADM Waivers",SUMIF('C Report'!$A$100:$A$199,'C Report Grouper'!$D16,'C Report'!AD$100:AD$199)+SUMIF('C Report'!$A$300:$A$399,'C Report Grouper'!$D16,'C Report'!AD$300:AD$399),SUMIF('C Report'!$A$100:$A$199,'C Report Grouper'!$D16,'C Report'!AD$100:AD$199))</f>
        <v>0</v>
      </c>
      <c r="AG16" s="92">
        <f>IF($D$4="MAP+ADM Waivers",SUMIF('C Report'!$A$100:$A$199,'C Report Grouper'!$D16,'C Report'!AE$100:AE$199)+SUMIF('C Report'!$A$300:$A$399,'C Report Grouper'!$D16,'C Report'!AE$300:AE$399),SUMIF('C Report'!$A$100:$A$199,'C Report Grouper'!$D16,'C Report'!AE$100:AE$199))</f>
        <v>0</v>
      </c>
      <c r="AH16" s="93">
        <f>IF($D$4="MAP+ADM Waivers",SUMIF('C Report'!$A$100:$A$199,'C Report Grouper'!$D16,'C Report'!AF$100:AF$199)+SUMIF('C Report'!$A$300:$A$399,'C Report Grouper'!$D16,'C Report'!AF$300:AF$399),SUMIF('C Report'!$A$100:$A$199,'C Report Grouper'!$D16,'C Report'!AF$100:AF$199))</f>
        <v>0</v>
      </c>
    </row>
    <row r="17" spans="2:34" ht="12.95" hidden="1" customHeight="1" x14ac:dyDescent="0.2">
      <c r="B17" s="21" t="str">
        <f>IFERROR(VLOOKUP(C17,'MEG Def'!$A$24:$B$29,2),"")</f>
        <v/>
      </c>
      <c r="C17" s="49"/>
      <c r="D17" s="263"/>
      <c r="E17" s="91">
        <f>IF($D$4="MAP+ADM Waivers",SUMIF('C Report'!$A$100:$A$199,'C Report Grouper'!$D17,'C Report'!C$100:C$199)+SUMIF('C Report'!$A$300:$A$399,'C Report Grouper'!$D17,'C Report'!C$300:C$399),SUMIF('C Report'!$A$100:$A$199,'C Report Grouper'!$D17,'C Report'!C$100:C$199))</f>
        <v>0</v>
      </c>
      <c r="F17" s="422">
        <f>IF($D$4="MAP+ADM Waivers",SUMIF('C Report'!$A$100:$A$199,'C Report Grouper'!$D17,'C Report'!D$100:D$199)+SUMIF('C Report'!$A$300:$A$399,'C Report Grouper'!$D17,'C Report'!D$300:D$399),SUMIF('C Report'!$A$100:$A$199,'C Report Grouper'!$D17,'C Report'!D$100:D$199))</f>
        <v>0</v>
      </c>
      <c r="G17" s="422">
        <f>IF($D$4="MAP+ADM Waivers",SUMIF('C Report'!$A$100:$A$199,'C Report Grouper'!$D17,'C Report'!E$100:E$199)+SUMIF('C Report'!$A$300:$A$399,'C Report Grouper'!$D17,'C Report'!E$300:E$399),SUMIF('C Report'!$A$100:$A$199,'C Report Grouper'!$D17,'C Report'!E$100:E$199))</f>
        <v>0</v>
      </c>
      <c r="H17" s="422">
        <f>IF($D$4="MAP+ADM Waivers",SUMIF('C Report'!$A$100:$A$199,'C Report Grouper'!$D17,'C Report'!F$100:F$199)+SUMIF('C Report'!$A$300:$A$399,'C Report Grouper'!$D17,'C Report'!F$300:F$399),SUMIF('C Report'!$A$100:$A$199,'C Report Grouper'!$D17,'C Report'!F$100:F$199))</f>
        <v>0</v>
      </c>
      <c r="I17" s="422">
        <f>IF($D$4="MAP+ADM Waivers",SUMIF('C Report'!$A$100:$A$199,'C Report Grouper'!$D17,'C Report'!G$100:G$199)+SUMIF('C Report'!$A$300:$A$399,'C Report Grouper'!$D17,'C Report'!G$300:G$399),SUMIF('C Report'!$A$100:$A$199,'C Report Grouper'!$D17,'C Report'!G$100:G$199))</f>
        <v>0</v>
      </c>
      <c r="J17" s="422">
        <f>IF($D$4="MAP+ADM Waivers",SUMIF('C Report'!$A$100:$A$199,'C Report Grouper'!$D17,'C Report'!H$100:H$199)+SUMIF('C Report'!$A$300:$A$399,'C Report Grouper'!$D17,'C Report'!H$300:H$399),SUMIF('C Report'!$A$100:$A$199,'C Report Grouper'!$D17,'C Report'!H$100:H$199))</f>
        <v>0</v>
      </c>
      <c r="K17" s="422">
        <f>IF($D$4="MAP+ADM Waivers",SUMIF('C Report'!$A$100:$A$199,'C Report Grouper'!$D17,'C Report'!I$100:I$199)+SUMIF('C Report'!$A$300:$A$399,'C Report Grouper'!$D17,'C Report'!I$300:I$399),SUMIF('C Report'!$A$100:$A$199,'C Report Grouper'!$D17,'C Report'!I$100:I$199))</f>
        <v>0</v>
      </c>
      <c r="L17" s="422">
        <f>IF($D$4="MAP+ADM Waivers",SUMIF('C Report'!$A$100:$A$199,'C Report Grouper'!$D17,'C Report'!J$100:J$199)+SUMIF('C Report'!$A$300:$A$399,'C Report Grouper'!$D17,'C Report'!J$300:J$399),SUMIF('C Report'!$A$100:$A$199,'C Report Grouper'!$D17,'C Report'!J$100:J$199))</f>
        <v>0</v>
      </c>
      <c r="M17" s="422">
        <f>IF($D$4="MAP+ADM Waivers",SUMIF('C Report'!$A$100:$A$199,'C Report Grouper'!$D17,'C Report'!K$100:K$199)+SUMIF('C Report'!$A$300:$A$399,'C Report Grouper'!$D17,'C Report'!K$300:K$399),SUMIF('C Report'!$A$100:$A$199,'C Report Grouper'!$D17,'C Report'!K$100:K$199))</f>
        <v>0</v>
      </c>
      <c r="N17" s="422">
        <f>IF($D$4="MAP+ADM Waivers",SUMIF('C Report'!$A$100:$A$199,'C Report Grouper'!$D17,'C Report'!L$100:L$199)+SUMIF('C Report'!$A$300:$A$399,'C Report Grouper'!$D17,'C Report'!L$300:L$399),SUMIF('C Report'!$A$100:$A$199,'C Report Grouper'!$D17,'C Report'!L$100:L$199))</f>
        <v>0</v>
      </c>
      <c r="O17" s="422">
        <f>IF($D$4="MAP+ADM Waivers",SUMIF('C Report'!$A$100:$A$199,'C Report Grouper'!$D17,'C Report'!M$100:M$199)+SUMIF('C Report'!$A$300:$A$399,'C Report Grouper'!$D17,'C Report'!M$300:M$399),SUMIF('C Report'!$A$100:$A$199,'C Report Grouper'!$D17,'C Report'!M$100:M$199))</f>
        <v>0</v>
      </c>
      <c r="P17" s="422">
        <f>IF($D$4="MAP+ADM Waivers",SUMIF('C Report'!$A$100:$A$199,'C Report Grouper'!$D17,'C Report'!N$100:N$199)+SUMIF('C Report'!$A$300:$A$399,'C Report Grouper'!$D17,'C Report'!N$300:N$399),SUMIF('C Report'!$A$100:$A$199,'C Report Grouper'!$D17,'C Report'!N$100:N$199))</f>
        <v>0</v>
      </c>
      <c r="Q17" s="422">
        <f>IF($D$4="MAP+ADM Waivers",SUMIF('C Report'!$A$100:$A$199,'C Report Grouper'!$D17,'C Report'!O$100:O$199)+SUMIF('C Report'!$A$300:$A$399,'C Report Grouper'!$D17,'C Report'!O$300:O$399),SUMIF('C Report'!$A$100:$A$199,'C Report Grouper'!$D17,'C Report'!O$100:O$199))</f>
        <v>0</v>
      </c>
      <c r="R17" s="422">
        <f>IF($D$4="MAP+ADM Waivers",SUMIF('C Report'!$A$100:$A$199,'C Report Grouper'!$D17,'C Report'!P$100:P$199)+SUMIF('C Report'!$A$300:$A$399,'C Report Grouper'!$D17,'C Report'!P$300:P$399),SUMIF('C Report'!$A$100:$A$199,'C Report Grouper'!$D17,'C Report'!P$100:P$199))</f>
        <v>0</v>
      </c>
      <c r="S17" s="422">
        <f>IF($D$4="MAP+ADM Waivers",SUMIF('C Report'!$A$100:$A$199,'C Report Grouper'!$D17,'C Report'!Q$100:Q$199)+SUMIF('C Report'!$A$300:$A$399,'C Report Grouper'!$D17,'C Report'!Q$300:Q$399),SUMIF('C Report'!$A$100:$A$199,'C Report Grouper'!$D17,'C Report'!Q$100:Q$199))</f>
        <v>0</v>
      </c>
      <c r="T17" s="91">
        <f>IF($D$4="MAP+ADM Waivers",SUMIF('C Report'!$A$100:$A$199,'C Report Grouper'!$D17,'C Report'!R$100:R$199)+SUMIF('C Report'!$A$300:$A$399,'C Report Grouper'!$D17,'C Report'!R$300:R$399),SUMIF('C Report'!$A$100:$A$199,'C Report Grouper'!$D17,'C Report'!R$100:R$199))</f>
        <v>0</v>
      </c>
      <c r="U17" s="422">
        <f>IF($D$4="MAP+ADM Waivers",SUMIF('C Report'!$A$100:$A$199,'C Report Grouper'!$D17,'C Report'!S$100:S$199)+SUMIF('C Report'!$A$300:$A$399,'C Report Grouper'!$D17,'C Report'!S$300:S$399),SUMIF('C Report'!$A$100:$A$199,'C Report Grouper'!$D17,'C Report'!S$100:S$199))</f>
        <v>0</v>
      </c>
      <c r="V17" s="422">
        <f>IF($D$4="MAP+ADM Waivers",SUMIF('C Report'!$A$100:$A$199,'C Report Grouper'!$D17,'C Report'!T$100:T$199)+SUMIF('C Report'!$A$300:$A$399,'C Report Grouper'!$D17,'C Report'!T$300:T$399),SUMIF('C Report'!$A$100:$A$199,'C Report Grouper'!$D17,'C Report'!T$100:T$199))</f>
        <v>0</v>
      </c>
      <c r="W17" s="422">
        <f>IF($D$4="MAP+ADM Waivers",SUMIF('C Report'!$A$100:$A$199,'C Report Grouper'!$D17,'C Report'!U$100:U$199)+SUMIF('C Report'!$A$300:$A$399,'C Report Grouper'!$D17,'C Report'!U$300:U$399),SUMIF('C Report'!$A$100:$A$199,'C Report Grouper'!$D17,'C Report'!U$100:U$199))</f>
        <v>0</v>
      </c>
      <c r="X17" s="93">
        <f>IF($D$4="MAP+ADM Waivers",SUMIF('C Report'!$A$100:$A$199,'C Report Grouper'!$D17,'C Report'!V$100:V$199)+SUMIF('C Report'!$A$300:$A$399,'C Report Grouper'!$D17,'C Report'!V$300:V$399),SUMIF('C Report'!$A$100:$A$199,'C Report Grouper'!$D17,'C Report'!V$100:V$199))</f>
        <v>0</v>
      </c>
      <c r="Y17" s="92">
        <f>IF($D$4="MAP+ADM Waivers",SUMIF('C Report'!$A$100:$A$199,'C Report Grouper'!$D17,'C Report'!W$100:W$199)+SUMIF('C Report'!$A$300:$A$399,'C Report Grouper'!$D17,'C Report'!W$300:W$399),SUMIF('C Report'!$A$100:$A$199,'C Report Grouper'!$D17,'C Report'!W$100:W$199))</f>
        <v>0</v>
      </c>
      <c r="Z17" s="92">
        <f>IF($D$4="MAP+ADM Waivers",SUMIF('C Report'!$A$100:$A$199,'C Report Grouper'!$D17,'C Report'!X$100:X$199)+SUMIF('C Report'!$A$300:$A$399,'C Report Grouper'!$D17,'C Report'!X$300:X$399),SUMIF('C Report'!$A$100:$A$199,'C Report Grouper'!$D17,'C Report'!X$100:X$199))</f>
        <v>0</v>
      </c>
      <c r="AA17" s="92">
        <f>IF($D$4="MAP+ADM Waivers",SUMIF('C Report'!$A$100:$A$199,'C Report Grouper'!$D17,'C Report'!Y$100:Y$199)+SUMIF('C Report'!$A$300:$A$399,'C Report Grouper'!$D17,'C Report'!Y$300:Y$399),SUMIF('C Report'!$A$100:$A$199,'C Report Grouper'!$D17,'C Report'!Y$100:Y$199))</f>
        <v>0</v>
      </c>
      <c r="AB17" s="92">
        <f>IF($D$4="MAP+ADM Waivers",SUMIF('C Report'!$A$100:$A$199,'C Report Grouper'!$D17,'C Report'!Z$100:Z$199)+SUMIF('C Report'!$A$300:$A$399,'C Report Grouper'!$D17,'C Report'!Z$300:Z$399),SUMIF('C Report'!$A$100:$A$199,'C Report Grouper'!$D17,'C Report'!Z$100:Z$199))</f>
        <v>0</v>
      </c>
      <c r="AC17" s="92">
        <f>IF($D$4="MAP+ADM Waivers",SUMIF('C Report'!$A$100:$A$199,'C Report Grouper'!$D17,'C Report'!AA$100:AA$199)+SUMIF('C Report'!$A$300:$A$399,'C Report Grouper'!$D17,'C Report'!AA$300:AA$399),SUMIF('C Report'!$A$100:$A$199,'C Report Grouper'!$D17,'C Report'!AA$100:AA$199))</f>
        <v>0</v>
      </c>
      <c r="AD17" s="92">
        <f>IF($D$4="MAP+ADM Waivers",SUMIF('C Report'!$A$100:$A$199,'C Report Grouper'!$D17,'C Report'!AB$100:AB$199)+SUMIF('C Report'!$A$300:$A$399,'C Report Grouper'!$D17,'C Report'!AB$300:AB$399),SUMIF('C Report'!$A$100:$A$199,'C Report Grouper'!$D17,'C Report'!AB$100:AB$199))</f>
        <v>0</v>
      </c>
      <c r="AE17" s="92">
        <f>IF($D$4="MAP+ADM Waivers",SUMIF('C Report'!$A$100:$A$199,'C Report Grouper'!$D17,'C Report'!AC$100:AC$199)+SUMIF('C Report'!$A$300:$A$399,'C Report Grouper'!$D17,'C Report'!AC$300:AC$399),SUMIF('C Report'!$A$100:$A$199,'C Report Grouper'!$D17,'C Report'!AC$100:AC$199))</f>
        <v>0</v>
      </c>
      <c r="AF17" s="92">
        <f>IF($D$4="MAP+ADM Waivers",SUMIF('C Report'!$A$100:$A$199,'C Report Grouper'!$D17,'C Report'!AD$100:AD$199)+SUMIF('C Report'!$A$300:$A$399,'C Report Grouper'!$D17,'C Report'!AD$300:AD$399),SUMIF('C Report'!$A$100:$A$199,'C Report Grouper'!$D17,'C Report'!AD$100:AD$199))</f>
        <v>0</v>
      </c>
      <c r="AG17" s="92">
        <f>IF($D$4="MAP+ADM Waivers",SUMIF('C Report'!$A$100:$A$199,'C Report Grouper'!$D17,'C Report'!AE$100:AE$199)+SUMIF('C Report'!$A$300:$A$399,'C Report Grouper'!$D17,'C Report'!AE$300:AE$399),SUMIF('C Report'!$A$100:$A$199,'C Report Grouper'!$D17,'C Report'!AE$100:AE$199))</f>
        <v>0</v>
      </c>
      <c r="AH17" s="93">
        <f>IF($D$4="MAP+ADM Waivers",SUMIF('C Report'!$A$100:$A$199,'C Report Grouper'!$D17,'C Report'!AF$100:AF$199)+SUMIF('C Report'!$A$300:$A$399,'C Report Grouper'!$D17,'C Report'!AF$300:AF$399),SUMIF('C Report'!$A$100:$A$199,'C Report Grouper'!$D17,'C Report'!AF$100:AF$199))</f>
        <v>0</v>
      </c>
    </row>
    <row r="18" spans="2:34" ht="12.95" hidden="1" customHeight="1" x14ac:dyDescent="0.2">
      <c r="B18" s="21" t="str">
        <f>IFERROR(VLOOKUP(C18,'MEG Def'!$A$24:$B$29,2),"")</f>
        <v/>
      </c>
      <c r="C18" s="49"/>
      <c r="D18" s="263"/>
      <c r="E18" s="91">
        <f>IF($D$4="MAP+ADM Waivers",SUMIF('C Report'!$A$100:$A$199,'C Report Grouper'!$D18,'C Report'!C$100:C$199)+SUMIF('C Report'!$A$300:$A$399,'C Report Grouper'!$D18,'C Report'!C$300:C$399),SUMIF('C Report'!$A$100:$A$199,'C Report Grouper'!$D18,'C Report'!C$100:C$199))</f>
        <v>0</v>
      </c>
      <c r="F18" s="422">
        <f>IF($D$4="MAP+ADM Waivers",SUMIF('C Report'!$A$100:$A$199,'C Report Grouper'!$D18,'C Report'!D$100:D$199)+SUMIF('C Report'!$A$300:$A$399,'C Report Grouper'!$D18,'C Report'!D$300:D$399),SUMIF('C Report'!$A$100:$A$199,'C Report Grouper'!$D18,'C Report'!D$100:D$199))</f>
        <v>0</v>
      </c>
      <c r="G18" s="422">
        <f>IF($D$4="MAP+ADM Waivers",SUMIF('C Report'!$A$100:$A$199,'C Report Grouper'!$D18,'C Report'!E$100:E$199)+SUMIF('C Report'!$A$300:$A$399,'C Report Grouper'!$D18,'C Report'!E$300:E$399),SUMIF('C Report'!$A$100:$A$199,'C Report Grouper'!$D18,'C Report'!E$100:E$199))</f>
        <v>0</v>
      </c>
      <c r="H18" s="422">
        <f>IF($D$4="MAP+ADM Waivers",SUMIF('C Report'!$A$100:$A$199,'C Report Grouper'!$D18,'C Report'!F$100:F$199)+SUMIF('C Report'!$A$300:$A$399,'C Report Grouper'!$D18,'C Report'!F$300:F$399),SUMIF('C Report'!$A$100:$A$199,'C Report Grouper'!$D18,'C Report'!F$100:F$199))</f>
        <v>0</v>
      </c>
      <c r="I18" s="422">
        <f>IF($D$4="MAP+ADM Waivers",SUMIF('C Report'!$A$100:$A$199,'C Report Grouper'!$D18,'C Report'!G$100:G$199)+SUMIF('C Report'!$A$300:$A$399,'C Report Grouper'!$D18,'C Report'!G$300:G$399),SUMIF('C Report'!$A$100:$A$199,'C Report Grouper'!$D18,'C Report'!G$100:G$199))</f>
        <v>0</v>
      </c>
      <c r="J18" s="422">
        <f>IF($D$4="MAP+ADM Waivers",SUMIF('C Report'!$A$100:$A$199,'C Report Grouper'!$D18,'C Report'!H$100:H$199)+SUMIF('C Report'!$A$300:$A$399,'C Report Grouper'!$D18,'C Report'!H$300:H$399),SUMIF('C Report'!$A$100:$A$199,'C Report Grouper'!$D18,'C Report'!H$100:H$199))</f>
        <v>0</v>
      </c>
      <c r="K18" s="422">
        <f>IF($D$4="MAP+ADM Waivers",SUMIF('C Report'!$A$100:$A$199,'C Report Grouper'!$D18,'C Report'!I$100:I$199)+SUMIF('C Report'!$A$300:$A$399,'C Report Grouper'!$D18,'C Report'!I$300:I$399),SUMIF('C Report'!$A$100:$A$199,'C Report Grouper'!$D18,'C Report'!I$100:I$199))</f>
        <v>0</v>
      </c>
      <c r="L18" s="422">
        <f>IF($D$4="MAP+ADM Waivers",SUMIF('C Report'!$A$100:$A$199,'C Report Grouper'!$D18,'C Report'!J$100:J$199)+SUMIF('C Report'!$A$300:$A$399,'C Report Grouper'!$D18,'C Report'!J$300:J$399),SUMIF('C Report'!$A$100:$A$199,'C Report Grouper'!$D18,'C Report'!J$100:J$199))</f>
        <v>0</v>
      </c>
      <c r="M18" s="422">
        <f>IF($D$4="MAP+ADM Waivers",SUMIF('C Report'!$A$100:$A$199,'C Report Grouper'!$D18,'C Report'!K$100:K$199)+SUMIF('C Report'!$A$300:$A$399,'C Report Grouper'!$D18,'C Report'!K$300:K$399),SUMIF('C Report'!$A$100:$A$199,'C Report Grouper'!$D18,'C Report'!K$100:K$199))</f>
        <v>0</v>
      </c>
      <c r="N18" s="422">
        <f>IF($D$4="MAP+ADM Waivers",SUMIF('C Report'!$A$100:$A$199,'C Report Grouper'!$D18,'C Report'!L$100:L$199)+SUMIF('C Report'!$A$300:$A$399,'C Report Grouper'!$D18,'C Report'!L$300:L$399),SUMIF('C Report'!$A$100:$A$199,'C Report Grouper'!$D18,'C Report'!L$100:L$199))</f>
        <v>0</v>
      </c>
      <c r="O18" s="422">
        <f>IF($D$4="MAP+ADM Waivers",SUMIF('C Report'!$A$100:$A$199,'C Report Grouper'!$D18,'C Report'!M$100:M$199)+SUMIF('C Report'!$A$300:$A$399,'C Report Grouper'!$D18,'C Report'!M$300:M$399),SUMIF('C Report'!$A$100:$A$199,'C Report Grouper'!$D18,'C Report'!M$100:M$199))</f>
        <v>0</v>
      </c>
      <c r="P18" s="422">
        <f>IF($D$4="MAP+ADM Waivers",SUMIF('C Report'!$A$100:$A$199,'C Report Grouper'!$D18,'C Report'!N$100:N$199)+SUMIF('C Report'!$A$300:$A$399,'C Report Grouper'!$D18,'C Report'!N$300:N$399),SUMIF('C Report'!$A$100:$A$199,'C Report Grouper'!$D18,'C Report'!N$100:N$199))</f>
        <v>0</v>
      </c>
      <c r="Q18" s="422">
        <f>IF($D$4="MAP+ADM Waivers",SUMIF('C Report'!$A$100:$A$199,'C Report Grouper'!$D18,'C Report'!O$100:O$199)+SUMIF('C Report'!$A$300:$A$399,'C Report Grouper'!$D18,'C Report'!O$300:O$399),SUMIF('C Report'!$A$100:$A$199,'C Report Grouper'!$D18,'C Report'!O$100:O$199))</f>
        <v>0</v>
      </c>
      <c r="R18" s="422">
        <f>IF($D$4="MAP+ADM Waivers",SUMIF('C Report'!$A$100:$A$199,'C Report Grouper'!$D18,'C Report'!P$100:P$199)+SUMIF('C Report'!$A$300:$A$399,'C Report Grouper'!$D18,'C Report'!P$300:P$399),SUMIF('C Report'!$A$100:$A$199,'C Report Grouper'!$D18,'C Report'!P$100:P$199))</f>
        <v>0</v>
      </c>
      <c r="S18" s="422">
        <f>IF($D$4="MAP+ADM Waivers",SUMIF('C Report'!$A$100:$A$199,'C Report Grouper'!$D18,'C Report'!Q$100:Q$199)+SUMIF('C Report'!$A$300:$A$399,'C Report Grouper'!$D18,'C Report'!Q$300:Q$399),SUMIF('C Report'!$A$100:$A$199,'C Report Grouper'!$D18,'C Report'!Q$100:Q$199))</f>
        <v>0</v>
      </c>
      <c r="T18" s="91">
        <f>IF($D$4="MAP+ADM Waivers",SUMIF('C Report'!$A$100:$A$199,'C Report Grouper'!$D18,'C Report'!R$100:R$199)+SUMIF('C Report'!$A$300:$A$399,'C Report Grouper'!$D18,'C Report'!R$300:R$399),SUMIF('C Report'!$A$100:$A$199,'C Report Grouper'!$D18,'C Report'!R$100:R$199))</f>
        <v>0</v>
      </c>
      <c r="U18" s="422">
        <f>IF($D$4="MAP+ADM Waivers",SUMIF('C Report'!$A$100:$A$199,'C Report Grouper'!$D18,'C Report'!S$100:S$199)+SUMIF('C Report'!$A$300:$A$399,'C Report Grouper'!$D18,'C Report'!S$300:S$399),SUMIF('C Report'!$A$100:$A$199,'C Report Grouper'!$D18,'C Report'!S$100:S$199))</f>
        <v>0</v>
      </c>
      <c r="V18" s="422">
        <f>IF($D$4="MAP+ADM Waivers",SUMIF('C Report'!$A$100:$A$199,'C Report Grouper'!$D18,'C Report'!T$100:T$199)+SUMIF('C Report'!$A$300:$A$399,'C Report Grouper'!$D18,'C Report'!T$300:T$399),SUMIF('C Report'!$A$100:$A$199,'C Report Grouper'!$D18,'C Report'!T$100:T$199))</f>
        <v>0</v>
      </c>
      <c r="W18" s="422">
        <f>IF($D$4="MAP+ADM Waivers",SUMIF('C Report'!$A$100:$A$199,'C Report Grouper'!$D18,'C Report'!U$100:U$199)+SUMIF('C Report'!$A$300:$A$399,'C Report Grouper'!$D18,'C Report'!U$300:U$399),SUMIF('C Report'!$A$100:$A$199,'C Report Grouper'!$D18,'C Report'!U$100:U$199))</f>
        <v>0</v>
      </c>
      <c r="X18" s="93">
        <f>IF($D$4="MAP+ADM Waivers",SUMIF('C Report'!$A$100:$A$199,'C Report Grouper'!$D18,'C Report'!V$100:V$199)+SUMIF('C Report'!$A$300:$A$399,'C Report Grouper'!$D18,'C Report'!V$300:V$399),SUMIF('C Report'!$A$100:$A$199,'C Report Grouper'!$D18,'C Report'!V$100:V$199))</f>
        <v>0</v>
      </c>
      <c r="Y18" s="92">
        <f>IF($D$4="MAP+ADM Waivers",SUMIF('C Report'!$A$100:$A$199,'C Report Grouper'!$D18,'C Report'!W$100:W$199)+SUMIF('C Report'!$A$300:$A$399,'C Report Grouper'!$D18,'C Report'!W$300:W$399),SUMIF('C Report'!$A$100:$A$199,'C Report Grouper'!$D18,'C Report'!W$100:W$199))</f>
        <v>0</v>
      </c>
      <c r="Z18" s="92">
        <f>IF($D$4="MAP+ADM Waivers",SUMIF('C Report'!$A$100:$A$199,'C Report Grouper'!$D18,'C Report'!X$100:X$199)+SUMIF('C Report'!$A$300:$A$399,'C Report Grouper'!$D18,'C Report'!X$300:X$399),SUMIF('C Report'!$A$100:$A$199,'C Report Grouper'!$D18,'C Report'!X$100:X$199))</f>
        <v>0</v>
      </c>
      <c r="AA18" s="92">
        <f>IF($D$4="MAP+ADM Waivers",SUMIF('C Report'!$A$100:$A$199,'C Report Grouper'!$D18,'C Report'!Y$100:Y$199)+SUMIF('C Report'!$A$300:$A$399,'C Report Grouper'!$D18,'C Report'!Y$300:Y$399),SUMIF('C Report'!$A$100:$A$199,'C Report Grouper'!$D18,'C Report'!Y$100:Y$199))</f>
        <v>0</v>
      </c>
      <c r="AB18" s="92">
        <f>IF($D$4="MAP+ADM Waivers",SUMIF('C Report'!$A$100:$A$199,'C Report Grouper'!$D18,'C Report'!Z$100:Z$199)+SUMIF('C Report'!$A$300:$A$399,'C Report Grouper'!$D18,'C Report'!Z$300:Z$399),SUMIF('C Report'!$A$100:$A$199,'C Report Grouper'!$D18,'C Report'!Z$100:Z$199))</f>
        <v>0</v>
      </c>
      <c r="AC18" s="92">
        <f>IF($D$4="MAP+ADM Waivers",SUMIF('C Report'!$A$100:$A$199,'C Report Grouper'!$D18,'C Report'!AA$100:AA$199)+SUMIF('C Report'!$A$300:$A$399,'C Report Grouper'!$D18,'C Report'!AA$300:AA$399),SUMIF('C Report'!$A$100:$A$199,'C Report Grouper'!$D18,'C Report'!AA$100:AA$199))</f>
        <v>0</v>
      </c>
      <c r="AD18" s="92">
        <f>IF($D$4="MAP+ADM Waivers",SUMIF('C Report'!$A$100:$A$199,'C Report Grouper'!$D18,'C Report'!AB$100:AB$199)+SUMIF('C Report'!$A$300:$A$399,'C Report Grouper'!$D18,'C Report'!AB$300:AB$399),SUMIF('C Report'!$A$100:$A$199,'C Report Grouper'!$D18,'C Report'!AB$100:AB$199))</f>
        <v>0</v>
      </c>
      <c r="AE18" s="92">
        <f>IF($D$4="MAP+ADM Waivers",SUMIF('C Report'!$A$100:$A$199,'C Report Grouper'!$D18,'C Report'!AC$100:AC$199)+SUMIF('C Report'!$A$300:$A$399,'C Report Grouper'!$D18,'C Report'!AC$300:AC$399),SUMIF('C Report'!$A$100:$A$199,'C Report Grouper'!$D18,'C Report'!AC$100:AC$199))</f>
        <v>0</v>
      </c>
      <c r="AF18" s="92">
        <f>IF($D$4="MAP+ADM Waivers",SUMIF('C Report'!$A$100:$A$199,'C Report Grouper'!$D18,'C Report'!AD$100:AD$199)+SUMIF('C Report'!$A$300:$A$399,'C Report Grouper'!$D18,'C Report'!AD$300:AD$399),SUMIF('C Report'!$A$100:$A$199,'C Report Grouper'!$D18,'C Report'!AD$100:AD$199))</f>
        <v>0</v>
      </c>
      <c r="AG18" s="92">
        <f>IF($D$4="MAP+ADM Waivers",SUMIF('C Report'!$A$100:$A$199,'C Report Grouper'!$D18,'C Report'!AE$100:AE$199)+SUMIF('C Report'!$A$300:$A$399,'C Report Grouper'!$D18,'C Report'!AE$300:AE$399),SUMIF('C Report'!$A$100:$A$199,'C Report Grouper'!$D18,'C Report'!AE$100:AE$199))</f>
        <v>0</v>
      </c>
      <c r="AH18" s="93">
        <f>IF($D$4="MAP+ADM Waivers",SUMIF('C Report'!$A$100:$A$199,'C Report Grouper'!$D18,'C Report'!AF$100:AF$199)+SUMIF('C Report'!$A$300:$A$399,'C Report Grouper'!$D18,'C Report'!AF$300:AF$399),SUMIF('C Report'!$A$100:$A$199,'C Report Grouper'!$D18,'C Report'!AF$100:AF$199))</f>
        <v>0</v>
      </c>
    </row>
    <row r="19" spans="2:34" ht="12.95" hidden="1" customHeight="1" x14ac:dyDescent="0.2">
      <c r="B19" s="21" t="str">
        <f>IFERROR(VLOOKUP(C19,'MEG Def'!$A$24:$B$29,2),"")</f>
        <v/>
      </c>
      <c r="C19" s="49"/>
      <c r="D19" s="263"/>
      <c r="E19" s="91">
        <f>IF($D$4="MAP+ADM Waivers",SUMIF('C Report'!$A$100:$A$199,'C Report Grouper'!$D19,'C Report'!C$100:C$199)+SUMIF('C Report'!$A$300:$A$399,'C Report Grouper'!$D19,'C Report'!C$300:C$399),SUMIF('C Report'!$A$100:$A$199,'C Report Grouper'!$D19,'C Report'!C$100:C$199))</f>
        <v>0</v>
      </c>
      <c r="F19" s="422">
        <f>IF($D$4="MAP+ADM Waivers",SUMIF('C Report'!$A$100:$A$199,'C Report Grouper'!$D19,'C Report'!D$100:D$199)+SUMIF('C Report'!$A$300:$A$399,'C Report Grouper'!$D19,'C Report'!D$300:D$399),SUMIF('C Report'!$A$100:$A$199,'C Report Grouper'!$D19,'C Report'!D$100:D$199))</f>
        <v>0</v>
      </c>
      <c r="G19" s="422">
        <f>IF($D$4="MAP+ADM Waivers",SUMIF('C Report'!$A$100:$A$199,'C Report Grouper'!$D19,'C Report'!E$100:E$199)+SUMIF('C Report'!$A$300:$A$399,'C Report Grouper'!$D19,'C Report'!E$300:E$399),SUMIF('C Report'!$A$100:$A$199,'C Report Grouper'!$D19,'C Report'!E$100:E$199))</f>
        <v>0</v>
      </c>
      <c r="H19" s="422">
        <f>IF($D$4="MAP+ADM Waivers",SUMIF('C Report'!$A$100:$A$199,'C Report Grouper'!$D19,'C Report'!F$100:F$199)+SUMIF('C Report'!$A$300:$A$399,'C Report Grouper'!$D19,'C Report'!F$300:F$399),SUMIF('C Report'!$A$100:$A$199,'C Report Grouper'!$D19,'C Report'!F$100:F$199))</f>
        <v>0</v>
      </c>
      <c r="I19" s="422">
        <f>IF($D$4="MAP+ADM Waivers",SUMIF('C Report'!$A$100:$A$199,'C Report Grouper'!$D19,'C Report'!G$100:G$199)+SUMIF('C Report'!$A$300:$A$399,'C Report Grouper'!$D19,'C Report'!G$300:G$399),SUMIF('C Report'!$A$100:$A$199,'C Report Grouper'!$D19,'C Report'!G$100:G$199))</f>
        <v>0</v>
      </c>
      <c r="J19" s="422">
        <f>IF($D$4="MAP+ADM Waivers",SUMIF('C Report'!$A$100:$A$199,'C Report Grouper'!$D19,'C Report'!H$100:H$199)+SUMIF('C Report'!$A$300:$A$399,'C Report Grouper'!$D19,'C Report'!H$300:H$399),SUMIF('C Report'!$A$100:$A$199,'C Report Grouper'!$D19,'C Report'!H$100:H$199))</f>
        <v>0</v>
      </c>
      <c r="K19" s="422">
        <f>IF($D$4="MAP+ADM Waivers",SUMIF('C Report'!$A$100:$A$199,'C Report Grouper'!$D19,'C Report'!I$100:I$199)+SUMIF('C Report'!$A$300:$A$399,'C Report Grouper'!$D19,'C Report'!I$300:I$399),SUMIF('C Report'!$A$100:$A$199,'C Report Grouper'!$D19,'C Report'!I$100:I$199))</f>
        <v>0</v>
      </c>
      <c r="L19" s="422">
        <f>IF($D$4="MAP+ADM Waivers",SUMIF('C Report'!$A$100:$A$199,'C Report Grouper'!$D19,'C Report'!J$100:J$199)+SUMIF('C Report'!$A$300:$A$399,'C Report Grouper'!$D19,'C Report'!J$300:J$399),SUMIF('C Report'!$A$100:$A$199,'C Report Grouper'!$D19,'C Report'!J$100:J$199))</f>
        <v>0</v>
      </c>
      <c r="M19" s="422">
        <f>IF($D$4="MAP+ADM Waivers",SUMIF('C Report'!$A$100:$A$199,'C Report Grouper'!$D19,'C Report'!K$100:K$199)+SUMIF('C Report'!$A$300:$A$399,'C Report Grouper'!$D19,'C Report'!K$300:K$399),SUMIF('C Report'!$A$100:$A$199,'C Report Grouper'!$D19,'C Report'!K$100:K$199))</f>
        <v>0</v>
      </c>
      <c r="N19" s="422">
        <f>IF($D$4="MAP+ADM Waivers",SUMIF('C Report'!$A$100:$A$199,'C Report Grouper'!$D19,'C Report'!L$100:L$199)+SUMIF('C Report'!$A$300:$A$399,'C Report Grouper'!$D19,'C Report'!L$300:L$399),SUMIF('C Report'!$A$100:$A$199,'C Report Grouper'!$D19,'C Report'!L$100:L$199))</f>
        <v>0</v>
      </c>
      <c r="O19" s="422">
        <f>IF($D$4="MAP+ADM Waivers",SUMIF('C Report'!$A$100:$A$199,'C Report Grouper'!$D19,'C Report'!M$100:M$199)+SUMIF('C Report'!$A$300:$A$399,'C Report Grouper'!$D19,'C Report'!M$300:M$399),SUMIF('C Report'!$A$100:$A$199,'C Report Grouper'!$D19,'C Report'!M$100:M$199))</f>
        <v>0</v>
      </c>
      <c r="P19" s="422">
        <f>IF($D$4="MAP+ADM Waivers",SUMIF('C Report'!$A$100:$A$199,'C Report Grouper'!$D19,'C Report'!N$100:N$199)+SUMIF('C Report'!$A$300:$A$399,'C Report Grouper'!$D19,'C Report'!N$300:N$399),SUMIF('C Report'!$A$100:$A$199,'C Report Grouper'!$D19,'C Report'!N$100:N$199))</f>
        <v>0</v>
      </c>
      <c r="Q19" s="422">
        <f>IF($D$4="MAP+ADM Waivers",SUMIF('C Report'!$A$100:$A$199,'C Report Grouper'!$D19,'C Report'!O$100:O$199)+SUMIF('C Report'!$A$300:$A$399,'C Report Grouper'!$D19,'C Report'!O$300:O$399),SUMIF('C Report'!$A$100:$A$199,'C Report Grouper'!$D19,'C Report'!O$100:O$199))</f>
        <v>0</v>
      </c>
      <c r="R19" s="422">
        <f>IF($D$4="MAP+ADM Waivers",SUMIF('C Report'!$A$100:$A$199,'C Report Grouper'!$D19,'C Report'!P$100:P$199)+SUMIF('C Report'!$A$300:$A$399,'C Report Grouper'!$D19,'C Report'!P$300:P$399),SUMIF('C Report'!$A$100:$A$199,'C Report Grouper'!$D19,'C Report'!P$100:P$199))</f>
        <v>0</v>
      </c>
      <c r="S19" s="422">
        <f>IF($D$4="MAP+ADM Waivers",SUMIF('C Report'!$A$100:$A$199,'C Report Grouper'!$D19,'C Report'!Q$100:Q$199)+SUMIF('C Report'!$A$300:$A$399,'C Report Grouper'!$D19,'C Report'!Q$300:Q$399),SUMIF('C Report'!$A$100:$A$199,'C Report Grouper'!$D19,'C Report'!Q$100:Q$199))</f>
        <v>0</v>
      </c>
      <c r="T19" s="91">
        <f>IF($D$4="MAP+ADM Waivers",SUMIF('C Report'!$A$100:$A$199,'C Report Grouper'!$D19,'C Report'!R$100:R$199)+SUMIF('C Report'!$A$300:$A$399,'C Report Grouper'!$D19,'C Report'!R$300:R$399),SUMIF('C Report'!$A$100:$A$199,'C Report Grouper'!$D19,'C Report'!R$100:R$199))</f>
        <v>0</v>
      </c>
      <c r="U19" s="422">
        <f>IF($D$4="MAP+ADM Waivers",SUMIF('C Report'!$A$100:$A$199,'C Report Grouper'!$D19,'C Report'!S$100:S$199)+SUMIF('C Report'!$A$300:$A$399,'C Report Grouper'!$D19,'C Report'!S$300:S$399),SUMIF('C Report'!$A$100:$A$199,'C Report Grouper'!$D19,'C Report'!S$100:S$199))</f>
        <v>0</v>
      </c>
      <c r="V19" s="422">
        <f>IF($D$4="MAP+ADM Waivers",SUMIF('C Report'!$A$100:$A$199,'C Report Grouper'!$D19,'C Report'!T$100:T$199)+SUMIF('C Report'!$A$300:$A$399,'C Report Grouper'!$D19,'C Report'!T$300:T$399),SUMIF('C Report'!$A$100:$A$199,'C Report Grouper'!$D19,'C Report'!T$100:T$199))</f>
        <v>0</v>
      </c>
      <c r="W19" s="422">
        <f>IF($D$4="MAP+ADM Waivers",SUMIF('C Report'!$A$100:$A$199,'C Report Grouper'!$D19,'C Report'!U$100:U$199)+SUMIF('C Report'!$A$300:$A$399,'C Report Grouper'!$D19,'C Report'!U$300:U$399),SUMIF('C Report'!$A$100:$A$199,'C Report Grouper'!$D19,'C Report'!U$100:U$199))</f>
        <v>0</v>
      </c>
      <c r="X19" s="93">
        <f>IF($D$4="MAP+ADM Waivers",SUMIF('C Report'!$A$100:$A$199,'C Report Grouper'!$D19,'C Report'!V$100:V$199)+SUMIF('C Report'!$A$300:$A$399,'C Report Grouper'!$D19,'C Report'!V$300:V$399),SUMIF('C Report'!$A$100:$A$199,'C Report Grouper'!$D19,'C Report'!V$100:V$199))</f>
        <v>0</v>
      </c>
      <c r="Y19" s="92">
        <f>IF($D$4="MAP+ADM Waivers",SUMIF('C Report'!$A$100:$A$199,'C Report Grouper'!$D19,'C Report'!W$100:W$199)+SUMIF('C Report'!$A$300:$A$399,'C Report Grouper'!$D19,'C Report'!W$300:W$399),SUMIF('C Report'!$A$100:$A$199,'C Report Grouper'!$D19,'C Report'!W$100:W$199))</f>
        <v>0</v>
      </c>
      <c r="Z19" s="92">
        <f>IF($D$4="MAP+ADM Waivers",SUMIF('C Report'!$A$100:$A$199,'C Report Grouper'!$D19,'C Report'!X$100:X$199)+SUMIF('C Report'!$A$300:$A$399,'C Report Grouper'!$D19,'C Report'!X$300:X$399),SUMIF('C Report'!$A$100:$A$199,'C Report Grouper'!$D19,'C Report'!X$100:X$199))</f>
        <v>0</v>
      </c>
      <c r="AA19" s="92">
        <f>IF($D$4="MAP+ADM Waivers",SUMIF('C Report'!$A$100:$A$199,'C Report Grouper'!$D19,'C Report'!Y$100:Y$199)+SUMIF('C Report'!$A$300:$A$399,'C Report Grouper'!$D19,'C Report'!Y$300:Y$399),SUMIF('C Report'!$A$100:$A$199,'C Report Grouper'!$D19,'C Report'!Y$100:Y$199))</f>
        <v>0</v>
      </c>
      <c r="AB19" s="92">
        <f>IF($D$4="MAP+ADM Waivers",SUMIF('C Report'!$A$100:$A$199,'C Report Grouper'!$D19,'C Report'!Z$100:Z$199)+SUMIF('C Report'!$A$300:$A$399,'C Report Grouper'!$D19,'C Report'!Z$300:Z$399),SUMIF('C Report'!$A$100:$A$199,'C Report Grouper'!$D19,'C Report'!Z$100:Z$199))</f>
        <v>0</v>
      </c>
      <c r="AC19" s="92">
        <f>IF($D$4="MAP+ADM Waivers",SUMIF('C Report'!$A$100:$A$199,'C Report Grouper'!$D19,'C Report'!AA$100:AA$199)+SUMIF('C Report'!$A$300:$A$399,'C Report Grouper'!$D19,'C Report'!AA$300:AA$399),SUMIF('C Report'!$A$100:$A$199,'C Report Grouper'!$D19,'C Report'!AA$100:AA$199))</f>
        <v>0</v>
      </c>
      <c r="AD19" s="92">
        <f>IF($D$4="MAP+ADM Waivers",SUMIF('C Report'!$A$100:$A$199,'C Report Grouper'!$D19,'C Report'!AB$100:AB$199)+SUMIF('C Report'!$A$300:$A$399,'C Report Grouper'!$D19,'C Report'!AB$300:AB$399),SUMIF('C Report'!$A$100:$A$199,'C Report Grouper'!$D19,'C Report'!AB$100:AB$199))</f>
        <v>0</v>
      </c>
      <c r="AE19" s="92">
        <f>IF($D$4="MAP+ADM Waivers",SUMIF('C Report'!$A$100:$A$199,'C Report Grouper'!$D19,'C Report'!AC$100:AC$199)+SUMIF('C Report'!$A$300:$A$399,'C Report Grouper'!$D19,'C Report'!AC$300:AC$399),SUMIF('C Report'!$A$100:$A$199,'C Report Grouper'!$D19,'C Report'!AC$100:AC$199))</f>
        <v>0</v>
      </c>
      <c r="AF19" s="92">
        <f>IF($D$4="MAP+ADM Waivers",SUMIF('C Report'!$A$100:$A$199,'C Report Grouper'!$D19,'C Report'!AD$100:AD$199)+SUMIF('C Report'!$A$300:$A$399,'C Report Grouper'!$D19,'C Report'!AD$300:AD$399),SUMIF('C Report'!$A$100:$A$199,'C Report Grouper'!$D19,'C Report'!AD$100:AD$199))</f>
        <v>0</v>
      </c>
      <c r="AG19" s="92">
        <f>IF($D$4="MAP+ADM Waivers",SUMIF('C Report'!$A$100:$A$199,'C Report Grouper'!$D19,'C Report'!AE$100:AE$199)+SUMIF('C Report'!$A$300:$A$399,'C Report Grouper'!$D19,'C Report'!AE$300:AE$399),SUMIF('C Report'!$A$100:$A$199,'C Report Grouper'!$D19,'C Report'!AE$100:AE$199))</f>
        <v>0</v>
      </c>
      <c r="AH19" s="93">
        <f>IF($D$4="MAP+ADM Waivers",SUMIF('C Report'!$A$100:$A$199,'C Report Grouper'!$D19,'C Report'!AF$100:AF$199)+SUMIF('C Report'!$A$300:$A$399,'C Report Grouper'!$D19,'C Report'!AF$300:AF$399),SUMIF('C Report'!$A$100:$A$199,'C Report Grouper'!$D19,'C Report'!AF$100:AF$199))</f>
        <v>0</v>
      </c>
    </row>
    <row r="20" spans="2:34" ht="12.95" hidden="1" customHeight="1" x14ac:dyDescent="0.2">
      <c r="B20" s="21" t="str">
        <f>IFERROR(VLOOKUP(C20,'MEG Def'!$A$24:$B$29,2),"")</f>
        <v/>
      </c>
      <c r="C20" s="49"/>
      <c r="D20" s="263"/>
      <c r="E20" s="91">
        <f>IF($D$4="MAP+ADM Waivers",SUMIF('C Report'!$A$100:$A$199,'C Report Grouper'!$D20,'C Report'!C$100:C$199)+SUMIF('C Report'!$A$300:$A$399,'C Report Grouper'!$D20,'C Report'!C$300:C$399),SUMIF('C Report'!$A$100:$A$199,'C Report Grouper'!$D20,'C Report'!C$100:C$199))</f>
        <v>0</v>
      </c>
      <c r="F20" s="422">
        <f>IF($D$4="MAP+ADM Waivers",SUMIF('C Report'!$A$100:$A$199,'C Report Grouper'!$D20,'C Report'!D$100:D$199)+SUMIF('C Report'!$A$300:$A$399,'C Report Grouper'!$D20,'C Report'!D$300:D$399),SUMIF('C Report'!$A$100:$A$199,'C Report Grouper'!$D20,'C Report'!D$100:D$199))</f>
        <v>0</v>
      </c>
      <c r="G20" s="422">
        <f>IF($D$4="MAP+ADM Waivers",SUMIF('C Report'!$A$100:$A$199,'C Report Grouper'!$D20,'C Report'!E$100:E$199)+SUMIF('C Report'!$A$300:$A$399,'C Report Grouper'!$D20,'C Report'!E$300:E$399),SUMIF('C Report'!$A$100:$A$199,'C Report Grouper'!$D20,'C Report'!E$100:E$199))</f>
        <v>0</v>
      </c>
      <c r="H20" s="422">
        <f>IF($D$4="MAP+ADM Waivers",SUMIF('C Report'!$A$100:$A$199,'C Report Grouper'!$D20,'C Report'!F$100:F$199)+SUMIF('C Report'!$A$300:$A$399,'C Report Grouper'!$D20,'C Report'!F$300:F$399),SUMIF('C Report'!$A$100:$A$199,'C Report Grouper'!$D20,'C Report'!F$100:F$199))</f>
        <v>0</v>
      </c>
      <c r="I20" s="422">
        <f>IF($D$4="MAP+ADM Waivers",SUMIF('C Report'!$A$100:$A$199,'C Report Grouper'!$D20,'C Report'!G$100:G$199)+SUMIF('C Report'!$A$300:$A$399,'C Report Grouper'!$D20,'C Report'!G$300:G$399),SUMIF('C Report'!$A$100:$A$199,'C Report Grouper'!$D20,'C Report'!G$100:G$199))</f>
        <v>0</v>
      </c>
      <c r="J20" s="422">
        <f>IF($D$4="MAP+ADM Waivers",SUMIF('C Report'!$A$100:$A$199,'C Report Grouper'!$D20,'C Report'!H$100:H$199)+SUMIF('C Report'!$A$300:$A$399,'C Report Grouper'!$D20,'C Report'!H$300:H$399),SUMIF('C Report'!$A$100:$A$199,'C Report Grouper'!$D20,'C Report'!H$100:H$199))</f>
        <v>0</v>
      </c>
      <c r="K20" s="422">
        <f>IF($D$4="MAP+ADM Waivers",SUMIF('C Report'!$A$100:$A$199,'C Report Grouper'!$D20,'C Report'!I$100:I$199)+SUMIF('C Report'!$A$300:$A$399,'C Report Grouper'!$D20,'C Report'!I$300:I$399),SUMIF('C Report'!$A$100:$A$199,'C Report Grouper'!$D20,'C Report'!I$100:I$199))</f>
        <v>0</v>
      </c>
      <c r="L20" s="422">
        <f>IF($D$4="MAP+ADM Waivers",SUMIF('C Report'!$A$100:$A$199,'C Report Grouper'!$D20,'C Report'!J$100:J$199)+SUMIF('C Report'!$A$300:$A$399,'C Report Grouper'!$D20,'C Report'!J$300:J$399),SUMIF('C Report'!$A$100:$A$199,'C Report Grouper'!$D20,'C Report'!J$100:J$199))</f>
        <v>0</v>
      </c>
      <c r="M20" s="422">
        <f>IF($D$4="MAP+ADM Waivers",SUMIF('C Report'!$A$100:$A$199,'C Report Grouper'!$D20,'C Report'!K$100:K$199)+SUMIF('C Report'!$A$300:$A$399,'C Report Grouper'!$D20,'C Report'!K$300:K$399),SUMIF('C Report'!$A$100:$A$199,'C Report Grouper'!$D20,'C Report'!K$100:K$199))</f>
        <v>0</v>
      </c>
      <c r="N20" s="422">
        <f>IF($D$4="MAP+ADM Waivers",SUMIF('C Report'!$A$100:$A$199,'C Report Grouper'!$D20,'C Report'!L$100:L$199)+SUMIF('C Report'!$A$300:$A$399,'C Report Grouper'!$D20,'C Report'!L$300:L$399),SUMIF('C Report'!$A$100:$A$199,'C Report Grouper'!$D20,'C Report'!L$100:L$199))</f>
        <v>0</v>
      </c>
      <c r="O20" s="422">
        <f>IF($D$4="MAP+ADM Waivers",SUMIF('C Report'!$A$100:$A$199,'C Report Grouper'!$D20,'C Report'!M$100:M$199)+SUMIF('C Report'!$A$300:$A$399,'C Report Grouper'!$D20,'C Report'!M$300:M$399),SUMIF('C Report'!$A$100:$A$199,'C Report Grouper'!$D20,'C Report'!M$100:M$199))</f>
        <v>0</v>
      </c>
      <c r="P20" s="422">
        <f>IF($D$4="MAP+ADM Waivers",SUMIF('C Report'!$A$100:$A$199,'C Report Grouper'!$D20,'C Report'!N$100:N$199)+SUMIF('C Report'!$A$300:$A$399,'C Report Grouper'!$D20,'C Report'!N$300:N$399),SUMIF('C Report'!$A$100:$A$199,'C Report Grouper'!$D20,'C Report'!N$100:N$199))</f>
        <v>0</v>
      </c>
      <c r="Q20" s="422">
        <f>IF($D$4="MAP+ADM Waivers",SUMIF('C Report'!$A$100:$A$199,'C Report Grouper'!$D20,'C Report'!O$100:O$199)+SUMIF('C Report'!$A$300:$A$399,'C Report Grouper'!$D20,'C Report'!O$300:O$399),SUMIF('C Report'!$A$100:$A$199,'C Report Grouper'!$D20,'C Report'!O$100:O$199))</f>
        <v>0</v>
      </c>
      <c r="R20" s="422">
        <f>IF($D$4="MAP+ADM Waivers",SUMIF('C Report'!$A$100:$A$199,'C Report Grouper'!$D20,'C Report'!P$100:P$199)+SUMIF('C Report'!$A$300:$A$399,'C Report Grouper'!$D20,'C Report'!P$300:P$399),SUMIF('C Report'!$A$100:$A$199,'C Report Grouper'!$D20,'C Report'!P$100:P$199))</f>
        <v>0</v>
      </c>
      <c r="S20" s="422">
        <f>IF($D$4="MAP+ADM Waivers",SUMIF('C Report'!$A$100:$A$199,'C Report Grouper'!$D20,'C Report'!Q$100:Q$199)+SUMIF('C Report'!$A$300:$A$399,'C Report Grouper'!$D20,'C Report'!Q$300:Q$399),SUMIF('C Report'!$A$100:$A$199,'C Report Grouper'!$D20,'C Report'!Q$100:Q$199))</f>
        <v>0</v>
      </c>
      <c r="T20" s="91">
        <f>IF($D$4="MAP+ADM Waivers",SUMIF('C Report'!$A$100:$A$199,'C Report Grouper'!$D20,'C Report'!R$100:R$199)+SUMIF('C Report'!$A$300:$A$399,'C Report Grouper'!$D20,'C Report'!R$300:R$399),SUMIF('C Report'!$A$100:$A$199,'C Report Grouper'!$D20,'C Report'!R$100:R$199))</f>
        <v>0</v>
      </c>
      <c r="U20" s="422">
        <f>IF($D$4="MAP+ADM Waivers",SUMIF('C Report'!$A$100:$A$199,'C Report Grouper'!$D20,'C Report'!S$100:S$199)+SUMIF('C Report'!$A$300:$A$399,'C Report Grouper'!$D20,'C Report'!S$300:S$399),SUMIF('C Report'!$A$100:$A$199,'C Report Grouper'!$D20,'C Report'!S$100:S$199))</f>
        <v>0</v>
      </c>
      <c r="V20" s="422">
        <f>IF($D$4="MAP+ADM Waivers",SUMIF('C Report'!$A$100:$A$199,'C Report Grouper'!$D20,'C Report'!T$100:T$199)+SUMIF('C Report'!$A$300:$A$399,'C Report Grouper'!$D20,'C Report'!T$300:T$399),SUMIF('C Report'!$A$100:$A$199,'C Report Grouper'!$D20,'C Report'!T$100:T$199))</f>
        <v>0</v>
      </c>
      <c r="W20" s="422">
        <f>IF($D$4="MAP+ADM Waivers",SUMIF('C Report'!$A$100:$A$199,'C Report Grouper'!$D20,'C Report'!U$100:U$199)+SUMIF('C Report'!$A$300:$A$399,'C Report Grouper'!$D20,'C Report'!U$300:U$399),SUMIF('C Report'!$A$100:$A$199,'C Report Grouper'!$D20,'C Report'!U$100:U$199))</f>
        <v>0</v>
      </c>
      <c r="X20" s="93">
        <f>IF($D$4="MAP+ADM Waivers",SUMIF('C Report'!$A$100:$A$199,'C Report Grouper'!$D20,'C Report'!V$100:V$199)+SUMIF('C Report'!$A$300:$A$399,'C Report Grouper'!$D20,'C Report'!V$300:V$399),SUMIF('C Report'!$A$100:$A$199,'C Report Grouper'!$D20,'C Report'!V$100:V$199))</f>
        <v>0</v>
      </c>
      <c r="Y20" s="92">
        <f>IF($D$4="MAP+ADM Waivers",SUMIF('C Report'!$A$100:$A$199,'C Report Grouper'!$D20,'C Report'!W$100:W$199)+SUMIF('C Report'!$A$300:$A$399,'C Report Grouper'!$D20,'C Report'!W$300:W$399),SUMIF('C Report'!$A$100:$A$199,'C Report Grouper'!$D20,'C Report'!W$100:W$199))</f>
        <v>0</v>
      </c>
      <c r="Z20" s="92">
        <f>IF($D$4="MAP+ADM Waivers",SUMIF('C Report'!$A$100:$A$199,'C Report Grouper'!$D20,'C Report'!X$100:X$199)+SUMIF('C Report'!$A$300:$A$399,'C Report Grouper'!$D20,'C Report'!X$300:X$399),SUMIF('C Report'!$A$100:$A$199,'C Report Grouper'!$D20,'C Report'!X$100:X$199))</f>
        <v>0</v>
      </c>
      <c r="AA20" s="92">
        <f>IF($D$4="MAP+ADM Waivers",SUMIF('C Report'!$A$100:$A$199,'C Report Grouper'!$D20,'C Report'!Y$100:Y$199)+SUMIF('C Report'!$A$300:$A$399,'C Report Grouper'!$D20,'C Report'!Y$300:Y$399),SUMIF('C Report'!$A$100:$A$199,'C Report Grouper'!$D20,'C Report'!Y$100:Y$199))</f>
        <v>0</v>
      </c>
      <c r="AB20" s="92">
        <f>IF($D$4="MAP+ADM Waivers",SUMIF('C Report'!$A$100:$A$199,'C Report Grouper'!$D20,'C Report'!Z$100:Z$199)+SUMIF('C Report'!$A$300:$A$399,'C Report Grouper'!$D20,'C Report'!Z$300:Z$399),SUMIF('C Report'!$A$100:$A$199,'C Report Grouper'!$D20,'C Report'!Z$100:Z$199))</f>
        <v>0</v>
      </c>
      <c r="AC20" s="92">
        <f>IF($D$4="MAP+ADM Waivers",SUMIF('C Report'!$A$100:$A$199,'C Report Grouper'!$D20,'C Report'!AA$100:AA$199)+SUMIF('C Report'!$A$300:$A$399,'C Report Grouper'!$D20,'C Report'!AA$300:AA$399),SUMIF('C Report'!$A$100:$A$199,'C Report Grouper'!$D20,'C Report'!AA$100:AA$199))</f>
        <v>0</v>
      </c>
      <c r="AD20" s="92">
        <f>IF($D$4="MAP+ADM Waivers",SUMIF('C Report'!$A$100:$A$199,'C Report Grouper'!$D20,'C Report'!AB$100:AB$199)+SUMIF('C Report'!$A$300:$A$399,'C Report Grouper'!$D20,'C Report'!AB$300:AB$399),SUMIF('C Report'!$A$100:$A$199,'C Report Grouper'!$D20,'C Report'!AB$100:AB$199))</f>
        <v>0</v>
      </c>
      <c r="AE20" s="92">
        <f>IF($D$4="MAP+ADM Waivers",SUMIF('C Report'!$A$100:$A$199,'C Report Grouper'!$D20,'C Report'!AC$100:AC$199)+SUMIF('C Report'!$A$300:$A$399,'C Report Grouper'!$D20,'C Report'!AC$300:AC$399),SUMIF('C Report'!$A$100:$A$199,'C Report Grouper'!$D20,'C Report'!AC$100:AC$199))</f>
        <v>0</v>
      </c>
      <c r="AF20" s="92">
        <f>IF($D$4="MAP+ADM Waivers",SUMIF('C Report'!$A$100:$A$199,'C Report Grouper'!$D20,'C Report'!AD$100:AD$199)+SUMIF('C Report'!$A$300:$A$399,'C Report Grouper'!$D20,'C Report'!AD$300:AD$399),SUMIF('C Report'!$A$100:$A$199,'C Report Grouper'!$D20,'C Report'!AD$100:AD$199))</f>
        <v>0</v>
      </c>
      <c r="AG20" s="92">
        <f>IF($D$4="MAP+ADM Waivers",SUMIF('C Report'!$A$100:$A$199,'C Report Grouper'!$D20,'C Report'!AE$100:AE$199)+SUMIF('C Report'!$A$300:$A$399,'C Report Grouper'!$D20,'C Report'!AE$300:AE$399),SUMIF('C Report'!$A$100:$A$199,'C Report Grouper'!$D20,'C Report'!AE$100:AE$199))</f>
        <v>0</v>
      </c>
      <c r="AH20" s="93">
        <f>IF($D$4="MAP+ADM Waivers",SUMIF('C Report'!$A$100:$A$199,'C Report Grouper'!$D20,'C Report'!AF$100:AF$199)+SUMIF('C Report'!$A$300:$A$399,'C Report Grouper'!$D20,'C Report'!AF$300:AF$399),SUMIF('C Report'!$A$100:$A$199,'C Report Grouper'!$D20,'C Report'!AF$100:AF$199))</f>
        <v>0</v>
      </c>
    </row>
    <row r="21" spans="2:34" ht="12.95" hidden="1" customHeight="1" x14ac:dyDescent="0.2">
      <c r="B21" s="21" t="str">
        <f>IFERROR(VLOOKUP(C21,'MEG Def'!$A$24:$B$29,2),"")</f>
        <v/>
      </c>
      <c r="C21" s="49"/>
      <c r="D21" s="263"/>
      <c r="E21" s="91">
        <f>IF($D$4="MAP+ADM Waivers",SUMIF('C Report'!$A$100:$A$199,'C Report Grouper'!$D21,'C Report'!C$100:C$199)+SUMIF('C Report'!$A$300:$A$399,'C Report Grouper'!$D21,'C Report'!C$300:C$399),SUMIF('C Report'!$A$100:$A$199,'C Report Grouper'!$D21,'C Report'!C$100:C$199))</f>
        <v>0</v>
      </c>
      <c r="F21" s="422">
        <f>IF($D$4="MAP+ADM Waivers",SUMIF('C Report'!$A$100:$A$199,'C Report Grouper'!$D21,'C Report'!D$100:D$199)+SUMIF('C Report'!$A$300:$A$399,'C Report Grouper'!$D21,'C Report'!D$300:D$399),SUMIF('C Report'!$A$100:$A$199,'C Report Grouper'!$D21,'C Report'!D$100:D$199))</f>
        <v>0</v>
      </c>
      <c r="G21" s="422">
        <f>IF($D$4="MAP+ADM Waivers",SUMIF('C Report'!$A$100:$A$199,'C Report Grouper'!$D21,'C Report'!E$100:E$199)+SUMIF('C Report'!$A$300:$A$399,'C Report Grouper'!$D21,'C Report'!E$300:E$399),SUMIF('C Report'!$A$100:$A$199,'C Report Grouper'!$D21,'C Report'!E$100:E$199))</f>
        <v>0</v>
      </c>
      <c r="H21" s="422">
        <f>IF($D$4="MAP+ADM Waivers",SUMIF('C Report'!$A$100:$A$199,'C Report Grouper'!$D21,'C Report'!F$100:F$199)+SUMIF('C Report'!$A$300:$A$399,'C Report Grouper'!$D21,'C Report'!F$300:F$399),SUMIF('C Report'!$A$100:$A$199,'C Report Grouper'!$D21,'C Report'!F$100:F$199))</f>
        <v>0</v>
      </c>
      <c r="I21" s="422">
        <f>IF($D$4="MAP+ADM Waivers",SUMIF('C Report'!$A$100:$A$199,'C Report Grouper'!$D21,'C Report'!G$100:G$199)+SUMIF('C Report'!$A$300:$A$399,'C Report Grouper'!$D21,'C Report'!G$300:G$399),SUMIF('C Report'!$A$100:$A$199,'C Report Grouper'!$D21,'C Report'!G$100:G$199))</f>
        <v>0</v>
      </c>
      <c r="J21" s="422">
        <f>IF($D$4="MAP+ADM Waivers",SUMIF('C Report'!$A$100:$A$199,'C Report Grouper'!$D21,'C Report'!H$100:H$199)+SUMIF('C Report'!$A$300:$A$399,'C Report Grouper'!$D21,'C Report'!H$300:H$399),SUMIF('C Report'!$A$100:$A$199,'C Report Grouper'!$D21,'C Report'!H$100:H$199))</f>
        <v>0</v>
      </c>
      <c r="K21" s="422">
        <f>IF($D$4="MAP+ADM Waivers",SUMIF('C Report'!$A$100:$A$199,'C Report Grouper'!$D21,'C Report'!I$100:I$199)+SUMIF('C Report'!$A$300:$A$399,'C Report Grouper'!$D21,'C Report'!I$300:I$399),SUMIF('C Report'!$A$100:$A$199,'C Report Grouper'!$D21,'C Report'!I$100:I$199))</f>
        <v>0</v>
      </c>
      <c r="L21" s="422">
        <f>IF($D$4="MAP+ADM Waivers",SUMIF('C Report'!$A$100:$A$199,'C Report Grouper'!$D21,'C Report'!J$100:J$199)+SUMIF('C Report'!$A$300:$A$399,'C Report Grouper'!$D21,'C Report'!J$300:J$399),SUMIF('C Report'!$A$100:$A$199,'C Report Grouper'!$D21,'C Report'!J$100:J$199))</f>
        <v>0</v>
      </c>
      <c r="M21" s="422">
        <f>IF($D$4="MAP+ADM Waivers",SUMIF('C Report'!$A$100:$A$199,'C Report Grouper'!$D21,'C Report'!K$100:K$199)+SUMIF('C Report'!$A$300:$A$399,'C Report Grouper'!$D21,'C Report'!K$300:K$399),SUMIF('C Report'!$A$100:$A$199,'C Report Grouper'!$D21,'C Report'!K$100:K$199))</f>
        <v>0</v>
      </c>
      <c r="N21" s="422">
        <f>IF($D$4="MAP+ADM Waivers",SUMIF('C Report'!$A$100:$A$199,'C Report Grouper'!$D21,'C Report'!L$100:L$199)+SUMIF('C Report'!$A$300:$A$399,'C Report Grouper'!$D21,'C Report'!L$300:L$399),SUMIF('C Report'!$A$100:$A$199,'C Report Grouper'!$D21,'C Report'!L$100:L$199))</f>
        <v>0</v>
      </c>
      <c r="O21" s="422">
        <f>IF($D$4="MAP+ADM Waivers",SUMIF('C Report'!$A$100:$A$199,'C Report Grouper'!$D21,'C Report'!M$100:M$199)+SUMIF('C Report'!$A$300:$A$399,'C Report Grouper'!$D21,'C Report'!M$300:M$399),SUMIF('C Report'!$A$100:$A$199,'C Report Grouper'!$D21,'C Report'!M$100:M$199))</f>
        <v>0</v>
      </c>
      <c r="P21" s="422">
        <f>IF($D$4="MAP+ADM Waivers",SUMIF('C Report'!$A$100:$A$199,'C Report Grouper'!$D21,'C Report'!N$100:N$199)+SUMIF('C Report'!$A$300:$A$399,'C Report Grouper'!$D21,'C Report'!N$300:N$399),SUMIF('C Report'!$A$100:$A$199,'C Report Grouper'!$D21,'C Report'!N$100:N$199))</f>
        <v>0</v>
      </c>
      <c r="Q21" s="422">
        <f>IF($D$4="MAP+ADM Waivers",SUMIF('C Report'!$A$100:$A$199,'C Report Grouper'!$D21,'C Report'!O$100:O$199)+SUMIF('C Report'!$A$300:$A$399,'C Report Grouper'!$D21,'C Report'!O$300:O$399),SUMIF('C Report'!$A$100:$A$199,'C Report Grouper'!$D21,'C Report'!O$100:O$199))</f>
        <v>0</v>
      </c>
      <c r="R21" s="422">
        <f>IF($D$4="MAP+ADM Waivers",SUMIF('C Report'!$A$100:$A$199,'C Report Grouper'!$D21,'C Report'!P$100:P$199)+SUMIF('C Report'!$A$300:$A$399,'C Report Grouper'!$D21,'C Report'!P$300:P$399),SUMIF('C Report'!$A$100:$A$199,'C Report Grouper'!$D21,'C Report'!P$100:P$199))</f>
        <v>0</v>
      </c>
      <c r="S21" s="422">
        <f>IF($D$4="MAP+ADM Waivers",SUMIF('C Report'!$A$100:$A$199,'C Report Grouper'!$D21,'C Report'!Q$100:Q$199)+SUMIF('C Report'!$A$300:$A$399,'C Report Grouper'!$D21,'C Report'!Q$300:Q$399),SUMIF('C Report'!$A$100:$A$199,'C Report Grouper'!$D21,'C Report'!Q$100:Q$199))</f>
        <v>0</v>
      </c>
      <c r="T21" s="91">
        <f>IF($D$4="MAP+ADM Waivers",SUMIF('C Report'!$A$100:$A$199,'C Report Grouper'!$D21,'C Report'!R$100:R$199)+SUMIF('C Report'!$A$300:$A$399,'C Report Grouper'!$D21,'C Report'!R$300:R$399),SUMIF('C Report'!$A$100:$A$199,'C Report Grouper'!$D21,'C Report'!R$100:R$199))</f>
        <v>0</v>
      </c>
      <c r="U21" s="422">
        <f>IF($D$4="MAP+ADM Waivers",SUMIF('C Report'!$A$100:$A$199,'C Report Grouper'!$D21,'C Report'!S$100:S$199)+SUMIF('C Report'!$A$300:$A$399,'C Report Grouper'!$D21,'C Report'!S$300:S$399),SUMIF('C Report'!$A$100:$A$199,'C Report Grouper'!$D21,'C Report'!S$100:S$199))</f>
        <v>0</v>
      </c>
      <c r="V21" s="422">
        <f>IF($D$4="MAP+ADM Waivers",SUMIF('C Report'!$A$100:$A$199,'C Report Grouper'!$D21,'C Report'!T$100:T$199)+SUMIF('C Report'!$A$300:$A$399,'C Report Grouper'!$D21,'C Report'!T$300:T$399),SUMIF('C Report'!$A$100:$A$199,'C Report Grouper'!$D21,'C Report'!T$100:T$199))</f>
        <v>0</v>
      </c>
      <c r="W21" s="422">
        <f>IF($D$4="MAP+ADM Waivers",SUMIF('C Report'!$A$100:$A$199,'C Report Grouper'!$D21,'C Report'!U$100:U$199)+SUMIF('C Report'!$A$300:$A$399,'C Report Grouper'!$D21,'C Report'!U$300:U$399),SUMIF('C Report'!$A$100:$A$199,'C Report Grouper'!$D21,'C Report'!U$100:U$199))</f>
        <v>0</v>
      </c>
      <c r="X21" s="93">
        <f>IF($D$4="MAP+ADM Waivers",SUMIF('C Report'!$A$100:$A$199,'C Report Grouper'!$D21,'C Report'!V$100:V$199)+SUMIF('C Report'!$A$300:$A$399,'C Report Grouper'!$D21,'C Report'!V$300:V$399),SUMIF('C Report'!$A$100:$A$199,'C Report Grouper'!$D21,'C Report'!V$100:V$199))</f>
        <v>0</v>
      </c>
      <c r="Y21" s="92">
        <f>IF($D$4="MAP+ADM Waivers",SUMIF('C Report'!$A$100:$A$199,'C Report Grouper'!$D21,'C Report'!W$100:W$199)+SUMIF('C Report'!$A$300:$A$399,'C Report Grouper'!$D21,'C Report'!W$300:W$399),SUMIF('C Report'!$A$100:$A$199,'C Report Grouper'!$D21,'C Report'!W$100:W$199))</f>
        <v>0</v>
      </c>
      <c r="Z21" s="92">
        <f>IF($D$4="MAP+ADM Waivers",SUMIF('C Report'!$A$100:$A$199,'C Report Grouper'!$D21,'C Report'!X$100:X$199)+SUMIF('C Report'!$A$300:$A$399,'C Report Grouper'!$D21,'C Report'!X$300:X$399),SUMIF('C Report'!$A$100:$A$199,'C Report Grouper'!$D21,'C Report'!X$100:X$199))</f>
        <v>0</v>
      </c>
      <c r="AA21" s="92">
        <f>IF($D$4="MAP+ADM Waivers",SUMIF('C Report'!$A$100:$A$199,'C Report Grouper'!$D21,'C Report'!Y$100:Y$199)+SUMIF('C Report'!$A$300:$A$399,'C Report Grouper'!$D21,'C Report'!Y$300:Y$399),SUMIF('C Report'!$A$100:$A$199,'C Report Grouper'!$D21,'C Report'!Y$100:Y$199))</f>
        <v>0</v>
      </c>
      <c r="AB21" s="92">
        <f>IF($D$4="MAP+ADM Waivers",SUMIF('C Report'!$A$100:$A$199,'C Report Grouper'!$D21,'C Report'!Z$100:Z$199)+SUMIF('C Report'!$A$300:$A$399,'C Report Grouper'!$D21,'C Report'!Z$300:Z$399),SUMIF('C Report'!$A$100:$A$199,'C Report Grouper'!$D21,'C Report'!Z$100:Z$199))</f>
        <v>0</v>
      </c>
      <c r="AC21" s="92">
        <f>IF($D$4="MAP+ADM Waivers",SUMIF('C Report'!$A$100:$A$199,'C Report Grouper'!$D21,'C Report'!AA$100:AA$199)+SUMIF('C Report'!$A$300:$A$399,'C Report Grouper'!$D21,'C Report'!AA$300:AA$399),SUMIF('C Report'!$A$100:$A$199,'C Report Grouper'!$D21,'C Report'!AA$100:AA$199))</f>
        <v>0</v>
      </c>
      <c r="AD21" s="92">
        <f>IF($D$4="MAP+ADM Waivers",SUMIF('C Report'!$A$100:$A$199,'C Report Grouper'!$D21,'C Report'!AB$100:AB$199)+SUMIF('C Report'!$A$300:$A$399,'C Report Grouper'!$D21,'C Report'!AB$300:AB$399),SUMIF('C Report'!$A$100:$A$199,'C Report Grouper'!$D21,'C Report'!AB$100:AB$199))</f>
        <v>0</v>
      </c>
      <c r="AE21" s="92">
        <f>IF($D$4="MAP+ADM Waivers",SUMIF('C Report'!$A$100:$A$199,'C Report Grouper'!$D21,'C Report'!AC$100:AC$199)+SUMIF('C Report'!$A$300:$A$399,'C Report Grouper'!$D21,'C Report'!AC$300:AC$399),SUMIF('C Report'!$A$100:$A$199,'C Report Grouper'!$D21,'C Report'!AC$100:AC$199))</f>
        <v>0</v>
      </c>
      <c r="AF21" s="92">
        <f>IF($D$4="MAP+ADM Waivers",SUMIF('C Report'!$A$100:$A$199,'C Report Grouper'!$D21,'C Report'!AD$100:AD$199)+SUMIF('C Report'!$A$300:$A$399,'C Report Grouper'!$D21,'C Report'!AD$300:AD$399),SUMIF('C Report'!$A$100:$A$199,'C Report Grouper'!$D21,'C Report'!AD$100:AD$199))</f>
        <v>0</v>
      </c>
      <c r="AG21" s="92">
        <f>IF($D$4="MAP+ADM Waivers",SUMIF('C Report'!$A$100:$A$199,'C Report Grouper'!$D21,'C Report'!AE$100:AE$199)+SUMIF('C Report'!$A$300:$A$399,'C Report Grouper'!$D21,'C Report'!AE$300:AE$399),SUMIF('C Report'!$A$100:$A$199,'C Report Grouper'!$D21,'C Report'!AE$100:AE$199))</f>
        <v>0</v>
      </c>
      <c r="AH21" s="93">
        <f>IF($D$4="MAP+ADM Waivers",SUMIF('C Report'!$A$100:$A$199,'C Report Grouper'!$D21,'C Report'!AF$100:AF$199)+SUMIF('C Report'!$A$300:$A$399,'C Report Grouper'!$D21,'C Report'!AF$300:AF$399),SUMIF('C Report'!$A$100:$A$199,'C Report Grouper'!$D21,'C Report'!AF$100:AF$199))</f>
        <v>0</v>
      </c>
    </row>
    <row r="22" spans="2:34" ht="12.95" customHeight="1" x14ac:dyDescent="0.2">
      <c r="B22" s="21"/>
      <c r="C22" s="50"/>
      <c r="D22" s="263"/>
      <c r="E22" s="91">
        <f>IF($D$4="MAP+ADM Waivers",SUMIF('C Report'!$A$100:$A$199,'C Report Grouper'!$D22,'C Report'!C$100:C$199)+SUMIF('C Report'!$A$300:$A$399,'C Report Grouper'!$D22,'C Report'!C$300:C$399),SUMIF('C Report'!$A$100:$A$199,'C Report Grouper'!$D22,'C Report'!C$100:C$199))</f>
        <v>0</v>
      </c>
      <c r="F22" s="422">
        <f>IF($D$4="MAP+ADM Waivers",SUMIF('C Report'!$A$100:$A$199,'C Report Grouper'!$D22,'C Report'!D$100:D$199)+SUMIF('C Report'!$A$300:$A$399,'C Report Grouper'!$D22,'C Report'!D$300:D$399),SUMIF('C Report'!$A$100:$A$199,'C Report Grouper'!$D22,'C Report'!D$100:D$199))</f>
        <v>0</v>
      </c>
      <c r="G22" s="422">
        <f>IF($D$4="MAP+ADM Waivers",SUMIF('C Report'!$A$100:$A$199,'C Report Grouper'!$D22,'C Report'!E$100:E$199)+SUMIF('C Report'!$A$300:$A$399,'C Report Grouper'!$D22,'C Report'!E$300:E$399),SUMIF('C Report'!$A$100:$A$199,'C Report Grouper'!$D22,'C Report'!E$100:E$199))</f>
        <v>0</v>
      </c>
      <c r="H22" s="422">
        <f>IF($D$4="MAP+ADM Waivers",SUMIF('C Report'!$A$100:$A$199,'C Report Grouper'!$D22,'C Report'!F$100:F$199)+SUMIF('C Report'!$A$300:$A$399,'C Report Grouper'!$D22,'C Report'!F$300:F$399),SUMIF('C Report'!$A$100:$A$199,'C Report Grouper'!$D22,'C Report'!F$100:F$199))</f>
        <v>0</v>
      </c>
      <c r="I22" s="422">
        <f>IF($D$4="MAP+ADM Waivers",SUMIF('C Report'!$A$100:$A$199,'C Report Grouper'!$D22,'C Report'!G$100:G$199)+SUMIF('C Report'!$A$300:$A$399,'C Report Grouper'!$D22,'C Report'!G$300:G$399),SUMIF('C Report'!$A$100:$A$199,'C Report Grouper'!$D22,'C Report'!G$100:G$199))</f>
        <v>0</v>
      </c>
      <c r="J22" s="422">
        <f>IF($D$4="MAP+ADM Waivers",SUMIF('C Report'!$A$100:$A$199,'C Report Grouper'!$D22,'C Report'!H$100:H$199)+SUMIF('C Report'!$A$300:$A$399,'C Report Grouper'!$D22,'C Report'!H$300:H$399),SUMIF('C Report'!$A$100:$A$199,'C Report Grouper'!$D22,'C Report'!H$100:H$199))</f>
        <v>0</v>
      </c>
      <c r="K22" s="422">
        <f>IF($D$4="MAP+ADM Waivers",SUMIF('C Report'!$A$100:$A$199,'C Report Grouper'!$D22,'C Report'!I$100:I$199)+SUMIF('C Report'!$A$300:$A$399,'C Report Grouper'!$D22,'C Report'!I$300:I$399),SUMIF('C Report'!$A$100:$A$199,'C Report Grouper'!$D22,'C Report'!I$100:I$199))</f>
        <v>0</v>
      </c>
      <c r="L22" s="422">
        <f>IF($D$4="MAP+ADM Waivers",SUMIF('C Report'!$A$100:$A$199,'C Report Grouper'!$D22,'C Report'!J$100:J$199)+SUMIF('C Report'!$A$300:$A$399,'C Report Grouper'!$D22,'C Report'!J$300:J$399),SUMIF('C Report'!$A$100:$A$199,'C Report Grouper'!$D22,'C Report'!J$100:J$199))</f>
        <v>0</v>
      </c>
      <c r="M22" s="422">
        <f>IF($D$4="MAP+ADM Waivers",SUMIF('C Report'!$A$100:$A$199,'C Report Grouper'!$D22,'C Report'!K$100:K$199)+SUMIF('C Report'!$A$300:$A$399,'C Report Grouper'!$D22,'C Report'!K$300:K$399),SUMIF('C Report'!$A$100:$A$199,'C Report Grouper'!$D22,'C Report'!K$100:K$199))</f>
        <v>0</v>
      </c>
      <c r="N22" s="422">
        <f>IF($D$4="MAP+ADM Waivers",SUMIF('C Report'!$A$100:$A$199,'C Report Grouper'!$D22,'C Report'!L$100:L$199)+SUMIF('C Report'!$A$300:$A$399,'C Report Grouper'!$D22,'C Report'!L$300:L$399),SUMIF('C Report'!$A$100:$A$199,'C Report Grouper'!$D22,'C Report'!L$100:L$199))</f>
        <v>0</v>
      </c>
      <c r="O22" s="422">
        <f>IF($D$4="MAP+ADM Waivers",SUMIF('C Report'!$A$100:$A$199,'C Report Grouper'!$D22,'C Report'!M$100:M$199)+SUMIF('C Report'!$A$300:$A$399,'C Report Grouper'!$D22,'C Report'!M$300:M$399),SUMIF('C Report'!$A$100:$A$199,'C Report Grouper'!$D22,'C Report'!M$100:M$199))</f>
        <v>0</v>
      </c>
      <c r="P22" s="422">
        <f>IF($D$4="MAP+ADM Waivers",SUMIF('C Report'!$A$100:$A$199,'C Report Grouper'!$D22,'C Report'!N$100:N$199)+SUMIF('C Report'!$A$300:$A$399,'C Report Grouper'!$D22,'C Report'!N$300:N$399),SUMIF('C Report'!$A$100:$A$199,'C Report Grouper'!$D22,'C Report'!N$100:N$199))</f>
        <v>0</v>
      </c>
      <c r="Q22" s="422">
        <f>IF($D$4="MAP+ADM Waivers",SUMIF('C Report'!$A$100:$A$199,'C Report Grouper'!$D22,'C Report'!O$100:O$199)+SUMIF('C Report'!$A$300:$A$399,'C Report Grouper'!$D22,'C Report'!O$300:O$399),SUMIF('C Report'!$A$100:$A$199,'C Report Grouper'!$D22,'C Report'!O$100:O$199))</f>
        <v>0</v>
      </c>
      <c r="R22" s="422">
        <f>IF($D$4="MAP+ADM Waivers",SUMIF('C Report'!$A$100:$A$199,'C Report Grouper'!$D22,'C Report'!P$100:P$199)+SUMIF('C Report'!$A$300:$A$399,'C Report Grouper'!$D22,'C Report'!P$300:P$399),SUMIF('C Report'!$A$100:$A$199,'C Report Grouper'!$D22,'C Report'!P$100:P$199))</f>
        <v>0</v>
      </c>
      <c r="S22" s="422">
        <f>IF($D$4="MAP+ADM Waivers",SUMIF('C Report'!$A$100:$A$199,'C Report Grouper'!$D22,'C Report'!Q$100:Q$199)+SUMIF('C Report'!$A$300:$A$399,'C Report Grouper'!$D22,'C Report'!Q$300:Q$399),SUMIF('C Report'!$A$100:$A$199,'C Report Grouper'!$D22,'C Report'!Q$100:Q$199))</f>
        <v>0</v>
      </c>
      <c r="T22" s="91">
        <f>IF($D$4="MAP+ADM Waivers",SUMIF('C Report'!$A$100:$A$199,'C Report Grouper'!$D22,'C Report'!R$100:R$199)+SUMIF('C Report'!$A$300:$A$399,'C Report Grouper'!$D22,'C Report'!R$300:R$399),SUMIF('C Report'!$A$100:$A$199,'C Report Grouper'!$D22,'C Report'!R$100:R$199))</f>
        <v>0</v>
      </c>
      <c r="U22" s="422">
        <f>IF($D$4="MAP+ADM Waivers",SUMIF('C Report'!$A$100:$A$199,'C Report Grouper'!$D22,'C Report'!S$100:S$199)+SUMIF('C Report'!$A$300:$A$399,'C Report Grouper'!$D22,'C Report'!S$300:S$399),SUMIF('C Report'!$A$100:$A$199,'C Report Grouper'!$D22,'C Report'!S$100:S$199))</f>
        <v>0</v>
      </c>
      <c r="V22" s="422">
        <f>IF($D$4="MAP+ADM Waivers",SUMIF('C Report'!$A$100:$A$199,'C Report Grouper'!$D22,'C Report'!T$100:T$199)+SUMIF('C Report'!$A$300:$A$399,'C Report Grouper'!$D22,'C Report'!T$300:T$399),SUMIF('C Report'!$A$100:$A$199,'C Report Grouper'!$D22,'C Report'!T$100:T$199))</f>
        <v>0</v>
      </c>
      <c r="W22" s="422">
        <f>IF($D$4="MAP+ADM Waivers",SUMIF('C Report'!$A$100:$A$199,'C Report Grouper'!$D22,'C Report'!U$100:U$199)+SUMIF('C Report'!$A$300:$A$399,'C Report Grouper'!$D22,'C Report'!U$300:U$399),SUMIF('C Report'!$A$100:$A$199,'C Report Grouper'!$D22,'C Report'!U$100:U$199))</f>
        <v>0</v>
      </c>
      <c r="X22" s="93">
        <f>IF($D$4="MAP+ADM Waivers",SUMIF('C Report'!$A$100:$A$199,'C Report Grouper'!$D22,'C Report'!V$100:V$199)+SUMIF('C Report'!$A$300:$A$399,'C Report Grouper'!$D22,'C Report'!V$300:V$399),SUMIF('C Report'!$A$100:$A$199,'C Report Grouper'!$D22,'C Report'!V$100:V$199))</f>
        <v>0</v>
      </c>
      <c r="Y22" s="92">
        <f>IF($D$4="MAP+ADM Waivers",SUMIF('C Report'!$A$100:$A$199,'C Report Grouper'!$D22,'C Report'!W$100:W$199)+SUMIF('C Report'!$A$300:$A$399,'C Report Grouper'!$D22,'C Report'!W$300:W$399),SUMIF('C Report'!$A$100:$A$199,'C Report Grouper'!$D22,'C Report'!W$100:W$199))</f>
        <v>0</v>
      </c>
      <c r="Z22" s="92">
        <f>IF($D$4="MAP+ADM Waivers",SUMIF('C Report'!$A$100:$A$199,'C Report Grouper'!$D22,'C Report'!X$100:X$199)+SUMIF('C Report'!$A$300:$A$399,'C Report Grouper'!$D22,'C Report'!X$300:X$399),SUMIF('C Report'!$A$100:$A$199,'C Report Grouper'!$D22,'C Report'!X$100:X$199))</f>
        <v>0</v>
      </c>
      <c r="AA22" s="92">
        <f>IF($D$4="MAP+ADM Waivers",SUMIF('C Report'!$A$100:$A$199,'C Report Grouper'!$D22,'C Report'!Y$100:Y$199)+SUMIF('C Report'!$A$300:$A$399,'C Report Grouper'!$D22,'C Report'!Y$300:Y$399),SUMIF('C Report'!$A$100:$A$199,'C Report Grouper'!$D22,'C Report'!Y$100:Y$199))</f>
        <v>0</v>
      </c>
      <c r="AB22" s="92">
        <f>IF($D$4="MAP+ADM Waivers",SUMIF('C Report'!$A$100:$A$199,'C Report Grouper'!$D22,'C Report'!Z$100:Z$199)+SUMIF('C Report'!$A$300:$A$399,'C Report Grouper'!$D22,'C Report'!Z$300:Z$399),SUMIF('C Report'!$A$100:$A$199,'C Report Grouper'!$D22,'C Report'!Z$100:Z$199))</f>
        <v>0</v>
      </c>
      <c r="AC22" s="92">
        <f>IF($D$4="MAP+ADM Waivers",SUMIF('C Report'!$A$100:$A$199,'C Report Grouper'!$D22,'C Report'!AA$100:AA$199)+SUMIF('C Report'!$A$300:$A$399,'C Report Grouper'!$D22,'C Report'!AA$300:AA$399),SUMIF('C Report'!$A$100:$A$199,'C Report Grouper'!$D22,'C Report'!AA$100:AA$199))</f>
        <v>0</v>
      </c>
      <c r="AD22" s="92">
        <f>IF($D$4="MAP+ADM Waivers",SUMIF('C Report'!$A$100:$A$199,'C Report Grouper'!$D22,'C Report'!AB$100:AB$199)+SUMIF('C Report'!$A$300:$A$399,'C Report Grouper'!$D22,'C Report'!AB$300:AB$399),SUMIF('C Report'!$A$100:$A$199,'C Report Grouper'!$D22,'C Report'!AB$100:AB$199))</f>
        <v>0</v>
      </c>
      <c r="AE22" s="92">
        <f>IF($D$4="MAP+ADM Waivers",SUMIF('C Report'!$A$100:$A$199,'C Report Grouper'!$D22,'C Report'!AC$100:AC$199)+SUMIF('C Report'!$A$300:$A$399,'C Report Grouper'!$D22,'C Report'!AC$300:AC$399),SUMIF('C Report'!$A$100:$A$199,'C Report Grouper'!$D22,'C Report'!AC$100:AC$199))</f>
        <v>0</v>
      </c>
      <c r="AF22" s="92">
        <f>IF($D$4="MAP+ADM Waivers",SUMIF('C Report'!$A$100:$A$199,'C Report Grouper'!$D22,'C Report'!AD$100:AD$199)+SUMIF('C Report'!$A$300:$A$399,'C Report Grouper'!$D22,'C Report'!AD$300:AD$399),SUMIF('C Report'!$A$100:$A$199,'C Report Grouper'!$D22,'C Report'!AD$100:AD$199))</f>
        <v>0</v>
      </c>
      <c r="AG22" s="92">
        <f>IF($D$4="MAP+ADM Waivers",SUMIF('C Report'!$A$100:$A$199,'C Report Grouper'!$D22,'C Report'!AE$100:AE$199)+SUMIF('C Report'!$A$300:$A$399,'C Report Grouper'!$D22,'C Report'!AE$300:AE$399),SUMIF('C Report'!$A$100:$A$199,'C Report Grouper'!$D22,'C Report'!AE$100:AE$199))</f>
        <v>0</v>
      </c>
      <c r="AH22" s="93">
        <f>IF($D$4="MAP+ADM Waivers",SUMIF('C Report'!$A$100:$A$199,'C Report Grouper'!$D22,'C Report'!AF$100:AF$199)+SUMIF('C Report'!$A$300:$A$399,'C Report Grouper'!$D22,'C Report'!AF$300:AF$399),SUMIF('C Report'!$A$100:$A$199,'C Report Grouper'!$D22,'C Report'!AF$100:AF$199))</f>
        <v>0</v>
      </c>
    </row>
    <row r="23" spans="2:34" ht="12.95" customHeight="1" x14ac:dyDescent="0.2">
      <c r="B23" s="29" t="s">
        <v>44</v>
      </c>
      <c r="C23" s="50"/>
      <c r="D23" s="263"/>
      <c r="E23" s="91">
        <f>IF($D$4="MAP+ADM Waivers",SUMIF('C Report'!$A$100:$A$199,'C Report Grouper'!$D23,'C Report'!C$100:C$199)+SUMIF('C Report'!$A$300:$A$399,'C Report Grouper'!$D23,'C Report'!C$300:C$399),SUMIF('C Report'!$A$100:$A$199,'C Report Grouper'!$D23,'C Report'!C$100:C$199))</f>
        <v>0</v>
      </c>
      <c r="F23" s="422">
        <f>IF($D$4="MAP+ADM Waivers",SUMIF('C Report'!$A$100:$A$199,'C Report Grouper'!$D23,'C Report'!D$100:D$199)+SUMIF('C Report'!$A$300:$A$399,'C Report Grouper'!$D23,'C Report'!D$300:D$399),SUMIF('C Report'!$A$100:$A$199,'C Report Grouper'!$D23,'C Report'!D$100:D$199))</f>
        <v>0</v>
      </c>
      <c r="G23" s="422">
        <f>IF($D$4="MAP+ADM Waivers",SUMIF('C Report'!$A$100:$A$199,'C Report Grouper'!$D23,'C Report'!E$100:E$199)+SUMIF('C Report'!$A$300:$A$399,'C Report Grouper'!$D23,'C Report'!E$300:E$399),SUMIF('C Report'!$A$100:$A$199,'C Report Grouper'!$D23,'C Report'!E$100:E$199))</f>
        <v>0</v>
      </c>
      <c r="H23" s="422">
        <f>IF($D$4="MAP+ADM Waivers",SUMIF('C Report'!$A$100:$A$199,'C Report Grouper'!$D23,'C Report'!F$100:F$199)+SUMIF('C Report'!$A$300:$A$399,'C Report Grouper'!$D23,'C Report'!F$300:F$399),SUMIF('C Report'!$A$100:$A$199,'C Report Grouper'!$D23,'C Report'!F$100:F$199))</f>
        <v>0</v>
      </c>
      <c r="I23" s="422">
        <f>IF($D$4="MAP+ADM Waivers",SUMIF('C Report'!$A$100:$A$199,'C Report Grouper'!$D23,'C Report'!G$100:G$199)+SUMIF('C Report'!$A$300:$A$399,'C Report Grouper'!$D23,'C Report'!G$300:G$399),SUMIF('C Report'!$A$100:$A$199,'C Report Grouper'!$D23,'C Report'!G$100:G$199))</f>
        <v>0</v>
      </c>
      <c r="J23" s="422">
        <f>IF($D$4="MAP+ADM Waivers",SUMIF('C Report'!$A$100:$A$199,'C Report Grouper'!$D23,'C Report'!H$100:H$199)+SUMIF('C Report'!$A$300:$A$399,'C Report Grouper'!$D23,'C Report'!H$300:H$399),SUMIF('C Report'!$A$100:$A$199,'C Report Grouper'!$D23,'C Report'!H$100:H$199))</f>
        <v>0</v>
      </c>
      <c r="K23" s="422">
        <f>IF($D$4="MAP+ADM Waivers",SUMIF('C Report'!$A$100:$A$199,'C Report Grouper'!$D23,'C Report'!I$100:I$199)+SUMIF('C Report'!$A$300:$A$399,'C Report Grouper'!$D23,'C Report'!I$300:I$399),SUMIF('C Report'!$A$100:$A$199,'C Report Grouper'!$D23,'C Report'!I$100:I$199))</f>
        <v>0</v>
      </c>
      <c r="L23" s="422">
        <f>IF($D$4="MAP+ADM Waivers",SUMIF('C Report'!$A$100:$A$199,'C Report Grouper'!$D23,'C Report'!J$100:J$199)+SUMIF('C Report'!$A$300:$A$399,'C Report Grouper'!$D23,'C Report'!J$300:J$399),SUMIF('C Report'!$A$100:$A$199,'C Report Grouper'!$D23,'C Report'!J$100:J$199))</f>
        <v>0</v>
      </c>
      <c r="M23" s="422">
        <f>IF($D$4="MAP+ADM Waivers",SUMIF('C Report'!$A$100:$A$199,'C Report Grouper'!$D23,'C Report'!K$100:K$199)+SUMIF('C Report'!$A$300:$A$399,'C Report Grouper'!$D23,'C Report'!K$300:K$399),SUMIF('C Report'!$A$100:$A$199,'C Report Grouper'!$D23,'C Report'!K$100:K$199))</f>
        <v>0</v>
      </c>
      <c r="N23" s="422">
        <f>IF($D$4="MAP+ADM Waivers",SUMIF('C Report'!$A$100:$A$199,'C Report Grouper'!$D23,'C Report'!L$100:L$199)+SUMIF('C Report'!$A$300:$A$399,'C Report Grouper'!$D23,'C Report'!L$300:L$399),SUMIF('C Report'!$A$100:$A$199,'C Report Grouper'!$D23,'C Report'!L$100:L$199))</f>
        <v>0</v>
      </c>
      <c r="O23" s="422">
        <f>IF($D$4="MAP+ADM Waivers",SUMIF('C Report'!$A$100:$A$199,'C Report Grouper'!$D23,'C Report'!M$100:M$199)+SUMIF('C Report'!$A$300:$A$399,'C Report Grouper'!$D23,'C Report'!M$300:M$399),SUMIF('C Report'!$A$100:$A$199,'C Report Grouper'!$D23,'C Report'!M$100:M$199))</f>
        <v>0</v>
      </c>
      <c r="P23" s="422">
        <f>IF($D$4="MAP+ADM Waivers",SUMIF('C Report'!$A$100:$A$199,'C Report Grouper'!$D23,'C Report'!N$100:N$199)+SUMIF('C Report'!$A$300:$A$399,'C Report Grouper'!$D23,'C Report'!N$300:N$399),SUMIF('C Report'!$A$100:$A$199,'C Report Grouper'!$D23,'C Report'!N$100:N$199))</f>
        <v>0</v>
      </c>
      <c r="Q23" s="422">
        <f>IF($D$4="MAP+ADM Waivers",SUMIF('C Report'!$A$100:$A$199,'C Report Grouper'!$D23,'C Report'!O$100:O$199)+SUMIF('C Report'!$A$300:$A$399,'C Report Grouper'!$D23,'C Report'!O$300:O$399),SUMIF('C Report'!$A$100:$A$199,'C Report Grouper'!$D23,'C Report'!O$100:O$199))</f>
        <v>0</v>
      </c>
      <c r="R23" s="422">
        <f>IF($D$4="MAP+ADM Waivers",SUMIF('C Report'!$A$100:$A$199,'C Report Grouper'!$D23,'C Report'!P$100:P$199)+SUMIF('C Report'!$A$300:$A$399,'C Report Grouper'!$D23,'C Report'!P$300:P$399),SUMIF('C Report'!$A$100:$A$199,'C Report Grouper'!$D23,'C Report'!P$100:P$199))</f>
        <v>0</v>
      </c>
      <c r="S23" s="422">
        <f>IF($D$4="MAP+ADM Waivers",SUMIF('C Report'!$A$100:$A$199,'C Report Grouper'!$D23,'C Report'!Q$100:Q$199)+SUMIF('C Report'!$A$300:$A$399,'C Report Grouper'!$D23,'C Report'!Q$300:Q$399),SUMIF('C Report'!$A$100:$A$199,'C Report Grouper'!$D23,'C Report'!Q$100:Q$199))</f>
        <v>0</v>
      </c>
      <c r="T23" s="91">
        <f>IF($D$4="MAP+ADM Waivers",SUMIF('C Report'!$A$100:$A$199,'C Report Grouper'!$D23,'C Report'!R$100:R$199)+SUMIF('C Report'!$A$300:$A$399,'C Report Grouper'!$D23,'C Report'!R$300:R$399),SUMIF('C Report'!$A$100:$A$199,'C Report Grouper'!$D23,'C Report'!R$100:R$199))</f>
        <v>0</v>
      </c>
      <c r="U23" s="422">
        <f>IF($D$4="MAP+ADM Waivers",SUMIF('C Report'!$A$100:$A$199,'C Report Grouper'!$D23,'C Report'!S$100:S$199)+SUMIF('C Report'!$A$300:$A$399,'C Report Grouper'!$D23,'C Report'!S$300:S$399),SUMIF('C Report'!$A$100:$A$199,'C Report Grouper'!$D23,'C Report'!S$100:S$199))</f>
        <v>0</v>
      </c>
      <c r="V23" s="422">
        <f>IF($D$4="MAP+ADM Waivers",SUMIF('C Report'!$A$100:$A$199,'C Report Grouper'!$D23,'C Report'!T$100:T$199)+SUMIF('C Report'!$A$300:$A$399,'C Report Grouper'!$D23,'C Report'!T$300:T$399),SUMIF('C Report'!$A$100:$A$199,'C Report Grouper'!$D23,'C Report'!T$100:T$199))</f>
        <v>0</v>
      </c>
      <c r="W23" s="422">
        <f>IF($D$4="MAP+ADM Waivers",SUMIF('C Report'!$A$100:$A$199,'C Report Grouper'!$D23,'C Report'!U$100:U$199)+SUMIF('C Report'!$A$300:$A$399,'C Report Grouper'!$D23,'C Report'!U$300:U$399),SUMIF('C Report'!$A$100:$A$199,'C Report Grouper'!$D23,'C Report'!U$100:U$199))</f>
        <v>0</v>
      </c>
      <c r="X23" s="93">
        <f>IF($D$4="MAP+ADM Waivers",SUMIF('C Report'!$A$100:$A$199,'C Report Grouper'!$D23,'C Report'!V$100:V$199)+SUMIF('C Report'!$A$300:$A$399,'C Report Grouper'!$D23,'C Report'!V$300:V$399),SUMIF('C Report'!$A$100:$A$199,'C Report Grouper'!$D23,'C Report'!V$100:V$199))</f>
        <v>0</v>
      </c>
      <c r="Y23" s="92">
        <f>IF($D$4="MAP+ADM Waivers",SUMIF('C Report'!$A$100:$A$199,'C Report Grouper'!$D23,'C Report'!W$100:W$199)+SUMIF('C Report'!$A$300:$A$399,'C Report Grouper'!$D23,'C Report'!W$300:W$399),SUMIF('C Report'!$A$100:$A$199,'C Report Grouper'!$D23,'C Report'!W$100:W$199))</f>
        <v>0</v>
      </c>
      <c r="Z23" s="92">
        <f>IF($D$4="MAP+ADM Waivers",SUMIF('C Report'!$A$100:$A$199,'C Report Grouper'!$D23,'C Report'!X$100:X$199)+SUMIF('C Report'!$A$300:$A$399,'C Report Grouper'!$D23,'C Report'!X$300:X$399),SUMIF('C Report'!$A$100:$A$199,'C Report Grouper'!$D23,'C Report'!X$100:X$199))</f>
        <v>0</v>
      </c>
      <c r="AA23" s="92">
        <f>IF($D$4="MAP+ADM Waivers",SUMIF('C Report'!$A$100:$A$199,'C Report Grouper'!$D23,'C Report'!Y$100:Y$199)+SUMIF('C Report'!$A$300:$A$399,'C Report Grouper'!$D23,'C Report'!Y$300:Y$399),SUMIF('C Report'!$A$100:$A$199,'C Report Grouper'!$D23,'C Report'!Y$100:Y$199))</f>
        <v>0</v>
      </c>
      <c r="AB23" s="92">
        <f>IF($D$4="MAP+ADM Waivers",SUMIF('C Report'!$A$100:$A$199,'C Report Grouper'!$D23,'C Report'!Z$100:Z$199)+SUMIF('C Report'!$A$300:$A$399,'C Report Grouper'!$D23,'C Report'!Z$300:Z$399),SUMIF('C Report'!$A$100:$A$199,'C Report Grouper'!$D23,'C Report'!Z$100:Z$199))</f>
        <v>0</v>
      </c>
      <c r="AC23" s="92">
        <f>IF($D$4="MAP+ADM Waivers",SUMIF('C Report'!$A$100:$A$199,'C Report Grouper'!$D23,'C Report'!AA$100:AA$199)+SUMIF('C Report'!$A$300:$A$399,'C Report Grouper'!$D23,'C Report'!AA$300:AA$399),SUMIF('C Report'!$A$100:$A$199,'C Report Grouper'!$D23,'C Report'!AA$100:AA$199))</f>
        <v>0</v>
      </c>
      <c r="AD23" s="92">
        <f>IF($D$4="MAP+ADM Waivers",SUMIF('C Report'!$A$100:$A$199,'C Report Grouper'!$D23,'C Report'!AB$100:AB$199)+SUMIF('C Report'!$A$300:$A$399,'C Report Grouper'!$D23,'C Report'!AB$300:AB$399),SUMIF('C Report'!$A$100:$A$199,'C Report Grouper'!$D23,'C Report'!AB$100:AB$199))</f>
        <v>0</v>
      </c>
      <c r="AE23" s="92">
        <f>IF($D$4="MAP+ADM Waivers",SUMIF('C Report'!$A$100:$A$199,'C Report Grouper'!$D23,'C Report'!AC$100:AC$199)+SUMIF('C Report'!$A$300:$A$399,'C Report Grouper'!$D23,'C Report'!AC$300:AC$399),SUMIF('C Report'!$A$100:$A$199,'C Report Grouper'!$D23,'C Report'!AC$100:AC$199))</f>
        <v>0</v>
      </c>
      <c r="AF23" s="92">
        <f>IF($D$4="MAP+ADM Waivers",SUMIF('C Report'!$A$100:$A$199,'C Report Grouper'!$D23,'C Report'!AD$100:AD$199)+SUMIF('C Report'!$A$300:$A$399,'C Report Grouper'!$D23,'C Report'!AD$300:AD$399),SUMIF('C Report'!$A$100:$A$199,'C Report Grouper'!$D23,'C Report'!AD$100:AD$199))</f>
        <v>0</v>
      </c>
      <c r="AG23" s="92">
        <f>IF($D$4="MAP+ADM Waivers",SUMIF('C Report'!$A$100:$A$199,'C Report Grouper'!$D23,'C Report'!AE$100:AE$199)+SUMIF('C Report'!$A$300:$A$399,'C Report Grouper'!$D23,'C Report'!AE$300:AE$399),SUMIF('C Report'!$A$100:$A$199,'C Report Grouper'!$D23,'C Report'!AE$100:AE$199))</f>
        <v>0</v>
      </c>
      <c r="AH23" s="93">
        <f>IF($D$4="MAP+ADM Waivers",SUMIF('C Report'!$A$100:$A$199,'C Report Grouper'!$D23,'C Report'!AF$100:AF$199)+SUMIF('C Report'!$A$300:$A$399,'C Report Grouper'!$D23,'C Report'!AF$300:AF$399),SUMIF('C Report'!$A$100:$A$199,'C Report Grouper'!$D23,'C Report'!AF$100:AF$199))</f>
        <v>0</v>
      </c>
    </row>
    <row r="24" spans="2:34" ht="12.95" customHeight="1" x14ac:dyDescent="0.2">
      <c r="B24" s="21" t="str">
        <f>IFERROR(VLOOKUP(C24,'MEG Def'!$A$38:$B$43,2),"")</f>
        <v>CCO Expenditures</v>
      </c>
      <c r="C24" s="49">
        <v>1</v>
      </c>
      <c r="D24" s="263" t="s">
        <v>231</v>
      </c>
      <c r="E24" s="91">
        <f>IF($D$4="MAP+ADM Waivers",SUMIF('C Report'!$A$100:$A$199,'C Report Grouper'!$D24,'C Report'!C$100:C$199)+SUMIF('C Report'!$A$300:$A$399,'C Report Grouper'!$D24,'C Report'!C$300:C$399),SUMIF('C Report'!$A$100:$A$199,'C Report Grouper'!$D24,'C Report'!C$100:C$199))</f>
        <v>-8138</v>
      </c>
      <c r="F24" s="422">
        <f>IF($D$4="MAP+ADM Waivers",SUMIF('C Report'!$A$100:$A$199,'C Report Grouper'!$D24,'C Report'!D$100:D$199)+SUMIF('C Report'!$A$300:$A$399,'C Report Grouper'!$D24,'C Report'!D$300:D$399),SUMIF('C Report'!$A$100:$A$199,'C Report Grouper'!$D24,'C Report'!D$100:D$199))</f>
        <v>-35818</v>
      </c>
      <c r="G24" s="422">
        <f>IF($D$4="MAP+ADM Waivers",SUMIF('C Report'!$A$100:$A$199,'C Report Grouper'!$D24,'C Report'!E$100:E$199)+SUMIF('C Report'!$A$300:$A$399,'C Report Grouper'!$D24,'C Report'!E$300:E$399),SUMIF('C Report'!$A$100:$A$199,'C Report Grouper'!$D24,'C Report'!E$100:E$199))</f>
        <v>-170010</v>
      </c>
      <c r="H24" s="422">
        <f>IF($D$4="MAP+ADM Waivers",SUMIF('C Report'!$A$100:$A$199,'C Report Grouper'!$D24,'C Report'!F$100:F$199)+SUMIF('C Report'!$A$300:$A$399,'C Report Grouper'!$D24,'C Report'!F$300:F$399),SUMIF('C Report'!$A$100:$A$199,'C Report Grouper'!$D24,'C Report'!F$100:F$199))</f>
        <v>-40042</v>
      </c>
      <c r="I24" s="422">
        <f>IF($D$4="MAP+ADM Waivers",SUMIF('C Report'!$A$100:$A$199,'C Report Grouper'!$D24,'C Report'!G$100:G$199)+SUMIF('C Report'!$A$300:$A$399,'C Report Grouper'!$D24,'C Report'!G$300:G$399),SUMIF('C Report'!$A$100:$A$199,'C Report Grouper'!$D24,'C Report'!G$100:G$199))</f>
        <v>9579</v>
      </c>
      <c r="J24" s="422">
        <f>IF($D$4="MAP+ADM Waivers",SUMIF('C Report'!$A$100:$A$199,'C Report Grouper'!$D24,'C Report'!H$100:H$199)+SUMIF('C Report'!$A$300:$A$399,'C Report Grouper'!$D24,'C Report'!H$300:H$399),SUMIF('C Report'!$A$100:$A$199,'C Report Grouper'!$D24,'C Report'!H$100:H$199))</f>
        <v>1212</v>
      </c>
      <c r="K24" s="422">
        <f>IF($D$4="MAP+ADM Waivers",SUMIF('C Report'!$A$100:$A$199,'C Report Grouper'!$D24,'C Report'!I$100:I$199)+SUMIF('C Report'!$A$300:$A$399,'C Report Grouper'!$D24,'C Report'!I$300:I$399),SUMIF('C Report'!$A$100:$A$199,'C Report Grouper'!$D24,'C Report'!I$100:I$199))</f>
        <v>-371429</v>
      </c>
      <c r="L24" s="422">
        <f>IF($D$4="MAP+ADM Waivers",SUMIF('C Report'!$A$100:$A$199,'C Report Grouper'!$D24,'C Report'!J$100:J$199)+SUMIF('C Report'!$A$300:$A$399,'C Report Grouper'!$D24,'C Report'!J$300:J$399),SUMIF('C Report'!$A$100:$A$199,'C Report Grouper'!$D24,'C Report'!J$100:J$199))</f>
        <v>1198390</v>
      </c>
      <c r="M24" s="422">
        <f>IF($D$4="MAP+ADM Waivers",SUMIF('C Report'!$A$100:$A$199,'C Report Grouper'!$D24,'C Report'!K$100:K$199)+SUMIF('C Report'!$A$300:$A$399,'C Report Grouper'!$D24,'C Report'!K$300:K$399),SUMIF('C Report'!$A$100:$A$199,'C Report Grouper'!$D24,'C Report'!K$100:K$199))</f>
        <v>12666022</v>
      </c>
      <c r="N24" s="422">
        <f>IF($D$4="MAP+ADM Waivers",SUMIF('C Report'!$A$100:$A$199,'C Report Grouper'!$D24,'C Report'!L$100:L$199)+SUMIF('C Report'!$A$300:$A$399,'C Report Grouper'!$D24,'C Report'!L$300:L$399),SUMIF('C Report'!$A$100:$A$199,'C Report Grouper'!$D24,'C Report'!L$100:L$199))</f>
        <v>350560393</v>
      </c>
      <c r="O24" s="422">
        <f>IF($D$4="MAP+ADM Waivers",SUMIF('C Report'!$A$100:$A$199,'C Report Grouper'!$D24,'C Report'!M$100:M$199)+SUMIF('C Report'!$A$300:$A$399,'C Report Grouper'!$D24,'C Report'!M$300:M$399),SUMIF('C Report'!$A$100:$A$199,'C Report Grouper'!$D24,'C Report'!M$100:M$199))</f>
        <v>2521594574</v>
      </c>
      <c r="P24" s="422">
        <f>IF($D$4="MAP+ADM Waivers",SUMIF('C Report'!$A$100:$A$199,'C Report Grouper'!$D24,'C Report'!N$100:N$199)+SUMIF('C Report'!$A$300:$A$399,'C Report Grouper'!$D24,'C Report'!N$300:N$399),SUMIF('C Report'!$A$100:$A$199,'C Report Grouper'!$D24,'C Report'!N$100:N$199))</f>
        <v>5131705636</v>
      </c>
      <c r="Q24" s="422">
        <f>IF($D$4="MAP+ADM Waivers",SUMIF('C Report'!$A$100:$A$199,'C Report Grouper'!$D24,'C Report'!O$100:O$199)+SUMIF('C Report'!$A$300:$A$399,'C Report Grouper'!$D24,'C Report'!O$300:O$399),SUMIF('C Report'!$A$100:$A$199,'C Report Grouper'!$D24,'C Report'!O$100:O$199))</f>
        <v>7693612184</v>
      </c>
      <c r="R24" s="422">
        <f>IF($D$4="MAP+ADM Waivers",SUMIF('C Report'!$A$100:$A$199,'C Report Grouper'!$D24,'C Report'!P$100:P$199)+SUMIF('C Report'!$A$300:$A$399,'C Report Grouper'!$D24,'C Report'!P$300:P$399),SUMIF('C Report'!$A$100:$A$199,'C Report Grouper'!$D24,'C Report'!P$100:P$199))</f>
        <v>10889712528</v>
      </c>
      <c r="S24" s="422">
        <f>IF($D$4="MAP+ADM Waivers",SUMIF('C Report'!$A$100:$A$199,'C Report Grouper'!$D24,'C Report'!Q$100:Q$199)+SUMIF('C Report'!$A$300:$A$399,'C Report Grouper'!$D24,'C Report'!Q$300:Q$399),SUMIF('C Report'!$A$100:$A$199,'C Report Grouper'!$D24,'C Report'!Q$100:Q$199))</f>
        <v>10175808437</v>
      </c>
      <c r="T24" s="91">
        <f>IF($D$4="MAP+ADM Waivers",SUMIF('C Report'!$A$100:$A$199,'C Report Grouper'!$D24,'C Report'!R$100:R$199)+SUMIF('C Report'!$A$300:$A$399,'C Report Grouper'!$D24,'C Report'!R$300:R$399),SUMIF('C Report'!$A$100:$A$199,'C Report Grouper'!$D24,'C Report'!R$100:R$199))</f>
        <v>8700414031</v>
      </c>
      <c r="U24" s="422">
        <f>IF($D$4="MAP+ADM Waivers",SUMIF('C Report'!$A$100:$A$199,'C Report Grouper'!$D24,'C Report'!S$100:S$199)+SUMIF('C Report'!$A$300:$A$399,'C Report Grouper'!$D24,'C Report'!S$300:S$399),SUMIF('C Report'!$A$100:$A$199,'C Report Grouper'!$D24,'C Report'!S$100:S$199))</f>
        <v>9777184124</v>
      </c>
      <c r="V24" s="422">
        <f>IF($D$4="MAP+ADM Waivers",SUMIF('C Report'!$A$100:$A$199,'C Report Grouper'!$D24,'C Report'!T$100:T$199)+SUMIF('C Report'!$A$300:$A$399,'C Report Grouper'!$D24,'C Report'!T$300:T$399),SUMIF('C Report'!$A$100:$A$199,'C Report Grouper'!$D24,'C Report'!T$100:T$199))</f>
        <v>11649922538</v>
      </c>
      <c r="W24" s="422">
        <f>IF($D$4="MAP+ADM Waivers",SUMIF('C Report'!$A$100:$A$199,'C Report Grouper'!$D24,'C Report'!U$100:U$199)+SUMIF('C Report'!$A$300:$A$399,'C Report Grouper'!$D24,'C Report'!U$300:U$399),SUMIF('C Report'!$A$100:$A$199,'C Report Grouper'!$D24,'C Report'!U$100:U$199))</f>
        <v>6453510337</v>
      </c>
      <c r="X24" s="93">
        <f>IF($D$4="MAP+ADM Waivers",SUMIF('C Report'!$A$100:$A$199,'C Report Grouper'!$D24,'C Report'!V$100:V$199)+SUMIF('C Report'!$A$300:$A$399,'C Report Grouper'!$D24,'C Report'!V$300:V$399),SUMIF('C Report'!$A$100:$A$199,'C Report Grouper'!$D24,'C Report'!V$100:V$199))</f>
        <v>0</v>
      </c>
      <c r="Y24" s="92">
        <f>IF($D$4="MAP+ADM Waivers",SUMIF('C Report'!$A$100:$A$199,'C Report Grouper'!$D24,'C Report'!W$100:W$199)+SUMIF('C Report'!$A$300:$A$399,'C Report Grouper'!$D24,'C Report'!W$300:W$399),SUMIF('C Report'!$A$100:$A$199,'C Report Grouper'!$D24,'C Report'!W$100:W$199))</f>
        <v>0</v>
      </c>
      <c r="Z24" s="92">
        <f>IF($D$4="MAP+ADM Waivers",SUMIF('C Report'!$A$100:$A$199,'C Report Grouper'!$D24,'C Report'!X$100:X$199)+SUMIF('C Report'!$A$300:$A$399,'C Report Grouper'!$D24,'C Report'!X$300:X$399),SUMIF('C Report'!$A$100:$A$199,'C Report Grouper'!$D24,'C Report'!X$100:X$199))</f>
        <v>0</v>
      </c>
      <c r="AA24" s="92">
        <f>IF($D$4="MAP+ADM Waivers",SUMIF('C Report'!$A$100:$A$199,'C Report Grouper'!$D24,'C Report'!Y$100:Y$199)+SUMIF('C Report'!$A$300:$A$399,'C Report Grouper'!$D24,'C Report'!Y$300:Y$399),SUMIF('C Report'!$A$100:$A$199,'C Report Grouper'!$D24,'C Report'!Y$100:Y$199))</f>
        <v>0</v>
      </c>
      <c r="AB24" s="92">
        <f>IF($D$4="MAP+ADM Waivers",SUMIF('C Report'!$A$100:$A$199,'C Report Grouper'!$D24,'C Report'!Z$100:Z$199)+SUMIF('C Report'!$A$300:$A$399,'C Report Grouper'!$D24,'C Report'!Z$300:Z$399),SUMIF('C Report'!$A$100:$A$199,'C Report Grouper'!$D24,'C Report'!Z$100:Z$199))</f>
        <v>0</v>
      </c>
      <c r="AC24" s="92">
        <f>IF($D$4="MAP+ADM Waivers",SUMIF('C Report'!$A$100:$A$199,'C Report Grouper'!$D24,'C Report'!AA$100:AA$199)+SUMIF('C Report'!$A$300:$A$399,'C Report Grouper'!$D24,'C Report'!AA$300:AA$399),SUMIF('C Report'!$A$100:$A$199,'C Report Grouper'!$D24,'C Report'!AA$100:AA$199))</f>
        <v>0</v>
      </c>
      <c r="AD24" s="92">
        <f>IF($D$4="MAP+ADM Waivers",SUMIF('C Report'!$A$100:$A$199,'C Report Grouper'!$D24,'C Report'!AB$100:AB$199)+SUMIF('C Report'!$A$300:$A$399,'C Report Grouper'!$D24,'C Report'!AB$300:AB$399),SUMIF('C Report'!$A$100:$A$199,'C Report Grouper'!$D24,'C Report'!AB$100:AB$199))</f>
        <v>0</v>
      </c>
      <c r="AE24" s="92">
        <f>IF($D$4="MAP+ADM Waivers",SUMIF('C Report'!$A$100:$A$199,'C Report Grouper'!$D24,'C Report'!AC$100:AC$199)+SUMIF('C Report'!$A$300:$A$399,'C Report Grouper'!$D24,'C Report'!AC$300:AC$399),SUMIF('C Report'!$A$100:$A$199,'C Report Grouper'!$D24,'C Report'!AC$100:AC$199))</f>
        <v>0</v>
      </c>
      <c r="AF24" s="92">
        <f>IF($D$4="MAP+ADM Waivers",SUMIF('C Report'!$A$100:$A$199,'C Report Grouper'!$D24,'C Report'!AD$100:AD$199)+SUMIF('C Report'!$A$300:$A$399,'C Report Grouper'!$D24,'C Report'!AD$300:AD$399),SUMIF('C Report'!$A$100:$A$199,'C Report Grouper'!$D24,'C Report'!AD$100:AD$199))</f>
        <v>0</v>
      </c>
      <c r="AG24" s="92">
        <f>IF($D$4="MAP+ADM Waivers",SUMIF('C Report'!$A$100:$A$199,'C Report Grouper'!$D24,'C Report'!AE$100:AE$199)+SUMIF('C Report'!$A$300:$A$399,'C Report Grouper'!$D24,'C Report'!AE$300:AE$399),SUMIF('C Report'!$A$100:$A$199,'C Report Grouper'!$D24,'C Report'!AE$100:AE$199))</f>
        <v>0</v>
      </c>
      <c r="AH24" s="93">
        <f>IF($D$4="MAP+ADM Waivers",SUMIF('C Report'!$A$100:$A$199,'C Report Grouper'!$D24,'C Report'!AF$100:AF$199)+SUMIF('C Report'!$A$300:$A$399,'C Report Grouper'!$D24,'C Report'!AF$300:AF$399),SUMIF('C Report'!$A$100:$A$199,'C Report Grouper'!$D24,'C Report'!AF$100:AF$199))</f>
        <v>0</v>
      </c>
    </row>
    <row r="25" spans="2:34" ht="12.95" customHeight="1" x14ac:dyDescent="0.2">
      <c r="B25" s="21" t="str">
        <f>IFERROR(VLOOKUP(C25,'MEG Def'!$A$38:$B$43,2),"")</f>
        <v>DSHP Expenditures</v>
      </c>
      <c r="C25" s="49">
        <v>2</v>
      </c>
      <c r="D25" s="263" t="s">
        <v>232</v>
      </c>
      <c r="E25" s="91">
        <f>IF($D$4="MAP+ADM Waivers",SUMIF('C Report'!$A$100:$A$199,'C Report Grouper'!$D25,'C Report'!C$100:C$199)+SUMIF('C Report'!$A$300:$A$399,'C Report Grouper'!$D25,'C Report'!C$300:C$399),SUMIF('C Report'!$A$100:$A$199,'C Report Grouper'!$D25,'C Report'!C$100:C$199))</f>
        <v>0</v>
      </c>
      <c r="F25" s="422">
        <f>IF($D$4="MAP+ADM Waivers",SUMIF('C Report'!$A$100:$A$199,'C Report Grouper'!$D25,'C Report'!D$100:D$199)+SUMIF('C Report'!$A$300:$A$399,'C Report Grouper'!$D25,'C Report'!D$300:D$399),SUMIF('C Report'!$A$100:$A$199,'C Report Grouper'!$D25,'C Report'!D$100:D$199))</f>
        <v>0</v>
      </c>
      <c r="G25" s="422">
        <f>IF($D$4="MAP+ADM Waivers",SUMIF('C Report'!$A$100:$A$199,'C Report Grouper'!$D25,'C Report'!E$100:E$199)+SUMIF('C Report'!$A$300:$A$399,'C Report Grouper'!$D25,'C Report'!E$300:E$399),SUMIF('C Report'!$A$100:$A$199,'C Report Grouper'!$D25,'C Report'!E$100:E$199))</f>
        <v>0</v>
      </c>
      <c r="H25" s="422">
        <f>IF($D$4="MAP+ADM Waivers",SUMIF('C Report'!$A$100:$A$199,'C Report Grouper'!$D25,'C Report'!F$100:F$199)+SUMIF('C Report'!$A$300:$A$399,'C Report Grouper'!$D25,'C Report'!F$300:F$399),SUMIF('C Report'!$A$100:$A$199,'C Report Grouper'!$D25,'C Report'!F$100:F$199))</f>
        <v>0</v>
      </c>
      <c r="I25" s="422">
        <f>IF($D$4="MAP+ADM Waivers",SUMIF('C Report'!$A$100:$A$199,'C Report Grouper'!$D25,'C Report'!G$100:G$199)+SUMIF('C Report'!$A$300:$A$399,'C Report Grouper'!$D25,'C Report'!G$300:G$399),SUMIF('C Report'!$A$100:$A$199,'C Report Grouper'!$D25,'C Report'!G$100:G$199))</f>
        <v>0</v>
      </c>
      <c r="J25" s="422">
        <f>IF($D$4="MAP+ADM Waivers",SUMIF('C Report'!$A$100:$A$199,'C Report Grouper'!$D25,'C Report'!H$100:H$199)+SUMIF('C Report'!$A$300:$A$399,'C Report Grouper'!$D25,'C Report'!H$300:H$399),SUMIF('C Report'!$A$100:$A$199,'C Report Grouper'!$D25,'C Report'!H$100:H$199))</f>
        <v>0</v>
      </c>
      <c r="K25" s="422">
        <f>IF($D$4="MAP+ADM Waivers",SUMIF('C Report'!$A$100:$A$199,'C Report Grouper'!$D25,'C Report'!I$100:I$199)+SUMIF('C Report'!$A$300:$A$399,'C Report Grouper'!$D25,'C Report'!I$300:I$399),SUMIF('C Report'!$A$100:$A$199,'C Report Grouper'!$D25,'C Report'!I$100:I$199))</f>
        <v>0</v>
      </c>
      <c r="L25" s="422">
        <f>IF($D$4="MAP+ADM Waivers",SUMIF('C Report'!$A$100:$A$199,'C Report Grouper'!$D25,'C Report'!J$100:J$199)+SUMIF('C Report'!$A$300:$A$399,'C Report Grouper'!$D25,'C Report'!J$300:J$399),SUMIF('C Report'!$A$100:$A$199,'C Report Grouper'!$D25,'C Report'!J$100:J$199))</f>
        <v>0</v>
      </c>
      <c r="M25" s="422">
        <f>IF($D$4="MAP+ADM Waivers",SUMIF('C Report'!$A$100:$A$199,'C Report Grouper'!$D25,'C Report'!K$100:K$199)+SUMIF('C Report'!$A$300:$A$399,'C Report Grouper'!$D25,'C Report'!K$300:K$399),SUMIF('C Report'!$A$100:$A$199,'C Report Grouper'!$D25,'C Report'!K$100:K$199))</f>
        <v>0</v>
      </c>
      <c r="N25" s="422">
        <f>IF($D$4="MAP+ADM Waivers",SUMIF('C Report'!$A$100:$A$199,'C Report Grouper'!$D25,'C Report'!L$100:L$199)+SUMIF('C Report'!$A$300:$A$399,'C Report Grouper'!$D25,'C Report'!L$300:L$399),SUMIF('C Report'!$A$100:$A$199,'C Report Grouper'!$D25,'C Report'!L$100:L$199))</f>
        <v>0</v>
      </c>
      <c r="O25" s="422">
        <f>IF($D$4="MAP+ADM Waivers",SUMIF('C Report'!$A$100:$A$199,'C Report Grouper'!$D25,'C Report'!M$100:M$199)+SUMIF('C Report'!$A$300:$A$399,'C Report Grouper'!$D25,'C Report'!M$300:M$399),SUMIF('C Report'!$A$100:$A$199,'C Report Grouper'!$D25,'C Report'!M$100:M$199))</f>
        <v>386392143</v>
      </c>
      <c r="P25" s="422">
        <f>IF($D$4="MAP+ADM Waivers",SUMIF('C Report'!$A$100:$A$199,'C Report Grouper'!$D25,'C Report'!N$100:N$199)+SUMIF('C Report'!$A$300:$A$399,'C Report Grouper'!$D25,'C Report'!N$300:N$399),SUMIF('C Report'!$A$100:$A$199,'C Report Grouper'!$D25,'C Report'!N$100:N$199))</f>
        <v>394559058</v>
      </c>
      <c r="Q25" s="422">
        <f>IF($D$4="MAP+ADM Waivers",SUMIF('C Report'!$A$100:$A$199,'C Report Grouper'!$D25,'C Report'!O$100:O$199)+SUMIF('C Report'!$A$300:$A$399,'C Report Grouper'!$D25,'C Report'!O$300:O$399),SUMIF('C Report'!$A$100:$A$199,'C Report Grouper'!$D25,'C Report'!O$100:O$199))</f>
        <v>194526006</v>
      </c>
      <c r="R25" s="422">
        <f>IF($D$4="MAP+ADM Waivers",SUMIF('C Report'!$A$100:$A$199,'C Report Grouper'!$D25,'C Report'!P$100:P$199)+SUMIF('C Report'!$A$300:$A$399,'C Report Grouper'!$D25,'C Report'!P$300:P$399),SUMIF('C Report'!$A$100:$A$199,'C Report Grouper'!$D25,'C Report'!P$100:P$199))</f>
        <v>172642081</v>
      </c>
      <c r="S25" s="422">
        <f>IF($D$4="MAP+ADM Waivers",SUMIF('C Report'!$A$100:$A$199,'C Report Grouper'!$D25,'C Report'!Q$100:Q$199)+SUMIF('C Report'!$A$300:$A$399,'C Report Grouper'!$D25,'C Report'!Q$300:Q$399),SUMIF('C Report'!$A$100:$A$199,'C Report Grouper'!$D25,'C Report'!Q$100:Q$199))</f>
        <v>173534082</v>
      </c>
      <c r="T25" s="91">
        <f>IF($D$4="MAP+ADM Waivers",SUMIF('C Report'!$A$100:$A$199,'C Report Grouper'!$D25,'C Report'!R$100:R$199)+SUMIF('C Report'!$A$300:$A$399,'C Report Grouper'!$D25,'C Report'!R$300:R$399),SUMIF('C Report'!$A$100:$A$199,'C Report Grouper'!$D25,'C Report'!R$100:R$199))</f>
        <v>1</v>
      </c>
      <c r="U25" s="422">
        <f>IF($D$4="MAP+ADM Waivers",SUMIF('C Report'!$A$100:$A$199,'C Report Grouper'!$D25,'C Report'!S$100:S$199)+SUMIF('C Report'!$A$300:$A$399,'C Report Grouper'!$D25,'C Report'!S$300:S$399),SUMIF('C Report'!$A$100:$A$199,'C Report Grouper'!$D25,'C Report'!S$100:S$199))</f>
        <v>0</v>
      </c>
      <c r="V25" s="422">
        <f>IF($D$4="MAP+ADM Waivers",SUMIF('C Report'!$A$100:$A$199,'C Report Grouper'!$D25,'C Report'!T$100:T$199)+SUMIF('C Report'!$A$300:$A$399,'C Report Grouper'!$D25,'C Report'!T$300:T$399),SUMIF('C Report'!$A$100:$A$199,'C Report Grouper'!$D25,'C Report'!T$100:T$199))</f>
        <v>0</v>
      </c>
      <c r="W25" s="422">
        <f>IF($D$4="MAP+ADM Waivers",SUMIF('C Report'!$A$100:$A$199,'C Report Grouper'!$D25,'C Report'!U$100:U$199)+SUMIF('C Report'!$A$300:$A$399,'C Report Grouper'!$D25,'C Report'!U$300:U$399),SUMIF('C Report'!$A$100:$A$199,'C Report Grouper'!$D25,'C Report'!U$100:U$199))</f>
        <v>0</v>
      </c>
      <c r="X25" s="93">
        <f>IF($D$4="MAP+ADM Waivers",SUMIF('C Report'!$A$100:$A$199,'C Report Grouper'!$D25,'C Report'!V$100:V$199)+SUMIF('C Report'!$A$300:$A$399,'C Report Grouper'!$D25,'C Report'!V$300:V$399),SUMIF('C Report'!$A$100:$A$199,'C Report Grouper'!$D25,'C Report'!V$100:V$199))</f>
        <v>0</v>
      </c>
      <c r="Y25" s="92">
        <f>IF($D$4="MAP+ADM Waivers",SUMIF('C Report'!$A$100:$A$199,'C Report Grouper'!$D25,'C Report'!W$100:W$199)+SUMIF('C Report'!$A$300:$A$399,'C Report Grouper'!$D25,'C Report'!W$300:W$399),SUMIF('C Report'!$A$100:$A$199,'C Report Grouper'!$D25,'C Report'!W$100:W$199))</f>
        <v>0</v>
      </c>
      <c r="Z25" s="92">
        <f>IF($D$4="MAP+ADM Waivers",SUMIF('C Report'!$A$100:$A$199,'C Report Grouper'!$D25,'C Report'!X$100:X$199)+SUMIF('C Report'!$A$300:$A$399,'C Report Grouper'!$D25,'C Report'!X$300:X$399),SUMIF('C Report'!$A$100:$A$199,'C Report Grouper'!$D25,'C Report'!X$100:X$199))</f>
        <v>0</v>
      </c>
      <c r="AA25" s="92">
        <f>IF($D$4="MAP+ADM Waivers",SUMIF('C Report'!$A$100:$A$199,'C Report Grouper'!$D25,'C Report'!Y$100:Y$199)+SUMIF('C Report'!$A$300:$A$399,'C Report Grouper'!$D25,'C Report'!Y$300:Y$399),SUMIF('C Report'!$A$100:$A$199,'C Report Grouper'!$D25,'C Report'!Y$100:Y$199))</f>
        <v>0</v>
      </c>
      <c r="AB25" s="92">
        <f>IF($D$4="MAP+ADM Waivers",SUMIF('C Report'!$A$100:$A$199,'C Report Grouper'!$D25,'C Report'!Z$100:Z$199)+SUMIF('C Report'!$A$300:$A$399,'C Report Grouper'!$D25,'C Report'!Z$300:Z$399),SUMIF('C Report'!$A$100:$A$199,'C Report Grouper'!$D25,'C Report'!Z$100:Z$199))</f>
        <v>0</v>
      </c>
      <c r="AC25" s="92">
        <f>IF($D$4="MAP+ADM Waivers",SUMIF('C Report'!$A$100:$A$199,'C Report Grouper'!$D25,'C Report'!AA$100:AA$199)+SUMIF('C Report'!$A$300:$A$399,'C Report Grouper'!$D25,'C Report'!AA$300:AA$399),SUMIF('C Report'!$A$100:$A$199,'C Report Grouper'!$D25,'C Report'!AA$100:AA$199))</f>
        <v>0</v>
      </c>
      <c r="AD25" s="92">
        <f>IF($D$4="MAP+ADM Waivers",SUMIF('C Report'!$A$100:$A$199,'C Report Grouper'!$D25,'C Report'!AB$100:AB$199)+SUMIF('C Report'!$A$300:$A$399,'C Report Grouper'!$D25,'C Report'!AB$300:AB$399),SUMIF('C Report'!$A$100:$A$199,'C Report Grouper'!$D25,'C Report'!AB$100:AB$199))</f>
        <v>0</v>
      </c>
      <c r="AE25" s="92">
        <f>IF($D$4="MAP+ADM Waivers",SUMIF('C Report'!$A$100:$A$199,'C Report Grouper'!$D25,'C Report'!AC$100:AC$199)+SUMIF('C Report'!$A$300:$A$399,'C Report Grouper'!$D25,'C Report'!AC$300:AC$399),SUMIF('C Report'!$A$100:$A$199,'C Report Grouper'!$D25,'C Report'!AC$100:AC$199))</f>
        <v>0</v>
      </c>
      <c r="AF25" s="92">
        <f>IF($D$4="MAP+ADM Waivers",SUMIF('C Report'!$A$100:$A$199,'C Report Grouper'!$D25,'C Report'!AD$100:AD$199)+SUMIF('C Report'!$A$300:$A$399,'C Report Grouper'!$D25,'C Report'!AD$300:AD$399),SUMIF('C Report'!$A$100:$A$199,'C Report Grouper'!$D25,'C Report'!AD$100:AD$199))</f>
        <v>0</v>
      </c>
      <c r="AG25" s="92">
        <f>IF($D$4="MAP+ADM Waivers",SUMIF('C Report'!$A$100:$A$199,'C Report Grouper'!$D25,'C Report'!AE$100:AE$199)+SUMIF('C Report'!$A$300:$A$399,'C Report Grouper'!$D25,'C Report'!AE$300:AE$399),SUMIF('C Report'!$A$100:$A$199,'C Report Grouper'!$D25,'C Report'!AE$100:AE$199))</f>
        <v>0</v>
      </c>
      <c r="AH25" s="93">
        <f>IF($D$4="MAP+ADM Waivers",SUMIF('C Report'!$A$100:$A$199,'C Report Grouper'!$D25,'C Report'!AF$100:AF$199)+SUMIF('C Report'!$A$300:$A$399,'C Report Grouper'!$D25,'C Report'!AF$300:AF$399),SUMIF('C Report'!$A$100:$A$199,'C Report Grouper'!$D25,'C Report'!AF$100:AF$199))</f>
        <v>0</v>
      </c>
    </row>
    <row r="26" spans="2:34" ht="12.95" customHeight="1" x14ac:dyDescent="0.2">
      <c r="B26" s="21" t="str">
        <f>IFERROR(VLOOKUP(C26,'MEG Def'!$A$38:$B$43,2),"")</f>
        <v>Indian Health Service or tribal health facility expenditures</v>
      </c>
      <c r="C26" s="49">
        <v>3</v>
      </c>
      <c r="D26" s="263" t="s">
        <v>250</v>
      </c>
      <c r="E26" s="91">
        <f>IF($D$4="MAP+ADM Waivers",SUMIF('C Report'!$A$100:$A$199,'C Report Grouper'!$D26,'C Report'!C$100:C$199)+SUMIF('C Report'!$A$300:$A$399,'C Report Grouper'!$D26,'C Report'!C$300:C$399),SUMIF('C Report'!$A$100:$A$199,'C Report Grouper'!$D26,'C Report'!C$100:C$199))</f>
        <v>0</v>
      </c>
      <c r="F26" s="422">
        <f>IF($D$4="MAP+ADM Waivers",SUMIF('C Report'!$A$100:$A$199,'C Report Grouper'!$D26,'C Report'!D$100:D$199)+SUMIF('C Report'!$A$300:$A$399,'C Report Grouper'!$D26,'C Report'!D$300:D$399),SUMIF('C Report'!$A$100:$A$199,'C Report Grouper'!$D26,'C Report'!D$100:D$199))</f>
        <v>0</v>
      </c>
      <c r="G26" s="422">
        <f>IF($D$4="MAP+ADM Waivers",SUMIF('C Report'!$A$100:$A$199,'C Report Grouper'!$D26,'C Report'!E$100:E$199)+SUMIF('C Report'!$A$300:$A$399,'C Report Grouper'!$D26,'C Report'!E$300:E$399),SUMIF('C Report'!$A$100:$A$199,'C Report Grouper'!$D26,'C Report'!E$100:E$199))</f>
        <v>0</v>
      </c>
      <c r="H26" s="422">
        <f>IF($D$4="MAP+ADM Waivers",SUMIF('C Report'!$A$100:$A$199,'C Report Grouper'!$D26,'C Report'!F$100:F$199)+SUMIF('C Report'!$A$300:$A$399,'C Report Grouper'!$D26,'C Report'!F$300:F$399),SUMIF('C Report'!$A$100:$A$199,'C Report Grouper'!$D26,'C Report'!F$100:F$199))</f>
        <v>0</v>
      </c>
      <c r="I26" s="422">
        <f>IF($D$4="MAP+ADM Waivers",SUMIF('C Report'!$A$100:$A$199,'C Report Grouper'!$D26,'C Report'!G$100:G$199)+SUMIF('C Report'!$A$300:$A$399,'C Report Grouper'!$D26,'C Report'!G$300:G$399),SUMIF('C Report'!$A$100:$A$199,'C Report Grouper'!$D26,'C Report'!G$100:G$199))</f>
        <v>0</v>
      </c>
      <c r="J26" s="422">
        <f>IF($D$4="MAP+ADM Waivers",SUMIF('C Report'!$A$100:$A$199,'C Report Grouper'!$D26,'C Report'!H$100:H$199)+SUMIF('C Report'!$A$300:$A$399,'C Report Grouper'!$D26,'C Report'!H$300:H$399),SUMIF('C Report'!$A$100:$A$199,'C Report Grouper'!$D26,'C Report'!H$100:H$199))</f>
        <v>0</v>
      </c>
      <c r="K26" s="422">
        <f>IF($D$4="MAP+ADM Waivers",SUMIF('C Report'!$A$100:$A$199,'C Report Grouper'!$D26,'C Report'!I$100:I$199)+SUMIF('C Report'!$A$300:$A$399,'C Report Grouper'!$D26,'C Report'!I$300:I$399),SUMIF('C Report'!$A$100:$A$199,'C Report Grouper'!$D26,'C Report'!I$100:I$199))</f>
        <v>0</v>
      </c>
      <c r="L26" s="422">
        <f>IF($D$4="MAP+ADM Waivers",SUMIF('C Report'!$A$100:$A$199,'C Report Grouper'!$D26,'C Report'!J$100:J$199)+SUMIF('C Report'!$A$300:$A$399,'C Report Grouper'!$D26,'C Report'!J$300:J$399),SUMIF('C Report'!$A$100:$A$199,'C Report Grouper'!$D26,'C Report'!J$100:J$199))</f>
        <v>0</v>
      </c>
      <c r="M26" s="422">
        <f>IF($D$4="MAP+ADM Waivers",SUMIF('C Report'!$A$100:$A$199,'C Report Grouper'!$D26,'C Report'!K$100:K$199)+SUMIF('C Report'!$A$300:$A$399,'C Report Grouper'!$D26,'C Report'!K$300:K$399),SUMIF('C Report'!$A$100:$A$199,'C Report Grouper'!$D26,'C Report'!K$100:K$199))</f>
        <v>0</v>
      </c>
      <c r="N26" s="422">
        <f>IF($D$4="MAP+ADM Waivers",SUMIF('C Report'!$A$100:$A$199,'C Report Grouper'!$D26,'C Report'!L$100:L$199)+SUMIF('C Report'!$A$300:$A$399,'C Report Grouper'!$D26,'C Report'!L$300:L$399),SUMIF('C Report'!$A$100:$A$199,'C Report Grouper'!$D26,'C Report'!L$100:L$199))</f>
        <v>0</v>
      </c>
      <c r="O26" s="422">
        <f>IF($D$4="MAP+ADM Waivers",SUMIF('C Report'!$A$100:$A$199,'C Report Grouper'!$D26,'C Report'!M$100:M$199)+SUMIF('C Report'!$A$300:$A$399,'C Report Grouper'!$D26,'C Report'!M$300:M$399),SUMIF('C Report'!$A$100:$A$199,'C Report Grouper'!$D26,'C Report'!M$100:M$199))</f>
        <v>0</v>
      </c>
      <c r="P26" s="422">
        <f>IF($D$4="MAP+ADM Waivers",SUMIF('C Report'!$A$100:$A$199,'C Report Grouper'!$D26,'C Report'!N$100:N$199)+SUMIF('C Report'!$A$300:$A$399,'C Report Grouper'!$D26,'C Report'!N$300:N$399),SUMIF('C Report'!$A$100:$A$199,'C Report Grouper'!$D26,'C Report'!N$100:N$199))</f>
        <v>0</v>
      </c>
      <c r="Q26" s="422">
        <f>IF($D$4="MAP+ADM Waivers",SUMIF('C Report'!$A$100:$A$199,'C Report Grouper'!$D26,'C Report'!O$100:O$199)+SUMIF('C Report'!$A$300:$A$399,'C Report Grouper'!$D26,'C Report'!O$300:O$399),SUMIF('C Report'!$A$100:$A$199,'C Report Grouper'!$D26,'C Report'!O$100:O$199))</f>
        <v>0</v>
      </c>
      <c r="R26" s="422">
        <f>IF($D$4="MAP+ADM Waivers",SUMIF('C Report'!$A$100:$A$199,'C Report Grouper'!$D26,'C Report'!P$100:P$199)+SUMIF('C Report'!$A$300:$A$399,'C Report Grouper'!$D26,'C Report'!P$300:P$399),SUMIF('C Report'!$A$100:$A$199,'C Report Grouper'!$D26,'C Report'!P$100:P$199))</f>
        <v>0</v>
      </c>
      <c r="S26" s="422">
        <f>IF($D$4="MAP+ADM Waivers",SUMIF('C Report'!$A$100:$A$199,'C Report Grouper'!$D26,'C Report'!Q$100:Q$199)+SUMIF('C Report'!$A$300:$A$399,'C Report Grouper'!$D26,'C Report'!Q$300:Q$399),SUMIF('C Report'!$A$100:$A$199,'C Report Grouper'!$D26,'C Report'!Q$100:Q$199))</f>
        <v>0</v>
      </c>
      <c r="T26" s="91">
        <f>IF($D$4="MAP+ADM Waivers",SUMIF('C Report'!$A$100:$A$199,'C Report Grouper'!$D26,'C Report'!R$100:R$199)+SUMIF('C Report'!$A$300:$A$399,'C Report Grouper'!$D26,'C Report'!R$300:R$399),SUMIF('C Report'!$A$100:$A$199,'C Report Grouper'!$D26,'C Report'!R$100:R$199))</f>
        <v>0</v>
      </c>
      <c r="U26" s="422">
        <f>IF($D$4="MAP+ADM Waivers",SUMIF('C Report'!$A$100:$A$199,'C Report Grouper'!$D26,'C Report'!S$100:S$199)+SUMIF('C Report'!$A$300:$A$399,'C Report Grouper'!$D26,'C Report'!S$300:S$399),SUMIF('C Report'!$A$100:$A$199,'C Report Grouper'!$D26,'C Report'!S$100:S$199))</f>
        <v>0</v>
      </c>
      <c r="V26" s="422">
        <f>IF($D$4="MAP+ADM Waivers",SUMIF('C Report'!$A$100:$A$199,'C Report Grouper'!$D26,'C Report'!T$100:T$199)+SUMIF('C Report'!$A$300:$A$399,'C Report Grouper'!$D26,'C Report'!T$300:T$399),SUMIF('C Report'!$A$100:$A$199,'C Report Grouper'!$D26,'C Report'!T$100:T$199))</f>
        <v>0</v>
      </c>
      <c r="W26" s="422">
        <f>IF($D$4="MAP+ADM Waivers",SUMIF('C Report'!$A$100:$A$199,'C Report Grouper'!$D26,'C Report'!U$100:U$199)+SUMIF('C Report'!$A$300:$A$399,'C Report Grouper'!$D26,'C Report'!U$300:U$399),SUMIF('C Report'!$A$100:$A$199,'C Report Grouper'!$D26,'C Report'!U$100:U$199))</f>
        <v>0</v>
      </c>
      <c r="X26" s="93">
        <f>IF($D$4="MAP+ADM Waivers",SUMIF('C Report'!$A$100:$A$199,'C Report Grouper'!$D26,'C Report'!V$100:V$199)+SUMIF('C Report'!$A$300:$A$399,'C Report Grouper'!$D26,'C Report'!V$300:V$399),SUMIF('C Report'!$A$100:$A$199,'C Report Grouper'!$D26,'C Report'!V$100:V$199))</f>
        <v>0</v>
      </c>
      <c r="Y26" s="92">
        <f>IF($D$4="MAP+ADM Waivers",SUMIF('C Report'!$A$100:$A$199,'C Report Grouper'!$D26,'C Report'!W$100:W$199)+SUMIF('C Report'!$A$300:$A$399,'C Report Grouper'!$D26,'C Report'!W$300:W$399),SUMIF('C Report'!$A$100:$A$199,'C Report Grouper'!$D26,'C Report'!W$100:W$199))</f>
        <v>0</v>
      </c>
      <c r="Z26" s="92">
        <f>IF($D$4="MAP+ADM Waivers",SUMIF('C Report'!$A$100:$A$199,'C Report Grouper'!$D26,'C Report'!X$100:X$199)+SUMIF('C Report'!$A$300:$A$399,'C Report Grouper'!$D26,'C Report'!X$300:X$399),SUMIF('C Report'!$A$100:$A$199,'C Report Grouper'!$D26,'C Report'!X$100:X$199))</f>
        <v>0</v>
      </c>
      <c r="AA26" s="92">
        <f>IF($D$4="MAP+ADM Waivers",SUMIF('C Report'!$A$100:$A$199,'C Report Grouper'!$D26,'C Report'!Y$100:Y$199)+SUMIF('C Report'!$A$300:$A$399,'C Report Grouper'!$D26,'C Report'!Y$300:Y$399),SUMIF('C Report'!$A$100:$A$199,'C Report Grouper'!$D26,'C Report'!Y$100:Y$199))</f>
        <v>0</v>
      </c>
      <c r="AB26" s="92">
        <f>IF($D$4="MAP+ADM Waivers",SUMIF('C Report'!$A$100:$A$199,'C Report Grouper'!$D26,'C Report'!Z$100:Z$199)+SUMIF('C Report'!$A$300:$A$399,'C Report Grouper'!$D26,'C Report'!Z$300:Z$399),SUMIF('C Report'!$A$100:$A$199,'C Report Grouper'!$D26,'C Report'!Z$100:Z$199))</f>
        <v>0</v>
      </c>
      <c r="AC26" s="92">
        <f>IF($D$4="MAP+ADM Waivers",SUMIF('C Report'!$A$100:$A$199,'C Report Grouper'!$D26,'C Report'!AA$100:AA$199)+SUMIF('C Report'!$A$300:$A$399,'C Report Grouper'!$D26,'C Report'!AA$300:AA$399),SUMIF('C Report'!$A$100:$A$199,'C Report Grouper'!$D26,'C Report'!AA$100:AA$199))</f>
        <v>0</v>
      </c>
      <c r="AD26" s="92">
        <f>IF($D$4="MAP+ADM Waivers",SUMIF('C Report'!$A$100:$A$199,'C Report Grouper'!$D26,'C Report'!AB$100:AB$199)+SUMIF('C Report'!$A$300:$A$399,'C Report Grouper'!$D26,'C Report'!AB$300:AB$399),SUMIF('C Report'!$A$100:$A$199,'C Report Grouper'!$D26,'C Report'!AB$100:AB$199))</f>
        <v>0</v>
      </c>
      <c r="AE26" s="92">
        <f>IF($D$4="MAP+ADM Waivers",SUMIF('C Report'!$A$100:$A$199,'C Report Grouper'!$D26,'C Report'!AC$100:AC$199)+SUMIF('C Report'!$A$300:$A$399,'C Report Grouper'!$D26,'C Report'!AC$300:AC$399),SUMIF('C Report'!$A$100:$A$199,'C Report Grouper'!$D26,'C Report'!AC$100:AC$199))</f>
        <v>0</v>
      </c>
      <c r="AF26" s="92">
        <f>IF($D$4="MAP+ADM Waivers",SUMIF('C Report'!$A$100:$A$199,'C Report Grouper'!$D26,'C Report'!AD$100:AD$199)+SUMIF('C Report'!$A$300:$A$399,'C Report Grouper'!$D26,'C Report'!AD$300:AD$399),SUMIF('C Report'!$A$100:$A$199,'C Report Grouper'!$D26,'C Report'!AD$100:AD$199))</f>
        <v>0</v>
      </c>
      <c r="AG26" s="92">
        <f>IF($D$4="MAP+ADM Waivers",SUMIF('C Report'!$A$100:$A$199,'C Report Grouper'!$D26,'C Report'!AE$100:AE$199)+SUMIF('C Report'!$A$300:$A$399,'C Report Grouper'!$D26,'C Report'!AE$300:AE$399),SUMIF('C Report'!$A$100:$A$199,'C Report Grouper'!$D26,'C Report'!AE$100:AE$199))</f>
        <v>0</v>
      </c>
      <c r="AH26" s="93">
        <f>IF($D$4="MAP+ADM Waivers",SUMIF('C Report'!$A$100:$A$199,'C Report Grouper'!$D26,'C Report'!AF$100:AF$199)+SUMIF('C Report'!$A$300:$A$399,'C Report Grouper'!$D26,'C Report'!AF$300:AF$399),SUMIF('C Report'!$A$100:$A$199,'C Report Grouper'!$D26,'C Report'!AF$100:AF$199))</f>
        <v>0</v>
      </c>
    </row>
    <row r="27" spans="2:34" ht="12.95" customHeight="1" x14ac:dyDescent="0.2">
      <c r="B27" s="21" t="str">
        <f>IFERROR(VLOOKUP(C27,'MEG Def'!$A$38:$B$43,2),"")</f>
        <v>Hospital Transformation Performance Program</v>
      </c>
      <c r="C27" s="49">
        <v>4</v>
      </c>
      <c r="D27" s="263" t="s">
        <v>229</v>
      </c>
      <c r="E27" s="91">
        <f>IF($D$4="MAP+ADM Waivers",SUMIF('C Report'!$A$100:$A$199,'C Report Grouper'!$D27,'C Report'!C$100:C$199)+SUMIF('C Report'!$A$300:$A$399,'C Report Grouper'!$D27,'C Report'!C$300:C$399),SUMIF('C Report'!$A$100:$A$199,'C Report Grouper'!$D27,'C Report'!C$100:C$199))</f>
        <v>0</v>
      </c>
      <c r="F27" s="422">
        <f>IF($D$4="MAP+ADM Waivers",SUMIF('C Report'!$A$100:$A$199,'C Report Grouper'!$D27,'C Report'!D$100:D$199)+SUMIF('C Report'!$A$300:$A$399,'C Report Grouper'!$D27,'C Report'!D$300:D$399),SUMIF('C Report'!$A$100:$A$199,'C Report Grouper'!$D27,'C Report'!D$100:D$199))</f>
        <v>0</v>
      </c>
      <c r="G27" s="422">
        <f>IF($D$4="MAP+ADM Waivers",SUMIF('C Report'!$A$100:$A$199,'C Report Grouper'!$D27,'C Report'!E$100:E$199)+SUMIF('C Report'!$A$300:$A$399,'C Report Grouper'!$D27,'C Report'!E$300:E$399),SUMIF('C Report'!$A$100:$A$199,'C Report Grouper'!$D27,'C Report'!E$100:E$199))</f>
        <v>0</v>
      </c>
      <c r="H27" s="422">
        <f>IF($D$4="MAP+ADM Waivers",SUMIF('C Report'!$A$100:$A$199,'C Report Grouper'!$D27,'C Report'!F$100:F$199)+SUMIF('C Report'!$A$300:$A$399,'C Report Grouper'!$D27,'C Report'!F$300:F$399),SUMIF('C Report'!$A$100:$A$199,'C Report Grouper'!$D27,'C Report'!F$100:F$199))</f>
        <v>0</v>
      </c>
      <c r="I27" s="422">
        <f>IF($D$4="MAP+ADM Waivers",SUMIF('C Report'!$A$100:$A$199,'C Report Grouper'!$D27,'C Report'!G$100:G$199)+SUMIF('C Report'!$A$300:$A$399,'C Report Grouper'!$D27,'C Report'!G$300:G$399),SUMIF('C Report'!$A$100:$A$199,'C Report Grouper'!$D27,'C Report'!G$100:G$199))</f>
        <v>0</v>
      </c>
      <c r="J27" s="422">
        <f>IF($D$4="MAP+ADM Waivers",SUMIF('C Report'!$A$100:$A$199,'C Report Grouper'!$D27,'C Report'!H$100:H$199)+SUMIF('C Report'!$A$300:$A$399,'C Report Grouper'!$D27,'C Report'!H$300:H$399),SUMIF('C Report'!$A$100:$A$199,'C Report Grouper'!$D27,'C Report'!H$100:H$199))</f>
        <v>0</v>
      </c>
      <c r="K27" s="422">
        <f>IF($D$4="MAP+ADM Waivers",SUMIF('C Report'!$A$100:$A$199,'C Report Grouper'!$D27,'C Report'!I$100:I$199)+SUMIF('C Report'!$A$300:$A$399,'C Report Grouper'!$D27,'C Report'!I$300:I$399),SUMIF('C Report'!$A$100:$A$199,'C Report Grouper'!$D27,'C Report'!I$100:I$199))</f>
        <v>0</v>
      </c>
      <c r="L27" s="422">
        <f>IF($D$4="MAP+ADM Waivers",SUMIF('C Report'!$A$100:$A$199,'C Report Grouper'!$D27,'C Report'!J$100:J$199)+SUMIF('C Report'!$A$300:$A$399,'C Report Grouper'!$D27,'C Report'!J$300:J$399),SUMIF('C Report'!$A$100:$A$199,'C Report Grouper'!$D27,'C Report'!J$100:J$199))</f>
        <v>0</v>
      </c>
      <c r="M27" s="422">
        <f>IF($D$4="MAP+ADM Waivers",SUMIF('C Report'!$A$100:$A$199,'C Report Grouper'!$D27,'C Report'!K$100:K$199)+SUMIF('C Report'!$A$300:$A$399,'C Report Grouper'!$D27,'C Report'!K$300:K$399),SUMIF('C Report'!$A$100:$A$199,'C Report Grouper'!$D27,'C Report'!K$100:K$199))</f>
        <v>0</v>
      </c>
      <c r="N27" s="422">
        <f>IF($D$4="MAP+ADM Waivers",SUMIF('C Report'!$A$100:$A$199,'C Report Grouper'!$D27,'C Report'!L$100:L$199)+SUMIF('C Report'!$A$300:$A$399,'C Report Grouper'!$D27,'C Report'!L$300:L$399),SUMIF('C Report'!$A$100:$A$199,'C Report Grouper'!$D27,'C Report'!L$100:L$199))</f>
        <v>0</v>
      </c>
      <c r="O27" s="422">
        <f>IF($D$4="MAP+ADM Waivers",SUMIF('C Report'!$A$100:$A$199,'C Report Grouper'!$D27,'C Report'!M$100:M$199)+SUMIF('C Report'!$A$300:$A$399,'C Report Grouper'!$D27,'C Report'!M$300:M$399),SUMIF('C Report'!$A$100:$A$199,'C Report Grouper'!$D27,'C Report'!M$100:M$199))</f>
        <v>0</v>
      </c>
      <c r="P27" s="422">
        <f>IF($D$4="MAP+ADM Waivers",SUMIF('C Report'!$A$100:$A$199,'C Report Grouper'!$D27,'C Report'!N$100:N$199)+SUMIF('C Report'!$A$300:$A$399,'C Report Grouper'!$D27,'C Report'!N$300:N$399),SUMIF('C Report'!$A$100:$A$199,'C Report Grouper'!$D27,'C Report'!N$100:N$199))</f>
        <v>0</v>
      </c>
      <c r="Q27" s="422">
        <f>IF($D$4="MAP+ADM Waivers",SUMIF('C Report'!$A$100:$A$199,'C Report Grouper'!$D27,'C Report'!O$100:O$199)+SUMIF('C Report'!$A$300:$A$399,'C Report Grouper'!$D27,'C Report'!O$300:O$399),SUMIF('C Report'!$A$100:$A$199,'C Report Grouper'!$D27,'C Report'!O$100:O$199))</f>
        <v>0</v>
      </c>
      <c r="R27" s="422">
        <f>IF($D$4="MAP+ADM Waivers",SUMIF('C Report'!$A$100:$A$199,'C Report Grouper'!$D27,'C Report'!P$100:P$199)+SUMIF('C Report'!$A$300:$A$399,'C Report Grouper'!$D27,'C Report'!P$300:P$399),SUMIF('C Report'!$A$100:$A$199,'C Report Grouper'!$D27,'C Report'!P$100:P$199))</f>
        <v>0</v>
      </c>
      <c r="S27" s="422">
        <f>IF($D$4="MAP+ADM Waivers",SUMIF('C Report'!$A$100:$A$199,'C Report Grouper'!$D27,'C Report'!Q$100:Q$199)+SUMIF('C Report'!$A$300:$A$399,'C Report Grouper'!$D27,'C Report'!Q$300:Q$399),SUMIF('C Report'!$A$100:$A$199,'C Report Grouper'!$D27,'C Report'!Q$100:Q$199))</f>
        <v>143882246</v>
      </c>
      <c r="T27" s="91">
        <f>IF($D$4="MAP+ADM Waivers",SUMIF('C Report'!$A$100:$A$199,'C Report Grouper'!$D27,'C Report'!R$100:R$199)+SUMIF('C Report'!$A$300:$A$399,'C Report Grouper'!$D27,'C Report'!R$300:R$399),SUMIF('C Report'!$A$100:$A$199,'C Report Grouper'!$D27,'C Report'!R$100:R$199))</f>
        <v>146863661</v>
      </c>
      <c r="U27" s="422">
        <f>IF($D$4="MAP+ADM Waivers",SUMIF('C Report'!$A$100:$A$199,'C Report Grouper'!$D27,'C Report'!S$100:S$199)+SUMIF('C Report'!$A$300:$A$399,'C Report Grouper'!$D27,'C Report'!S$300:S$399),SUMIF('C Report'!$A$100:$A$199,'C Report Grouper'!$D27,'C Report'!S$100:S$199))</f>
        <v>0</v>
      </c>
      <c r="V27" s="422">
        <f>IF($D$4="MAP+ADM Waivers",SUMIF('C Report'!$A$100:$A$199,'C Report Grouper'!$D27,'C Report'!T$100:T$199)+SUMIF('C Report'!$A$300:$A$399,'C Report Grouper'!$D27,'C Report'!T$300:T$399),SUMIF('C Report'!$A$100:$A$199,'C Report Grouper'!$D27,'C Report'!T$100:T$199))</f>
        <v>0</v>
      </c>
      <c r="W27" s="422">
        <f>IF($D$4="MAP+ADM Waivers",SUMIF('C Report'!$A$100:$A$199,'C Report Grouper'!$D27,'C Report'!U$100:U$199)+SUMIF('C Report'!$A$300:$A$399,'C Report Grouper'!$D27,'C Report'!U$300:U$399),SUMIF('C Report'!$A$100:$A$199,'C Report Grouper'!$D27,'C Report'!U$100:U$199))</f>
        <v>0</v>
      </c>
      <c r="X27" s="93">
        <f>IF($D$4="MAP+ADM Waivers",SUMIF('C Report'!$A$100:$A$199,'C Report Grouper'!$D27,'C Report'!V$100:V$199)+SUMIF('C Report'!$A$300:$A$399,'C Report Grouper'!$D27,'C Report'!V$300:V$399),SUMIF('C Report'!$A$100:$A$199,'C Report Grouper'!$D27,'C Report'!V$100:V$199))</f>
        <v>0</v>
      </c>
      <c r="Y27" s="92">
        <f>IF($D$4="MAP+ADM Waivers",SUMIF('C Report'!$A$100:$A$199,'C Report Grouper'!$D27,'C Report'!W$100:W$199)+SUMIF('C Report'!$A$300:$A$399,'C Report Grouper'!$D27,'C Report'!W$300:W$399),SUMIF('C Report'!$A$100:$A$199,'C Report Grouper'!$D27,'C Report'!W$100:W$199))</f>
        <v>0</v>
      </c>
      <c r="Z27" s="92">
        <f>IF($D$4="MAP+ADM Waivers",SUMIF('C Report'!$A$100:$A$199,'C Report Grouper'!$D27,'C Report'!X$100:X$199)+SUMIF('C Report'!$A$300:$A$399,'C Report Grouper'!$D27,'C Report'!X$300:X$399),SUMIF('C Report'!$A$100:$A$199,'C Report Grouper'!$D27,'C Report'!X$100:X$199))</f>
        <v>0</v>
      </c>
      <c r="AA27" s="92">
        <f>IF($D$4="MAP+ADM Waivers",SUMIF('C Report'!$A$100:$A$199,'C Report Grouper'!$D27,'C Report'!Y$100:Y$199)+SUMIF('C Report'!$A$300:$A$399,'C Report Grouper'!$D27,'C Report'!Y$300:Y$399),SUMIF('C Report'!$A$100:$A$199,'C Report Grouper'!$D27,'C Report'!Y$100:Y$199))</f>
        <v>0</v>
      </c>
      <c r="AB27" s="92">
        <f>IF($D$4="MAP+ADM Waivers",SUMIF('C Report'!$A$100:$A$199,'C Report Grouper'!$D27,'C Report'!Z$100:Z$199)+SUMIF('C Report'!$A$300:$A$399,'C Report Grouper'!$D27,'C Report'!Z$300:Z$399),SUMIF('C Report'!$A$100:$A$199,'C Report Grouper'!$D27,'C Report'!Z$100:Z$199))</f>
        <v>0</v>
      </c>
      <c r="AC27" s="92">
        <f>IF($D$4="MAP+ADM Waivers",SUMIF('C Report'!$A$100:$A$199,'C Report Grouper'!$D27,'C Report'!AA$100:AA$199)+SUMIF('C Report'!$A$300:$A$399,'C Report Grouper'!$D27,'C Report'!AA$300:AA$399),SUMIF('C Report'!$A$100:$A$199,'C Report Grouper'!$D27,'C Report'!AA$100:AA$199))</f>
        <v>0</v>
      </c>
      <c r="AD27" s="92">
        <f>IF($D$4="MAP+ADM Waivers",SUMIF('C Report'!$A$100:$A$199,'C Report Grouper'!$D27,'C Report'!AB$100:AB$199)+SUMIF('C Report'!$A$300:$A$399,'C Report Grouper'!$D27,'C Report'!AB$300:AB$399),SUMIF('C Report'!$A$100:$A$199,'C Report Grouper'!$D27,'C Report'!AB$100:AB$199))</f>
        <v>0</v>
      </c>
      <c r="AE27" s="92">
        <f>IF($D$4="MAP+ADM Waivers",SUMIF('C Report'!$A$100:$A$199,'C Report Grouper'!$D27,'C Report'!AC$100:AC$199)+SUMIF('C Report'!$A$300:$A$399,'C Report Grouper'!$D27,'C Report'!AC$300:AC$399),SUMIF('C Report'!$A$100:$A$199,'C Report Grouper'!$D27,'C Report'!AC$100:AC$199))</f>
        <v>0</v>
      </c>
      <c r="AF27" s="92">
        <f>IF($D$4="MAP+ADM Waivers",SUMIF('C Report'!$A$100:$A$199,'C Report Grouper'!$D27,'C Report'!AD$100:AD$199)+SUMIF('C Report'!$A$300:$A$399,'C Report Grouper'!$D27,'C Report'!AD$300:AD$399),SUMIF('C Report'!$A$100:$A$199,'C Report Grouper'!$D27,'C Report'!AD$100:AD$199))</f>
        <v>0</v>
      </c>
      <c r="AG27" s="92">
        <f>IF($D$4="MAP+ADM Waivers",SUMIF('C Report'!$A$100:$A$199,'C Report Grouper'!$D27,'C Report'!AE$100:AE$199)+SUMIF('C Report'!$A$300:$A$399,'C Report Grouper'!$D27,'C Report'!AE$300:AE$399),SUMIF('C Report'!$A$100:$A$199,'C Report Grouper'!$D27,'C Report'!AE$100:AE$199))</f>
        <v>0</v>
      </c>
      <c r="AH27" s="93">
        <f>IF($D$4="MAP+ADM Waivers",SUMIF('C Report'!$A$100:$A$199,'C Report Grouper'!$D27,'C Report'!AF$100:AF$199)+SUMIF('C Report'!$A$300:$A$399,'C Report Grouper'!$D27,'C Report'!AF$300:AF$399),SUMIF('C Report'!$A$100:$A$199,'C Report Grouper'!$D27,'C Report'!AF$100:AF$199))</f>
        <v>0</v>
      </c>
    </row>
    <row r="28" spans="2:34" ht="12.95" hidden="1" customHeight="1" x14ac:dyDescent="0.2">
      <c r="B28" s="21" t="str">
        <f>IFERROR(VLOOKUP(C28,'MEG Def'!$A$38:$B$43,2),"")</f>
        <v/>
      </c>
      <c r="C28" s="49"/>
      <c r="D28" s="263"/>
      <c r="E28" s="91">
        <f>IF($D$4="MAP+ADM Waivers",SUMIF('C Report'!$A$100:$A$199,'C Report Grouper'!$D28,'C Report'!C$100:C$199)+SUMIF('C Report'!$A$300:$A$399,'C Report Grouper'!$D28,'C Report'!C$300:C$399),SUMIF('C Report'!$A$100:$A$199,'C Report Grouper'!$D28,'C Report'!C$100:C$199))</f>
        <v>0</v>
      </c>
      <c r="F28" s="422">
        <f>IF($D$4="MAP+ADM Waivers",SUMIF('C Report'!$A$100:$A$199,'C Report Grouper'!$D28,'C Report'!D$100:D$199)+SUMIF('C Report'!$A$300:$A$399,'C Report Grouper'!$D28,'C Report'!D$300:D$399),SUMIF('C Report'!$A$100:$A$199,'C Report Grouper'!$D28,'C Report'!D$100:D$199))</f>
        <v>0</v>
      </c>
      <c r="G28" s="422">
        <f>IF($D$4="MAP+ADM Waivers",SUMIF('C Report'!$A$100:$A$199,'C Report Grouper'!$D28,'C Report'!E$100:E$199)+SUMIF('C Report'!$A$300:$A$399,'C Report Grouper'!$D28,'C Report'!E$300:E$399),SUMIF('C Report'!$A$100:$A$199,'C Report Grouper'!$D28,'C Report'!E$100:E$199))</f>
        <v>0</v>
      </c>
      <c r="H28" s="422">
        <f>IF($D$4="MAP+ADM Waivers",SUMIF('C Report'!$A$100:$A$199,'C Report Grouper'!$D28,'C Report'!F$100:F$199)+SUMIF('C Report'!$A$300:$A$399,'C Report Grouper'!$D28,'C Report'!F$300:F$399),SUMIF('C Report'!$A$100:$A$199,'C Report Grouper'!$D28,'C Report'!F$100:F$199))</f>
        <v>0</v>
      </c>
      <c r="I28" s="422">
        <f>IF($D$4="MAP+ADM Waivers",SUMIF('C Report'!$A$100:$A$199,'C Report Grouper'!$D28,'C Report'!G$100:G$199)+SUMIF('C Report'!$A$300:$A$399,'C Report Grouper'!$D28,'C Report'!G$300:G$399),SUMIF('C Report'!$A$100:$A$199,'C Report Grouper'!$D28,'C Report'!G$100:G$199))</f>
        <v>0</v>
      </c>
      <c r="J28" s="422">
        <f>IF($D$4="MAP+ADM Waivers",SUMIF('C Report'!$A$100:$A$199,'C Report Grouper'!$D28,'C Report'!H$100:H$199)+SUMIF('C Report'!$A$300:$A$399,'C Report Grouper'!$D28,'C Report'!H$300:H$399),SUMIF('C Report'!$A$100:$A$199,'C Report Grouper'!$D28,'C Report'!H$100:H$199))</f>
        <v>0</v>
      </c>
      <c r="K28" s="422">
        <f>IF($D$4="MAP+ADM Waivers",SUMIF('C Report'!$A$100:$A$199,'C Report Grouper'!$D28,'C Report'!I$100:I$199)+SUMIF('C Report'!$A$300:$A$399,'C Report Grouper'!$D28,'C Report'!I$300:I$399),SUMIF('C Report'!$A$100:$A$199,'C Report Grouper'!$D28,'C Report'!I$100:I$199))</f>
        <v>0</v>
      </c>
      <c r="L28" s="422">
        <f>IF($D$4="MAP+ADM Waivers",SUMIF('C Report'!$A$100:$A$199,'C Report Grouper'!$D28,'C Report'!J$100:J$199)+SUMIF('C Report'!$A$300:$A$399,'C Report Grouper'!$D28,'C Report'!J$300:J$399),SUMIF('C Report'!$A$100:$A$199,'C Report Grouper'!$D28,'C Report'!J$100:J$199))</f>
        <v>0</v>
      </c>
      <c r="M28" s="422">
        <f>IF($D$4="MAP+ADM Waivers",SUMIF('C Report'!$A$100:$A$199,'C Report Grouper'!$D28,'C Report'!K$100:K$199)+SUMIF('C Report'!$A$300:$A$399,'C Report Grouper'!$D28,'C Report'!K$300:K$399),SUMIF('C Report'!$A$100:$A$199,'C Report Grouper'!$D28,'C Report'!K$100:K$199))</f>
        <v>0</v>
      </c>
      <c r="N28" s="422">
        <f>IF($D$4="MAP+ADM Waivers",SUMIF('C Report'!$A$100:$A$199,'C Report Grouper'!$D28,'C Report'!L$100:L$199)+SUMIF('C Report'!$A$300:$A$399,'C Report Grouper'!$D28,'C Report'!L$300:L$399),SUMIF('C Report'!$A$100:$A$199,'C Report Grouper'!$D28,'C Report'!L$100:L$199))</f>
        <v>0</v>
      </c>
      <c r="O28" s="422">
        <f>IF($D$4="MAP+ADM Waivers",SUMIF('C Report'!$A$100:$A$199,'C Report Grouper'!$D28,'C Report'!M$100:M$199)+SUMIF('C Report'!$A$300:$A$399,'C Report Grouper'!$D28,'C Report'!M$300:M$399),SUMIF('C Report'!$A$100:$A$199,'C Report Grouper'!$D28,'C Report'!M$100:M$199))</f>
        <v>0</v>
      </c>
      <c r="P28" s="422">
        <f>IF($D$4="MAP+ADM Waivers",SUMIF('C Report'!$A$100:$A$199,'C Report Grouper'!$D28,'C Report'!N$100:N$199)+SUMIF('C Report'!$A$300:$A$399,'C Report Grouper'!$D28,'C Report'!N$300:N$399),SUMIF('C Report'!$A$100:$A$199,'C Report Grouper'!$D28,'C Report'!N$100:N$199))</f>
        <v>0</v>
      </c>
      <c r="Q28" s="422">
        <f>IF($D$4="MAP+ADM Waivers",SUMIF('C Report'!$A$100:$A$199,'C Report Grouper'!$D28,'C Report'!O$100:O$199)+SUMIF('C Report'!$A$300:$A$399,'C Report Grouper'!$D28,'C Report'!O$300:O$399),SUMIF('C Report'!$A$100:$A$199,'C Report Grouper'!$D28,'C Report'!O$100:O$199))</f>
        <v>0</v>
      </c>
      <c r="R28" s="422">
        <f>IF($D$4="MAP+ADM Waivers",SUMIF('C Report'!$A$100:$A$199,'C Report Grouper'!$D28,'C Report'!P$100:P$199)+SUMIF('C Report'!$A$300:$A$399,'C Report Grouper'!$D28,'C Report'!P$300:P$399),SUMIF('C Report'!$A$100:$A$199,'C Report Grouper'!$D28,'C Report'!P$100:P$199))</f>
        <v>0</v>
      </c>
      <c r="S28" s="422">
        <f>IF($D$4="MAP+ADM Waivers",SUMIF('C Report'!$A$100:$A$199,'C Report Grouper'!$D28,'C Report'!Q$100:Q$199)+SUMIF('C Report'!$A$300:$A$399,'C Report Grouper'!$D28,'C Report'!Q$300:Q$399),SUMIF('C Report'!$A$100:$A$199,'C Report Grouper'!$D28,'C Report'!Q$100:Q$199))</f>
        <v>0</v>
      </c>
      <c r="T28" s="91">
        <f>IF($D$4="MAP+ADM Waivers",SUMIF('C Report'!$A$100:$A$199,'C Report Grouper'!$D28,'C Report'!R$100:R$199)+SUMIF('C Report'!$A$300:$A$399,'C Report Grouper'!$D28,'C Report'!R$300:R$399),SUMIF('C Report'!$A$100:$A$199,'C Report Grouper'!$D28,'C Report'!R$100:R$199))</f>
        <v>0</v>
      </c>
      <c r="U28" s="422">
        <f>IF($D$4="MAP+ADM Waivers",SUMIF('C Report'!$A$100:$A$199,'C Report Grouper'!$D28,'C Report'!S$100:S$199)+SUMIF('C Report'!$A$300:$A$399,'C Report Grouper'!$D28,'C Report'!S$300:S$399),SUMIF('C Report'!$A$100:$A$199,'C Report Grouper'!$D28,'C Report'!S$100:S$199))</f>
        <v>0</v>
      </c>
      <c r="V28" s="422">
        <f>IF($D$4="MAP+ADM Waivers",SUMIF('C Report'!$A$100:$A$199,'C Report Grouper'!$D28,'C Report'!T$100:T$199)+SUMIF('C Report'!$A$300:$A$399,'C Report Grouper'!$D28,'C Report'!T$300:T$399),SUMIF('C Report'!$A$100:$A$199,'C Report Grouper'!$D28,'C Report'!T$100:T$199))</f>
        <v>0</v>
      </c>
      <c r="W28" s="422">
        <f>IF($D$4="MAP+ADM Waivers",SUMIF('C Report'!$A$100:$A$199,'C Report Grouper'!$D28,'C Report'!U$100:U$199)+SUMIF('C Report'!$A$300:$A$399,'C Report Grouper'!$D28,'C Report'!U$300:U$399),SUMIF('C Report'!$A$100:$A$199,'C Report Grouper'!$D28,'C Report'!U$100:U$199))</f>
        <v>0</v>
      </c>
      <c r="X28" s="93">
        <f>IF($D$4="MAP+ADM Waivers",SUMIF('C Report'!$A$100:$A$199,'C Report Grouper'!$D28,'C Report'!V$100:V$199)+SUMIF('C Report'!$A$300:$A$399,'C Report Grouper'!$D28,'C Report'!V$300:V$399),SUMIF('C Report'!$A$100:$A$199,'C Report Grouper'!$D28,'C Report'!V$100:V$199))</f>
        <v>0</v>
      </c>
      <c r="Y28" s="92">
        <f>IF($D$4="MAP+ADM Waivers",SUMIF('C Report'!$A$100:$A$199,'C Report Grouper'!$D28,'C Report'!W$100:W$199)+SUMIF('C Report'!$A$300:$A$399,'C Report Grouper'!$D28,'C Report'!W$300:W$399),SUMIF('C Report'!$A$100:$A$199,'C Report Grouper'!$D28,'C Report'!W$100:W$199))</f>
        <v>0</v>
      </c>
      <c r="Z28" s="92">
        <f>IF($D$4="MAP+ADM Waivers",SUMIF('C Report'!$A$100:$A$199,'C Report Grouper'!$D28,'C Report'!X$100:X$199)+SUMIF('C Report'!$A$300:$A$399,'C Report Grouper'!$D28,'C Report'!X$300:X$399),SUMIF('C Report'!$A$100:$A$199,'C Report Grouper'!$D28,'C Report'!X$100:X$199))</f>
        <v>0</v>
      </c>
      <c r="AA28" s="92">
        <f>IF($D$4="MAP+ADM Waivers",SUMIF('C Report'!$A$100:$A$199,'C Report Grouper'!$D28,'C Report'!Y$100:Y$199)+SUMIF('C Report'!$A$300:$A$399,'C Report Grouper'!$D28,'C Report'!Y$300:Y$399),SUMIF('C Report'!$A$100:$A$199,'C Report Grouper'!$D28,'C Report'!Y$100:Y$199))</f>
        <v>0</v>
      </c>
      <c r="AB28" s="92">
        <f>IF($D$4="MAP+ADM Waivers",SUMIF('C Report'!$A$100:$A$199,'C Report Grouper'!$D28,'C Report'!Z$100:Z$199)+SUMIF('C Report'!$A$300:$A$399,'C Report Grouper'!$D28,'C Report'!Z$300:Z$399),SUMIF('C Report'!$A$100:$A$199,'C Report Grouper'!$D28,'C Report'!Z$100:Z$199))</f>
        <v>0</v>
      </c>
      <c r="AC28" s="92">
        <f>IF($D$4="MAP+ADM Waivers",SUMIF('C Report'!$A$100:$A$199,'C Report Grouper'!$D28,'C Report'!AA$100:AA$199)+SUMIF('C Report'!$A$300:$A$399,'C Report Grouper'!$D28,'C Report'!AA$300:AA$399),SUMIF('C Report'!$A$100:$A$199,'C Report Grouper'!$D28,'C Report'!AA$100:AA$199))</f>
        <v>0</v>
      </c>
      <c r="AD28" s="92">
        <f>IF($D$4="MAP+ADM Waivers",SUMIF('C Report'!$A$100:$A$199,'C Report Grouper'!$D28,'C Report'!AB$100:AB$199)+SUMIF('C Report'!$A$300:$A$399,'C Report Grouper'!$D28,'C Report'!AB$300:AB$399),SUMIF('C Report'!$A$100:$A$199,'C Report Grouper'!$D28,'C Report'!AB$100:AB$199))</f>
        <v>0</v>
      </c>
      <c r="AE28" s="92">
        <f>IF($D$4="MAP+ADM Waivers",SUMIF('C Report'!$A$100:$A$199,'C Report Grouper'!$D28,'C Report'!AC$100:AC$199)+SUMIF('C Report'!$A$300:$A$399,'C Report Grouper'!$D28,'C Report'!AC$300:AC$399),SUMIF('C Report'!$A$100:$A$199,'C Report Grouper'!$D28,'C Report'!AC$100:AC$199))</f>
        <v>0</v>
      </c>
      <c r="AF28" s="92">
        <f>IF($D$4="MAP+ADM Waivers",SUMIF('C Report'!$A$100:$A$199,'C Report Grouper'!$D28,'C Report'!AD$100:AD$199)+SUMIF('C Report'!$A$300:$A$399,'C Report Grouper'!$D28,'C Report'!AD$300:AD$399),SUMIF('C Report'!$A$100:$A$199,'C Report Grouper'!$D28,'C Report'!AD$100:AD$199))</f>
        <v>0</v>
      </c>
      <c r="AG28" s="92">
        <f>IF($D$4="MAP+ADM Waivers",SUMIF('C Report'!$A$100:$A$199,'C Report Grouper'!$D28,'C Report'!AE$100:AE$199)+SUMIF('C Report'!$A$300:$A$399,'C Report Grouper'!$D28,'C Report'!AE$300:AE$399),SUMIF('C Report'!$A$100:$A$199,'C Report Grouper'!$D28,'C Report'!AE$100:AE$199))</f>
        <v>0</v>
      </c>
      <c r="AH28" s="93">
        <f>IF($D$4="MAP+ADM Waivers",SUMIF('C Report'!$A$100:$A$199,'C Report Grouper'!$D28,'C Report'!AF$100:AF$199)+SUMIF('C Report'!$A$300:$A$399,'C Report Grouper'!$D28,'C Report'!AF$300:AF$399),SUMIF('C Report'!$A$100:$A$199,'C Report Grouper'!$D28,'C Report'!AF$100:AF$199))</f>
        <v>0</v>
      </c>
    </row>
    <row r="29" spans="2:34" ht="12.95" hidden="1" customHeight="1" x14ac:dyDescent="0.2">
      <c r="B29" s="21"/>
      <c r="C29" s="50"/>
      <c r="D29" s="263"/>
      <c r="E29" s="91">
        <f>IF($D$4="MAP+ADM Waivers",SUMIF('C Report'!$A$100:$A$199,'C Report Grouper'!$D29,'C Report'!C$100:C$199)+SUMIF('C Report'!$A$300:$A$399,'C Report Grouper'!$D29,'C Report'!C$300:C$399),SUMIF('C Report'!$A$100:$A$199,'C Report Grouper'!$D29,'C Report'!C$100:C$199))</f>
        <v>0</v>
      </c>
      <c r="F29" s="422">
        <f>IF($D$4="MAP+ADM Waivers",SUMIF('C Report'!$A$100:$A$199,'C Report Grouper'!$D29,'C Report'!D$100:D$199)+SUMIF('C Report'!$A$300:$A$399,'C Report Grouper'!$D29,'C Report'!D$300:D$399),SUMIF('C Report'!$A$100:$A$199,'C Report Grouper'!$D29,'C Report'!D$100:D$199))</f>
        <v>0</v>
      </c>
      <c r="G29" s="422">
        <f>IF($D$4="MAP+ADM Waivers",SUMIF('C Report'!$A$100:$A$199,'C Report Grouper'!$D29,'C Report'!E$100:E$199)+SUMIF('C Report'!$A$300:$A$399,'C Report Grouper'!$D29,'C Report'!E$300:E$399),SUMIF('C Report'!$A$100:$A$199,'C Report Grouper'!$D29,'C Report'!E$100:E$199))</f>
        <v>0</v>
      </c>
      <c r="H29" s="422">
        <f>IF($D$4="MAP+ADM Waivers",SUMIF('C Report'!$A$100:$A$199,'C Report Grouper'!$D29,'C Report'!F$100:F$199)+SUMIF('C Report'!$A$300:$A$399,'C Report Grouper'!$D29,'C Report'!F$300:F$399),SUMIF('C Report'!$A$100:$A$199,'C Report Grouper'!$D29,'C Report'!F$100:F$199))</f>
        <v>0</v>
      </c>
      <c r="I29" s="422">
        <f>IF($D$4="MAP+ADM Waivers",SUMIF('C Report'!$A$100:$A$199,'C Report Grouper'!$D29,'C Report'!G$100:G$199)+SUMIF('C Report'!$A$300:$A$399,'C Report Grouper'!$D29,'C Report'!G$300:G$399),SUMIF('C Report'!$A$100:$A$199,'C Report Grouper'!$D29,'C Report'!G$100:G$199))</f>
        <v>0</v>
      </c>
      <c r="J29" s="422">
        <f>IF($D$4="MAP+ADM Waivers",SUMIF('C Report'!$A$100:$A$199,'C Report Grouper'!$D29,'C Report'!H$100:H$199)+SUMIF('C Report'!$A$300:$A$399,'C Report Grouper'!$D29,'C Report'!H$300:H$399),SUMIF('C Report'!$A$100:$A$199,'C Report Grouper'!$D29,'C Report'!H$100:H$199))</f>
        <v>0</v>
      </c>
      <c r="K29" s="422">
        <f>IF($D$4="MAP+ADM Waivers",SUMIF('C Report'!$A$100:$A$199,'C Report Grouper'!$D29,'C Report'!I$100:I$199)+SUMIF('C Report'!$A$300:$A$399,'C Report Grouper'!$D29,'C Report'!I$300:I$399),SUMIF('C Report'!$A$100:$A$199,'C Report Grouper'!$D29,'C Report'!I$100:I$199))</f>
        <v>0</v>
      </c>
      <c r="L29" s="422">
        <f>IF($D$4="MAP+ADM Waivers",SUMIF('C Report'!$A$100:$A$199,'C Report Grouper'!$D29,'C Report'!J$100:J$199)+SUMIF('C Report'!$A$300:$A$399,'C Report Grouper'!$D29,'C Report'!J$300:J$399),SUMIF('C Report'!$A$100:$A$199,'C Report Grouper'!$D29,'C Report'!J$100:J$199))</f>
        <v>0</v>
      </c>
      <c r="M29" s="422">
        <f>IF($D$4="MAP+ADM Waivers",SUMIF('C Report'!$A$100:$A$199,'C Report Grouper'!$D29,'C Report'!K$100:K$199)+SUMIF('C Report'!$A$300:$A$399,'C Report Grouper'!$D29,'C Report'!K$300:K$399),SUMIF('C Report'!$A$100:$A$199,'C Report Grouper'!$D29,'C Report'!K$100:K$199))</f>
        <v>0</v>
      </c>
      <c r="N29" s="422">
        <f>IF($D$4="MAP+ADM Waivers",SUMIF('C Report'!$A$100:$A$199,'C Report Grouper'!$D29,'C Report'!L$100:L$199)+SUMIF('C Report'!$A$300:$A$399,'C Report Grouper'!$D29,'C Report'!L$300:L$399),SUMIF('C Report'!$A$100:$A$199,'C Report Grouper'!$D29,'C Report'!L$100:L$199))</f>
        <v>0</v>
      </c>
      <c r="O29" s="422">
        <f>IF($D$4="MAP+ADM Waivers",SUMIF('C Report'!$A$100:$A$199,'C Report Grouper'!$D29,'C Report'!M$100:M$199)+SUMIF('C Report'!$A$300:$A$399,'C Report Grouper'!$D29,'C Report'!M$300:M$399),SUMIF('C Report'!$A$100:$A$199,'C Report Grouper'!$D29,'C Report'!M$100:M$199))</f>
        <v>0</v>
      </c>
      <c r="P29" s="422">
        <f>IF($D$4="MAP+ADM Waivers",SUMIF('C Report'!$A$100:$A$199,'C Report Grouper'!$D29,'C Report'!N$100:N$199)+SUMIF('C Report'!$A$300:$A$399,'C Report Grouper'!$D29,'C Report'!N$300:N$399),SUMIF('C Report'!$A$100:$A$199,'C Report Grouper'!$D29,'C Report'!N$100:N$199))</f>
        <v>0</v>
      </c>
      <c r="Q29" s="422">
        <f>IF($D$4="MAP+ADM Waivers",SUMIF('C Report'!$A$100:$A$199,'C Report Grouper'!$D29,'C Report'!O$100:O$199)+SUMIF('C Report'!$A$300:$A$399,'C Report Grouper'!$D29,'C Report'!O$300:O$399),SUMIF('C Report'!$A$100:$A$199,'C Report Grouper'!$D29,'C Report'!O$100:O$199))</f>
        <v>0</v>
      </c>
      <c r="R29" s="422">
        <f>IF($D$4="MAP+ADM Waivers",SUMIF('C Report'!$A$100:$A$199,'C Report Grouper'!$D29,'C Report'!P$100:P$199)+SUMIF('C Report'!$A$300:$A$399,'C Report Grouper'!$D29,'C Report'!P$300:P$399),SUMIF('C Report'!$A$100:$A$199,'C Report Grouper'!$D29,'C Report'!P$100:P$199))</f>
        <v>0</v>
      </c>
      <c r="S29" s="422">
        <f>IF($D$4="MAP+ADM Waivers",SUMIF('C Report'!$A$100:$A$199,'C Report Grouper'!$D29,'C Report'!Q$100:Q$199)+SUMIF('C Report'!$A$300:$A$399,'C Report Grouper'!$D29,'C Report'!Q$300:Q$399),SUMIF('C Report'!$A$100:$A$199,'C Report Grouper'!$D29,'C Report'!Q$100:Q$199))</f>
        <v>0</v>
      </c>
      <c r="T29" s="91">
        <f>IF($D$4="MAP+ADM Waivers",SUMIF('C Report'!$A$100:$A$199,'C Report Grouper'!$D29,'C Report'!R$100:R$199)+SUMIF('C Report'!$A$300:$A$399,'C Report Grouper'!$D29,'C Report'!R$300:R$399),SUMIF('C Report'!$A$100:$A$199,'C Report Grouper'!$D29,'C Report'!R$100:R$199))</f>
        <v>0</v>
      </c>
      <c r="U29" s="422">
        <f>IF($D$4="MAP+ADM Waivers",SUMIF('C Report'!$A$100:$A$199,'C Report Grouper'!$D29,'C Report'!S$100:S$199)+SUMIF('C Report'!$A$300:$A$399,'C Report Grouper'!$D29,'C Report'!S$300:S$399),SUMIF('C Report'!$A$100:$A$199,'C Report Grouper'!$D29,'C Report'!S$100:S$199))</f>
        <v>0</v>
      </c>
      <c r="V29" s="422">
        <f>IF($D$4="MAP+ADM Waivers",SUMIF('C Report'!$A$100:$A$199,'C Report Grouper'!$D29,'C Report'!T$100:T$199)+SUMIF('C Report'!$A$300:$A$399,'C Report Grouper'!$D29,'C Report'!T$300:T$399),SUMIF('C Report'!$A$100:$A$199,'C Report Grouper'!$D29,'C Report'!T$100:T$199))</f>
        <v>0</v>
      </c>
      <c r="W29" s="422">
        <f>IF($D$4="MAP+ADM Waivers",SUMIF('C Report'!$A$100:$A$199,'C Report Grouper'!$D29,'C Report'!U$100:U$199)+SUMIF('C Report'!$A$300:$A$399,'C Report Grouper'!$D29,'C Report'!U$300:U$399),SUMIF('C Report'!$A$100:$A$199,'C Report Grouper'!$D29,'C Report'!U$100:U$199))</f>
        <v>0</v>
      </c>
      <c r="X29" s="93">
        <f>IF($D$4="MAP+ADM Waivers",SUMIF('C Report'!$A$100:$A$199,'C Report Grouper'!$D29,'C Report'!V$100:V$199)+SUMIF('C Report'!$A$300:$A$399,'C Report Grouper'!$D29,'C Report'!V$300:V$399),SUMIF('C Report'!$A$100:$A$199,'C Report Grouper'!$D29,'C Report'!V$100:V$199))</f>
        <v>0</v>
      </c>
      <c r="Y29" s="92">
        <f>IF($D$4="MAP+ADM Waivers",SUMIF('C Report'!$A$100:$A$199,'C Report Grouper'!$D29,'C Report'!W$100:W$199)+SUMIF('C Report'!$A$300:$A$399,'C Report Grouper'!$D29,'C Report'!W$300:W$399),SUMIF('C Report'!$A$100:$A$199,'C Report Grouper'!$D29,'C Report'!W$100:W$199))</f>
        <v>0</v>
      </c>
      <c r="Z29" s="92">
        <f>IF($D$4="MAP+ADM Waivers",SUMIF('C Report'!$A$100:$A$199,'C Report Grouper'!$D29,'C Report'!X$100:X$199)+SUMIF('C Report'!$A$300:$A$399,'C Report Grouper'!$D29,'C Report'!X$300:X$399),SUMIF('C Report'!$A$100:$A$199,'C Report Grouper'!$D29,'C Report'!X$100:X$199))</f>
        <v>0</v>
      </c>
      <c r="AA29" s="92">
        <f>IF($D$4="MAP+ADM Waivers",SUMIF('C Report'!$A$100:$A$199,'C Report Grouper'!$D29,'C Report'!Y$100:Y$199)+SUMIF('C Report'!$A$300:$A$399,'C Report Grouper'!$D29,'C Report'!Y$300:Y$399),SUMIF('C Report'!$A$100:$A$199,'C Report Grouper'!$D29,'C Report'!Y$100:Y$199))</f>
        <v>0</v>
      </c>
      <c r="AB29" s="92">
        <f>IF($D$4="MAP+ADM Waivers",SUMIF('C Report'!$A$100:$A$199,'C Report Grouper'!$D29,'C Report'!Z$100:Z$199)+SUMIF('C Report'!$A$300:$A$399,'C Report Grouper'!$D29,'C Report'!Z$300:Z$399),SUMIF('C Report'!$A$100:$A$199,'C Report Grouper'!$D29,'C Report'!Z$100:Z$199))</f>
        <v>0</v>
      </c>
      <c r="AC29" s="92">
        <f>IF($D$4="MAP+ADM Waivers",SUMIF('C Report'!$A$100:$A$199,'C Report Grouper'!$D29,'C Report'!AA$100:AA$199)+SUMIF('C Report'!$A$300:$A$399,'C Report Grouper'!$D29,'C Report'!AA$300:AA$399),SUMIF('C Report'!$A$100:$A$199,'C Report Grouper'!$D29,'C Report'!AA$100:AA$199))</f>
        <v>0</v>
      </c>
      <c r="AD29" s="92">
        <f>IF($D$4="MAP+ADM Waivers",SUMIF('C Report'!$A$100:$A$199,'C Report Grouper'!$D29,'C Report'!AB$100:AB$199)+SUMIF('C Report'!$A$300:$A$399,'C Report Grouper'!$D29,'C Report'!AB$300:AB$399),SUMIF('C Report'!$A$100:$A$199,'C Report Grouper'!$D29,'C Report'!AB$100:AB$199))</f>
        <v>0</v>
      </c>
      <c r="AE29" s="92">
        <f>IF($D$4="MAP+ADM Waivers",SUMIF('C Report'!$A$100:$A$199,'C Report Grouper'!$D29,'C Report'!AC$100:AC$199)+SUMIF('C Report'!$A$300:$A$399,'C Report Grouper'!$D29,'C Report'!AC$300:AC$399),SUMIF('C Report'!$A$100:$A$199,'C Report Grouper'!$D29,'C Report'!AC$100:AC$199))</f>
        <v>0</v>
      </c>
      <c r="AF29" s="92">
        <f>IF($D$4="MAP+ADM Waivers",SUMIF('C Report'!$A$100:$A$199,'C Report Grouper'!$D29,'C Report'!AD$100:AD$199)+SUMIF('C Report'!$A$300:$A$399,'C Report Grouper'!$D29,'C Report'!AD$300:AD$399),SUMIF('C Report'!$A$100:$A$199,'C Report Grouper'!$D29,'C Report'!AD$100:AD$199))</f>
        <v>0</v>
      </c>
      <c r="AG29" s="92">
        <f>IF($D$4="MAP+ADM Waivers",SUMIF('C Report'!$A$100:$A$199,'C Report Grouper'!$D29,'C Report'!AE$100:AE$199)+SUMIF('C Report'!$A$300:$A$399,'C Report Grouper'!$D29,'C Report'!AE$300:AE$399),SUMIF('C Report'!$A$100:$A$199,'C Report Grouper'!$D29,'C Report'!AE$100:AE$199))</f>
        <v>0</v>
      </c>
      <c r="AH29" s="93">
        <f>IF($D$4="MAP+ADM Waivers",SUMIF('C Report'!$A$100:$A$199,'C Report Grouper'!$D29,'C Report'!AF$100:AF$199)+SUMIF('C Report'!$A$300:$A$399,'C Report Grouper'!$D29,'C Report'!AF$300:AF$399),SUMIF('C Report'!$A$100:$A$199,'C Report Grouper'!$D29,'C Report'!AF$100:AF$199))</f>
        <v>0</v>
      </c>
    </row>
    <row r="30" spans="2:34" hidden="1" x14ac:dyDescent="0.2">
      <c r="B30" s="6" t="s">
        <v>43</v>
      </c>
      <c r="C30" s="50"/>
      <c r="D30" s="263"/>
      <c r="E30" s="91">
        <f>IF($D$4="MAP+ADM Waivers",SUMIF('C Report'!$A$100:$A$199,'C Report Grouper'!$D30,'C Report'!C$100:C$199)+SUMIF('C Report'!$A$300:$A$399,'C Report Grouper'!$D30,'C Report'!C$300:C$399),SUMIF('C Report'!$A$100:$A$199,'C Report Grouper'!$D30,'C Report'!C$100:C$199))</f>
        <v>0</v>
      </c>
      <c r="F30" s="422">
        <f>IF($D$4="MAP+ADM Waivers",SUMIF('C Report'!$A$100:$A$199,'C Report Grouper'!$D30,'C Report'!D$100:D$199)+SUMIF('C Report'!$A$300:$A$399,'C Report Grouper'!$D30,'C Report'!D$300:D$399),SUMIF('C Report'!$A$100:$A$199,'C Report Grouper'!$D30,'C Report'!D$100:D$199))</f>
        <v>0</v>
      </c>
      <c r="G30" s="422">
        <f>IF($D$4="MAP+ADM Waivers",SUMIF('C Report'!$A$100:$A$199,'C Report Grouper'!$D30,'C Report'!E$100:E$199)+SUMIF('C Report'!$A$300:$A$399,'C Report Grouper'!$D30,'C Report'!E$300:E$399),SUMIF('C Report'!$A$100:$A$199,'C Report Grouper'!$D30,'C Report'!E$100:E$199))</f>
        <v>0</v>
      </c>
      <c r="H30" s="422">
        <f>IF($D$4="MAP+ADM Waivers",SUMIF('C Report'!$A$100:$A$199,'C Report Grouper'!$D30,'C Report'!F$100:F$199)+SUMIF('C Report'!$A$300:$A$399,'C Report Grouper'!$D30,'C Report'!F$300:F$399),SUMIF('C Report'!$A$100:$A$199,'C Report Grouper'!$D30,'C Report'!F$100:F$199))</f>
        <v>0</v>
      </c>
      <c r="I30" s="422">
        <f>IF($D$4="MAP+ADM Waivers",SUMIF('C Report'!$A$100:$A$199,'C Report Grouper'!$D30,'C Report'!G$100:G$199)+SUMIF('C Report'!$A$300:$A$399,'C Report Grouper'!$D30,'C Report'!G$300:G$399),SUMIF('C Report'!$A$100:$A$199,'C Report Grouper'!$D30,'C Report'!G$100:G$199))</f>
        <v>0</v>
      </c>
      <c r="J30" s="422">
        <f>IF($D$4="MAP+ADM Waivers",SUMIF('C Report'!$A$100:$A$199,'C Report Grouper'!$D30,'C Report'!H$100:H$199)+SUMIF('C Report'!$A$300:$A$399,'C Report Grouper'!$D30,'C Report'!H$300:H$399),SUMIF('C Report'!$A$100:$A$199,'C Report Grouper'!$D30,'C Report'!H$100:H$199))</f>
        <v>0</v>
      </c>
      <c r="K30" s="422">
        <f>IF($D$4="MAP+ADM Waivers",SUMIF('C Report'!$A$100:$A$199,'C Report Grouper'!$D30,'C Report'!I$100:I$199)+SUMIF('C Report'!$A$300:$A$399,'C Report Grouper'!$D30,'C Report'!I$300:I$399),SUMIF('C Report'!$A$100:$A$199,'C Report Grouper'!$D30,'C Report'!I$100:I$199))</f>
        <v>0</v>
      </c>
      <c r="L30" s="422">
        <f>IF($D$4="MAP+ADM Waivers",SUMIF('C Report'!$A$100:$A$199,'C Report Grouper'!$D30,'C Report'!J$100:J$199)+SUMIF('C Report'!$A$300:$A$399,'C Report Grouper'!$D30,'C Report'!J$300:J$399),SUMIF('C Report'!$A$100:$A$199,'C Report Grouper'!$D30,'C Report'!J$100:J$199))</f>
        <v>0</v>
      </c>
      <c r="M30" s="422">
        <f>IF($D$4="MAP+ADM Waivers",SUMIF('C Report'!$A$100:$A$199,'C Report Grouper'!$D30,'C Report'!K$100:K$199)+SUMIF('C Report'!$A$300:$A$399,'C Report Grouper'!$D30,'C Report'!K$300:K$399),SUMIF('C Report'!$A$100:$A$199,'C Report Grouper'!$D30,'C Report'!K$100:K$199))</f>
        <v>0</v>
      </c>
      <c r="N30" s="422">
        <f>IF($D$4="MAP+ADM Waivers",SUMIF('C Report'!$A$100:$A$199,'C Report Grouper'!$D30,'C Report'!L$100:L$199)+SUMIF('C Report'!$A$300:$A$399,'C Report Grouper'!$D30,'C Report'!L$300:L$399),SUMIF('C Report'!$A$100:$A$199,'C Report Grouper'!$D30,'C Report'!L$100:L$199))</f>
        <v>0</v>
      </c>
      <c r="O30" s="422">
        <f>IF($D$4="MAP+ADM Waivers",SUMIF('C Report'!$A$100:$A$199,'C Report Grouper'!$D30,'C Report'!M$100:M$199)+SUMIF('C Report'!$A$300:$A$399,'C Report Grouper'!$D30,'C Report'!M$300:M$399),SUMIF('C Report'!$A$100:$A$199,'C Report Grouper'!$D30,'C Report'!M$100:M$199))</f>
        <v>0</v>
      </c>
      <c r="P30" s="422">
        <f>IF($D$4="MAP+ADM Waivers",SUMIF('C Report'!$A$100:$A$199,'C Report Grouper'!$D30,'C Report'!N$100:N$199)+SUMIF('C Report'!$A$300:$A$399,'C Report Grouper'!$D30,'C Report'!N$300:N$399),SUMIF('C Report'!$A$100:$A$199,'C Report Grouper'!$D30,'C Report'!N$100:N$199))</f>
        <v>0</v>
      </c>
      <c r="Q30" s="422">
        <f>IF($D$4="MAP+ADM Waivers",SUMIF('C Report'!$A$100:$A$199,'C Report Grouper'!$D30,'C Report'!O$100:O$199)+SUMIF('C Report'!$A$300:$A$399,'C Report Grouper'!$D30,'C Report'!O$300:O$399),SUMIF('C Report'!$A$100:$A$199,'C Report Grouper'!$D30,'C Report'!O$100:O$199))</f>
        <v>0</v>
      </c>
      <c r="R30" s="422">
        <f>IF($D$4="MAP+ADM Waivers",SUMIF('C Report'!$A$100:$A$199,'C Report Grouper'!$D30,'C Report'!P$100:P$199)+SUMIF('C Report'!$A$300:$A$399,'C Report Grouper'!$D30,'C Report'!P$300:P$399),SUMIF('C Report'!$A$100:$A$199,'C Report Grouper'!$D30,'C Report'!P$100:P$199))</f>
        <v>0</v>
      </c>
      <c r="S30" s="422">
        <f>IF($D$4="MAP+ADM Waivers",SUMIF('C Report'!$A$100:$A$199,'C Report Grouper'!$D30,'C Report'!Q$100:Q$199)+SUMIF('C Report'!$A$300:$A$399,'C Report Grouper'!$D30,'C Report'!Q$300:Q$399),SUMIF('C Report'!$A$100:$A$199,'C Report Grouper'!$D30,'C Report'!Q$100:Q$199))</f>
        <v>0</v>
      </c>
      <c r="T30" s="91">
        <f>IF($D$4="MAP+ADM Waivers",SUMIF('C Report'!$A$100:$A$199,'C Report Grouper'!$D30,'C Report'!R$100:R$199)+SUMIF('C Report'!$A$300:$A$399,'C Report Grouper'!$D30,'C Report'!R$300:R$399),SUMIF('C Report'!$A$100:$A$199,'C Report Grouper'!$D30,'C Report'!R$100:R$199))</f>
        <v>0</v>
      </c>
      <c r="U30" s="422">
        <f>IF($D$4="MAP+ADM Waivers",SUMIF('C Report'!$A$100:$A$199,'C Report Grouper'!$D30,'C Report'!S$100:S$199)+SUMIF('C Report'!$A$300:$A$399,'C Report Grouper'!$D30,'C Report'!S$300:S$399),SUMIF('C Report'!$A$100:$A$199,'C Report Grouper'!$D30,'C Report'!S$100:S$199))</f>
        <v>0</v>
      </c>
      <c r="V30" s="422">
        <f>IF($D$4="MAP+ADM Waivers",SUMIF('C Report'!$A$100:$A$199,'C Report Grouper'!$D30,'C Report'!T$100:T$199)+SUMIF('C Report'!$A$300:$A$399,'C Report Grouper'!$D30,'C Report'!T$300:T$399),SUMIF('C Report'!$A$100:$A$199,'C Report Grouper'!$D30,'C Report'!T$100:T$199))</f>
        <v>0</v>
      </c>
      <c r="W30" s="422">
        <f>IF($D$4="MAP+ADM Waivers",SUMIF('C Report'!$A$100:$A$199,'C Report Grouper'!$D30,'C Report'!U$100:U$199)+SUMIF('C Report'!$A$300:$A$399,'C Report Grouper'!$D30,'C Report'!U$300:U$399),SUMIF('C Report'!$A$100:$A$199,'C Report Grouper'!$D30,'C Report'!U$100:U$199))</f>
        <v>0</v>
      </c>
      <c r="X30" s="93">
        <f>IF($D$4="MAP+ADM Waivers",SUMIF('C Report'!$A$100:$A$199,'C Report Grouper'!$D30,'C Report'!V$100:V$199)+SUMIF('C Report'!$A$300:$A$399,'C Report Grouper'!$D30,'C Report'!V$300:V$399),SUMIF('C Report'!$A$100:$A$199,'C Report Grouper'!$D30,'C Report'!V$100:V$199))</f>
        <v>0</v>
      </c>
      <c r="Y30" s="92">
        <f>IF($D$4="MAP+ADM Waivers",SUMIF('C Report'!$A$100:$A$199,'C Report Grouper'!$D30,'C Report'!W$100:W$199)+SUMIF('C Report'!$A$300:$A$399,'C Report Grouper'!$D30,'C Report'!W$300:W$399),SUMIF('C Report'!$A$100:$A$199,'C Report Grouper'!$D30,'C Report'!W$100:W$199))</f>
        <v>0</v>
      </c>
      <c r="Z30" s="92">
        <f>IF($D$4="MAP+ADM Waivers",SUMIF('C Report'!$A$100:$A$199,'C Report Grouper'!$D30,'C Report'!X$100:X$199)+SUMIF('C Report'!$A$300:$A$399,'C Report Grouper'!$D30,'C Report'!X$300:X$399),SUMIF('C Report'!$A$100:$A$199,'C Report Grouper'!$D30,'C Report'!X$100:X$199))</f>
        <v>0</v>
      </c>
      <c r="AA30" s="92">
        <f>IF($D$4="MAP+ADM Waivers",SUMIF('C Report'!$A$100:$A$199,'C Report Grouper'!$D30,'C Report'!Y$100:Y$199)+SUMIF('C Report'!$A$300:$A$399,'C Report Grouper'!$D30,'C Report'!Y$300:Y$399),SUMIF('C Report'!$A$100:$A$199,'C Report Grouper'!$D30,'C Report'!Y$100:Y$199))</f>
        <v>0</v>
      </c>
      <c r="AB30" s="92">
        <f>IF($D$4="MAP+ADM Waivers",SUMIF('C Report'!$A$100:$A$199,'C Report Grouper'!$D30,'C Report'!Z$100:Z$199)+SUMIF('C Report'!$A$300:$A$399,'C Report Grouper'!$D30,'C Report'!Z$300:Z$399),SUMIF('C Report'!$A$100:$A$199,'C Report Grouper'!$D30,'C Report'!Z$100:Z$199))</f>
        <v>0</v>
      </c>
      <c r="AC30" s="92">
        <f>IF($D$4="MAP+ADM Waivers",SUMIF('C Report'!$A$100:$A$199,'C Report Grouper'!$D30,'C Report'!AA$100:AA$199)+SUMIF('C Report'!$A$300:$A$399,'C Report Grouper'!$D30,'C Report'!AA$300:AA$399),SUMIF('C Report'!$A$100:$A$199,'C Report Grouper'!$D30,'C Report'!AA$100:AA$199))</f>
        <v>0</v>
      </c>
      <c r="AD30" s="92">
        <f>IF($D$4="MAP+ADM Waivers",SUMIF('C Report'!$A$100:$A$199,'C Report Grouper'!$D30,'C Report'!AB$100:AB$199)+SUMIF('C Report'!$A$300:$A$399,'C Report Grouper'!$D30,'C Report'!AB$300:AB$399),SUMIF('C Report'!$A$100:$A$199,'C Report Grouper'!$D30,'C Report'!AB$100:AB$199))</f>
        <v>0</v>
      </c>
      <c r="AE30" s="92">
        <f>IF($D$4="MAP+ADM Waivers",SUMIF('C Report'!$A$100:$A$199,'C Report Grouper'!$D30,'C Report'!AC$100:AC$199)+SUMIF('C Report'!$A$300:$A$399,'C Report Grouper'!$D30,'C Report'!AC$300:AC$399),SUMIF('C Report'!$A$100:$A$199,'C Report Grouper'!$D30,'C Report'!AC$100:AC$199))</f>
        <v>0</v>
      </c>
      <c r="AF30" s="92">
        <f>IF($D$4="MAP+ADM Waivers",SUMIF('C Report'!$A$100:$A$199,'C Report Grouper'!$D30,'C Report'!AD$100:AD$199)+SUMIF('C Report'!$A$300:$A$399,'C Report Grouper'!$D30,'C Report'!AD$300:AD$399),SUMIF('C Report'!$A$100:$A$199,'C Report Grouper'!$D30,'C Report'!AD$100:AD$199))</f>
        <v>0</v>
      </c>
      <c r="AG30" s="92">
        <f>IF($D$4="MAP+ADM Waivers",SUMIF('C Report'!$A$100:$A$199,'C Report Grouper'!$D30,'C Report'!AE$100:AE$199)+SUMIF('C Report'!$A$300:$A$399,'C Report Grouper'!$D30,'C Report'!AE$300:AE$399),SUMIF('C Report'!$A$100:$A$199,'C Report Grouper'!$D30,'C Report'!AE$100:AE$199))</f>
        <v>0</v>
      </c>
      <c r="AH30" s="93">
        <f>IF($D$4="MAP+ADM Waivers",SUMIF('C Report'!$A$100:$A$199,'C Report Grouper'!$D30,'C Report'!AF$100:AF$199)+SUMIF('C Report'!$A$300:$A$399,'C Report Grouper'!$D30,'C Report'!AF$300:AF$399),SUMIF('C Report'!$A$100:$A$199,'C Report Grouper'!$D30,'C Report'!AF$100:AF$199))</f>
        <v>0</v>
      </c>
    </row>
    <row r="31" spans="2:34" hidden="1" x14ac:dyDescent="0.2">
      <c r="B31" s="21" t="str">
        <f>IFERROR(VLOOKUP(C31,'MEG Def'!$A$45:$B$48,2),"")</f>
        <v/>
      </c>
      <c r="C31" s="50"/>
      <c r="D31" s="263"/>
      <c r="E31" s="91">
        <f>IF($D$4="MAP+ADM Waivers",SUMIF('C Report'!$A$100:$A$199,'C Report Grouper'!$D31,'C Report'!C$100:C$199)+SUMIF('C Report'!$A$300:$A$399,'C Report Grouper'!$D31,'C Report'!C$300:C$399),SUMIF('C Report'!$A$100:$A$199,'C Report Grouper'!$D31,'C Report'!C$100:C$199))</f>
        <v>0</v>
      </c>
      <c r="F31" s="422">
        <f>IF($D$4="MAP+ADM Waivers",SUMIF('C Report'!$A$100:$A$199,'C Report Grouper'!$D31,'C Report'!D$100:D$199)+SUMIF('C Report'!$A$300:$A$399,'C Report Grouper'!$D31,'C Report'!D$300:D$399),SUMIF('C Report'!$A$100:$A$199,'C Report Grouper'!$D31,'C Report'!D$100:D$199))</f>
        <v>0</v>
      </c>
      <c r="G31" s="422">
        <f>IF($D$4="MAP+ADM Waivers",SUMIF('C Report'!$A$100:$A$199,'C Report Grouper'!$D31,'C Report'!E$100:E$199)+SUMIF('C Report'!$A$300:$A$399,'C Report Grouper'!$D31,'C Report'!E$300:E$399),SUMIF('C Report'!$A$100:$A$199,'C Report Grouper'!$D31,'C Report'!E$100:E$199))</f>
        <v>0</v>
      </c>
      <c r="H31" s="422">
        <f>IF($D$4="MAP+ADM Waivers",SUMIF('C Report'!$A$100:$A$199,'C Report Grouper'!$D31,'C Report'!F$100:F$199)+SUMIF('C Report'!$A$300:$A$399,'C Report Grouper'!$D31,'C Report'!F$300:F$399),SUMIF('C Report'!$A$100:$A$199,'C Report Grouper'!$D31,'C Report'!F$100:F$199))</f>
        <v>0</v>
      </c>
      <c r="I31" s="422">
        <f>IF($D$4="MAP+ADM Waivers",SUMIF('C Report'!$A$100:$A$199,'C Report Grouper'!$D31,'C Report'!G$100:G$199)+SUMIF('C Report'!$A$300:$A$399,'C Report Grouper'!$D31,'C Report'!G$300:G$399),SUMIF('C Report'!$A$100:$A$199,'C Report Grouper'!$D31,'C Report'!G$100:G$199))</f>
        <v>0</v>
      </c>
      <c r="J31" s="422">
        <f>IF($D$4="MAP+ADM Waivers",SUMIF('C Report'!$A$100:$A$199,'C Report Grouper'!$D31,'C Report'!H$100:H$199)+SUMIF('C Report'!$A$300:$A$399,'C Report Grouper'!$D31,'C Report'!H$300:H$399),SUMIF('C Report'!$A$100:$A$199,'C Report Grouper'!$D31,'C Report'!H$100:H$199))</f>
        <v>0</v>
      </c>
      <c r="K31" s="422">
        <f>IF($D$4="MAP+ADM Waivers",SUMIF('C Report'!$A$100:$A$199,'C Report Grouper'!$D31,'C Report'!I$100:I$199)+SUMIF('C Report'!$A$300:$A$399,'C Report Grouper'!$D31,'C Report'!I$300:I$399),SUMIF('C Report'!$A$100:$A$199,'C Report Grouper'!$D31,'C Report'!I$100:I$199))</f>
        <v>0</v>
      </c>
      <c r="L31" s="422">
        <f>IF($D$4="MAP+ADM Waivers",SUMIF('C Report'!$A$100:$A$199,'C Report Grouper'!$D31,'C Report'!J$100:J$199)+SUMIF('C Report'!$A$300:$A$399,'C Report Grouper'!$D31,'C Report'!J$300:J$399),SUMIF('C Report'!$A$100:$A$199,'C Report Grouper'!$D31,'C Report'!J$100:J$199))</f>
        <v>0</v>
      </c>
      <c r="M31" s="422">
        <f>IF($D$4="MAP+ADM Waivers",SUMIF('C Report'!$A$100:$A$199,'C Report Grouper'!$D31,'C Report'!K$100:K$199)+SUMIF('C Report'!$A$300:$A$399,'C Report Grouper'!$D31,'C Report'!K$300:K$399),SUMIF('C Report'!$A$100:$A$199,'C Report Grouper'!$D31,'C Report'!K$100:K$199))</f>
        <v>0</v>
      </c>
      <c r="N31" s="422">
        <f>IF($D$4="MAP+ADM Waivers",SUMIF('C Report'!$A$100:$A$199,'C Report Grouper'!$D31,'C Report'!L$100:L$199)+SUMIF('C Report'!$A$300:$A$399,'C Report Grouper'!$D31,'C Report'!L$300:L$399),SUMIF('C Report'!$A$100:$A$199,'C Report Grouper'!$D31,'C Report'!L$100:L$199))</f>
        <v>0</v>
      </c>
      <c r="O31" s="422">
        <f>IF($D$4="MAP+ADM Waivers",SUMIF('C Report'!$A$100:$A$199,'C Report Grouper'!$D31,'C Report'!M$100:M$199)+SUMIF('C Report'!$A$300:$A$399,'C Report Grouper'!$D31,'C Report'!M$300:M$399),SUMIF('C Report'!$A$100:$A$199,'C Report Grouper'!$D31,'C Report'!M$100:M$199))</f>
        <v>0</v>
      </c>
      <c r="P31" s="422">
        <f>IF($D$4="MAP+ADM Waivers",SUMIF('C Report'!$A$100:$A$199,'C Report Grouper'!$D31,'C Report'!N$100:N$199)+SUMIF('C Report'!$A$300:$A$399,'C Report Grouper'!$D31,'C Report'!N$300:N$399),SUMIF('C Report'!$A$100:$A$199,'C Report Grouper'!$D31,'C Report'!N$100:N$199))</f>
        <v>0</v>
      </c>
      <c r="Q31" s="422">
        <f>IF($D$4="MAP+ADM Waivers",SUMIF('C Report'!$A$100:$A$199,'C Report Grouper'!$D31,'C Report'!O$100:O$199)+SUMIF('C Report'!$A$300:$A$399,'C Report Grouper'!$D31,'C Report'!O$300:O$399),SUMIF('C Report'!$A$100:$A$199,'C Report Grouper'!$D31,'C Report'!O$100:O$199))</f>
        <v>0</v>
      </c>
      <c r="R31" s="422">
        <f>IF($D$4="MAP+ADM Waivers",SUMIF('C Report'!$A$100:$A$199,'C Report Grouper'!$D31,'C Report'!P$100:P$199)+SUMIF('C Report'!$A$300:$A$399,'C Report Grouper'!$D31,'C Report'!P$300:P$399),SUMIF('C Report'!$A$100:$A$199,'C Report Grouper'!$D31,'C Report'!P$100:P$199))</f>
        <v>0</v>
      </c>
      <c r="S31" s="422">
        <f>IF($D$4="MAP+ADM Waivers",SUMIF('C Report'!$A$100:$A$199,'C Report Grouper'!$D31,'C Report'!Q$100:Q$199)+SUMIF('C Report'!$A$300:$A$399,'C Report Grouper'!$D31,'C Report'!Q$300:Q$399),SUMIF('C Report'!$A$100:$A$199,'C Report Grouper'!$D31,'C Report'!Q$100:Q$199))</f>
        <v>0</v>
      </c>
      <c r="T31" s="91">
        <f>IF($D$4="MAP+ADM Waivers",SUMIF('C Report'!$A$100:$A$199,'C Report Grouper'!$D31,'C Report'!R$100:R$199)+SUMIF('C Report'!$A$300:$A$399,'C Report Grouper'!$D31,'C Report'!R$300:R$399),SUMIF('C Report'!$A$100:$A$199,'C Report Grouper'!$D31,'C Report'!R$100:R$199))</f>
        <v>0</v>
      </c>
      <c r="U31" s="422">
        <f>IF($D$4="MAP+ADM Waivers",SUMIF('C Report'!$A$100:$A$199,'C Report Grouper'!$D31,'C Report'!S$100:S$199)+SUMIF('C Report'!$A$300:$A$399,'C Report Grouper'!$D31,'C Report'!S$300:S$399),SUMIF('C Report'!$A$100:$A$199,'C Report Grouper'!$D31,'C Report'!S$100:S$199))</f>
        <v>0</v>
      </c>
      <c r="V31" s="422">
        <f>IF($D$4="MAP+ADM Waivers",SUMIF('C Report'!$A$100:$A$199,'C Report Grouper'!$D31,'C Report'!T$100:T$199)+SUMIF('C Report'!$A$300:$A$399,'C Report Grouper'!$D31,'C Report'!T$300:T$399),SUMIF('C Report'!$A$100:$A$199,'C Report Grouper'!$D31,'C Report'!T$100:T$199))</f>
        <v>0</v>
      </c>
      <c r="W31" s="422">
        <f>IF($D$4="MAP+ADM Waivers",SUMIF('C Report'!$A$100:$A$199,'C Report Grouper'!$D31,'C Report'!U$100:U$199)+SUMIF('C Report'!$A$300:$A$399,'C Report Grouper'!$D31,'C Report'!U$300:U$399),SUMIF('C Report'!$A$100:$A$199,'C Report Grouper'!$D31,'C Report'!U$100:U$199))</f>
        <v>0</v>
      </c>
      <c r="X31" s="93">
        <f>IF($D$4="MAP+ADM Waivers",SUMIF('C Report'!$A$100:$A$199,'C Report Grouper'!$D31,'C Report'!V$100:V$199)+SUMIF('C Report'!$A$300:$A$399,'C Report Grouper'!$D31,'C Report'!V$300:V$399),SUMIF('C Report'!$A$100:$A$199,'C Report Grouper'!$D31,'C Report'!V$100:V$199))</f>
        <v>0</v>
      </c>
      <c r="Y31" s="92">
        <f>IF($D$4="MAP+ADM Waivers",SUMIF('C Report'!$A$100:$A$199,'C Report Grouper'!$D31,'C Report'!W$100:W$199)+SUMIF('C Report'!$A$300:$A$399,'C Report Grouper'!$D31,'C Report'!W$300:W$399),SUMIF('C Report'!$A$100:$A$199,'C Report Grouper'!$D31,'C Report'!W$100:W$199))</f>
        <v>0</v>
      </c>
      <c r="Z31" s="92">
        <f>IF($D$4="MAP+ADM Waivers",SUMIF('C Report'!$A$100:$A$199,'C Report Grouper'!$D31,'C Report'!X$100:X$199)+SUMIF('C Report'!$A$300:$A$399,'C Report Grouper'!$D31,'C Report'!X$300:X$399),SUMIF('C Report'!$A$100:$A$199,'C Report Grouper'!$D31,'C Report'!X$100:X$199))</f>
        <v>0</v>
      </c>
      <c r="AA31" s="92">
        <f>IF($D$4="MAP+ADM Waivers",SUMIF('C Report'!$A$100:$A$199,'C Report Grouper'!$D31,'C Report'!Y$100:Y$199)+SUMIF('C Report'!$A$300:$A$399,'C Report Grouper'!$D31,'C Report'!Y$300:Y$399),SUMIF('C Report'!$A$100:$A$199,'C Report Grouper'!$D31,'C Report'!Y$100:Y$199))</f>
        <v>0</v>
      </c>
      <c r="AB31" s="92">
        <f>IF($D$4="MAP+ADM Waivers",SUMIF('C Report'!$A$100:$A$199,'C Report Grouper'!$D31,'C Report'!Z$100:Z$199)+SUMIF('C Report'!$A$300:$A$399,'C Report Grouper'!$D31,'C Report'!Z$300:Z$399),SUMIF('C Report'!$A$100:$A$199,'C Report Grouper'!$D31,'C Report'!Z$100:Z$199))</f>
        <v>0</v>
      </c>
      <c r="AC31" s="92">
        <f>IF($D$4="MAP+ADM Waivers",SUMIF('C Report'!$A$100:$A$199,'C Report Grouper'!$D31,'C Report'!AA$100:AA$199)+SUMIF('C Report'!$A$300:$A$399,'C Report Grouper'!$D31,'C Report'!AA$300:AA$399),SUMIF('C Report'!$A$100:$A$199,'C Report Grouper'!$D31,'C Report'!AA$100:AA$199))</f>
        <v>0</v>
      </c>
      <c r="AD31" s="92">
        <f>IF($D$4="MAP+ADM Waivers",SUMIF('C Report'!$A$100:$A$199,'C Report Grouper'!$D31,'C Report'!AB$100:AB$199)+SUMIF('C Report'!$A$300:$A$399,'C Report Grouper'!$D31,'C Report'!AB$300:AB$399),SUMIF('C Report'!$A$100:$A$199,'C Report Grouper'!$D31,'C Report'!AB$100:AB$199))</f>
        <v>0</v>
      </c>
      <c r="AE31" s="92">
        <f>IF($D$4="MAP+ADM Waivers",SUMIF('C Report'!$A$100:$A$199,'C Report Grouper'!$D31,'C Report'!AC$100:AC$199)+SUMIF('C Report'!$A$300:$A$399,'C Report Grouper'!$D31,'C Report'!AC$300:AC$399),SUMIF('C Report'!$A$100:$A$199,'C Report Grouper'!$D31,'C Report'!AC$100:AC$199))</f>
        <v>0</v>
      </c>
      <c r="AF31" s="92">
        <f>IF($D$4="MAP+ADM Waivers",SUMIF('C Report'!$A$100:$A$199,'C Report Grouper'!$D31,'C Report'!AD$100:AD$199)+SUMIF('C Report'!$A$300:$A$399,'C Report Grouper'!$D31,'C Report'!AD$300:AD$399),SUMIF('C Report'!$A$100:$A$199,'C Report Grouper'!$D31,'C Report'!AD$100:AD$199))</f>
        <v>0</v>
      </c>
      <c r="AG31" s="92">
        <f>IF($D$4="MAP+ADM Waivers",SUMIF('C Report'!$A$100:$A$199,'C Report Grouper'!$D31,'C Report'!AE$100:AE$199)+SUMIF('C Report'!$A$300:$A$399,'C Report Grouper'!$D31,'C Report'!AE$300:AE$399),SUMIF('C Report'!$A$100:$A$199,'C Report Grouper'!$D31,'C Report'!AE$100:AE$199))</f>
        <v>0</v>
      </c>
      <c r="AH31" s="93">
        <f>IF($D$4="MAP+ADM Waivers",SUMIF('C Report'!$A$100:$A$199,'C Report Grouper'!$D31,'C Report'!AF$100:AF$199)+SUMIF('C Report'!$A$300:$A$399,'C Report Grouper'!$D31,'C Report'!AF$300:AF$399),SUMIF('C Report'!$A$100:$A$199,'C Report Grouper'!$D31,'C Report'!AF$100:AF$199))</f>
        <v>0</v>
      </c>
    </row>
    <row r="32" spans="2:34" hidden="1" x14ac:dyDescent="0.2">
      <c r="B32" s="21" t="str">
        <f>IFERROR(VLOOKUP(C32,'MEG Def'!$A$45:$B$48,2),"")</f>
        <v/>
      </c>
      <c r="C32" s="50"/>
      <c r="D32" s="263"/>
      <c r="E32" s="91">
        <f>IF($D$4="MAP+ADM Waivers",SUMIF('C Report'!$A$100:$A$199,'C Report Grouper'!$D32,'C Report'!C$100:C$199)+SUMIF('C Report'!$A$300:$A$399,'C Report Grouper'!$D32,'C Report'!C$300:C$399),SUMIF('C Report'!$A$100:$A$199,'C Report Grouper'!$D32,'C Report'!C$100:C$199))</f>
        <v>0</v>
      </c>
      <c r="F32" s="422">
        <f>IF($D$4="MAP+ADM Waivers",SUMIF('C Report'!$A$100:$A$199,'C Report Grouper'!$D32,'C Report'!D$100:D$199)+SUMIF('C Report'!$A$300:$A$399,'C Report Grouper'!$D32,'C Report'!D$300:D$399),SUMIF('C Report'!$A$100:$A$199,'C Report Grouper'!$D32,'C Report'!D$100:D$199))</f>
        <v>0</v>
      </c>
      <c r="G32" s="422">
        <f>IF($D$4="MAP+ADM Waivers",SUMIF('C Report'!$A$100:$A$199,'C Report Grouper'!$D32,'C Report'!E$100:E$199)+SUMIF('C Report'!$A$300:$A$399,'C Report Grouper'!$D32,'C Report'!E$300:E$399),SUMIF('C Report'!$A$100:$A$199,'C Report Grouper'!$D32,'C Report'!E$100:E$199))</f>
        <v>0</v>
      </c>
      <c r="H32" s="422">
        <f>IF($D$4="MAP+ADM Waivers",SUMIF('C Report'!$A$100:$A$199,'C Report Grouper'!$D32,'C Report'!F$100:F$199)+SUMIF('C Report'!$A$300:$A$399,'C Report Grouper'!$D32,'C Report'!F$300:F$399),SUMIF('C Report'!$A$100:$A$199,'C Report Grouper'!$D32,'C Report'!F$100:F$199))</f>
        <v>0</v>
      </c>
      <c r="I32" s="422">
        <f>IF($D$4="MAP+ADM Waivers",SUMIF('C Report'!$A$100:$A$199,'C Report Grouper'!$D32,'C Report'!G$100:G$199)+SUMIF('C Report'!$A$300:$A$399,'C Report Grouper'!$D32,'C Report'!G$300:G$399),SUMIF('C Report'!$A$100:$A$199,'C Report Grouper'!$D32,'C Report'!G$100:G$199))</f>
        <v>0</v>
      </c>
      <c r="J32" s="422">
        <f>IF($D$4="MAP+ADM Waivers",SUMIF('C Report'!$A$100:$A$199,'C Report Grouper'!$D32,'C Report'!H$100:H$199)+SUMIF('C Report'!$A$300:$A$399,'C Report Grouper'!$D32,'C Report'!H$300:H$399),SUMIF('C Report'!$A$100:$A$199,'C Report Grouper'!$D32,'C Report'!H$100:H$199))</f>
        <v>0</v>
      </c>
      <c r="K32" s="422">
        <f>IF($D$4="MAP+ADM Waivers",SUMIF('C Report'!$A$100:$A$199,'C Report Grouper'!$D32,'C Report'!I$100:I$199)+SUMIF('C Report'!$A$300:$A$399,'C Report Grouper'!$D32,'C Report'!I$300:I$399),SUMIF('C Report'!$A$100:$A$199,'C Report Grouper'!$D32,'C Report'!I$100:I$199))</f>
        <v>0</v>
      </c>
      <c r="L32" s="422">
        <f>IF($D$4="MAP+ADM Waivers",SUMIF('C Report'!$A$100:$A$199,'C Report Grouper'!$D32,'C Report'!J$100:J$199)+SUMIF('C Report'!$A$300:$A$399,'C Report Grouper'!$D32,'C Report'!J$300:J$399),SUMIF('C Report'!$A$100:$A$199,'C Report Grouper'!$D32,'C Report'!J$100:J$199))</f>
        <v>0</v>
      </c>
      <c r="M32" s="422">
        <f>IF($D$4="MAP+ADM Waivers",SUMIF('C Report'!$A$100:$A$199,'C Report Grouper'!$D32,'C Report'!K$100:K$199)+SUMIF('C Report'!$A$300:$A$399,'C Report Grouper'!$D32,'C Report'!K$300:K$399),SUMIF('C Report'!$A$100:$A$199,'C Report Grouper'!$D32,'C Report'!K$100:K$199))</f>
        <v>0</v>
      </c>
      <c r="N32" s="422">
        <f>IF($D$4="MAP+ADM Waivers",SUMIF('C Report'!$A$100:$A$199,'C Report Grouper'!$D32,'C Report'!L$100:L$199)+SUMIF('C Report'!$A$300:$A$399,'C Report Grouper'!$D32,'C Report'!L$300:L$399),SUMIF('C Report'!$A$100:$A$199,'C Report Grouper'!$D32,'C Report'!L$100:L$199))</f>
        <v>0</v>
      </c>
      <c r="O32" s="422">
        <f>IF($D$4="MAP+ADM Waivers",SUMIF('C Report'!$A$100:$A$199,'C Report Grouper'!$D32,'C Report'!M$100:M$199)+SUMIF('C Report'!$A$300:$A$399,'C Report Grouper'!$D32,'C Report'!M$300:M$399),SUMIF('C Report'!$A$100:$A$199,'C Report Grouper'!$D32,'C Report'!M$100:M$199))</f>
        <v>0</v>
      </c>
      <c r="P32" s="422">
        <f>IF($D$4="MAP+ADM Waivers",SUMIF('C Report'!$A$100:$A$199,'C Report Grouper'!$D32,'C Report'!N$100:N$199)+SUMIF('C Report'!$A$300:$A$399,'C Report Grouper'!$D32,'C Report'!N$300:N$399),SUMIF('C Report'!$A$100:$A$199,'C Report Grouper'!$D32,'C Report'!N$100:N$199))</f>
        <v>0</v>
      </c>
      <c r="Q32" s="422">
        <f>IF($D$4="MAP+ADM Waivers",SUMIF('C Report'!$A$100:$A$199,'C Report Grouper'!$D32,'C Report'!O$100:O$199)+SUMIF('C Report'!$A$300:$A$399,'C Report Grouper'!$D32,'C Report'!O$300:O$399),SUMIF('C Report'!$A$100:$A$199,'C Report Grouper'!$D32,'C Report'!O$100:O$199))</f>
        <v>0</v>
      </c>
      <c r="R32" s="422">
        <f>IF($D$4="MAP+ADM Waivers",SUMIF('C Report'!$A$100:$A$199,'C Report Grouper'!$D32,'C Report'!P$100:P$199)+SUMIF('C Report'!$A$300:$A$399,'C Report Grouper'!$D32,'C Report'!P$300:P$399),SUMIF('C Report'!$A$100:$A$199,'C Report Grouper'!$D32,'C Report'!P$100:P$199))</f>
        <v>0</v>
      </c>
      <c r="S32" s="422">
        <f>IF($D$4="MAP+ADM Waivers",SUMIF('C Report'!$A$100:$A$199,'C Report Grouper'!$D32,'C Report'!Q$100:Q$199)+SUMIF('C Report'!$A$300:$A$399,'C Report Grouper'!$D32,'C Report'!Q$300:Q$399),SUMIF('C Report'!$A$100:$A$199,'C Report Grouper'!$D32,'C Report'!Q$100:Q$199))</f>
        <v>0</v>
      </c>
      <c r="T32" s="91">
        <f>IF($D$4="MAP+ADM Waivers",SUMIF('C Report'!$A$100:$A$199,'C Report Grouper'!$D32,'C Report'!R$100:R$199)+SUMIF('C Report'!$A$300:$A$399,'C Report Grouper'!$D32,'C Report'!R$300:R$399),SUMIF('C Report'!$A$100:$A$199,'C Report Grouper'!$D32,'C Report'!R$100:R$199))</f>
        <v>0</v>
      </c>
      <c r="U32" s="422">
        <f>IF($D$4="MAP+ADM Waivers",SUMIF('C Report'!$A$100:$A$199,'C Report Grouper'!$D32,'C Report'!S$100:S$199)+SUMIF('C Report'!$A$300:$A$399,'C Report Grouper'!$D32,'C Report'!S$300:S$399),SUMIF('C Report'!$A$100:$A$199,'C Report Grouper'!$D32,'C Report'!S$100:S$199))</f>
        <v>0</v>
      </c>
      <c r="V32" s="422">
        <f>IF($D$4="MAP+ADM Waivers",SUMIF('C Report'!$A$100:$A$199,'C Report Grouper'!$D32,'C Report'!T$100:T$199)+SUMIF('C Report'!$A$300:$A$399,'C Report Grouper'!$D32,'C Report'!T$300:T$399),SUMIF('C Report'!$A$100:$A$199,'C Report Grouper'!$D32,'C Report'!T$100:T$199))</f>
        <v>0</v>
      </c>
      <c r="W32" s="422">
        <f>IF($D$4="MAP+ADM Waivers",SUMIF('C Report'!$A$100:$A$199,'C Report Grouper'!$D32,'C Report'!U$100:U$199)+SUMIF('C Report'!$A$300:$A$399,'C Report Grouper'!$D32,'C Report'!U$300:U$399),SUMIF('C Report'!$A$100:$A$199,'C Report Grouper'!$D32,'C Report'!U$100:U$199))</f>
        <v>0</v>
      </c>
      <c r="X32" s="93">
        <f>IF($D$4="MAP+ADM Waivers",SUMIF('C Report'!$A$100:$A$199,'C Report Grouper'!$D32,'C Report'!V$100:V$199)+SUMIF('C Report'!$A$300:$A$399,'C Report Grouper'!$D32,'C Report'!V$300:V$399),SUMIF('C Report'!$A$100:$A$199,'C Report Grouper'!$D32,'C Report'!V$100:V$199))</f>
        <v>0</v>
      </c>
      <c r="Y32" s="92">
        <f>IF($D$4="MAP+ADM Waivers",SUMIF('C Report'!$A$100:$A$199,'C Report Grouper'!$D32,'C Report'!W$100:W$199)+SUMIF('C Report'!$A$300:$A$399,'C Report Grouper'!$D32,'C Report'!W$300:W$399),SUMIF('C Report'!$A$100:$A$199,'C Report Grouper'!$D32,'C Report'!W$100:W$199))</f>
        <v>0</v>
      </c>
      <c r="Z32" s="92">
        <f>IF($D$4="MAP+ADM Waivers",SUMIF('C Report'!$A$100:$A$199,'C Report Grouper'!$D32,'C Report'!X$100:X$199)+SUMIF('C Report'!$A$300:$A$399,'C Report Grouper'!$D32,'C Report'!X$300:X$399),SUMIF('C Report'!$A$100:$A$199,'C Report Grouper'!$D32,'C Report'!X$100:X$199))</f>
        <v>0</v>
      </c>
      <c r="AA32" s="92">
        <f>IF($D$4="MAP+ADM Waivers",SUMIF('C Report'!$A$100:$A$199,'C Report Grouper'!$D32,'C Report'!Y$100:Y$199)+SUMIF('C Report'!$A$300:$A$399,'C Report Grouper'!$D32,'C Report'!Y$300:Y$399),SUMIF('C Report'!$A$100:$A$199,'C Report Grouper'!$D32,'C Report'!Y$100:Y$199))</f>
        <v>0</v>
      </c>
      <c r="AB32" s="92">
        <f>IF($D$4="MAP+ADM Waivers",SUMIF('C Report'!$A$100:$A$199,'C Report Grouper'!$D32,'C Report'!Z$100:Z$199)+SUMIF('C Report'!$A$300:$A$399,'C Report Grouper'!$D32,'C Report'!Z$300:Z$399),SUMIF('C Report'!$A$100:$A$199,'C Report Grouper'!$D32,'C Report'!Z$100:Z$199))</f>
        <v>0</v>
      </c>
      <c r="AC32" s="92">
        <f>IF($D$4="MAP+ADM Waivers",SUMIF('C Report'!$A$100:$A$199,'C Report Grouper'!$D32,'C Report'!AA$100:AA$199)+SUMIF('C Report'!$A$300:$A$399,'C Report Grouper'!$D32,'C Report'!AA$300:AA$399),SUMIF('C Report'!$A$100:$A$199,'C Report Grouper'!$D32,'C Report'!AA$100:AA$199))</f>
        <v>0</v>
      </c>
      <c r="AD32" s="92">
        <f>IF($D$4="MAP+ADM Waivers",SUMIF('C Report'!$A$100:$A$199,'C Report Grouper'!$D32,'C Report'!AB$100:AB$199)+SUMIF('C Report'!$A$300:$A$399,'C Report Grouper'!$D32,'C Report'!AB$300:AB$399),SUMIF('C Report'!$A$100:$A$199,'C Report Grouper'!$D32,'C Report'!AB$100:AB$199))</f>
        <v>0</v>
      </c>
      <c r="AE32" s="92">
        <f>IF($D$4="MAP+ADM Waivers",SUMIF('C Report'!$A$100:$A$199,'C Report Grouper'!$D32,'C Report'!AC$100:AC$199)+SUMIF('C Report'!$A$300:$A$399,'C Report Grouper'!$D32,'C Report'!AC$300:AC$399),SUMIF('C Report'!$A$100:$A$199,'C Report Grouper'!$D32,'C Report'!AC$100:AC$199))</f>
        <v>0</v>
      </c>
      <c r="AF32" s="92">
        <f>IF($D$4="MAP+ADM Waivers",SUMIF('C Report'!$A$100:$A$199,'C Report Grouper'!$D32,'C Report'!AD$100:AD$199)+SUMIF('C Report'!$A$300:$A$399,'C Report Grouper'!$D32,'C Report'!AD$300:AD$399),SUMIF('C Report'!$A$100:$A$199,'C Report Grouper'!$D32,'C Report'!AD$100:AD$199))</f>
        <v>0</v>
      </c>
      <c r="AG32" s="92">
        <f>IF($D$4="MAP+ADM Waivers",SUMIF('C Report'!$A$100:$A$199,'C Report Grouper'!$D32,'C Report'!AE$100:AE$199)+SUMIF('C Report'!$A$300:$A$399,'C Report Grouper'!$D32,'C Report'!AE$300:AE$399),SUMIF('C Report'!$A$100:$A$199,'C Report Grouper'!$D32,'C Report'!AE$100:AE$199))</f>
        <v>0</v>
      </c>
      <c r="AH32" s="93">
        <f>IF($D$4="MAP+ADM Waivers",SUMIF('C Report'!$A$100:$A$199,'C Report Grouper'!$D32,'C Report'!AF$100:AF$199)+SUMIF('C Report'!$A$300:$A$399,'C Report Grouper'!$D32,'C Report'!AF$300:AF$399),SUMIF('C Report'!$A$100:$A$199,'C Report Grouper'!$D32,'C Report'!AF$100:AF$199))</f>
        <v>0</v>
      </c>
    </row>
    <row r="33" spans="2:34" hidden="1" x14ac:dyDescent="0.2">
      <c r="B33" s="21" t="str">
        <f>IFERROR(VLOOKUP(C33,'MEG Def'!$A$45:$B$48,2),"")</f>
        <v/>
      </c>
      <c r="C33" s="50"/>
      <c r="D33" s="263"/>
      <c r="E33" s="91">
        <f>IF($D$4="MAP+ADM Waivers",SUMIF('C Report'!$A$100:$A$199,'C Report Grouper'!$D33,'C Report'!C$100:C$199)+SUMIF('C Report'!$A$300:$A$399,'C Report Grouper'!$D33,'C Report'!C$300:C$399),SUMIF('C Report'!$A$100:$A$199,'C Report Grouper'!$D33,'C Report'!C$100:C$199))</f>
        <v>0</v>
      </c>
      <c r="F33" s="422">
        <f>IF($D$4="MAP+ADM Waivers",SUMIF('C Report'!$A$100:$A$199,'C Report Grouper'!$D33,'C Report'!D$100:D$199)+SUMIF('C Report'!$A$300:$A$399,'C Report Grouper'!$D33,'C Report'!D$300:D$399),SUMIF('C Report'!$A$100:$A$199,'C Report Grouper'!$D33,'C Report'!D$100:D$199))</f>
        <v>0</v>
      </c>
      <c r="G33" s="422">
        <f>IF($D$4="MAP+ADM Waivers",SUMIF('C Report'!$A$100:$A$199,'C Report Grouper'!$D33,'C Report'!E$100:E$199)+SUMIF('C Report'!$A$300:$A$399,'C Report Grouper'!$D33,'C Report'!E$300:E$399),SUMIF('C Report'!$A$100:$A$199,'C Report Grouper'!$D33,'C Report'!E$100:E$199))</f>
        <v>0</v>
      </c>
      <c r="H33" s="422">
        <f>IF($D$4="MAP+ADM Waivers",SUMIF('C Report'!$A$100:$A$199,'C Report Grouper'!$D33,'C Report'!F$100:F$199)+SUMIF('C Report'!$A$300:$A$399,'C Report Grouper'!$D33,'C Report'!F$300:F$399),SUMIF('C Report'!$A$100:$A$199,'C Report Grouper'!$D33,'C Report'!F$100:F$199))</f>
        <v>0</v>
      </c>
      <c r="I33" s="422">
        <f>IF($D$4="MAP+ADM Waivers",SUMIF('C Report'!$A$100:$A$199,'C Report Grouper'!$D33,'C Report'!G$100:G$199)+SUMIF('C Report'!$A$300:$A$399,'C Report Grouper'!$D33,'C Report'!G$300:G$399),SUMIF('C Report'!$A$100:$A$199,'C Report Grouper'!$D33,'C Report'!G$100:G$199))</f>
        <v>0</v>
      </c>
      <c r="J33" s="422">
        <f>IF($D$4="MAP+ADM Waivers",SUMIF('C Report'!$A$100:$A$199,'C Report Grouper'!$D33,'C Report'!H$100:H$199)+SUMIF('C Report'!$A$300:$A$399,'C Report Grouper'!$D33,'C Report'!H$300:H$399),SUMIF('C Report'!$A$100:$A$199,'C Report Grouper'!$D33,'C Report'!H$100:H$199))</f>
        <v>0</v>
      </c>
      <c r="K33" s="422">
        <f>IF($D$4="MAP+ADM Waivers",SUMIF('C Report'!$A$100:$A$199,'C Report Grouper'!$D33,'C Report'!I$100:I$199)+SUMIF('C Report'!$A$300:$A$399,'C Report Grouper'!$D33,'C Report'!I$300:I$399),SUMIF('C Report'!$A$100:$A$199,'C Report Grouper'!$D33,'C Report'!I$100:I$199))</f>
        <v>0</v>
      </c>
      <c r="L33" s="422">
        <f>IF($D$4="MAP+ADM Waivers",SUMIF('C Report'!$A$100:$A$199,'C Report Grouper'!$D33,'C Report'!J$100:J$199)+SUMIF('C Report'!$A$300:$A$399,'C Report Grouper'!$D33,'C Report'!J$300:J$399),SUMIF('C Report'!$A$100:$A$199,'C Report Grouper'!$D33,'C Report'!J$100:J$199))</f>
        <v>0</v>
      </c>
      <c r="M33" s="422">
        <f>IF($D$4="MAP+ADM Waivers",SUMIF('C Report'!$A$100:$A$199,'C Report Grouper'!$D33,'C Report'!K$100:K$199)+SUMIF('C Report'!$A$300:$A$399,'C Report Grouper'!$D33,'C Report'!K$300:K$399),SUMIF('C Report'!$A$100:$A$199,'C Report Grouper'!$D33,'C Report'!K$100:K$199))</f>
        <v>0</v>
      </c>
      <c r="N33" s="422">
        <f>IF($D$4="MAP+ADM Waivers",SUMIF('C Report'!$A$100:$A$199,'C Report Grouper'!$D33,'C Report'!L$100:L$199)+SUMIF('C Report'!$A$300:$A$399,'C Report Grouper'!$D33,'C Report'!L$300:L$399),SUMIF('C Report'!$A$100:$A$199,'C Report Grouper'!$D33,'C Report'!L$100:L$199))</f>
        <v>0</v>
      </c>
      <c r="O33" s="422">
        <f>IF($D$4="MAP+ADM Waivers",SUMIF('C Report'!$A$100:$A$199,'C Report Grouper'!$D33,'C Report'!M$100:M$199)+SUMIF('C Report'!$A$300:$A$399,'C Report Grouper'!$D33,'C Report'!M$300:M$399),SUMIF('C Report'!$A$100:$A$199,'C Report Grouper'!$D33,'C Report'!M$100:M$199))</f>
        <v>0</v>
      </c>
      <c r="P33" s="422">
        <f>IF($D$4="MAP+ADM Waivers",SUMIF('C Report'!$A$100:$A$199,'C Report Grouper'!$D33,'C Report'!N$100:N$199)+SUMIF('C Report'!$A$300:$A$399,'C Report Grouper'!$D33,'C Report'!N$300:N$399),SUMIF('C Report'!$A$100:$A$199,'C Report Grouper'!$D33,'C Report'!N$100:N$199))</f>
        <v>0</v>
      </c>
      <c r="Q33" s="422">
        <f>IF($D$4="MAP+ADM Waivers",SUMIF('C Report'!$A$100:$A$199,'C Report Grouper'!$D33,'C Report'!O$100:O$199)+SUMIF('C Report'!$A$300:$A$399,'C Report Grouper'!$D33,'C Report'!O$300:O$399),SUMIF('C Report'!$A$100:$A$199,'C Report Grouper'!$D33,'C Report'!O$100:O$199))</f>
        <v>0</v>
      </c>
      <c r="R33" s="422">
        <f>IF($D$4="MAP+ADM Waivers",SUMIF('C Report'!$A$100:$A$199,'C Report Grouper'!$D33,'C Report'!P$100:P$199)+SUMIF('C Report'!$A$300:$A$399,'C Report Grouper'!$D33,'C Report'!P$300:P$399),SUMIF('C Report'!$A$100:$A$199,'C Report Grouper'!$D33,'C Report'!P$100:P$199))</f>
        <v>0</v>
      </c>
      <c r="S33" s="422">
        <f>IF($D$4="MAP+ADM Waivers",SUMIF('C Report'!$A$100:$A$199,'C Report Grouper'!$D33,'C Report'!Q$100:Q$199)+SUMIF('C Report'!$A$300:$A$399,'C Report Grouper'!$D33,'C Report'!Q$300:Q$399),SUMIF('C Report'!$A$100:$A$199,'C Report Grouper'!$D33,'C Report'!Q$100:Q$199))</f>
        <v>0</v>
      </c>
      <c r="T33" s="91">
        <f>IF($D$4="MAP+ADM Waivers",SUMIF('C Report'!$A$100:$A$199,'C Report Grouper'!$D33,'C Report'!R$100:R$199)+SUMIF('C Report'!$A$300:$A$399,'C Report Grouper'!$D33,'C Report'!R$300:R$399),SUMIF('C Report'!$A$100:$A$199,'C Report Grouper'!$D33,'C Report'!R$100:R$199))</f>
        <v>0</v>
      </c>
      <c r="U33" s="422">
        <f>IF($D$4="MAP+ADM Waivers",SUMIF('C Report'!$A$100:$A$199,'C Report Grouper'!$D33,'C Report'!S$100:S$199)+SUMIF('C Report'!$A$300:$A$399,'C Report Grouper'!$D33,'C Report'!S$300:S$399),SUMIF('C Report'!$A$100:$A$199,'C Report Grouper'!$D33,'C Report'!S$100:S$199))</f>
        <v>0</v>
      </c>
      <c r="V33" s="422">
        <f>IF($D$4="MAP+ADM Waivers",SUMIF('C Report'!$A$100:$A$199,'C Report Grouper'!$D33,'C Report'!T$100:T$199)+SUMIF('C Report'!$A$300:$A$399,'C Report Grouper'!$D33,'C Report'!T$300:T$399),SUMIF('C Report'!$A$100:$A$199,'C Report Grouper'!$D33,'C Report'!T$100:T$199))</f>
        <v>0</v>
      </c>
      <c r="W33" s="422">
        <f>IF($D$4="MAP+ADM Waivers",SUMIF('C Report'!$A$100:$A$199,'C Report Grouper'!$D33,'C Report'!U$100:U$199)+SUMIF('C Report'!$A$300:$A$399,'C Report Grouper'!$D33,'C Report'!U$300:U$399),SUMIF('C Report'!$A$100:$A$199,'C Report Grouper'!$D33,'C Report'!U$100:U$199))</f>
        <v>0</v>
      </c>
      <c r="X33" s="93">
        <f>IF($D$4="MAP+ADM Waivers",SUMIF('C Report'!$A$100:$A$199,'C Report Grouper'!$D33,'C Report'!V$100:V$199)+SUMIF('C Report'!$A$300:$A$399,'C Report Grouper'!$D33,'C Report'!V$300:V$399),SUMIF('C Report'!$A$100:$A$199,'C Report Grouper'!$D33,'C Report'!V$100:V$199))</f>
        <v>0</v>
      </c>
      <c r="Y33" s="92">
        <f>IF($D$4="MAP+ADM Waivers",SUMIF('C Report'!$A$100:$A$199,'C Report Grouper'!$D33,'C Report'!W$100:W$199)+SUMIF('C Report'!$A$300:$A$399,'C Report Grouper'!$D33,'C Report'!W$300:W$399),SUMIF('C Report'!$A$100:$A$199,'C Report Grouper'!$D33,'C Report'!W$100:W$199))</f>
        <v>0</v>
      </c>
      <c r="Z33" s="92">
        <f>IF($D$4="MAP+ADM Waivers",SUMIF('C Report'!$A$100:$A$199,'C Report Grouper'!$D33,'C Report'!X$100:X$199)+SUMIF('C Report'!$A$300:$A$399,'C Report Grouper'!$D33,'C Report'!X$300:X$399),SUMIF('C Report'!$A$100:$A$199,'C Report Grouper'!$D33,'C Report'!X$100:X$199))</f>
        <v>0</v>
      </c>
      <c r="AA33" s="92">
        <f>IF($D$4="MAP+ADM Waivers",SUMIF('C Report'!$A$100:$A$199,'C Report Grouper'!$D33,'C Report'!Y$100:Y$199)+SUMIF('C Report'!$A$300:$A$399,'C Report Grouper'!$D33,'C Report'!Y$300:Y$399),SUMIF('C Report'!$A$100:$A$199,'C Report Grouper'!$D33,'C Report'!Y$100:Y$199))</f>
        <v>0</v>
      </c>
      <c r="AB33" s="92">
        <f>IF($D$4="MAP+ADM Waivers",SUMIF('C Report'!$A$100:$A$199,'C Report Grouper'!$D33,'C Report'!Z$100:Z$199)+SUMIF('C Report'!$A$300:$A$399,'C Report Grouper'!$D33,'C Report'!Z$300:Z$399),SUMIF('C Report'!$A$100:$A$199,'C Report Grouper'!$D33,'C Report'!Z$100:Z$199))</f>
        <v>0</v>
      </c>
      <c r="AC33" s="92">
        <f>IF($D$4="MAP+ADM Waivers",SUMIF('C Report'!$A$100:$A$199,'C Report Grouper'!$D33,'C Report'!AA$100:AA$199)+SUMIF('C Report'!$A$300:$A$399,'C Report Grouper'!$D33,'C Report'!AA$300:AA$399),SUMIF('C Report'!$A$100:$A$199,'C Report Grouper'!$D33,'C Report'!AA$100:AA$199))</f>
        <v>0</v>
      </c>
      <c r="AD33" s="92">
        <f>IF($D$4="MAP+ADM Waivers",SUMIF('C Report'!$A$100:$A$199,'C Report Grouper'!$D33,'C Report'!AB$100:AB$199)+SUMIF('C Report'!$A$300:$A$399,'C Report Grouper'!$D33,'C Report'!AB$300:AB$399),SUMIF('C Report'!$A$100:$A$199,'C Report Grouper'!$D33,'C Report'!AB$100:AB$199))</f>
        <v>0</v>
      </c>
      <c r="AE33" s="92">
        <f>IF($D$4="MAP+ADM Waivers",SUMIF('C Report'!$A$100:$A$199,'C Report Grouper'!$D33,'C Report'!AC$100:AC$199)+SUMIF('C Report'!$A$300:$A$399,'C Report Grouper'!$D33,'C Report'!AC$300:AC$399),SUMIF('C Report'!$A$100:$A$199,'C Report Grouper'!$D33,'C Report'!AC$100:AC$199))</f>
        <v>0</v>
      </c>
      <c r="AF33" s="92">
        <f>IF($D$4="MAP+ADM Waivers",SUMIF('C Report'!$A$100:$A$199,'C Report Grouper'!$D33,'C Report'!AD$100:AD$199)+SUMIF('C Report'!$A$300:$A$399,'C Report Grouper'!$D33,'C Report'!AD$300:AD$399),SUMIF('C Report'!$A$100:$A$199,'C Report Grouper'!$D33,'C Report'!AD$100:AD$199))</f>
        <v>0</v>
      </c>
      <c r="AG33" s="92">
        <f>IF($D$4="MAP+ADM Waivers",SUMIF('C Report'!$A$100:$A$199,'C Report Grouper'!$D33,'C Report'!AE$100:AE$199)+SUMIF('C Report'!$A$300:$A$399,'C Report Grouper'!$D33,'C Report'!AE$300:AE$399),SUMIF('C Report'!$A$100:$A$199,'C Report Grouper'!$D33,'C Report'!AE$100:AE$199))</f>
        <v>0</v>
      </c>
      <c r="AH33" s="93">
        <f>IF($D$4="MAP+ADM Waivers",SUMIF('C Report'!$A$100:$A$199,'C Report Grouper'!$D33,'C Report'!AF$100:AF$199)+SUMIF('C Report'!$A$300:$A$399,'C Report Grouper'!$D33,'C Report'!AF$300:AF$399),SUMIF('C Report'!$A$100:$A$199,'C Report Grouper'!$D33,'C Report'!AF$100:AF$199))</f>
        <v>0</v>
      </c>
    </row>
    <row r="34" spans="2:34" hidden="1" x14ac:dyDescent="0.2">
      <c r="B34" s="23"/>
      <c r="C34" s="50"/>
      <c r="D34" s="263"/>
      <c r="E34" s="91">
        <f>IF($D$4="MAP+ADM Waivers",SUMIF('C Report'!$A$100:$A$199,'C Report Grouper'!$D34,'C Report'!C$100:C$199)+SUMIF('C Report'!$A$300:$A$399,'C Report Grouper'!$D34,'C Report'!C$300:C$399),SUMIF('C Report'!$A$100:$A$199,'C Report Grouper'!$D34,'C Report'!C$100:C$199))</f>
        <v>0</v>
      </c>
      <c r="F34" s="422">
        <f>IF($D$4="MAP+ADM Waivers",SUMIF('C Report'!$A$100:$A$199,'C Report Grouper'!$D34,'C Report'!D$100:D$199)+SUMIF('C Report'!$A$300:$A$399,'C Report Grouper'!$D34,'C Report'!D$300:D$399),SUMIF('C Report'!$A$100:$A$199,'C Report Grouper'!$D34,'C Report'!D$100:D$199))</f>
        <v>0</v>
      </c>
      <c r="G34" s="422">
        <f>IF($D$4="MAP+ADM Waivers",SUMIF('C Report'!$A$100:$A$199,'C Report Grouper'!$D34,'C Report'!E$100:E$199)+SUMIF('C Report'!$A$300:$A$399,'C Report Grouper'!$D34,'C Report'!E$300:E$399),SUMIF('C Report'!$A$100:$A$199,'C Report Grouper'!$D34,'C Report'!E$100:E$199))</f>
        <v>0</v>
      </c>
      <c r="H34" s="422">
        <f>IF($D$4="MAP+ADM Waivers",SUMIF('C Report'!$A$100:$A$199,'C Report Grouper'!$D34,'C Report'!F$100:F$199)+SUMIF('C Report'!$A$300:$A$399,'C Report Grouper'!$D34,'C Report'!F$300:F$399),SUMIF('C Report'!$A$100:$A$199,'C Report Grouper'!$D34,'C Report'!F$100:F$199))</f>
        <v>0</v>
      </c>
      <c r="I34" s="422">
        <f>IF($D$4="MAP+ADM Waivers",SUMIF('C Report'!$A$100:$A$199,'C Report Grouper'!$D34,'C Report'!G$100:G$199)+SUMIF('C Report'!$A$300:$A$399,'C Report Grouper'!$D34,'C Report'!G$300:G$399),SUMIF('C Report'!$A$100:$A$199,'C Report Grouper'!$D34,'C Report'!G$100:G$199))</f>
        <v>0</v>
      </c>
      <c r="J34" s="422">
        <f>IF($D$4="MAP+ADM Waivers",SUMIF('C Report'!$A$100:$A$199,'C Report Grouper'!$D34,'C Report'!H$100:H$199)+SUMIF('C Report'!$A$300:$A$399,'C Report Grouper'!$D34,'C Report'!H$300:H$399),SUMIF('C Report'!$A$100:$A$199,'C Report Grouper'!$D34,'C Report'!H$100:H$199))</f>
        <v>0</v>
      </c>
      <c r="K34" s="422">
        <f>IF($D$4="MAP+ADM Waivers",SUMIF('C Report'!$A$100:$A$199,'C Report Grouper'!$D34,'C Report'!I$100:I$199)+SUMIF('C Report'!$A$300:$A$399,'C Report Grouper'!$D34,'C Report'!I$300:I$399),SUMIF('C Report'!$A$100:$A$199,'C Report Grouper'!$D34,'C Report'!I$100:I$199))</f>
        <v>0</v>
      </c>
      <c r="L34" s="422">
        <f>IF($D$4="MAP+ADM Waivers",SUMIF('C Report'!$A$100:$A$199,'C Report Grouper'!$D34,'C Report'!J$100:J$199)+SUMIF('C Report'!$A$300:$A$399,'C Report Grouper'!$D34,'C Report'!J$300:J$399),SUMIF('C Report'!$A$100:$A$199,'C Report Grouper'!$D34,'C Report'!J$100:J$199))</f>
        <v>0</v>
      </c>
      <c r="M34" s="422">
        <f>IF($D$4="MAP+ADM Waivers",SUMIF('C Report'!$A$100:$A$199,'C Report Grouper'!$D34,'C Report'!K$100:K$199)+SUMIF('C Report'!$A$300:$A$399,'C Report Grouper'!$D34,'C Report'!K$300:K$399),SUMIF('C Report'!$A$100:$A$199,'C Report Grouper'!$D34,'C Report'!K$100:K$199))</f>
        <v>0</v>
      </c>
      <c r="N34" s="422">
        <f>IF($D$4="MAP+ADM Waivers",SUMIF('C Report'!$A$100:$A$199,'C Report Grouper'!$D34,'C Report'!L$100:L$199)+SUMIF('C Report'!$A$300:$A$399,'C Report Grouper'!$D34,'C Report'!L$300:L$399),SUMIF('C Report'!$A$100:$A$199,'C Report Grouper'!$D34,'C Report'!L$100:L$199))</f>
        <v>0</v>
      </c>
      <c r="O34" s="422">
        <f>IF($D$4="MAP+ADM Waivers",SUMIF('C Report'!$A$100:$A$199,'C Report Grouper'!$D34,'C Report'!M$100:M$199)+SUMIF('C Report'!$A$300:$A$399,'C Report Grouper'!$D34,'C Report'!M$300:M$399),SUMIF('C Report'!$A$100:$A$199,'C Report Grouper'!$D34,'C Report'!M$100:M$199))</f>
        <v>0</v>
      </c>
      <c r="P34" s="422">
        <f>IF($D$4="MAP+ADM Waivers",SUMIF('C Report'!$A$100:$A$199,'C Report Grouper'!$D34,'C Report'!N$100:N$199)+SUMIF('C Report'!$A$300:$A$399,'C Report Grouper'!$D34,'C Report'!N$300:N$399),SUMIF('C Report'!$A$100:$A$199,'C Report Grouper'!$D34,'C Report'!N$100:N$199))</f>
        <v>0</v>
      </c>
      <c r="Q34" s="422">
        <f>IF($D$4="MAP+ADM Waivers",SUMIF('C Report'!$A$100:$A$199,'C Report Grouper'!$D34,'C Report'!O$100:O$199)+SUMIF('C Report'!$A$300:$A$399,'C Report Grouper'!$D34,'C Report'!O$300:O$399),SUMIF('C Report'!$A$100:$A$199,'C Report Grouper'!$D34,'C Report'!O$100:O$199))</f>
        <v>0</v>
      </c>
      <c r="R34" s="422">
        <f>IF($D$4="MAP+ADM Waivers",SUMIF('C Report'!$A$100:$A$199,'C Report Grouper'!$D34,'C Report'!P$100:P$199)+SUMIF('C Report'!$A$300:$A$399,'C Report Grouper'!$D34,'C Report'!P$300:P$399),SUMIF('C Report'!$A$100:$A$199,'C Report Grouper'!$D34,'C Report'!P$100:P$199))</f>
        <v>0</v>
      </c>
      <c r="S34" s="422">
        <f>IF($D$4="MAP+ADM Waivers",SUMIF('C Report'!$A$100:$A$199,'C Report Grouper'!$D34,'C Report'!Q$100:Q$199)+SUMIF('C Report'!$A$300:$A$399,'C Report Grouper'!$D34,'C Report'!Q$300:Q$399),SUMIF('C Report'!$A$100:$A$199,'C Report Grouper'!$D34,'C Report'!Q$100:Q$199))</f>
        <v>0</v>
      </c>
      <c r="T34" s="91">
        <f>IF($D$4="MAP+ADM Waivers",SUMIF('C Report'!$A$100:$A$199,'C Report Grouper'!$D34,'C Report'!R$100:R$199)+SUMIF('C Report'!$A$300:$A$399,'C Report Grouper'!$D34,'C Report'!R$300:R$399),SUMIF('C Report'!$A$100:$A$199,'C Report Grouper'!$D34,'C Report'!R$100:R$199))</f>
        <v>0</v>
      </c>
      <c r="U34" s="422">
        <f>IF($D$4="MAP+ADM Waivers",SUMIF('C Report'!$A$100:$A$199,'C Report Grouper'!$D34,'C Report'!S$100:S$199)+SUMIF('C Report'!$A$300:$A$399,'C Report Grouper'!$D34,'C Report'!S$300:S$399),SUMIF('C Report'!$A$100:$A$199,'C Report Grouper'!$D34,'C Report'!S$100:S$199))</f>
        <v>0</v>
      </c>
      <c r="V34" s="422">
        <f>IF($D$4="MAP+ADM Waivers",SUMIF('C Report'!$A$100:$A$199,'C Report Grouper'!$D34,'C Report'!T$100:T$199)+SUMIF('C Report'!$A$300:$A$399,'C Report Grouper'!$D34,'C Report'!T$300:T$399),SUMIF('C Report'!$A$100:$A$199,'C Report Grouper'!$D34,'C Report'!T$100:T$199))</f>
        <v>0</v>
      </c>
      <c r="W34" s="422">
        <f>IF($D$4="MAP+ADM Waivers",SUMIF('C Report'!$A$100:$A$199,'C Report Grouper'!$D34,'C Report'!U$100:U$199)+SUMIF('C Report'!$A$300:$A$399,'C Report Grouper'!$D34,'C Report'!U$300:U$399),SUMIF('C Report'!$A$100:$A$199,'C Report Grouper'!$D34,'C Report'!U$100:U$199))</f>
        <v>0</v>
      </c>
      <c r="X34" s="93">
        <f>IF($D$4="MAP+ADM Waivers",SUMIF('C Report'!$A$100:$A$199,'C Report Grouper'!$D34,'C Report'!V$100:V$199)+SUMIF('C Report'!$A$300:$A$399,'C Report Grouper'!$D34,'C Report'!V$300:V$399),SUMIF('C Report'!$A$100:$A$199,'C Report Grouper'!$D34,'C Report'!V$100:V$199))</f>
        <v>0</v>
      </c>
      <c r="Y34" s="92">
        <f>IF($D$4="MAP+ADM Waivers",SUMIF('C Report'!$A$100:$A$199,'C Report Grouper'!$D34,'C Report'!W$100:W$199)+SUMIF('C Report'!$A$300:$A$399,'C Report Grouper'!$D34,'C Report'!W$300:W$399),SUMIF('C Report'!$A$100:$A$199,'C Report Grouper'!$D34,'C Report'!W$100:W$199))</f>
        <v>0</v>
      </c>
      <c r="Z34" s="92">
        <f>IF($D$4="MAP+ADM Waivers",SUMIF('C Report'!$A$100:$A$199,'C Report Grouper'!$D34,'C Report'!X$100:X$199)+SUMIF('C Report'!$A$300:$A$399,'C Report Grouper'!$D34,'C Report'!X$300:X$399),SUMIF('C Report'!$A$100:$A$199,'C Report Grouper'!$D34,'C Report'!X$100:X$199))</f>
        <v>0</v>
      </c>
      <c r="AA34" s="92">
        <f>IF($D$4="MAP+ADM Waivers",SUMIF('C Report'!$A$100:$A$199,'C Report Grouper'!$D34,'C Report'!Y$100:Y$199)+SUMIF('C Report'!$A$300:$A$399,'C Report Grouper'!$D34,'C Report'!Y$300:Y$399),SUMIF('C Report'!$A$100:$A$199,'C Report Grouper'!$D34,'C Report'!Y$100:Y$199))</f>
        <v>0</v>
      </c>
      <c r="AB34" s="92">
        <f>IF($D$4="MAP+ADM Waivers",SUMIF('C Report'!$A$100:$A$199,'C Report Grouper'!$D34,'C Report'!Z$100:Z$199)+SUMIF('C Report'!$A$300:$A$399,'C Report Grouper'!$D34,'C Report'!Z$300:Z$399),SUMIF('C Report'!$A$100:$A$199,'C Report Grouper'!$D34,'C Report'!Z$100:Z$199))</f>
        <v>0</v>
      </c>
      <c r="AC34" s="92">
        <f>IF($D$4="MAP+ADM Waivers",SUMIF('C Report'!$A$100:$A$199,'C Report Grouper'!$D34,'C Report'!AA$100:AA$199)+SUMIF('C Report'!$A$300:$A$399,'C Report Grouper'!$D34,'C Report'!AA$300:AA$399),SUMIF('C Report'!$A$100:$A$199,'C Report Grouper'!$D34,'C Report'!AA$100:AA$199))</f>
        <v>0</v>
      </c>
      <c r="AD34" s="92">
        <f>IF($D$4="MAP+ADM Waivers",SUMIF('C Report'!$A$100:$A$199,'C Report Grouper'!$D34,'C Report'!AB$100:AB$199)+SUMIF('C Report'!$A$300:$A$399,'C Report Grouper'!$D34,'C Report'!AB$300:AB$399),SUMIF('C Report'!$A$100:$A$199,'C Report Grouper'!$D34,'C Report'!AB$100:AB$199))</f>
        <v>0</v>
      </c>
      <c r="AE34" s="92">
        <f>IF($D$4="MAP+ADM Waivers",SUMIF('C Report'!$A$100:$A$199,'C Report Grouper'!$D34,'C Report'!AC$100:AC$199)+SUMIF('C Report'!$A$300:$A$399,'C Report Grouper'!$D34,'C Report'!AC$300:AC$399),SUMIF('C Report'!$A$100:$A$199,'C Report Grouper'!$D34,'C Report'!AC$100:AC$199))</f>
        <v>0</v>
      </c>
      <c r="AF34" s="92">
        <f>IF($D$4="MAP+ADM Waivers",SUMIF('C Report'!$A$100:$A$199,'C Report Grouper'!$D34,'C Report'!AD$100:AD$199)+SUMIF('C Report'!$A$300:$A$399,'C Report Grouper'!$D34,'C Report'!AD$300:AD$399),SUMIF('C Report'!$A$100:$A$199,'C Report Grouper'!$D34,'C Report'!AD$100:AD$199))</f>
        <v>0</v>
      </c>
      <c r="AG34" s="92">
        <f>IF($D$4="MAP+ADM Waivers",SUMIF('C Report'!$A$100:$A$199,'C Report Grouper'!$D34,'C Report'!AE$100:AE$199)+SUMIF('C Report'!$A$300:$A$399,'C Report Grouper'!$D34,'C Report'!AE$300:AE$399),SUMIF('C Report'!$A$100:$A$199,'C Report Grouper'!$D34,'C Report'!AE$100:AE$199))</f>
        <v>0</v>
      </c>
      <c r="AH34" s="93">
        <f>IF($D$4="MAP+ADM Waivers",SUMIF('C Report'!$A$100:$A$199,'C Report Grouper'!$D34,'C Report'!AF$100:AF$199)+SUMIF('C Report'!$A$300:$A$399,'C Report Grouper'!$D34,'C Report'!AF$300:AF$399),SUMIF('C Report'!$A$100:$A$199,'C Report Grouper'!$D34,'C Report'!AF$100:AF$199))</f>
        <v>0</v>
      </c>
    </row>
    <row r="35" spans="2:34" hidden="1" x14ac:dyDescent="0.2">
      <c r="B35" s="6" t="s">
        <v>42</v>
      </c>
      <c r="C35" s="50"/>
      <c r="D35" s="263"/>
      <c r="E35" s="91">
        <f>IF($D$4="MAP+ADM Waivers",SUMIF('C Report'!$A$100:$A$199,'C Report Grouper'!$D35,'C Report'!C$100:C$199)+SUMIF('C Report'!$A$300:$A$399,'C Report Grouper'!$D35,'C Report'!C$300:C$399),SUMIF('C Report'!$A$100:$A$199,'C Report Grouper'!$D35,'C Report'!C$100:C$199))</f>
        <v>0</v>
      </c>
      <c r="F35" s="422">
        <f>IF($D$4="MAP+ADM Waivers",SUMIF('C Report'!$A$100:$A$199,'C Report Grouper'!$D35,'C Report'!D$100:D$199)+SUMIF('C Report'!$A$300:$A$399,'C Report Grouper'!$D35,'C Report'!D$300:D$399),SUMIF('C Report'!$A$100:$A$199,'C Report Grouper'!$D35,'C Report'!D$100:D$199))</f>
        <v>0</v>
      </c>
      <c r="G35" s="422">
        <f>IF($D$4="MAP+ADM Waivers",SUMIF('C Report'!$A$100:$A$199,'C Report Grouper'!$D35,'C Report'!E$100:E$199)+SUMIF('C Report'!$A$300:$A$399,'C Report Grouper'!$D35,'C Report'!E$300:E$399),SUMIF('C Report'!$A$100:$A$199,'C Report Grouper'!$D35,'C Report'!E$100:E$199))</f>
        <v>0</v>
      </c>
      <c r="H35" s="422">
        <f>IF($D$4="MAP+ADM Waivers",SUMIF('C Report'!$A$100:$A$199,'C Report Grouper'!$D35,'C Report'!F$100:F$199)+SUMIF('C Report'!$A$300:$A$399,'C Report Grouper'!$D35,'C Report'!F$300:F$399),SUMIF('C Report'!$A$100:$A$199,'C Report Grouper'!$D35,'C Report'!F$100:F$199))</f>
        <v>0</v>
      </c>
      <c r="I35" s="422">
        <f>IF($D$4="MAP+ADM Waivers",SUMIF('C Report'!$A$100:$A$199,'C Report Grouper'!$D35,'C Report'!G$100:G$199)+SUMIF('C Report'!$A$300:$A$399,'C Report Grouper'!$D35,'C Report'!G$300:G$399),SUMIF('C Report'!$A$100:$A$199,'C Report Grouper'!$D35,'C Report'!G$100:G$199))</f>
        <v>0</v>
      </c>
      <c r="J35" s="422">
        <f>IF($D$4="MAP+ADM Waivers",SUMIF('C Report'!$A$100:$A$199,'C Report Grouper'!$D35,'C Report'!H$100:H$199)+SUMIF('C Report'!$A$300:$A$399,'C Report Grouper'!$D35,'C Report'!H$300:H$399),SUMIF('C Report'!$A$100:$A$199,'C Report Grouper'!$D35,'C Report'!H$100:H$199))</f>
        <v>0</v>
      </c>
      <c r="K35" s="422">
        <f>IF($D$4="MAP+ADM Waivers",SUMIF('C Report'!$A$100:$A$199,'C Report Grouper'!$D35,'C Report'!I$100:I$199)+SUMIF('C Report'!$A$300:$A$399,'C Report Grouper'!$D35,'C Report'!I$300:I$399),SUMIF('C Report'!$A$100:$A$199,'C Report Grouper'!$D35,'C Report'!I$100:I$199))</f>
        <v>0</v>
      </c>
      <c r="L35" s="422">
        <f>IF($D$4="MAP+ADM Waivers",SUMIF('C Report'!$A$100:$A$199,'C Report Grouper'!$D35,'C Report'!J$100:J$199)+SUMIF('C Report'!$A$300:$A$399,'C Report Grouper'!$D35,'C Report'!J$300:J$399),SUMIF('C Report'!$A$100:$A$199,'C Report Grouper'!$D35,'C Report'!J$100:J$199))</f>
        <v>0</v>
      </c>
      <c r="M35" s="422">
        <f>IF($D$4="MAP+ADM Waivers",SUMIF('C Report'!$A$100:$A$199,'C Report Grouper'!$D35,'C Report'!K$100:K$199)+SUMIF('C Report'!$A$300:$A$399,'C Report Grouper'!$D35,'C Report'!K$300:K$399),SUMIF('C Report'!$A$100:$A$199,'C Report Grouper'!$D35,'C Report'!K$100:K$199))</f>
        <v>0</v>
      </c>
      <c r="N35" s="422">
        <f>IF($D$4="MAP+ADM Waivers",SUMIF('C Report'!$A$100:$A$199,'C Report Grouper'!$D35,'C Report'!L$100:L$199)+SUMIF('C Report'!$A$300:$A$399,'C Report Grouper'!$D35,'C Report'!L$300:L$399),SUMIF('C Report'!$A$100:$A$199,'C Report Grouper'!$D35,'C Report'!L$100:L$199))</f>
        <v>0</v>
      </c>
      <c r="O35" s="422">
        <f>IF($D$4="MAP+ADM Waivers",SUMIF('C Report'!$A$100:$A$199,'C Report Grouper'!$D35,'C Report'!M$100:M$199)+SUMIF('C Report'!$A$300:$A$399,'C Report Grouper'!$D35,'C Report'!M$300:M$399),SUMIF('C Report'!$A$100:$A$199,'C Report Grouper'!$D35,'C Report'!M$100:M$199))</f>
        <v>0</v>
      </c>
      <c r="P35" s="422">
        <f>IF($D$4="MAP+ADM Waivers",SUMIF('C Report'!$A$100:$A$199,'C Report Grouper'!$D35,'C Report'!N$100:N$199)+SUMIF('C Report'!$A$300:$A$399,'C Report Grouper'!$D35,'C Report'!N$300:N$399),SUMIF('C Report'!$A$100:$A$199,'C Report Grouper'!$D35,'C Report'!N$100:N$199))</f>
        <v>0</v>
      </c>
      <c r="Q35" s="422">
        <f>IF($D$4="MAP+ADM Waivers",SUMIF('C Report'!$A$100:$A$199,'C Report Grouper'!$D35,'C Report'!O$100:O$199)+SUMIF('C Report'!$A$300:$A$399,'C Report Grouper'!$D35,'C Report'!O$300:O$399),SUMIF('C Report'!$A$100:$A$199,'C Report Grouper'!$D35,'C Report'!O$100:O$199))</f>
        <v>0</v>
      </c>
      <c r="R35" s="422">
        <f>IF($D$4="MAP+ADM Waivers",SUMIF('C Report'!$A$100:$A$199,'C Report Grouper'!$D35,'C Report'!P$100:P$199)+SUMIF('C Report'!$A$300:$A$399,'C Report Grouper'!$D35,'C Report'!P$300:P$399),SUMIF('C Report'!$A$100:$A$199,'C Report Grouper'!$D35,'C Report'!P$100:P$199))</f>
        <v>0</v>
      </c>
      <c r="S35" s="422">
        <f>IF($D$4="MAP+ADM Waivers",SUMIF('C Report'!$A$100:$A$199,'C Report Grouper'!$D35,'C Report'!Q$100:Q$199)+SUMIF('C Report'!$A$300:$A$399,'C Report Grouper'!$D35,'C Report'!Q$300:Q$399),SUMIF('C Report'!$A$100:$A$199,'C Report Grouper'!$D35,'C Report'!Q$100:Q$199))</f>
        <v>0</v>
      </c>
      <c r="T35" s="91">
        <f>IF($D$4="MAP+ADM Waivers",SUMIF('C Report'!$A$100:$A$199,'C Report Grouper'!$D35,'C Report'!R$100:R$199)+SUMIF('C Report'!$A$300:$A$399,'C Report Grouper'!$D35,'C Report'!R$300:R$399),SUMIF('C Report'!$A$100:$A$199,'C Report Grouper'!$D35,'C Report'!R$100:R$199))</f>
        <v>0</v>
      </c>
      <c r="U35" s="422">
        <f>IF($D$4="MAP+ADM Waivers",SUMIF('C Report'!$A$100:$A$199,'C Report Grouper'!$D35,'C Report'!S$100:S$199)+SUMIF('C Report'!$A$300:$A$399,'C Report Grouper'!$D35,'C Report'!S$300:S$399),SUMIF('C Report'!$A$100:$A$199,'C Report Grouper'!$D35,'C Report'!S$100:S$199))</f>
        <v>0</v>
      </c>
      <c r="V35" s="422">
        <f>IF($D$4="MAP+ADM Waivers",SUMIF('C Report'!$A$100:$A$199,'C Report Grouper'!$D35,'C Report'!T$100:T$199)+SUMIF('C Report'!$A$300:$A$399,'C Report Grouper'!$D35,'C Report'!T$300:T$399),SUMIF('C Report'!$A$100:$A$199,'C Report Grouper'!$D35,'C Report'!T$100:T$199))</f>
        <v>0</v>
      </c>
      <c r="W35" s="422">
        <f>IF($D$4="MAP+ADM Waivers",SUMIF('C Report'!$A$100:$A$199,'C Report Grouper'!$D35,'C Report'!U$100:U$199)+SUMIF('C Report'!$A$300:$A$399,'C Report Grouper'!$D35,'C Report'!U$300:U$399),SUMIF('C Report'!$A$100:$A$199,'C Report Grouper'!$D35,'C Report'!U$100:U$199))</f>
        <v>0</v>
      </c>
      <c r="X35" s="93">
        <f>IF($D$4="MAP+ADM Waivers",SUMIF('C Report'!$A$100:$A$199,'C Report Grouper'!$D35,'C Report'!V$100:V$199)+SUMIF('C Report'!$A$300:$A$399,'C Report Grouper'!$D35,'C Report'!V$300:V$399),SUMIF('C Report'!$A$100:$A$199,'C Report Grouper'!$D35,'C Report'!V$100:V$199))</f>
        <v>0</v>
      </c>
      <c r="Y35" s="92">
        <f>IF($D$4="MAP+ADM Waivers",SUMIF('C Report'!$A$100:$A$199,'C Report Grouper'!$D35,'C Report'!W$100:W$199)+SUMIF('C Report'!$A$300:$A$399,'C Report Grouper'!$D35,'C Report'!W$300:W$399),SUMIF('C Report'!$A$100:$A$199,'C Report Grouper'!$D35,'C Report'!W$100:W$199))</f>
        <v>0</v>
      </c>
      <c r="Z35" s="92">
        <f>IF($D$4="MAP+ADM Waivers",SUMIF('C Report'!$A$100:$A$199,'C Report Grouper'!$D35,'C Report'!X$100:X$199)+SUMIF('C Report'!$A$300:$A$399,'C Report Grouper'!$D35,'C Report'!X$300:X$399),SUMIF('C Report'!$A$100:$A$199,'C Report Grouper'!$D35,'C Report'!X$100:X$199))</f>
        <v>0</v>
      </c>
      <c r="AA35" s="92">
        <f>IF($D$4="MAP+ADM Waivers",SUMIF('C Report'!$A$100:$A$199,'C Report Grouper'!$D35,'C Report'!Y$100:Y$199)+SUMIF('C Report'!$A$300:$A$399,'C Report Grouper'!$D35,'C Report'!Y$300:Y$399),SUMIF('C Report'!$A$100:$A$199,'C Report Grouper'!$D35,'C Report'!Y$100:Y$199))</f>
        <v>0</v>
      </c>
      <c r="AB35" s="92">
        <f>IF($D$4="MAP+ADM Waivers",SUMIF('C Report'!$A$100:$A$199,'C Report Grouper'!$D35,'C Report'!Z$100:Z$199)+SUMIF('C Report'!$A$300:$A$399,'C Report Grouper'!$D35,'C Report'!Z$300:Z$399),SUMIF('C Report'!$A$100:$A$199,'C Report Grouper'!$D35,'C Report'!Z$100:Z$199))</f>
        <v>0</v>
      </c>
      <c r="AC35" s="92">
        <f>IF($D$4="MAP+ADM Waivers",SUMIF('C Report'!$A$100:$A$199,'C Report Grouper'!$D35,'C Report'!AA$100:AA$199)+SUMIF('C Report'!$A$300:$A$399,'C Report Grouper'!$D35,'C Report'!AA$300:AA$399),SUMIF('C Report'!$A$100:$A$199,'C Report Grouper'!$D35,'C Report'!AA$100:AA$199))</f>
        <v>0</v>
      </c>
      <c r="AD35" s="92">
        <f>IF($D$4="MAP+ADM Waivers",SUMIF('C Report'!$A$100:$A$199,'C Report Grouper'!$D35,'C Report'!AB$100:AB$199)+SUMIF('C Report'!$A$300:$A$399,'C Report Grouper'!$D35,'C Report'!AB$300:AB$399),SUMIF('C Report'!$A$100:$A$199,'C Report Grouper'!$D35,'C Report'!AB$100:AB$199))</f>
        <v>0</v>
      </c>
      <c r="AE35" s="92">
        <f>IF($D$4="MAP+ADM Waivers",SUMIF('C Report'!$A$100:$A$199,'C Report Grouper'!$D35,'C Report'!AC$100:AC$199)+SUMIF('C Report'!$A$300:$A$399,'C Report Grouper'!$D35,'C Report'!AC$300:AC$399),SUMIF('C Report'!$A$100:$A$199,'C Report Grouper'!$D35,'C Report'!AC$100:AC$199))</f>
        <v>0</v>
      </c>
      <c r="AF35" s="92">
        <f>IF($D$4="MAP+ADM Waivers",SUMIF('C Report'!$A$100:$A$199,'C Report Grouper'!$D35,'C Report'!AD$100:AD$199)+SUMIF('C Report'!$A$300:$A$399,'C Report Grouper'!$D35,'C Report'!AD$300:AD$399),SUMIF('C Report'!$A$100:$A$199,'C Report Grouper'!$D35,'C Report'!AD$100:AD$199))</f>
        <v>0</v>
      </c>
      <c r="AG35" s="92">
        <f>IF($D$4="MAP+ADM Waivers",SUMIF('C Report'!$A$100:$A$199,'C Report Grouper'!$D35,'C Report'!AE$100:AE$199)+SUMIF('C Report'!$A$300:$A$399,'C Report Grouper'!$D35,'C Report'!AE$300:AE$399),SUMIF('C Report'!$A$100:$A$199,'C Report Grouper'!$D35,'C Report'!AE$100:AE$199))</f>
        <v>0</v>
      </c>
      <c r="AH35" s="93">
        <f>IF($D$4="MAP+ADM Waivers",SUMIF('C Report'!$A$100:$A$199,'C Report Grouper'!$D35,'C Report'!AF$100:AF$199)+SUMIF('C Report'!$A$300:$A$399,'C Report Grouper'!$D35,'C Report'!AF$300:AF$399),SUMIF('C Report'!$A$100:$A$199,'C Report Grouper'!$D35,'C Report'!AF$100:AF$199))</f>
        <v>0</v>
      </c>
    </row>
    <row r="36" spans="2:34" s="14" customFormat="1" hidden="1" x14ac:dyDescent="0.2">
      <c r="B36" s="21" t="str">
        <f>IFERROR(VLOOKUP(C36,'MEG Def'!$A$50:$B$53,2),"")</f>
        <v/>
      </c>
      <c r="C36" s="50"/>
      <c r="D36" s="263"/>
      <c r="E36" s="91">
        <f>IF($D$4="MAP+ADM Waivers",SUMIF('C Report'!$A$100:$A$199,'C Report Grouper'!$D36,'C Report'!C$100:C$199)+SUMIF('C Report'!$A$300:$A$399,'C Report Grouper'!$D36,'C Report'!C$300:C$399),SUMIF('C Report'!$A$100:$A$199,'C Report Grouper'!$D36,'C Report'!C$100:C$199))</f>
        <v>0</v>
      </c>
      <c r="F36" s="422">
        <f>IF($D$4="MAP+ADM Waivers",SUMIF('C Report'!$A$100:$A$199,'C Report Grouper'!$D36,'C Report'!D$100:D$199)+SUMIF('C Report'!$A$300:$A$399,'C Report Grouper'!$D36,'C Report'!D$300:D$399),SUMIF('C Report'!$A$100:$A$199,'C Report Grouper'!$D36,'C Report'!D$100:D$199))</f>
        <v>0</v>
      </c>
      <c r="G36" s="422">
        <f>IF($D$4="MAP+ADM Waivers",SUMIF('C Report'!$A$100:$A$199,'C Report Grouper'!$D36,'C Report'!E$100:E$199)+SUMIF('C Report'!$A$300:$A$399,'C Report Grouper'!$D36,'C Report'!E$300:E$399),SUMIF('C Report'!$A$100:$A$199,'C Report Grouper'!$D36,'C Report'!E$100:E$199))</f>
        <v>0</v>
      </c>
      <c r="H36" s="422">
        <f>IF($D$4="MAP+ADM Waivers",SUMIF('C Report'!$A$100:$A$199,'C Report Grouper'!$D36,'C Report'!F$100:F$199)+SUMIF('C Report'!$A$300:$A$399,'C Report Grouper'!$D36,'C Report'!F$300:F$399),SUMIF('C Report'!$A$100:$A$199,'C Report Grouper'!$D36,'C Report'!F$100:F$199))</f>
        <v>0</v>
      </c>
      <c r="I36" s="422">
        <f>IF($D$4="MAP+ADM Waivers",SUMIF('C Report'!$A$100:$A$199,'C Report Grouper'!$D36,'C Report'!G$100:G$199)+SUMIF('C Report'!$A$300:$A$399,'C Report Grouper'!$D36,'C Report'!G$300:G$399),SUMIF('C Report'!$A$100:$A$199,'C Report Grouper'!$D36,'C Report'!G$100:G$199))</f>
        <v>0</v>
      </c>
      <c r="J36" s="422">
        <f>IF($D$4="MAP+ADM Waivers",SUMIF('C Report'!$A$100:$A$199,'C Report Grouper'!$D36,'C Report'!H$100:H$199)+SUMIF('C Report'!$A$300:$A$399,'C Report Grouper'!$D36,'C Report'!H$300:H$399),SUMIF('C Report'!$A$100:$A$199,'C Report Grouper'!$D36,'C Report'!H$100:H$199))</f>
        <v>0</v>
      </c>
      <c r="K36" s="422">
        <f>IF($D$4="MAP+ADM Waivers",SUMIF('C Report'!$A$100:$A$199,'C Report Grouper'!$D36,'C Report'!I$100:I$199)+SUMIF('C Report'!$A$300:$A$399,'C Report Grouper'!$D36,'C Report'!I$300:I$399),SUMIF('C Report'!$A$100:$A$199,'C Report Grouper'!$D36,'C Report'!I$100:I$199))</f>
        <v>0</v>
      </c>
      <c r="L36" s="422">
        <f>IF($D$4="MAP+ADM Waivers",SUMIF('C Report'!$A$100:$A$199,'C Report Grouper'!$D36,'C Report'!J$100:J$199)+SUMIF('C Report'!$A$300:$A$399,'C Report Grouper'!$D36,'C Report'!J$300:J$399),SUMIF('C Report'!$A$100:$A$199,'C Report Grouper'!$D36,'C Report'!J$100:J$199))</f>
        <v>0</v>
      </c>
      <c r="M36" s="422">
        <f>IF($D$4="MAP+ADM Waivers",SUMIF('C Report'!$A$100:$A$199,'C Report Grouper'!$D36,'C Report'!K$100:K$199)+SUMIF('C Report'!$A$300:$A$399,'C Report Grouper'!$D36,'C Report'!K$300:K$399),SUMIF('C Report'!$A$100:$A$199,'C Report Grouper'!$D36,'C Report'!K$100:K$199))</f>
        <v>0</v>
      </c>
      <c r="N36" s="422">
        <f>IF($D$4="MAP+ADM Waivers",SUMIF('C Report'!$A$100:$A$199,'C Report Grouper'!$D36,'C Report'!L$100:L$199)+SUMIF('C Report'!$A$300:$A$399,'C Report Grouper'!$D36,'C Report'!L$300:L$399),SUMIF('C Report'!$A$100:$A$199,'C Report Grouper'!$D36,'C Report'!L$100:L$199))</f>
        <v>0</v>
      </c>
      <c r="O36" s="422">
        <f>IF($D$4="MAP+ADM Waivers",SUMIF('C Report'!$A$100:$A$199,'C Report Grouper'!$D36,'C Report'!M$100:M$199)+SUMIF('C Report'!$A$300:$A$399,'C Report Grouper'!$D36,'C Report'!M$300:M$399),SUMIF('C Report'!$A$100:$A$199,'C Report Grouper'!$D36,'C Report'!M$100:M$199))</f>
        <v>0</v>
      </c>
      <c r="P36" s="422">
        <f>IF($D$4="MAP+ADM Waivers",SUMIF('C Report'!$A$100:$A$199,'C Report Grouper'!$D36,'C Report'!N$100:N$199)+SUMIF('C Report'!$A$300:$A$399,'C Report Grouper'!$D36,'C Report'!N$300:N$399),SUMIF('C Report'!$A$100:$A$199,'C Report Grouper'!$D36,'C Report'!N$100:N$199))</f>
        <v>0</v>
      </c>
      <c r="Q36" s="422">
        <f>IF($D$4="MAP+ADM Waivers",SUMIF('C Report'!$A$100:$A$199,'C Report Grouper'!$D36,'C Report'!O$100:O$199)+SUMIF('C Report'!$A$300:$A$399,'C Report Grouper'!$D36,'C Report'!O$300:O$399),SUMIF('C Report'!$A$100:$A$199,'C Report Grouper'!$D36,'C Report'!O$100:O$199))</f>
        <v>0</v>
      </c>
      <c r="R36" s="422">
        <f>IF($D$4="MAP+ADM Waivers",SUMIF('C Report'!$A$100:$A$199,'C Report Grouper'!$D36,'C Report'!P$100:P$199)+SUMIF('C Report'!$A$300:$A$399,'C Report Grouper'!$D36,'C Report'!P$300:P$399),SUMIF('C Report'!$A$100:$A$199,'C Report Grouper'!$D36,'C Report'!P$100:P$199))</f>
        <v>0</v>
      </c>
      <c r="S36" s="422">
        <f>IF($D$4="MAP+ADM Waivers",SUMIF('C Report'!$A$100:$A$199,'C Report Grouper'!$D36,'C Report'!Q$100:Q$199)+SUMIF('C Report'!$A$300:$A$399,'C Report Grouper'!$D36,'C Report'!Q$300:Q$399),SUMIF('C Report'!$A$100:$A$199,'C Report Grouper'!$D36,'C Report'!Q$100:Q$199))</f>
        <v>0</v>
      </c>
      <c r="T36" s="91">
        <f>IF($D$4="MAP+ADM Waivers",SUMIF('C Report'!$A$100:$A$199,'C Report Grouper'!$D36,'C Report'!R$100:R$199)+SUMIF('C Report'!$A$300:$A$399,'C Report Grouper'!$D36,'C Report'!R$300:R$399),SUMIF('C Report'!$A$100:$A$199,'C Report Grouper'!$D36,'C Report'!R$100:R$199))</f>
        <v>0</v>
      </c>
      <c r="U36" s="422">
        <f>IF($D$4="MAP+ADM Waivers",SUMIF('C Report'!$A$100:$A$199,'C Report Grouper'!$D36,'C Report'!S$100:S$199)+SUMIF('C Report'!$A$300:$A$399,'C Report Grouper'!$D36,'C Report'!S$300:S$399),SUMIF('C Report'!$A$100:$A$199,'C Report Grouper'!$D36,'C Report'!S$100:S$199))</f>
        <v>0</v>
      </c>
      <c r="V36" s="422">
        <f>IF($D$4="MAP+ADM Waivers",SUMIF('C Report'!$A$100:$A$199,'C Report Grouper'!$D36,'C Report'!T$100:T$199)+SUMIF('C Report'!$A$300:$A$399,'C Report Grouper'!$D36,'C Report'!T$300:T$399),SUMIF('C Report'!$A$100:$A$199,'C Report Grouper'!$D36,'C Report'!T$100:T$199))</f>
        <v>0</v>
      </c>
      <c r="W36" s="422">
        <f>IF($D$4="MAP+ADM Waivers",SUMIF('C Report'!$A$100:$A$199,'C Report Grouper'!$D36,'C Report'!U$100:U$199)+SUMIF('C Report'!$A$300:$A$399,'C Report Grouper'!$D36,'C Report'!U$300:U$399),SUMIF('C Report'!$A$100:$A$199,'C Report Grouper'!$D36,'C Report'!U$100:U$199))</f>
        <v>0</v>
      </c>
      <c r="X36" s="93">
        <f>IF($D$4="MAP+ADM Waivers",SUMIF('C Report'!$A$100:$A$199,'C Report Grouper'!$D36,'C Report'!V$100:V$199)+SUMIF('C Report'!$A$300:$A$399,'C Report Grouper'!$D36,'C Report'!V$300:V$399),SUMIF('C Report'!$A$100:$A$199,'C Report Grouper'!$D36,'C Report'!V$100:V$199))</f>
        <v>0</v>
      </c>
      <c r="Y36" s="92">
        <f>IF($D$4="MAP+ADM Waivers",SUMIF('C Report'!$A$100:$A$199,'C Report Grouper'!$D36,'C Report'!W$100:W$199)+SUMIF('C Report'!$A$300:$A$399,'C Report Grouper'!$D36,'C Report'!W$300:W$399),SUMIF('C Report'!$A$100:$A$199,'C Report Grouper'!$D36,'C Report'!W$100:W$199))</f>
        <v>0</v>
      </c>
      <c r="Z36" s="92">
        <f>IF($D$4="MAP+ADM Waivers",SUMIF('C Report'!$A$100:$A$199,'C Report Grouper'!$D36,'C Report'!X$100:X$199)+SUMIF('C Report'!$A$300:$A$399,'C Report Grouper'!$D36,'C Report'!X$300:X$399),SUMIF('C Report'!$A$100:$A$199,'C Report Grouper'!$D36,'C Report'!X$100:X$199))</f>
        <v>0</v>
      </c>
      <c r="AA36" s="92">
        <f>IF($D$4="MAP+ADM Waivers",SUMIF('C Report'!$A$100:$A$199,'C Report Grouper'!$D36,'C Report'!Y$100:Y$199)+SUMIF('C Report'!$A$300:$A$399,'C Report Grouper'!$D36,'C Report'!Y$300:Y$399),SUMIF('C Report'!$A$100:$A$199,'C Report Grouper'!$D36,'C Report'!Y$100:Y$199))</f>
        <v>0</v>
      </c>
      <c r="AB36" s="92">
        <f>IF($D$4="MAP+ADM Waivers",SUMIF('C Report'!$A$100:$A$199,'C Report Grouper'!$D36,'C Report'!Z$100:Z$199)+SUMIF('C Report'!$A$300:$A$399,'C Report Grouper'!$D36,'C Report'!Z$300:Z$399),SUMIF('C Report'!$A$100:$A$199,'C Report Grouper'!$D36,'C Report'!Z$100:Z$199))</f>
        <v>0</v>
      </c>
      <c r="AC36" s="92">
        <f>IF($D$4="MAP+ADM Waivers",SUMIF('C Report'!$A$100:$A$199,'C Report Grouper'!$D36,'C Report'!AA$100:AA$199)+SUMIF('C Report'!$A$300:$A$399,'C Report Grouper'!$D36,'C Report'!AA$300:AA$399),SUMIF('C Report'!$A$100:$A$199,'C Report Grouper'!$D36,'C Report'!AA$100:AA$199))</f>
        <v>0</v>
      </c>
      <c r="AD36" s="92">
        <f>IF($D$4="MAP+ADM Waivers",SUMIF('C Report'!$A$100:$A$199,'C Report Grouper'!$D36,'C Report'!AB$100:AB$199)+SUMIF('C Report'!$A$300:$A$399,'C Report Grouper'!$D36,'C Report'!AB$300:AB$399),SUMIF('C Report'!$A$100:$A$199,'C Report Grouper'!$D36,'C Report'!AB$100:AB$199))</f>
        <v>0</v>
      </c>
      <c r="AE36" s="92">
        <f>IF($D$4="MAP+ADM Waivers",SUMIF('C Report'!$A$100:$A$199,'C Report Grouper'!$D36,'C Report'!AC$100:AC$199)+SUMIF('C Report'!$A$300:$A$399,'C Report Grouper'!$D36,'C Report'!AC$300:AC$399),SUMIF('C Report'!$A$100:$A$199,'C Report Grouper'!$D36,'C Report'!AC$100:AC$199))</f>
        <v>0</v>
      </c>
      <c r="AF36" s="92">
        <f>IF($D$4="MAP+ADM Waivers",SUMIF('C Report'!$A$100:$A$199,'C Report Grouper'!$D36,'C Report'!AD$100:AD$199)+SUMIF('C Report'!$A$300:$A$399,'C Report Grouper'!$D36,'C Report'!AD$300:AD$399),SUMIF('C Report'!$A$100:$A$199,'C Report Grouper'!$D36,'C Report'!AD$100:AD$199))</f>
        <v>0</v>
      </c>
      <c r="AG36" s="92">
        <f>IF($D$4="MAP+ADM Waivers",SUMIF('C Report'!$A$100:$A$199,'C Report Grouper'!$D36,'C Report'!AE$100:AE$199)+SUMIF('C Report'!$A$300:$A$399,'C Report Grouper'!$D36,'C Report'!AE$300:AE$399),SUMIF('C Report'!$A$100:$A$199,'C Report Grouper'!$D36,'C Report'!AE$100:AE$199))</f>
        <v>0</v>
      </c>
      <c r="AH36" s="93">
        <f>IF($D$4="MAP+ADM Waivers",SUMIF('C Report'!$A$100:$A$199,'C Report Grouper'!$D36,'C Report'!AF$100:AF$199)+SUMIF('C Report'!$A$300:$A$399,'C Report Grouper'!$D36,'C Report'!AF$300:AF$399),SUMIF('C Report'!$A$100:$A$199,'C Report Grouper'!$D36,'C Report'!AF$100:AF$199))</f>
        <v>0</v>
      </c>
    </row>
    <row r="37" spans="2:34" s="14" customFormat="1" hidden="1" x14ac:dyDescent="0.2">
      <c r="B37" s="21" t="str">
        <f>IFERROR(VLOOKUP(C37,'MEG Def'!$A$50:$B$53,2),"")</f>
        <v/>
      </c>
      <c r="C37" s="50"/>
      <c r="D37" s="263"/>
      <c r="E37" s="91">
        <f>IF($D$4="MAP+ADM Waivers",SUMIF('C Report'!$A$100:$A$199,'C Report Grouper'!$D37,'C Report'!C$100:C$199)+SUMIF('C Report'!$A$300:$A$399,'C Report Grouper'!$D37,'C Report'!C$300:C$399),SUMIF('C Report'!$A$100:$A$199,'C Report Grouper'!$D37,'C Report'!C$100:C$199))</f>
        <v>0</v>
      </c>
      <c r="F37" s="422">
        <f>IF($D$4="MAP+ADM Waivers",SUMIF('C Report'!$A$100:$A$199,'C Report Grouper'!$D37,'C Report'!D$100:D$199)+SUMIF('C Report'!$A$300:$A$399,'C Report Grouper'!$D37,'C Report'!D$300:D$399),SUMIF('C Report'!$A$100:$A$199,'C Report Grouper'!$D37,'C Report'!D$100:D$199))</f>
        <v>0</v>
      </c>
      <c r="G37" s="422">
        <f>IF($D$4="MAP+ADM Waivers",SUMIF('C Report'!$A$100:$A$199,'C Report Grouper'!$D37,'C Report'!E$100:E$199)+SUMIF('C Report'!$A$300:$A$399,'C Report Grouper'!$D37,'C Report'!E$300:E$399),SUMIF('C Report'!$A$100:$A$199,'C Report Grouper'!$D37,'C Report'!E$100:E$199))</f>
        <v>0</v>
      </c>
      <c r="H37" s="422">
        <f>IF($D$4="MAP+ADM Waivers",SUMIF('C Report'!$A$100:$A$199,'C Report Grouper'!$D37,'C Report'!F$100:F$199)+SUMIF('C Report'!$A$300:$A$399,'C Report Grouper'!$D37,'C Report'!F$300:F$399),SUMIF('C Report'!$A$100:$A$199,'C Report Grouper'!$D37,'C Report'!F$100:F$199))</f>
        <v>0</v>
      </c>
      <c r="I37" s="422">
        <f>IF($D$4="MAP+ADM Waivers",SUMIF('C Report'!$A$100:$A$199,'C Report Grouper'!$D37,'C Report'!G$100:G$199)+SUMIF('C Report'!$A$300:$A$399,'C Report Grouper'!$D37,'C Report'!G$300:G$399),SUMIF('C Report'!$A$100:$A$199,'C Report Grouper'!$D37,'C Report'!G$100:G$199))</f>
        <v>0</v>
      </c>
      <c r="J37" s="422">
        <f>IF($D$4="MAP+ADM Waivers",SUMIF('C Report'!$A$100:$A$199,'C Report Grouper'!$D37,'C Report'!H$100:H$199)+SUMIF('C Report'!$A$300:$A$399,'C Report Grouper'!$D37,'C Report'!H$300:H$399),SUMIF('C Report'!$A$100:$A$199,'C Report Grouper'!$D37,'C Report'!H$100:H$199))</f>
        <v>0</v>
      </c>
      <c r="K37" s="422">
        <f>IF($D$4="MAP+ADM Waivers",SUMIF('C Report'!$A$100:$A$199,'C Report Grouper'!$D37,'C Report'!I$100:I$199)+SUMIF('C Report'!$A$300:$A$399,'C Report Grouper'!$D37,'C Report'!I$300:I$399),SUMIF('C Report'!$A$100:$A$199,'C Report Grouper'!$D37,'C Report'!I$100:I$199))</f>
        <v>0</v>
      </c>
      <c r="L37" s="422">
        <f>IF($D$4="MAP+ADM Waivers",SUMIF('C Report'!$A$100:$A$199,'C Report Grouper'!$D37,'C Report'!J$100:J$199)+SUMIF('C Report'!$A$300:$A$399,'C Report Grouper'!$D37,'C Report'!J$300:J$399),SUMIF('C Report'!$A$100:$A$199,'C Report Grouper'!$D37,'C Report'!J$100:J$199))</f>
        <v>0</v>
      </c>
      <c r="M37" s="422">
        <f>IF($D$4="MAP+ADM Waivers",SUMIF('C Report'!$A$100:$A$199,'C Report Grouper'!$D37,'C Report'!K$100:K$199)+SUMIF('C Report'!$A$300:$A$399,'C Report Grouper'!$D37,'C Report'!K$300:K$399),SUMIF('C Report'!$A$100:$A$199,'C Report Grouper'!$D37,'C Report'!K$100:K$199))</f>
        <v>0</v>
      </c>
      <c r="N37" s="422">
        <f>IF($D$4="MAP+ADM Waivers",SUMIF('C Report'!$A$100:$A$199,'C Report Grouper'!$D37,'C Report'!L$100:L$199)+SUMIF('C Report'!$A$300:$A$399,'C Report Grouper'!$D37,'C Report'!L$300:L$399),SUMIF('C Report'!$A$100:$A$199,'C Report Grouper'!$D37,'C Report'!L$100:L$199))</f>
        <v>0</v>
      </c>
      <c r="O37" s="422">
        <f>IF($D$4="MAP+ADM Waivers",SUMIF('C Report'!$A$100:$A$199,'C Report Grouper'!$D37,'C Report'!M$100:M$199)+SUMIF('C Report'!$A$300:$A$399,'C Report Grouper'!$D37,'C Report'!M$300:M$399),SUMIF('C Report'!$A$100:$A$199,'C Report Grouper'!$D37,'C Report'!M$100:M$199))</f>
        <v>0</v>
      </c>
      <c r="P37" s="422">
        <f>IF($D$4="MAP+ADM Waivers",SUMIF('C Report'!$A$100:$A$199,'C Report Grouper'!$D37,'C Report'!N$100:N$199)+SUMIF('C Report'!$A$300:$A$399,'C Report Grouper'!$D37,'C Report'!N$300:N$399),SUMIF('C Report'!$A$100:$A$199,'C Report Grouper'!$D37,'C Report'!N$100:N$199))</f>
        <v>0</v>
      </c>
      <c r="Q37" s="422">
        <f>IF($D$4="MAP+ADM Waivers",SUMIF('C Report'!$A$100:$A$199,'C Report Grouper'!$D37,'C Report'!O$100:O$199)+SUMIF('C Report'!$A$300:$A$399,'C Report Grouper'!$D37,'C Report'!O$300:O$399),SUMIF('C Report'!$A$100:$A$199,'C Report Grouper'!$D37,'C Report'!O$100:O$199))</f>
        <v>0</v>
      </c>
      <c r="R37" s="422">
        <f>IF($D$4="MAP+ADM Waivers",SUMIF('C Report'!$A$100:$A$199,'C Report Grouper'!$D37,'C Report'!P$100:P$199)+SUMIF('C Report'!$A$300:$A$399,'C Report Grouper'!$D37,'C Report'!P$300:P$399),SUMIF('C Report'!$A$100:$A$199,'C Report Grouper'!$D37,'C Report'!P$100:P$199))</f>
        <v>0</v>
      </c>
      <c r="S37" s="422">
        <f>IF($D$4="MAP+ADM Waivers",SUMIF('C Report'!$A$100:$A$199,'C Report Grouper'!$D37,'C Report'!Q$100:Q$199)+SUMIF('C Report'!$A$300:$A$399,'C Report Grouper'!$D37,'C Report'!Q$300:Q$399),SUMIF('C Report'!$A$100:$A$199,'C Report Grouper'!$D37,'C Report'!Q$100:Q$199))</f>
        <v>0</v>
      </c>
      <c r="T37" s="91">
        <f>IF($D$4="MAP+ADM Waivers",SUMIF('C Report'!$A$100:$A$199,'C Report Grouper'!$D37,'C Report'!R$100:R$199)+SUMIF('C Report'!$A$300:$A$399,'C Report Grouper'!$D37,'C Report'!R$300:R$399),SUMIF('C Report'!$A$100:$A$199,'C Report Grouper'!$D37,'C Report'!R$100:R$199))</f>
        <v>0</v>
      </c>
      <c r="U37" s="422">
        <f>IF($D$4="MAP+ADM Waivers",SUMIF('C Report'!$A$100:$A$199,'C Report Grouper'!$D37,'C Report'!S$100:S$199)+SUMIF('C Report'!$A$300:$A$399,'C Report Grouper'!$D37,'C Report'!S$300:S$399),SUMIF('C Report'!$A$100:$A$199,'C Report Grouper'!$D37,'C Report'!S$100:S$199))</f>
        <v>0</v>
      </c>
      <c r="V37" s="422">
        <f>IF($D$4="MAP+ADM Waivers",SUMIF('C Report'!$A$100:$A$199,'C Report Grouper'!$D37,'C Report'!T$100:T$199)+SUMIF('C Report'!$A$300:$A$399,'C Report Grouper'!$D37,'C Report'!T$300:T$399),SUMIF('C Report'!$A$100:$A$199,'C Report Grouper'!$D37,'C Report'!T$100:T$199))</f>
        <v>0</v>
      </c>
      <c r="W37" s="422">
        <f>IF($D$4="MAP+ADM Waivers",SUMIF('C Report'!$A$100:$A$199,'C Report Grouper'!$D37,'C Report'!U$100:U$199)+SUMIF('C Report'!$A$300:$A$399,'C Report Grouper'!$D37,'C Report'!U$300:U$399),SUMIF('C Report'!$A$100:$A$199,'C Report Grouper'!$D37,'C Report'!U$100:U$199))</f>
        <v>0</v>
      </c>
      <c r="X37" s="93">
        <f>IF($D$4="MAP+ADM Waivers",SUMIF('C Report'!$A$100:$A$199,'C Report Grouper'!$D37,'C Report'!V$100:V$199)+SUMIF('C Report'!$A$300:$A$399,'C Report Grouper'!$D37,'C Report'!V$300:V$399),SUMIF('C Report'!$A$100:$A$199,'C Report Grouper'!$D37,'C Report'!V$100:V$199))</f>
        <v>0</v>
      </c>
      <c r="Y37" s="92">
        <f>IF($D$4="MAP+ADM Waivers",SUMIF('C Report'!$A$100:$A$199,'C Report Grouper'!$D37,'C Report'!W$100:W$199)+SUMIF('C Report'!$A$300:$A$399,'C Report Grouper'!$D37,'C Report'!W$300:W$399),SUMIF('C Report'!$A$100:$A$199,'C Report Grouper'!$D37,'C Report'!W$100:W$199))</f>
        <v>0</v>
      </c>
      <c r="Z37" s="92">
        <f>IF($D$4="MAP+ADM Waivers",SUMIF('C Report'!$A$100:$A$199,'C Report Grouper'!$D37,'C Report'!X$100:X$199)+SUMIF('C Report'!$A$300:$A$399,'C Report Grouper'!$D37,'C Report'!X$300:X$399),SUMIF('C Report'!$A$100:$A$199,'C Report Grouper'!$D37,'C Report'!X$100:X$199))</f>
        <v>0</v>
      </c>
      <c r="AA37" s="92">
        <f>IF($D$4="MAP+ADM Waivers",SUMIF('C Report'!$A$100:$A$199,'C Report Grouper'!$D37,'C Report'!Y$100:Y$199)+SUMIF('C Report'!$A$300:$A$399,'C Report Grouper'!$D37,'C Report'!Y$300:Y$399),SUMIF('C Report'!$A$100:$A$199,'C Report Grouper'!$D37,'C Report'!Y$100:Y$199))</f>
        <v>0</v>
      </c>
      <c r="AB37" s="92">
        <f>IF($D$4="MAP+ADM Waivers",SUMIF('C Report'!$A$100:$A$199,'C Report Grouper'!$D37,'C Report'!Z$100:Z$199)+SUMIF('C Report'!$A$300:$A$399,'C Report Grouper'!$D37,'C Report'!Z$300:Z$399),SUMIF('C Report'!$A$100:$A$199,'C Report Grouper'!$D37,'C Report'!Z$100:Z$199))</f>
        <v>0</v>
      </c>
      <c r="AC37" s="92">
        <f>IF($D$4="MAP+ADM Waivers",SUMIF('C Report'!$A$100:$A$199,'C Report Grouper'!$D37,'C Report'!AA$100:AA$199)+SUMIF('C Report'!$A$300:$A$399,'C Report Grouper'!$D37,'C Report'!AA$300:AA$399),SUMIF('C Report'!$A$100:$A$199,'C Report Grouper'!$D37,'C Report'!AA$100:AA$199))</f>
        <v>0</v>
      </c>
      <c r="AD37" s="92">
        <f>IF($D$4="MAP+ADM Waivers",SUMIF('C Report'!$A$100:$A$199,'C Report Grouper'!$D37,'C Report'!AB$100:AB$199)+SUMIF('C Report'!$A$300:$A$399,'C Report Grouper'!$D37,'C Report'!AB$300:AB$399),SUMIF('C Report'!$A$100:$A$199,'C Report Grouper'!$D37,'C Report'!AB$100:AB$199))</f>
        <v>0</v>
      </c>
      <c r="AE37" s="92">
        <f>IF($D$4="MAP+ADM Waivers",SUMIF('C Report'!$A$100:$A$199,'C Report Grouper'!$D37,'C Report'!AC$100:AC$199)+SUMIF('C Report'!$A$300:$A$399,'C Report Grouper'!$D37,'C Report'!AC$300:AC$399),SUMIF('C Report'!$A$100:$A$199,'C Report Grouper'!$D37,'C Report'!AC$100:AC$199))</f>
        <v>0</v>
      </c>
      <c r="AF37" s="92">
        <f>IF($D$4="MAP+ADM Waivers",SUMIF('C Report'!$A$100:$A$199,'C Report Grouper'!$D37,'C Report'!AD$100:AD$199)+SUMIF('C Report'!$A$300:$A$399,'C Report Grouper'!$D37,'C Report'!AD$300:AD$399),SUMIF('C Report'!$A$100:$A$199,'C Report Grouper'!$D37,'C Report'!AD$100:AD$199))</f>
        <v>0</v>
      </c>
      <c r="AG37" s="92">
        <f>IF($D$4="MAP+ADM Waivers",SUMIF('C Report'!$A$100:$A$199,'C Report Grouper'!$D37,'C Report'!AE$100:AE$199)+SUMIF('C Report'!$A$300:$A$399,'C Report Grouper'!$D37,'C Report'!AE$300:AE$399),SUMIF('C Report'!$A$100:$A$199,'C Report Grouper'!$D37,'C Report'!AE$100:AE$199))</f>
        <v>0</v>
      </c>
      <c r="AH37" s="93">
        <f>IF($D$4="MAP+ADM Waivers",SUMIF('C Report'!$A$100:$A$199,'C Report Grouper'!$D37,'C Report'!AF$100:AF$199)+SUMIF('C Report'!$A$300:$A$399,'C Report Grouper'!$D37,'C Report'!AF$300:AF$399),SUMIF('C Report'!$A$100:$A$199,'C Report Grouper'!$D37,'C Report'!AF$100:AF$199))</f>
        <v>0</v>
      </c>
    </row>
    <row r="38" spans="2:34" hidden="1" x14ac:dyDescent="0.2">
      <c r="B38" s="21" t="str">
        <f>IFERROR(VLOOKUP(C38,'MEG Def'!$A$50:$B$53,2),"")</f>
        <v/>
      </c>
      <c r="C38" s="50"/>
      <c r="D38" s="263"/>
      <c r="E38" s="91">
        <f>IF($D$4="MAP+ADM Waivers",SUMIF('C Report'!$A$100:$A$199,'C Report Grouper'!$D38,'C Report'!C$100:C$199)+SUMIF('C Report'!$A$300:$A$399,'C Report Grouper'!$D38,'C Report'!C$300:C$399),SUMIF('C Report'!$A$100:$A$199,'C Report Grouper'!$D38,'C Report'!C$100:C$199))</f>
        <v>0</v>
      </c>
      <c r="F38" s="422">
        <f>IF($D$4="MAP+ADM Waivers",SUMIF('C Report'!$A$100:$A$199,'C Report Grouper'!$D38,'C Report'!D$100:D$199)+SUMIF('C Report'!$A$300:$A$399,'C Report Grouper'!$D38,'C Report'!D$300:D$399),SUMIF('C Report'!$A$100:$A$199,'C Report Grouper'!$D38,'C Report'!D$100:D$199))</f>
        <v>0</v>
      </c>
      <c r="G38" s="422">
        <f>IF($D$4="MAP+ADM Waivers",SUMIF('C Report'!$A$100:$A$199,'C Report Grouper'!$D38,'C Report'!E$100:E$199)+SUMIF('C Report'!$A$300:$A$399,'C Report Grouper'!$D38,'C Report'!E$300:E$399),SUMIF('C Report'!$A$100:$A$199,'C Report Grouper'!$D38,'C Report'!E$100:E$199))</f>
        <v>0</v>
      </c>
      <c r="H38" s="422">
        <f>IF($D$4="MAP+ADM Waivers",SUMIF('C Report'!$A$100:$A$199,'C Report Grouper'!$D38,'C Report'!F$100:F$199)+SUMIF('C Report'!$A$300:$A$399,'C Report Grouper'!$D38,'C Report'!F$300:F$399),SUMIF('C Report'!$A$100:$A$199,'C Report Grouper'!$D38,'C Report'!F$100:F$199))</f>
        <v>0</v>
      </c>
      <c r="I38" s="422">
        <f>IF($D$4="MAP+ADM Waivers",SUMIF('C Report'!$A$100:$A$199,'C Report Grouper'!$D38,'C Report'!G$100:G$199)+SUMIF('C Report'!$A$300:$A$399,'C Report Grouper'!$D38,'C Report'!G$300:G$399),SUMIF('C Report'!$A$100:$A$199,'C Report Grouper'!$D38,'C Report'!G$100:G$199))</f>
        <v>0</v>
      </c>
      <c r="J38" s="422">
        <f>IF($D$4="MAP+ADM Waivers",SUMIF('C Report'!$A$100:$A$199,'C Report Grouper'!$D38,'C Report'!H$100:H$199)+SUMIF('C Report'!$A$300:$A$399,'C Report Grouper'!$D38,'C Report'!H$300:H$399),SUMIF('C Report'!$A$100:$A$199,'C Report Grouper'!$D38,'C Report'!H$100:H$199))</f>
        <v>0</v>
      </c>
      <c r="K38" s="422">
        <f>IF($D$4="MAP+ADM Waivers",SUMIF('C Report'!$A$100:$A$199,'C Report Grouper'!$D38,'C Report'!I$100:I$199)+SUMIF('C Report'!$A$300:$A$399,'C Report Grouper'!$D38,'C Report'!I$300:I$399),SUMIF('C Report'!$A$100:$A$199,'C Report Grouper'!$D38,'C Report'!I$100:I$199))</f>
        <v>0</v>
      </c>
      <c r="L38" s="422">
        <f>IF($D$4="MAP+ADM Waivers",SUMIF('C Report'!$A$100:$A$199,'C Report Grouper'!$D38,'C Report'!J$100:J$199)+SUMIF('C Report'!$A$300:$A$399,'C Report Grouper'!$D38,'C Report'!J$300:J$399),SUMIF('C Report'!$A$100:$A$199,'C Report Grouper'!$D38,'C Report'!J$100:J$199))</f>
        <v>0</v>
      </c>
      <c r="M38" s="422">
        <f>IF($D$4="MAP+ADM Waivers",SUMIF('C Report'!$A$100:$A$199,'C Report Grouper'!$D38,'C Report'!K$100:K$199)+SUMIF('C Report'!$A$300:$A$399,'C Report Grouper'!$D38,'C Report'!K$300:K$399),SUMIF('C Report'!$A$100:$A$199,'C Report Grouper'!$D38,'C Report'!K$100:K$199))</f>
        <v>0</v>
      </c>
      <c r="N38" s="422">
        <f>IF($D$4="MAP+ADM Waivers",SUMIF('C Report'!$A$100:$A$199,'C Report Grouper'!$D38,'C Report'!L$100:L$199)+SUMIF('C Report'!$A$300:$A$399,'C Report Grouper'!$D38,'C Report'!L$300:L$399),SUMIF('C Report'!$A$100:$A$199,'C Report Grouper'!$D38,'C Report'!L$100:L$199))</f>
        <v>0</v>
      </c>
      <c r="O38" s="422">
        <f>IF($D$4="MAP+ADM Waivers",SUMIF('C Report'!$A$100:$A$199,'C Report Grouper'!$D38,'C Report'!M$100:M$199)+SUMIF('C Report'!$A$300:$A$399,'C Report Grouper'!$D38,'C Report'!M$300:M$399),SUMIF('C Report'!$A$100:$A$199,'C Report Grouper'!$D38,'C Report'!M$100:M$199))</f>
        <v>0</v>
      </c>
      <c r="P38" s="422">
        <f>IF($D$4="MAP+ADM Waivers",SUMIF('C Report'!$A$100:$A$199,'C Report Grouper'!$D38,'C Report'!N$100:N$199)+SUMIF('C Report'!$A$300:$A$399,'C Report Grouper'!$D38,'C Report'!N$300:N$399),SUMIF('C Report'!$A$100:$A$199,'C Report Grouper'!$D38,'C Report'!N$100:N$199))</f>
        <v>0</v>
      </c>
      <c r="Q38" s="422">
        <f>IF($D$4="MAP+ADM Waivers",SUMIF('C Report'!$A$100:$A$199,'C Report Grouper'!$D38,'C Report'!O$100:O$199)+SUMIF('C Report'!$A$300:$A$399,'C Report Grouper'!$D38,'C Report'!O$300:O$399),SUMIF('C Report'!$A$100:$A$199,'C Report Grouper'!$D38,'C Report'!O$100:O$199))</f>
        <v>0</v>
      </c>
      <c r="R38" s="422">
        <f>IF($D$4="MAP+ADM Waivers",SUMIF('C Report'!$A$100:$A$199,'C Report Grouper'!$D38,'C Report'!P$100:P$199)+SUMIF('C Report'!$A$300:$A$399,'C Report Grouper'!$D38,'C Report'!P$300:P$399),SUMIF('C Report'!$A$100:$A$199,'C Report Grouper'!$D38,'C Report'!P$100:P$199))</f>
        <v>0</v>
      </c>
      <c r="S38" s="422">
        <f>IF($D$4="MAP+ADM Waivers",SUMIF('C Report'!$A$100:$A$199,'C Report Grouper'!$D38,'C Report'!Q$100:Q$199)+SUMIF('C Report'!$A$300:$A$399,'C Report Grouper'!$D38,'C Report'!Q$300:Q$399),SUMIF('C Report'!$A$100:$A$199,'C Report Grouper'!$D38,'C Report'!Q$100:Q$199))</f>
        <v>0</v>
      </c>
      <c r="T38" s="91">
        <f>IF($D$4="MAP+ADM Waivers",SUMIF('C Report'!$A$100:$A$199,'C Report Grouper'!$D38,'C Report'!R$100:R$199)+SUMIF('C Report'!$A$300:$A$399,'C Report Grouper'!$D38,'C Report'!R$300:R$399),SUMIF('C Report'!$A$100:$A$199,'C Report Grouper'!$D38,'C Report'!R$100:R$199))</f>
        <v>0</v>
      </c>
      <c r="U38" s="422">
        <f>IF($D$4="MAP+ADM Waivers",SUMIF('C Report'!$A$100:$A$199,'C Report Grouper'!$D38,'C Report'!S$100:S$199)+SUMIF('C Report'!$A$300:$A$399,'C Report Grouper'!$D38,'C Report'!S$300:S$399),SUMIF('C Report'!$A$100:$A$199,'C Report Grouper'!$D38,'C Report'!S$100:S$199))</f>
        <v>0</v>
      </c>
      <c r="V38" s="422">
        <f>IF($D$4="MAP+ADM Waivers",SUMIF('C Report'!$A$100:$A$199,'C Report Grouper'!$D38,'C Report'!T$100:T$199)+SUMIF('C Report'!$A$300:$A$399,'C Report Grouper'!$D38,'C Report'!T$300:T$399),SUMIF('C Report'!$A$100:$A$199,'C Report Grouper'!$D38,'C Report'!T$100:T$199))</f>
        <v>0</v>
      </c>
      <c r="W38" s="422">
        <f>IF($D$4="MAP+ADM Waivers",SUMIF('C Report'!$A$100:$A$199,'C Report Grouper'!$D38,'C Report'!U$100:U$199)+SUMIF('C Report'!$A$300:$A$399,'C Report Grouper'!$D38,'C Report'!U$300:U$399),SUMIF('C Report'!$A$100:$A$199,'C Report Grouper'!$D38,'C Report'!U$100:U$199))</f>
        <v>0</v>
      </c>
      <c r="X38" s="93">
        <f>IF($D$4="MAP+ADM Waivers",SUMIF('C Report'!$A$100:$A$199,'C Report Grouper'!$D38,'C Report'!V$100:V$199)+SUMIF('C Report'!$A$300:$A$399,'C Report Grouper'!$D38,'C Report'!V$300:V$399),SUMIF('C Report'!$A$100:$A$199,'C Report Grouper'!$D38,'C Report'!V$100:V$199))</f>
        <v>0</v>
      </c>
      <c r="Y38" s="92">
        <f>IF($D$4="MAP+ADM Waivers",SUMIF('C Report'!$A$100:$A$199,'C Report Grouper'!$D38,'C Report'!W$100:W$199)+SUMIF('C Report'!$A$300:$A$399,'C Report Grouper'!$D38,'C Report'!W$300:W$399),SUMIF('C Report'!$A$100:$A$199,'C Report Grouper'!$D38,'C Report'!W$100:W$199))</f>
        <v>0</v>
      </c>
      <c r="Z38" s="92">
        <f>IF($D$4="MAP+ADM Waivers",SUMIF('C Report'!$A$100:$A$199,'C Report Grouper'!$D38,'C Report'!X$100:X$199)+SUMIF('C Report'!$A$300:$A$399,'C Report Grouper'!$D38,'C Report'!X$300:X$399),SUMIF('C Report'!$A$100:$A$199,'C Report Grouper'!$D38,'C Report'!X$100:X$199))</f>
        <v>0</v>
      </c>
      <c r="AA38" s="92">
        <f>IF($D$4="MAP+ADM Waivers",SUMIF('C Report'!$A$100:$A$199,'C Report Grouper'!$D38,'C Report'!Y$100:Y$199)+SUMIF('C Report'!$A$300:$A$399,'C Report Grouper'!$D38,'C Report'!Y$300:Y$399),SUMIF('C Report'!$A$100:$A$199,'C Report Grouper'!$D38,'C Report'!Y$100:Y$199))</f>
        <v>0</v>
      </c>
      <c r="AB38" s="92">
        <f>IF($D$4="MAP+ADM Waivers",SUMIF('C Report'!$A$100:$A$199,'C Report Grouper'!$D38,'C Report'!Z$100:Z$199)+SUMIF('C Report'!$A$300:$A$399,'C Report Grouper'!$D38,'C Report'!Z$300:Z$399),SUMIF('C Report'!$A$100:$A$199,'C Report Grouper'!$D38,'C Report'!Z$100:Z$199))</f>
        <v>0</v>
      </c>
      <c r="AC38" s="92">
        <f>IF($D$4="MAP+ADM Waivers",SUMIF('C Report'!$A$100:$A$199,'C Report Grouper'!$D38,'C Report'!AA$100:AA$199)+SUMIF('C Report'!$A$300:$A$399,'C Report Grouper'!$D38,'C Report'!AA$300:AA$399),SUMIF('C Report'!$A$100:$A$199,'C Report Grouper'!$D38,'C Report'!AA$100:AA$199))</f>
        <v>0</v>
      </c>
      <c r="AD38" s="92">
        <f>IF($D$4="MAP+ADM Waivers",SUMIF('C Report'!$A$100:$A$199,'C Report Grouper'!$D38,'C Report'!AB$100:AB$199)+SUMIF('C Report'!$A$300:$A$399,'C Report Grouper'!$D38,'C Report'!AB$300:AB$399),SUMIF('C Report'!$A$100:$A$199,'C Report Grouper'!$D38,'C Report'!AB$100:AB$199))</f>
        <v>0</v>
      </c>
      <c r="AE38" s="92">
        <f>IF($D$4="MAP+ADM Waivers",SUMIF('C Report'!$A$100:$A$199,'C Report Grouper'!$D38,'C Report'!AC$100:AC$199)+SUMIF('C Report'!$A$300:$A$399,'C Report Grouper'!$D38,'C Report'!AC$300:AC$399),SUMIF('C Report'!$A$100:$A$199,'C Report Grouper'!$D38,'C Report'!AC$100:AC$199))</f>
        <v>0</v>
      </c>
      <c r="AF38" s="92">
        <f>IF($D$4="MAP+ADM Waivers",SUMIF('C Report'!$A$100:$A$199,'C Report Grouper'!$D38,'C Report'!AD$100:AD$199)+SUMIF('C Report'!$A$300:$A$399,'C Report Grouper'!$D38,'C Report'!AD$300:AD$399),SUMIF('C Report'!$A$100:$A$199,'C Report Grouper'!$D38,'C Report'!AD$100:AD$199))</f>
        <v>0</v>
      </c>
      <c r="AG38" s="92">
        <f>IF($D$4="MAP+ADM Waivers",SUMIF('C Report'!$A$100:$A$199,'C Report Grouper'!$D38,'C Report'!AE$100:AE$199)+SUMIF('C Report'!$A$300:$A$399,'C Report Grouper'!$D38,'C Report'!AE$300:AE$399),SUMIF('C Report'!$A$100:$A$199,'C Report Grouper'!$D38,'C Report'!AE$100:AE$199))</f>
        <v>0</v>
      </c>
      <c r="AH38" s="93">
        <f>IF($D$4="MAP+ADM Waivers",SUMIF('C Report'!$A$100:$A$199,'C Report Grouper'!$D38,'C Report'!AF$100:AF$199)+SUMIF('C Report'!$A$300:$A$399,'C Report Grouper'!$D38,'C Report'!AF$300:AF$399),SUMIF('C Report'!$A$100:$A$199,'C Report Grouper'!$D38,'C Report'!AF$100:AF$199))</f>
        <v>0</v>
      </c>
    </row>
    <row r="39" spans="2:34" hidden="1" x14ac:dyDescent="0.2">
      <c r="B39" s="21"/>
      <c r="C39" s="50"/>
      <c r="D39" s="263"/>
      <c r="E39" s="91">
        <f>IF($D$4="MAP+ADM Waivers",SUMIF('C Report'!$A$100:$A$199,'C Report Grouper'!$D39,'C Report'!C$100:C$199)+SUMIF('C Report'!$A$300:$A$399,'C Report Grouper'!$D39,'C Report'!C$300:C$399),SUMIF('C Report'!$A$100:$A$199,'C Report Grouper'!$D39,'C Report'!C$100:C$199))</f>
        <v>0</v>
      </c>
      <c r="F39" s="422">
        <f>IF($D$4="MAP+ADM Waivers",SUMIF('C Report'!$A$100:$A$199,'C Report Grouper'!$D39,'C Report'!D$100:D$199)+SUMIF('C Report'!$A$300:$A$399,'C Report Grouper'!$D39,'C Report'!D$300:D$399),SUMIF('C Report'!$A$100:$A$199,'C Report Grouper'!$D39,'C Report'!D$100:D$199))</f>
        <v>0</v>
      </c>
      <c r="G39" s="422">
        <f>IF($D$4="MAP+ADM Waivers",SUMIF('C Report'!$A$100:$A$199,'C Report Grouper'!$D39,'C Report'!E$100:E$199)+SUMIF('C Report'!$A$300:$A$399,'C Report Grouper'!$D39,'C Report'!E$300:E$399),SUMIF('C Report'!$A$100:$A$199,'C Report Grouper'!$D39,'C Report'!E$100:E$199))</f>
        <v>0</v>
      </c>
      <c r="H39" s="422">
        <f>IF($D$4="MAP+ADM Waivers",SUMIF('C Report'!$A$100:$A$199,'C Report Grouper'!$D39,'C Report'!F$100:F$199)+SUMIF('C Report'!$A$300:$A$399,'C Report Grouper'!$D39,'C Report'!F$300:F$399),SUMIF('C Report'!$A$100:$A$199,'C Report Grouper'!$D39,'C Report'!F$100:F$199))</f>
        <v>0</v>
      </c>
      <c r="I39" s="422">
        <f>IF($D$4="MAP+ADM Waivers",SUMIF('C Report'!$A$100:$A$199,'C Report Grouper'!$D39,'C Report'!G$100:G$199)+SUMIF('C Report'!$A$300:$A$399,'C Report Grouper'!$D39,'C Report'!G$300:G$399),SUMIF('C Report'!$A$100:$A$199,'C Report Grouper'!$D39,'C Report'!G$100:G$199))</f>
        <v>0</v>
      </c>
      <c r="J39" s="422">
        <f>IF($D$4="MAP+ADM Waivers",SUMIF('C Report'!$A$100:$A$199,'C Report Grouper'!$D39,'C Report'!H$100:H$199)+SUMIF('C Report'!$A$300:$A$399,'C Report Grouper'!$D39,'C Report'!H$300:H$399),SUMIF('C Report'!$A$100:$A$199,'C Report Grouper'!$D39,'C Report'!H$100:H$199))</f>
        <v>0</v>
      </c>
      <c r="K39" s="422">
        <f>IF($D$4="MAP+ADM Waivers",SUMIF('C Report'!$A$100:$A$199,'C Report Grouper'!$D39,'C Report'!I$100:I$199)+SUMIF('C Report'!$A$300:$A$399,'C Report Grouper'!$D39,'C Report'!I$300:I$399),SUMIF('C Report'!$A$100:$A$199,'C Report Grouper'!$D39,'C Report'!I$100:I$199))</f>
        <v>0</v>
      </c>
      <c r="L39" s="422">
        <f>IF($D$4="MAP+ADM Waivers",SUMIF('C Report'!$A$100:$A$199,'C Report Grouper'!$D39,'C Report'!J$100:J$199)+SUMIF('C Report'!$A$300:$A$399,'C Report Grouper'!$D39,'C Report'!J$300:J$399),SUMIF('C Report'!$A$100:$A$199,'C Report Grouper'!$D39,'C Report'!J$100:J$199))</f>
        <v>0</v>
      </c>
      <c r="M39" s="422">
        <f>IF($D$4="MAP+ADM Waivers",SUMIF('C Report'!$A$100:$A$199,'C Report Grouper'!$D39,'C Report'!K$100:K$199)+SUMIF('C Report'!$A$300:$A$399,'C Report Grouper'!$D39,'C Report'!K$300:K$399),SUMIF('C Report'!$A$100:$A$199,'C Report Grouper'!$D39,'C Report'!K$100:K$199))</f>
        <v>0</v>
      </c>
      <c r="N39" s="422">
        <f>IF($D$4="MAP+ADM Waivers",SUMIF('C Report'!$A$100:$A$199,'C Report Grouper'!$D39,'C Report'!L$100:L$199)+SUMIF('C Report'!$A$300:$A$399,'C Report Grouper'!$D39,'C Report'!L$300:L$399),SUMIF('C Report'!$A$100:$A$199,'C Report Grouper'!$D39,'C Report'!L$100:L$199))</f>
        <v>0</v>
      </c>
      <c r="O39" s="422">
        <f>IF($D$4="MAP+ADM Waivers",SUMIF('C Report'!$A$100:$A$199,'C Report Grouper'!$D39,'C Report'!M$100:M$199)+SUMIF('C Report'!$A$300:$A$399,'C Report Grouper'!$D39,'C Report'!M$300:M$399),SUMIF('C Report'!$A$100:$A$199,'C Report Grouper'!$D39,'C Report'!M$100:M$199))</f>
        <v>0</v>
      </c>
      <c r="P39" s="422">
        <f>IF($D$4="MAP+ADM Waivers",SUMIF('C Report'!$A$100:$A$199,'C Report Grouper'!$D39,'C Report'!N$100:N$199)+SUMIF('C Report'!$A$300:$A$399,'C Report Grouper'!$D39,'C Report'!N$300:N$399),SUMIF('C Report'!$A$100:$A$199,'C Report Grouper'!$D39,'C Report'!N$100:N$199))</f>
        <v>0</v>
      </c>
      <c r="Q39" s="422">
        <f>IF($D$4="MAP+ADM Waivers",SUMIF('C Report'!$A$100:$A$199,'C Report Grouper'!$D39,'C Report'!O$100:O$199)+SUMIF('C Report'!$A$300:$A$399,'C Report Grouper'!$D39,'C Report'!O$300:O$399),SUMIF('C Report'!$A$100:$A$199,'C Report Grouper'!$D39,'C Report'!O$100:O$199))</f>
        <v>0</v>
      </c>
      <c r="R39" s="422">
        <f>IF($D$4="MAP+ADM Waivers",SUMIF('C Report'!$A$100:$A$199,'C Report Grouper'!$D39,'C Report'!P$100:P$199)+SUMIF('C Report'!$A$300:$A$399,'C Report Grouper'!$D39,'C Report'!P$300:P$399),SUMIF('C Report'!$A$100:$A$199,'C Report Grouper'!$D39,'C Report'!P$100:P$199))</f>
        <v>0</v>
      </c>
      <c r="S39" s="422">
        <f>IF($D$4="MAP+ADM Waivers",SUMIF('C Report'!$A$100:$A$199,'C Report Grouper'!$D39,'C Report'!Q$100:Q$199)+SUMIF('C Report'!$A$300:$A$399,'C Report Grouper'!$D39,'C Report'!Q$300:Q$399),SUMIF('C Report'!$A$100:$A$199,'C Report Grouper'!$D39,'C Report'!Q$100:Q$199))</f>
        <v>0</v>
      </c>
      <c r="T39" s="91">
        <f>IF($D$4="MAP+ADM Waivers",SUMIF('C Report'!$A$100:$A$199,'C Report Grouper'!$D39,'C Report'!R$100:R$199)+SUMIF('C Report'!$A$300:$A$399,'C Report Grouper'!$D39,'C Report'!R$300:R$399),SUMIF('C Report'!$A$100:$A$199,'C Report Grouper'!$D39,'C Report'!R$100:R$199))</f>
        <v>0</v>
      </c>
      <c r="U39" s="422">
        <f>IF($D$4="MAP+ADM Waivers",SUMIF('C Report'!$A$100:$A$199,'C Report Grouper'!$D39,'C Report'!S$100:S$199)+SUMIF('C Report'!$A$300:$A$399,'C Report Grouper'!$D39,'C Report'!S$300:S$399),SUMIF('C Report'!$A$100:$A$199,'C Report Grouper'!$D39,'C Report'!S$100:S$199))</f>
        <v>0</v>
      </c>
      <c r="V39" s="422">
        <f>IF($D$4="MAP+ADM Waivers",SUMIF('C Report'!$A$100:$A$199,'C Report Grouper'!$D39,'C Report'!T$100:T$199)+SUMIF('C Report'!$A$300:$A$399,'C Report Grouper'!$D39,'C Report'!T$300:T$399),SUMIF('C Report'!$A$100:$A$199,'C Report Grouper'!$D39,'C Report'!T$100:T$199))</f>
        <v>0</v>
      </c>
      <c r="W39" s="422">
        <f>IF($D$4="MAP+ADM Waivers",SUMIF('C Report'!$A$100:$A$199,'C Report Grouper'!$D39,'C Report'!U$100:U$199)+SUMIF('C Report'!$A$300:$A$399,'C Report Grouper'!$D39,'C Report'!U$300:U$399),SUMIF('C Report'!$A$100:$A$199,'C Report Grouper'!$D39,'C Report'!U$100:U$199))</f>
        <v>0</v>
      </c>
      <c r="X39" s="93">
        <f>IF($D$4="MAP+ADM Waivers",SUMIF('C Report'!$A$100:$A$199,'C Report Grouper'!$D39,'C Report'!V$100:V$199)+SUMIF('C Report'!$A$300:$A$399,'C Report Grouper'!$D39,'C Report'!V$300:V$399),SUMIF('C Report'!$A$100:$A$199,'C Report Grouper'!$D39,'C Report'!V$100:V$199))</f>
        <v>0</v>
      </c>
      <c r="Y39" s="92">
        <f>IF($D$4="MAP+ADM Waivers",SUMIF('C Report'!$A$100:$A$199,'C Report Grouper'!$D39,'C Report'!W$100:W$199)+SUMIF('C Report'!$A$300:$A$399,'C Report Grouper'!$D39,'C Report'!W$300:W$399),SUMIF('C Report'!$A$100:$A$199,'C Report Grouper'!$D39,'C Report'!W$100:W$199))</f>
        <v>0</v>
      </c>
      <c r="Z39" s="92">
        <f>IF($D$4="MAP+ADM Waivers",SUMIF('C Report'!$A$100:$A$199,'C Report Grouper'!$D39,'C Report'!X$100:X$199)+SUMIF('C Report'!$A$300:$A$399,'C Report Grouper'!$D39,'C Report'!X$300:X$399),SUMIF('C Report'!$A$100:$A$199,'C Report Grouper'!$D39,'C Report'!X$100:X$199))</f>
        <v>0</v>
      </c>
      <c r="AA39" s="92">
        <f>IF($D$4="MAP+ADM Waivers",SUMIF('C Report'!$A$100:$A$199,'C Report Grouper'!$D39,'C Report'!Y$100:Y$199)+SUMIF('C Report'!$A$300:$A$399,'C Report Grouper'!$D39,'C Report'!Y$300:Y$399),SUMIF('C Report'!$A$100:$A$199,'C Report Grouper'!$D39,'C Report'!Y$100:Y$199))</f>
        <v>0</v>
      </c>
      <c r="AB39" s="92">
        <f>IF($D$4="MAP+ADM Waivers",SUMIF('C Report'!$A$100:$A$199,'C Report Grouper'!$D39,'C Report'!Z$100:Z$199)+SUMIF('C Report'!$A$300:$A$399,'C Report Grouper'!$D39,'C Report'!Z$300:Z$399),SUMIF('C Report'!$A$100:$A$199,'C Report Grouper'!$D39,'C Report'!Z$100:Z$199))</f>
        <v>0</v>
      </c>
      <c r="AC39" s="92">
        <f>IF($D$4="MAP+ADM Waivers",SUMIF('C Report'!$A$100:$A$199,'C Report Grouper'!$D39,'C Report'!AA$100:AA$199)+SUMIF('C Report'!$A$300:$A$399,'C Report Grouper'!$D39,'C Report'!AA$300:AA$399),SUMIF('C Report'!$A$100:$A$199,'C Report Grouper'!$D39,'C Report'!AA$100:AA$199))</f>
        <v>0</v>
      </c>
      <c r="AD39" s="92">
        <f>IF($D$4="MAP+ADM Waivers",SUMIF('C Report'!$A$100:$A$199,'C Report Grouper'!$D39,'C Report'!AB$100:AB$199)+SUMIF('C Report'!$A$300:$A$399,'C Report Grouper'!$D39,'C Report'!AB$300:AB$399),SUMIF('C Report'!$A$100:$A$199,'C Report Grouper'!$D39,'C Report'!AB$100:AB$199))</f>
        <v>0</v>
      </c>
      <c r="AE39" s="92">
        <f>IF($D$4="MAP+ADM Waivers",SUMIF('C Report'!$A$100:$A$199,'C Report Grouper'!$D39,'C Report'!AC$100:AC$199)+SUMIF('C Report'!$A$300:$A$399,'C Report Grouper'!$D39,'C Report'!AC$300:AC$399),SUMIF('C Report'!$A$100:$A$199,'C Report Grouper'!$D39,'C Report'!AC$100:AC$199))</f>
        <v>0</v>
      </c>
      <c r="AF39" s="92">
        <f>IF($D$4="MAP+ADM Waivers",SUMIF('C Report'!$A$100:$A$199,'C Report Grouper'!$D39,'C Report'!AD$100:AD$199)+SUMIF('C Report'!$A$300:$A$399,'C Report Grouper'!$D39,'C Report'!AD$300:AD$399),SUMIF('C Report'!$A$100:$A$199,'C Report Grouper'!$D39,'C Report'!AD$100:AD$199))</f>
        <v>0</v>
      </c>
      <c r="AG39" s="92">
        <f>IF($D$4="MAP+ADM Waivers",SUMIF('C Report'!$A$100:$A$199,'C Report Grouper'!$D39,'C Report'!AE$100:AE$199)+SUMIF('C Report'!$A$300:$A$399,'C Report Grouper'!$D39,'C Report'!AE$300:AE$399),SUMIF('C Report'!$A$100:$A$199,'C Report Grouper'!$D39,'C Report'!AE$100:AE$199))</f>
        <v>0</v>
      </c>
      <c r="AH39" s="93">
        <f>IF($D$4="MAP+ADM Waivers",SUMIF('C Report'!$A$100:$A$199,'C Report Grouper'!$D39,'C Report'!AF$100:AF$199)+SUMIF('C Report'!$A$300:$A$399,'C Report Grouper'!$D39,'C Report'!AF$300:AF$399),SUMIF('C Report'!$A$100:$A$199,'C Report Grouper'!$D39,'C Report'!AF$100:AF$199))</f>
        <v>0</v>
      </c>
    </row>
    <row r="40" spans="2:34" hidden="1" x14ac:dyDescent="0.2">
      <c r="B40" s="6" t="s">
        <v>80</v>
      </c>
      <c r="C40" s="50"/>
      <c r="D40" s="263"/>
      <c r="E40" s="91">
        <f>IF($D$4="MAP+ADM Waivers",SUMIF('C Report'!$A$100:$A$199,'C Report Grouper'!$D40,'C Report'!C$100:C$199)+SUMIF('C Report'!$A$300:$A$399,'C Report Grouper'!$D40,'C Report'!C$300:C$399),SUMIF('C Report'!$A$100:$A$199,'C Report Grouper'!$D40,'C Report'!C$100:C$199))</f>
        <v>0</v>
      </c>
      <c r="F40" s="422">
        <f>IF($D$4="MAP+ADM Waivers",SUMIF('C Report'!$A$100:$A$199,'C Report Grouper'!$D40,'C Report'!D$100:D$199)+SUMIF('C Report'!$A$300:$A$399,'C Report Grouper'!$D40,'C Report'!D$300:D$399),SUMIF('C Report'!$A$100:$A$199,'C Report Grouper'!$D40,'C Report'!D$100:D$199))</f>
        <v>0</v>
      </c>
      <c r="G40" s="422">
        <f>IF($D$4="MAP+ADM Waivers",SUMIF('C Report'!$A$100:$A$199,'C Report Grouper'!$D40,'C Report'!E$100:E$199)+SUMIF('C Report'!$A$300:$A$399,'C Report Grouper'!$D40,'C Report'!E$300:E$399),SUMIF('C Report'!$A$100:$A$199,'C Report Grouper'!$D40,'C Report'!E$100:E$199))</f>
        <v>0</v>
      </c>
      <c r="H40" s="422">
        <f>IF($D$4="MAP+ADM Waivers",SUMIF('C Report'!$A$100:$A$199,'C Report Grouper'!$D40,'C Report'!F$100:F$199)+SUMIF('C Report'!$A$300:$A$399,'C Report Grouper'!$D40,'C Report'!F$300:F$399),SUMIF('C Report'!$A$100:$A$199,'C Report Grouper'!$D40,'C Report'!F$100:F$199))</f>
        <v>0</v>
      </c>
      <c r="I40" s="422">
        <f>IF($D$4="MAP+ADM Waivers",SUMIF('C Report'!$A$100:$A$199,'C Report Grouper'!$D40,'C Report'!G$100:G$199)+SUMIF('C Report'!$A$300:$A$399,'C Report Grouper'!$D40,'C Report'!G$300:G$399),SUMIF('C Report'!$A$100:$A$199,'C Report Grouper'!$D40,'C Report'!G$100:G$199))</f>
        <v>0</v>
      </c>
      <c r="J40" s="422">
        <f>IF($D$4="MAP+ADM Waivers",SUMIF('C Report'!$A$100:$A$199,'C Report Grouper'!$D40,'C Report'!H$100:H$199)+SUMIF('C Report'!$A$300:$A$399,'C Report Grouper'!$D40,'C Report'!H$300:H$399),SUMIF('C Report'!$A$100:$A$199,'C Report Grouper'!$D40,'C Report'!H$100:H$199))</f>
        <v>0</v>
      </c>
      <c r="K40" s="422">
        <f>IF($D$4="MAP+ADM Waivers",SUMIF('C Report'!$A$100:$A$199,'C Report Grouper'!$D40,'C Report'!I$100:I$199)+SUMIF('C Report'!$A$300:$A$399,'C Report Grouper'!$D40,'C Report'!I$300:I$399),SUMIF('C Report'!$A$100:$A$199,'C Report Grouper'!$D40,'C Report'!I$100:I$199))</f>
        <v>0</v>
      </c>
      <c r="L40" s="422">
        <f>IF($D$4="MAP+ADM Waivers",SUMIF('C Report'!$A$100:$A$199,'C Report Grouper'!$D40,'C Report'!J$100:J$199)+SUMIF('C Report'!$A$300:$A$399,'C Report Grouper'!$D40,'C Report'!J$300:J$399),SUMIF('C Report'!$A$100:$A$199,'C Report Grouper'!$D40,'C Report'!J$100:J$199))</f>
        <v>0</v>
      </c>
      <c r="M40" s="422">
        <f>IF($D$4="MAP+ADM Waivers",SUMIF('C Report'!$A$100:$A$199,'C Report Grouper'!$D40,'C Report'!K$100:K$199)+SUMIF('C Report'!$A$300:$A$399,'C Report Grouper'!$D40,'C Report'!K$300:K$399),SUMIF('C Report'!$A$100:$A$199,'C Report Grouper'!$D40,'C Report'!K$100:K$199))</f>
        <v>0</v>
      </c>
      <c r="N40" s="422">
        <f>IF($D$4="MAP+ADM Waivers",SUMIF('C Report'!$A$100:$A$199,'C Report Grouper'!$D40,'C Report'!L$100:L$199)+SUMIF('C Report'!$A$300:$A$399,'C Report Grouper'!$D40,'C Report'!L$300:L$399),SUMIF('C Report'!$A$100:$A$199,'C Report Grouper'!$D40,'C Report'!L$100:L$199))</f>
        <v>0</v>
      </c>
      <c r="O40" s="422">
        <f>IF($D$4="MAP+ADM Waivers",SUMIF('C Report'!$A$100:$A$199,'C Report Grouper'!$D40,'C Report'!M$100:M$199)+SUMIF('C Report'!$A$300:$A$399,'C Report Grouper'!$D40,'C Report'!M$300:M$399),SUMIF('C Report'!$A$100:$A$199,'C Report Grouper'!$D40,'C Report'!M$100:M$199))</f>
        <v>0</v>
      </c>
      <c r="P40" s="422">
        <f>IF($D$4="MAP+ADM Waivers",SUMIF('C Report'!$A$100:$A$199,'C Report Grouper'!$D40,'C Report'!N$100:N$199)+SUMIF('C Report'!$A$300:$A$399,'C Report Grouper'!$D40,'C Report'!N$300:N$399),SUMIF('C Report'!$A$100:$A$199,'C Report Grouper'!$D40,'C Report'!N$100:N$199))</f>
        <v>0</v>
      </c>
      <c r="Q40" s="422">
        <f>IF($D$4="MAP+ADM Waivers",SUMIF('C Report'!$A$100:$A$199,'C Report Grouper'!$D40,'C Report'!O$100:O$199)+SUMIF('C Report'!$A$300:$A$399,'C Report Grouper'!$D40,'C Report'!O$300:O$399),SUMIF('C Report'!$A$100:$A$199,'C Report Grouper'!$D40,'C Report'!O$100:O$199))</f>
        <v>0</v>
      </c>
      <c r="R40" s="422">
        <f>IF($D$4="MAP+ADM Waivers",SUMIF('C Report'!$A$100:$A$199,'C Report Grouper'!$D40,'C Report'!P$100:P$199)+SUMIF('C Report'!$A$300:$A$399,'C Report Grouper'!$D40,'C Report'!P$300:P$399),SUMIF('C Report'!$A$100:$A$199,'C Report Grouper'!$D40,'C Report'!P$100:P$199))</f>
        <v>0</v>
      </c>
      <c r="S40" s="422">
        <f>IF($D$4="MAP+ADM Waivers",SUMIF('C Report'!$A$100:$A$199,'C Report Grouper'!$D40,'C Report'!Q$100:Q$199)+SUMIF('C Report'!$A$300:$A$399,'C Report Grouper'!$D40,'C Report'!Q$300:Q$399),SUMIF('C Report'!$A$100:$A$199,'C Report Grouper'!$D40,'C Report'!Q$100:Q$199))</f>
        <v>0</v>
      </c>
      <c r="T40" s="91">
        <f>IF($D$4="MAP+ADM Waivers",SUMIF('C Report'!$A$100:$A$199,'C Report Grouper'!$D40,'C Report'!R$100:R$199)+SUMIF('C Report'!$A$300:$A$399,'C Report Grouper'!$D40,'C Report'!R$300:R$399),SUMIF('C Report'!$A$100:$A$199,'C Report Grouper'!$D40,'C Report'!R$100:R$199))</f>
        <v>0</v>
      </c>
      <c r="U40" s="422">
        <f>IF($D$4="MAP+ADM Waivers",SUMIF('C Report'!$A$100:$A$199,'C Report Grouper'!$D40,'C Report'!S$100:S$199)+SUMIF('C Report'!$A$300:$A$399,'C Report Grouper'!$D40,'C Report'!S$300:S$399),SUMIF('C Report'!$A$100:$A$199,'C Report Grouper'!$D40,'C Report'!S$100:S$199))</f>
        <v>0</v>
      </c>
      <c r="V40" s="422">
        <f>IF($D$4="MAP+ADM Waivers",SUMIF('C Report'!$A$100:$A$199,'C Report Grouper'!$D40,'C Report'!T$100:T$199)+SUMIF('C Report'!$A$300:$A$399,'C Report Grouper'!$D40,'C Report'!T$300:T$399),SUMIF('C Report'!$A$100:$A$199,'C Report Grouper'!$D40,'C Report'!T$100:T$199))</f>
        <v>0</v>
      </c>
      <c r="W40" s="422">
        <f>IF($D$4="MAP+ADM Waivers",SUMIF('C Report'!$A$100:$A$199,'C Report Grouper'!$D40,'C Report'!U$100:U$199)+SUMIF('C Report'!$A$300:$A$399,'C Report Grouper'!$D40,'C Report'!U$300:U$399),SUMIF('C Report'!$A$100:$A$199,'C Report Grouper'!$D40,'C Report'!U$100:U$199))</f>
        <v>0</v>
      </c>
      <c r="X40" s="93">
        <f>IF($D$4="MAP+ADM Waivers",SUMIF('C Report'!$A$100:$A$199,'C Report Grouper'!$D40,'C Report'!V$100:V$199)+SUMIF('C Report'!$A$300:$A$399,'C Report Grouper'!$D40,'C Report'!V$300:V$399),SUMIF('C Report'!$A$100:$A$199,'C Report Grouper'!$D40,'C Report'!V$100:V$199))</f>
        <v>0</v>
      </c>
      <c r="Y40" s="92">
        <f>IF($D$4="MAP+ADM Waivers",SUMIF('C Report'!$A$100:$A$199,'C Report Grouper'!$D40,'C Report'!W$100:W$199)+SUMIF('C Report'!$A$300:$A$399,'C Report Grouper'!$D40,'C Report'!W$300:W$399),SUMIF('C Report'!$A$100:$A$199,'C Report Grouper'!$D40,'C Report'!W$100:W$199))</f>
        <v>0</v>
      </c>
      <c r="Z40" s="92">
        <f>IF($D$4="MAP+ADM Waivers",SUMIF('C Report'!$A$100:$A$199,'C Report Grouper'!$D40,'C Report'!X$100:X$199)+SUMIF('C Report'!$A$300:$A$399,'C Report Grouper'!$D40,'C Report'!X$300:X$399),SUMIF('C Report'!$A$100:$A$199,'C Report Grouper'!$D40,'C Report'!X$100:X$199))</f>
        <v>0</v>
      </c>
      <c r="AA40" s="92">
        <f>IF($D$4="MAP+ADM Waivers",SUMIF('C Report'!$A$100:$A$199,'C Report Grouper'!$D40,'C Report'!Y$100:Y$199)+SUMIF('C Report'!$A$300:$A$399,'C Report Grouper'!$D40,'C Report'!Y$300:Y$399),SUMIF('C Report'!$A$100:$A$199,'C Report Grouper'!$D40,'C Report'!Y$100:Y$199))</f>
        <v>0</v>
      </c>
      <c r="AB40" s="92">
        <f>IF($D$4="MAP+ADM Waivers",SUMIF('C Report'!$A$100:$A$199,'C Report Grouper'!$D40,'C Report'!Z$100:Z$199)+SUMIF('C Report'!$A$300:$A$399,'C Report Grouper'!$D40,'C Report'!Z$300:Z$399),SUMIF('C Report'!$A$100:$A$199,'C Report Grouper'!$D40,'C Report'!Z$100:Z$199))</f>
        <v>0</v>
      </c>
      <c r="AC40" s="92">
        <f>IF($D$4="MAP+ADM Waivers",SUMIF('C Report'!$A$100:$A$199,'C Report Grouper'!$D40,'C Report'!AA$100:AA$199)+SUMIF('C Report'!$A$300:$A$399,'C Report Grouper'!$D40,'C Report'!AA$300:AA$399),SUMIF('C Report'!$A$100:$A$199,'C Report Grouper'!$D40,'C Report'!AA$100:AA$199))</f>
        <v>0</v>
      </c>
      <c r="AD40" s="92">
        <f>IF($D$4="MAP+ADM Waivers",SUMIF('C Report'!$A$100:$A$199,'C Report Grouper'!$D40,'C Report'!AB$100:AB$199)+SUMIF('C Report'!$A$300:$A$399,'C Report Grouper'!$D40,'C Report'!AB$300:AB$399),SUMIF('C Report'!$A$100:$A$199,'C Report Grouper'!$D40,'C Report'!AB$100:AB$199))</f>
        <v>0</v>
      </c>
      <c r="AE40" s="92">
        <f>IF($D$4="MAP+ADM Waivers",SUMIF('C Report'!$A$100:$A$199,'C Report Grouper'!$D40,'C Report'!AC$100:AC$199)+SUMIF('C Report'!$A$300:$A$399,'C Report Grouper'!$D40,'C Report'!AC$300:AC$399),SUMIF('C Report'!$A$100:$A$199,'C Report Grouper'!$D40,'C Report'!AC$100:AC$199))</f>
        <v>0</v>
      </c>
      <c r="AF40" s="92">
        <f>IF($D$4="MAP+ADM Waivers",SUMIF('C Report'!$A$100:$A$199,'C Report Grouper'!$D40,'C Report'!AD$100:AD$199)+SUMIF('C Report'!$A$300:$A$399,'C Report Grouper'!$D40,'C Report'!AD$300:AD$399),SUMIF('C Report'!$A$100:$A$199,'C Report Grouper'!$D40,'C Report'!AD$100:AD$199))</f>
        <v>0</v>
      </c>
      <c r="AG40" s="92">
        <f>IF($D$4="MAP+ADM Waivers",SUMIF('C Report'!$A$100:$A$199,'C Report Grouper'!$D40,'C Report'!AE$100:AE$199)+SUMIF('C Report'!$A$300:$A$399,'C Report Grouper'!$D40,'C Report'!AE$300:AE$399),SUMIF('C Report'!$A$100:$A$199,'C Report Grouper'!$D40,'C Report'!AE$100:AE$199))</f>
        <v>0</v>
      </c>
      <c r="AH40" s="93">
        <f>IF($D$4="MAP+ADM Waivers",SUMIF('C Report'!$A$100:$A$199,'C Report Grouper'!$D40,'C Report'!AF$100:AF$199)+SUMIF('C Report'!$A$300:$A$399,'C Report Grouper'!$D40,'C Report'!AF$300:AF$399),SUMIF('C Report'!$A$100:$A$199,'C Report Grouper'!$D40,'C Report'!AF$100:AF$199))</f>
        <v>0</v>
      </c>
    </row>
    <row r="41" spans="2:34" hidden="1" x14ac:dyDescent="0.2">
      <c r="B41" s="21" t="str">
        <f>IFERROR(VLOOKUP(C41,'MEG Def'!$A$55:$B$58,2),"")</f>
        <v/>
      </c>
      <c r="C41" s="50"/>
      <c r="D41" s="263"/>
      <c r="E41" s="91">
        <f>IF($D$4="MAP+ADM Waivers",SUMIF('C Report'!$A$100:$A$199,'C Report Grouper'!$D41,'C Report'!C$100:C$199)+SUMIF('C Report'!$A$300:$A$399,'C Report Grouper'!$D41,'C Report'!C$300:C$399),SUMIF('C Report'!$A$100:$A$199,'C Report Grouper'!$D41,'C Report'!C$100:C$199))</f>
        <v>0</v>
      </c>
      <c r="F41" s="422">
        <f>IF($D$4="MAP+ADM Waivers",SUMIF('C Report'!$A$100:$A$199,'C Report Grouper'!$D41,'C Report'!D$100:D$199)+SUMIF('C Report'!$A$300:$A$399,'C Report Grouper'!$D41,'C Report'!D$300:D$399),SUMIF('C Report'!$A$100:$A$199,'C Report Grouper'!$D41,'C Report'!D$100:D$199))</f>
        <v>0</v>
      </c>
      <c r="G41" s="422">
        <f>IF($D$4="MAP+ADM Waivers",SUMIF('C Report'!$A$100:$A$199,'C Report Grouper'!$D41,'C Report'!E$100:E$199)+SUMIF('C Report'!$A$300:$A$399,'C Report Grouper'!$D41,'C Report'!E$300:E$399),SUMIF('C Report'!$A$100:$A$199,'C Report Grouper'!$D41,'C Report'!E$100:E$199))</f>
        <v>0</v>
      </c>
      <c r="H41" s="422">
        <f>IF($D$4="MAP+ADM Waivers",SUMIF('C Report'!$A$100:$A$199,'C Report Grouper'!$D41,'C Report'!F$100:F$199)+SUMIF('C Report'!$A$300:$A$399,'C Report Grouper'!$D41,'C Report'!F$300:F$399),SUMIF('C Report'!$A$100:$A$199,'C Report Grouper'!$D41,'C Report'!F$100:F$199))</f>
        <v>0</v>
      </c>
      <c r="I41" s="422">
        <f>IF($D$4="MAP+ADM Waivers",SUMIF('C Report'!$A$100:$A$199,'C Report Grouper'!$D41,'C Report'!G$100:G$199)+SUMIF('C Report'!$A$300:$A$399,'C Report Grouper'!$D41,'C Report'!G$300:G$399),SUMIF('C Report'!$A$100:$A$199,'C Report Grouper'!$D41,'C Report'!G$100:G$199))</f>
        <v>0</v>
      </c>
      <c r="J41" s="422">
        <f>IF($D$4="MAP+ADM Waivers",SUMIF('C Report'!$A$100:$A$199,'C Report Grouper'!$D41,'C Report'!H$100:H$199)+SUMIF('C Report'!$A$300:$A$399,'C Report Grouper'!$D41,'C Report'!H$300:H$399),SUMIF('C Report'!$A$100:$A$199,'C Report Grouper'!$D41,'C Report'!H$100:H$199))</f>
        <v>0</v>
      </c>
      <c r="K41" s="422">
        <f>IF($D$4="MAP+ADM Waivers",SUMIF('C Report'!$A$100:$A$199,'C Report Grouper'!$D41,'C Report'!I$100:I$199)+SUMIF('C Report'!$A$300:$A$399,'C Report Grouper'!$D41,'C Report'!I$300:I$399),SUMIF('C Report'!$A$100:$A$199,'C Report Grouper'!$D41,'C Report'!I$100:I$199))</f>
        <v>0</v>
      </c>
      <c r="L41" s="422">
        <f>IF($D$4="MAP+ADM Waivers",SUMIF('C Report'!$A$100:$A$199,'C Report Grouper'!$D41,'C Report'!J$100:J$199)+SUMIF('C Report'!$A$300:$A$399,'C Report Grouper'!$D41,'C Report'!J$300:J$399),SUMIF('C Report'!$A$100:$A$199,'C Report Grouper'!$D41,'C Report'!J$100:J$199))</f>
        <v>0</v>
      </c>
      <c r="M41" s="422">
        <f>IF($D$4="MAP+ADM Waivers",SUMIF('C Report'!$A$100:$A$199,'C Report Grouper'!$D41,'C Report'!K$100:K$199)+SUMIF('C Report'!$A$300:$A$399,'C Report Grouper'!$D41,'C Report'!K$300:K$399),SUMIF('C Report'!$A$100:$A$199,'C Report Grouper'!$D41,'C Report'!K$100:K$199))</f>
        <v>0</v>
      </c>
      <c r="N41" s="422">
        <f>IF($D$4="MAP+ADM Waivers",SUMIF('C Report'!$A$100:$A$199,'C Report Grouper'!$D41,'C Report'!L$100:L$199)+SUMIF('C Report'!$A$300:$A$399,'C Report Grouper'!$D41,'C Report'!L$300:L$399),SUMIF('C Report'!$A$100:$A$199,'C Report Grouper'!$D41,'C Report'!L$100:L$199))</f>
        <v>0</v>
      </c>
      <c r="O41" s="422">
        <f>IF($D$4="MAP+ADM Waivers",SUMIF('C Report'!$A$100:$A$199,'C Report Grouper'!$D41,'C Report'!M$100:M$199)+SUMIF('C Report'!$A$300:$A$399,'C Report Grouper'!$D41,'C Report'!M$300:M$399),SUMIF('C Report'!$A$100:$A$199,'C Report Grouper'!$D41,'C Report'!M$100:M$199))</f>
        <v>0</v>
      </c>
      <c r="P41" s="422">
        <f>IF($D$4="MAP+ADM Waivers",SUMIF('C Report'!$A$100:$A$199,'C Report Grouper'!$D41,'C Report'!N$100:N$199)+SUMIF('C Report'!$A$300:$A$399,'C Report Grouper'!$D41,'C Report'!N$300:N$399),SUMIF('C Report'!$A$100:$A$199,'C Report Grouper'!$D41,'C Report'!N$100:N$199))</f>
        <v>0</v>
      </c>
      <c r="Q41" s="422">
        <f>IF($D$4="MAP+ADM Waivers",SUMIF('C Report'!$A$100:$A$199,'C Report Grouper'!$D41,'C Report'!O$100:O$199)+SUMIF('C Report'!$A$300:$A$399,'C Report Grouper'!$D41,'C Report'!O$300:O$399),SUMIF('C Report'!$A$100:$A$199,'C Report Grouper'!$D41,'C Report'!O$100:O$199))</f>
        <v>0</v>
      </c>
      <c r="R41" s="422">
        <f>IF($D$4="MAP+ADM Waivers",SUMIF('C Report'!$A$100:$A$199,'C Report Grouper'!$D41,'C Report'!P$100:P$199)+SUMIF('C Report'!$A$300:$A$399,'C Report Grouper'!$D41,'C Report'!P$300:P$399),SUMIF('C Report'!$A$100:$A$199,'C Report Grouper'!$D41,'C Report'!P$100:P$199))</f>
        <v>0</v>
      </c>
      <c r="S41" s="422">
        <f>IF($D$4="MAP+ADM Waivers",SUMIF('C Report'!$A$100:$A$199,'C Report Grouper'!$D41,'C Report'!Q$100:Q$199)+SUMIF('C Report'!$A$300:$A$399,'C Report Grouper'!$D41,'C Report'!Q$300:Q$399),SUMIF('C Report'!$A$100:$A$199,'C Report Grouper'!$D41,'C Report'!Q$100:Q$199))</f>
        <v>0</v>
      </c>
      <c r="T41" s="91">
        <f>IF($D$4="MAP+ADM Waivers",SUMIF('C Report'!$A$100:$A$199,'C Report Grouper'!$D41,'C Report'!R$100:R$199)+SUMIF('C Report'!$A$300:$A$399,'C Report Grouper'!$D41,'C Report'!R$300:R$399),SUMIF('C Report'!$A$100:$A$199,'C Report Grouper'!$D41,'C Report'!R$100:R$199))</f>
        <v>0</v>
      </c>
      <c r="U41" s="422">
        <f>IF($D$4="MAP+ADM Waivers",SUMIF('C Report'!$A$100:$A$199,'C Report Grouper'!$D41,'C Report'!S$100:S$199)+SUMIF('C Report'!$A$300:$A$399,'C Report Grouper'!$D41,'C Report'!S$300:S$399),SUMIF('C Report'!$A$100:$A$199,'C Report Grouper'!$D41,'C Report'!S$100:S$199))</f>
        <v>0</v>
      </c>
      <c r="V41" s="422">
        <f>IF($D$4="MAP+ADM Waivers",SUMIF('C Report'!$A$100:$A$199,'C Report Grouper'!$D41,'C Report'!T$100:T$199)+SUMIF('C Report'!$A$300:$A$399,'C Report Grouper'!$D41,'C Report'!T$300:T$399),SUMIF('C Report'!$A$100:$A$199,'C Report Grouper'!$D41,'C Report'!T$100:T$199))</f>
        <v>0</v>
      </c>
      <c r="W41" s="422">
        <f>IF($D$4="MAP+ADM Waivers",SUMIF('C Report'!$A$100:$A$199,'C Report Grouper'!$D41,'C Report'!U$100:U$199)+SUMIF('C Report'!$A$300:$A$399,'C Report Grouper'!$D41,'C Report'!U$300:U$399),SUMIF('C Report'!$A$100:$A$199,'C Report Grouper'!$D41,'C Report'!U$100:U$199))</f>
        <v>0</v>
      </c>
      <c r="X41" s="93">
        <f>IF($D$4="MAP+ADM Waivers",SUMIF('C Report'!$A$100:$A$199,'C Report Grouper'!$D41,'C Report'!V$100:V$199)+SUMIF('C Report'!$A$300:$A$399,'C Report Grouper'!$D41,'C Report'!V$300:V$399),SUMIF('C Report'!$A$100:$A$199,'C Report Grouper'!$D41,'C Report'!V$100:V$199))</f>
        <v>0</v>
      </c>
      <c r="Y41" s="92">
        <f>IF($D$4="MAP+ADM Waivers",SUMIF('C Report'!$A$100:$A$199,'C Report Grouper'!$D41,'C Report'!W$100:W$199)+SUMIF('C Report'!$A$300:$A$399,'C Report Grouper'!$D41,'C Report'!W$300:W$399),SUMIF('C Report'!$A$100:$A$199,'C Report Grouper'!$D41,'C Report'!W$100:W$199))</f>
        <v>0</v>
      </c>
      <c r="Z41" s="92">
        <f>IF($D$4="MAP+ADM Waivers",SUMIF('C Report'!$A$100:$A$199,'C Report Grouper'!$D41,'C Report'!X$100:X$199)+SUMIF('C Report'!$A$300:$A$399,'C Report Grouper'!$D41,'C Report'!X$300:X$399),SUMIF('C Report'!$A$100:$A$199,'C Report Grouper'!$D41,'C Report'!X$100:X$199))</f>
        <v>0</v>
      </c>
      <c r="AA41" s="92">
        <f>IF($D$4="MAP+ADM Waivers",SUMIF('C Report'!$A$100:$A$199,'C Report Grouper'!$D41,'C Report'!Y$100:Y$199)+SUMIF('C Report'!$A$300:$A$399,'C Report Grouper'!$D41,'C Report'!Y$300:Y$399),SUMIF('C Report'!$A$100:$A$199,'C Report Grouper'!$D41,'C Report'!Y$100:Y$199))</f>
        <v>0</v>
      </c>
      <c r="AB41" s="92">
        <f>IF($D$4="MAP+ADM Waivers",SUMIF('C Report'!$A$100:$A$199,'C Report Grouper'!$D41,'C Report'!Z$100:Z$199)+SUMIF('C Report'!$A$300:$A$399,'C Report Grouper'!$D41,'C Report'!Z$300:Z$399),SUMIF('C Report'!$A$100:$A$199,'C Report Grouper'!$D41,'C Report'!Z$100:Z$199))</f>
        <v>0</v>
      </c>
      <c r="AC41" s="92">
        <f>IF($D$4="MAP+ADM Waivers",SUMIF('C Report'!$A$100:$A$199,'C Report Grouper'!$D41,'C Report'!AA$100:AA$199)+SUMIF('C Report'!$A$300:$A$399,'C Report Grouper'!$D41,'C Report'!AA$300:AA$399),SUMIF('C Report'!$A$100:$A$199,'C Report Grouper'!$D41,'C Report'!AA$100:AA$199))</f>
        <v>0</v>
      </c>
      <c r="AD41" s="92">
        <f>IF($D$4="MAP+ADM Waivers",SUMIF('C Report'!$A$100:$A$199,'C Report Grouper'!$D41,'C Report'!AB$100:AB$199)+SUMIF('C Report'!$A$300:$A$399,'C Report Grouper'!$D41,'C Report'!AB$300:AB$399),SUMIF('C Report'!$A$100:$A$199,'C Report Grouper'!$D41,'C Report'!AB$100:AB$199))</f>
        <v>0</v>
      </c>
      <c r="AE41" s="92">
        <f>IF($D$4="MAP+ADM Waivers",SUMIF('C Report'!$A$100:$A$199,'C Report Grouper'!$D41,'C Report'!AC$100:AC$199)+SUMIF('C Report'!$A$300:$A$399,'C Report Grouper'!$D41,'C Report'!AC$300:AC$399),SUMIF('C Report'!$A$100:$A$199,'C Report Grouper'!$D41,'C Report'!AC$100:AC$199))</f>
        <v>0</v>
      </c>
      <c r="AF41" s="92">
        <f>IF($D$4="MAP+ADM Waivers",SUMIF('C Report'!$A$100:$A$199,'C Report Grouper'!$D41,'C Report'!AD$100:AD$199)+SUMIF('C Report'!$A$300:$A$399,'C Report Grouper'!$D41,'C Report'!AD$300:AD$399),SUMIF('C Report'!$A$100:$A$199,'C Report Grouper'!$D41,'C Report'!AD$100:AD$199))</f>
        <v>0</v>
      </c>
      <c r="AG41" s="92">
        <f>IF($D$4="MAP+ADM Waivers",SUMIF('C Report'!$A$100:$A$199,'C Report Grouper'!$D41,'C Report'!AE$100:AE$199)+SUMIF('C Report'!$A$300:$A$399,'C Report Grouper'!$D41,'C Report'!AE$300:AE$399),SUMIF('C Report'!$A$100:$A$199,'C Report Grouper'!$D41,'C Report'!AE$100:AE$199))</f>
        <v>0</v>
      </c>
      <c r="AH41" s="93">
        <f>IF($D$4="MAP+ADM Waivers",SUMIF('C Report'!$A$100:$A$199,'C Report Grouper'!$D41,'C Report'!AF$100:AF$199)+SUMIF('C Report'!$A$300:$A$399,'C Report Grouper'!$D41,'C Report'!AF$300:AF$399),SUMIF('C Report'!$A$100:$A$199,'C Report Grouper'!$D41,'C Report'!AF$100:AF$199))</f>
        <v>0</v>
      </c>
    </row>
    <row r="42" spans="2:34" hidden="1" x14ac:dyDescent="0.2">
      <c r="B42" s="21" t="str">
        <f>IFERROR(VLOOKUP(C42,'MEG Def'!$A$55:$B$58,2),"")</f>
        <v/>
      </c>
      <c r="C42" s="50"/>
      <c r="D42" s="263"/>
      <c r="E42" s="91">
        <f>IF($D$4="MAP+ADM Waivers",SUMIF('C Report'!$A$100:$A$199,'C Report Grouper'!$D42,'C Report'!C$100:C$199)+SUMIF('C Report'!$A$300:$A$399,'C Report Grouper'!$D42,'C Report'!C$300:C$399),SUMIF('C Report'!$A$100:$A$199,'C Report Grouper'!$D42,'C Report'!C$100:C$199))</f>
        <v>0</v>
      </c>
      <c r="F42" s="422">
        <f>IF($D$4="MAP+ADM Waivers",SUMIF('C Report'!$A$100:$A$199,'C Report Grouper'!$D42,'C Report'!D$100:D$199)+SUMIF('C Report'!$A$300:$A$399,'C Report Grouper'!$D42,'C Report'!D$300:D$399),SUMIF('C Report'!$A$100:$A$199,'C Report Grouper'!$D42,'C Report'!D$100:D$199))</f>
        <v>0</v>
      </c>
      <c r="G42" s="422">
        <f>IF($D$4="MAP+ADM Waivers",SUMIF('C Report'!$A$100:$A$199,'C Report Grouper'!$D42,'C Report'!E$100:E$199)+SUMIF('C Report'!$A$300:$A$399,'C Report Grouper'!$D42,'C Report'!E$300:E$399),SUMIF('C Report'!$A$100:$A$199,'C Report Grouper'!$D42,'C Report'!E$100:E$199))</f>
        <v>0</v>
      </c>
      <c r="H42" s="422">
        <f>IF($D$4="MAP+ADM Waivers",SUMIF('C Report'!$A$100:$A$199,'C Report Grouper'!$D42,'C Report'!F$100:F$199)+SUMIF('C Report'!$A$300:$A$399,'C Report Grouper'!$D42,'C Report'!F$300:F$399),SUMIF('C Report'!$A$100:$A$199,'C Report Grouper'!$D42,'C Report'!F$100:F$199))</f>
        <v>0</v>
      </c>
      <c r="I42" s="422">
        <f>IF($D$4="MAP+ADM Waivers",SUMIF('C Report'!$A$100:$A$199,'C Report Grouper'!$D42,'C Report'!G$100:G$199)+SUMIF('C Report'!$A$300:$A$399,'C Report Grouper'!$D42,'C Report'!G$300:G$399),SUMIF('C Report'!$A$100:$A$199,'C Report Grouper'!$D42,'C Report'!G$100:G$199))</f>
        <v>0</v>
      </c>
      <c r="J42" s="422">
        <f>IF($D$4="MAP+ADM Waivers",SUMIF('C Report'!$A$100:$A$199,'C Report Grouper'!$D42,'C Report'!H$100:H$199)+SUMIF('C Report'!$A$300:$A$399,'C Report Grouper'!$D42,'C Report'!H$300:H$399),SUMIF('C Report'!$A$100:$A$199,'C Report Grouper'!$D42,'C Report'!H$100:H$199))</f>
        <v>0</v>
      </c>
      <c r="K42" s="422">
        <f>IF($D$4="MAP+ADM Waivers",SUMIF('C Report'!$A$100:$A$199,'C Report Grouper'!$D42,'C Report'!I$100:I$199)+SUMIF('C Report'!$A$300:$A$399,'C Report Grouper'!$D42,'C Report'!I$300:I$399),SUMIF('C Report'!$A$100:$A$199,'C Report Grouper'!$D42,'C Report'!I$100:I$199))</f>
        <v>0</v>
      </c>
      <c r="L42" s="422">
        <f>IF($D$4="MAP+ADM Waivers",SUMIF('C Report'!$A$100:$A$199,'C Report Grouper'!$D42,'C Report'!J$100:J$199)+SUMIF('C Report'!$A$300:$A$399,'C Report Grouper'!$D42,'C Report'!J$300:J$399),SUMIF('C Report'!$A$100:$A$199,'C Report Grouper'!$D42,'C Report'!J$100:J$199))</f>
        <v>0</v>
      </c>
      <c r="M42" s="422">
        <f>IF($D$4="MAP+ADM Waivers",SUMIF('C Report'!$A$100:$A$199,'C Report Grouper'!$D42,'C Report'!K$100:K$199)+SUMIF('C Report'!$A$300:$A$399,'C Report Grouper'!$D42,'C Report'!K$300:K$399),SUMIF('C Report'!$A$100:$A$199,'C Report Grouper'!$D42,'C Report'!K$100:K$199))</f>
        <v>0</v>
      </c>
      <c r="N42" s="422">
        <f>IF($D$4="MAP+ADM Waivers",SUMIF('C Report'!$A$100:$A$199,'C Report Grouper'!$D42,'C Report'!L$100:L$199)+SUMIF('C Report'!$A$300:$A$399,'C Report Grouper'!$D42,'C Report'!L$300:L$399),SUMIF('C Report'!$A$100:$A$199,'C Report Grouper'!$D42,'C Report'!L$100:L$199))</f>
        <v>0</v>
      </c>
      <c r="O42" s="422">
        <f>IF($D$4="MAP+ADM Waivers",SUMIF('C Report'!$A$100:$A$199,'C Report Grouper'!$D42,'C Report'!M$100:M$199)+SUMIF('C Report'!$A$300:$A$399,'C Report Grouper'!$D42,'C Report'!M$300:M$399),SUMIF('C Report'!$A$100:$A$199,'C Report Grouper'!$D42,'C Report'!M$100:M$199))</f>
        <v>0</v>
      </c>
      <c r="P42" s="422">
        <f>IF($D$4="MAP+ADM Waivers",SUMIF('C Report'!$A$100:$A$199,'C Report Grouper'!$D42,'C Report'!N$100:N$199)+SUMIF('C Report'!$A$300:$A$399,'C Report Grouper'!$D42,'C Report'!N$300:N$399),SUMIF('C Report'!$A$100:$A$199,'C Report Grouper'!$D42,'C Report'!N$100:N$199))</f>
        <v>0</v>
      </c>
      <c r="Q42" s="422">
        <f>IF($D$4="MAP+ADM Waivers",SUMIF('C Report'!$A$100:$A$199,'C Report Grouper'!$D42,'C Report'!O$100:O$199)+SUMIF('C Report'!$A$300:$A$399,'C Report Grouper'!$D42,'C Report'!O$300:O$399),SUMIF('C Report'!$A$100:$A$199,'C Report Grouper'!$D42,'C Report'!O$100:O$199))</f>
        <v>0</v>
      </c>
      <c r="R42" s="422">
        <f>IF($D$4="MAP+ADM Waivers",SUMIF('C Report'!$A$100:$A$199,'C Report Grouper'!$D42,'C Report'!P$100:P$199)+SUMIF('C Report'!$A$300:$A$399,'C Report Grouper'!$D42,'C Report'!P$300:P$399),SUMIF('C Report'!$A$100:$A$199,'C Report Grouper'!$D42,'C Report'!P$100:P$199))</f>
        <v>0</v>
      </c>
      <c r="S42" s="422">
        <f>IF($D$4="MAP+ADM Waivers",SUMIF('C Report'!$A$100:$A$199,'C Report Grouper'!$D42,'C Report'!Q$100:Q$199)+SUMIF('C Report'!$A$300:$A$399,'C Report Grouper'!$D42,'C Report'!Q$300:Q$399),SUMIF('C Report'!$A$100:$A$199,'C Report Grouper'!$D42,'C Report'!Q$100:Q$199))</f>
        <v>0</v>
      </c>
      <c r="T42" s="91">
        <f>IF($D$4="MAP+ADM Waivers",SUMIF('C Report'!$A$100:$A$199,'C Report Grouper'!$D42,'C Report'!R$100:R$199)+SUMIF('C Report'!$A$300:$A$399,'C Report Grouper'!$D42,'C Report'!R$300:R$399),SUMIF('C Report'!$A$100:$A$199,'C Report Grouper'!$D42,'C Report'!R$100:R$199))</f>
        <v>0</v>
      </c>
      <c r="U42" s="422">
        <f>IF($D$4="MAP+ADM Waivers",SUMIF('C Report'!$A$100:$A$199,'C Report Grouper'!$D42,'C Report'!S$100:S$199)+SUMIF('C Report'!$A$300:$A$399,'C Report Grouper'!$D42,'C Report'!S$300:S$399),SUMIF('C Report'!$A$100:$A$199,'C Report Grouper'!$D42,'C Report'!S$100:S$199))</f>
        <v>0</v>
      </c>
      <c r="V42" s="422">
        <f>IF($D$4="MAP+ADM Waivers",SUMIF('C Report'!$A$100:$A$199,'C Report Grouper'!$D42,'C Report'!T$100:T$199)+SUMIF('C Report'!$A$300:$A$399,'C Report Grouper'!$D42,'C Report'!T$300:T$399),SUMIF('C Report'!$A$100:$A$199,'C Report Grouper'!$D42,'C Report'!T$100:T$199))</f>
        <v>0</v>
      </c>
      <c r="W42" s="422">
        <f>IF($D$4="MAP+ADM Waivers",SUMIF('C Report'!$A$100:$A$199,'C Report Grouper'!$D42,'C Report'!U$100:U$199)+SUMIF('C Report'!$A$300:$A$399,'C Report Grouper'!$D42,'C Report'!U$300:U$399),SUMIF('C Report'!$A$100:$A$199,'C Report Grouper'!$D42,'C Report'!U$100:U$199))</f>
        <v>0</v>
      </c>
      <c r="X42" s="93">
        <f>IF($D$4="MAP+ADM Waivers",SUMIF('C Report'!$A$100:$A$199,'C Report Grouper'!$D42,'C Report'!V$100:V$199)+SUMIF('C Report'!$A$300:$A$399,'C Report Grouper'!$D42,'C Report'!V$300:V$399),SUMIF('C Report'!$A$100:$A$199,'C Report Grouper'!$D42,'C Report'!V$100:V$199))</f>
        <v>0</v>
      </c>
      <c r="Y42" s="92">
        <f>IF($D$4="MAP+ADM Waivers",SUMIF('C Report'!$A$100:$A$199,'C Report Grouper'!$D42,'C Report'!W$100:W$199)+SUMIF('C Report'!$A$300:$A$399,'C Report Grouper'!$D42,'C Report'!W$300:W$399),SUMIF('C Report'!$A$100:$A$199,'C Report Grouper'!$D42,'C Report'!W$100:W$199))</f>
        <v>0</v>
      </c>
      <c r="Z42" s="92">
        <f>IF($D$4="MAP+ADM Waivers",SUMIF('C Report'!$A$100:$A$199,'C Report Grouper'!$D42,'C Report'!X$100:X$199)+SUMIF('C Report'!$A$300:$A$399,'C Report Grouper'!$D42,'C Report'!X$300:X$399),SUMIF('C Report'!$A$100:$A$199,'C Report Grouper'!$D42,'C Report'!X$100:X$199))</f>
        <v>0</v>
      </c>
      <c r="AA42" s="92">
        <f>IF($D$4="MAP+ADM Waivers",SUMIF('C Report'!$A$100:$A$199,'C Report Grouper'!$D42,'C Report'!Y$100:Y$199)+SUMIF('C Report'!$A$300:$A$399,'C Report Grouper'!$D42,'C Report'!Y$300:Y$399),SUMIF('C Report'!$A$100:$A$199,'C Report Grouper'!$D42,'C Report'!Y$100:Y$199))</f>
        <v>0</v>
      </c>
      <c r="AB42" s="92">
        <f>IF($D$4="MAP+ADM Waivers",SUMIF('C Report'!$A$100:$A$199,'C Report Grouper'!$D42,'C Report'!Z$100:Z$199)+SUMIF('C Report'!$A$300:$A$399,'C Report Grouper'!$D42,'C Report'!Z$300:Z$399),SUMIF('C Report'!$A$100:$A$199,'C Report Grouper'!$D42,'C Report'!Z$100:Z$199))</f>
        <v>0</v>
      </c>
      <c r="AC42" s="92">
        <f>IF($D$4="MAP+ADM Waivers",SUMIF('C Report'!$A$100:$A$199,'C Report Grouper'!$D42,'C Report'!AA$100:AA$199)+SUMIF('C Report'!$A$300:$A$399,'C Report Grouper'!$D42,'C Report'!AA$300:AA$399),SUMIF('C Report'!$A$100:$A$199,'C Report Grouper'!$D42,'C Report'!AA$100:AA$199))</f>
        <v>0</v>
      </c>
      <c r="AD42" s="92">
        <f>IF($D$4="MAP+ADM Waivers",SUMIF('C Report'!$A$100:$A$199,'C Report Grouper'!$D42,'C Report'!AB$100:AB$199)+SUMIF('C Report'!$A$300:$A$399,'C Report Grouper'!$D42,'C Report'!AB$300:AB$399),SUMIF('C Report'!$A$100:$A$199,'C Report Grouper'!$D42,'C Report'!AB$100:AB$199))</f>
        <v>0</v>
      </c>
      <c r="AE42" s="92">
        <f>IF($D$4="MAP+ADM Waivers",SUMIF('C Report'!$A$100:$A$199,'C Report Grouper'!$D42,'C Report'!AC$100:AC$199)+SUMIF('C Report'!$A$300:$A$399,'C Report Grouper'!$D42,'C Report'!AC$300:AC$399),SUMIF('C Report'!$A$100:$A$199,'C Report Grouper'!$D42,'C Report'!AC$100:AC$199))</f>
        <v>0</v>
      </c>
      <c r="AF42" s="92">
        <f>IF($D$4="MAP+ADM Waivers",SUMIF('C Report'!$A$100:$A$199,'C Report Grouper'!$D42,'C Report'!AD$100:AD$199)+SUMIF('C Report'!$A$300:$A$399,'C Report Grouper'!$D42,'C Report'!AD$300:AD$399),SUMIF('C Report'!$A$100:$A$199,'C Report Grouper'!$D42,'C Report'!AD$100:AD$199))</f>
        <v>0</v>
      </c>
      <c r="AG42" s="92">
        <f>IF($D$4="MAP+ADM Waivers",SUMIF('C Report'!$A$100:$A$199,'C Report Grouper'!$D42,'C Report'!AE$100:AE$199)+SUMIF('C Report'!$A$300:$A$399,'C Report Grouper'!$D42,'C Report'!AE$300:AE$399),SUMIF('C Report'!$A$100:$A$199,'C Report Grouper'!$D42,'C Report'!AE$100:AE$199))</f>
        <v>0</v>
      </c>
      <c r="AH42" s="93">
        <f>IF($D$4="MAP+ADM Waivers",SUMIF('C Report'!$A$100:$A$199,'C Report Grouper'!$D42,'C Report'!AF$100:AF$199)+SUMIF('C Report'!$A$300:$A$399,'C Report Grouper'!$D42,'C Report'!AF$300:AF$399),SUMIF('C Report'!$A$100:$A$199,'C Report Grouper'!$D42,'C Report'!AF$100:AF$199))</f>
        <v>0</v>
      </c>
    </row>
    <row r="43" spans="2:34" hidden="1" x14ac:dyDescent="0.2">
      <c r="B43" s="21" t="str">
        <f>IFERROR(VLOOKUP(C43,'MEG Def'!$A$55:$B$58,2),"")</f>
        <v/>
      </c>
      <c r="C43" s="50"/>
      <c r="D43" s="263"/>
      <c r="E43" s="91">
        <f>IF($D$4="MAP+ADM Waivers",SUMIF('C Report'!$A$100:$A$199,'C Report Grouper'!$D43,'C Report'!C$100:C$199)+SUMIF('C Report'!$A$300:$A$399,'C Report Grouper'!$D43,'C Report'!C$300:C$399),SUMIF('C Report'!$A$100:$A$199,'C Report Grouper'!$D43,'C Report'!C$100:C$199))</f>
        <v>0</v>
      </c>
      <c r="F43" s="422">
        <f>IF($D$4="MAP+ADM Waivers",SUMIF('C Report'!$A$100:$A$199,'C Report Grouper'!$D43,'C Report'!D$100:D$199)+SUMIF('C Report'!$A$300:$A$399,'C Report Grouper'!$D43,'C Report'!D$300:D$399),SUMIF('C Report'!$A$100:$A$199,'C Report Grouper'!$D43,'C Report'!D$100:D$199))</f>
        <v>0</v>
      </c>
      <c r="G43" s="422">
        <f>IF($D$4="MAP+ADM Waivers",SUMIF('C Report'!$A$100:$A$199,'C Report Grouper'!$D43,'C Report'!E$100:E$199)+SUMIF('C Report'!$A$300:$A$399,'C Report Grouper'!$D43,'C Report'!E$300:E$399),SUMIF('C Report'!$A$100:$A$199,'C Report Grouper'!$D43,'C Report'!E$100:E$199))</f>
        <v>0</v>
      </c>
      <c r="H43" s="422">
        <f>IF($D$4="MAP+ADM Waivers",SUMIF('C Report'!$A$100:$A$199,'C Report Grouper'!$D43,'C Report'!F$100:F$199)+SUMIF('C Report'!$A$300:$A$399,'C Report Grouper'!$D43,'C Report'!F$300:F$399),SUMIF('C Report'!$A$100:$A$199,'C Report Grouper'!$D43,'C Report'!F$100:F$199))</f>
        <v>0</v>
      </c>
      <c r="I43" s="422">
        <f>IF($D$4="MAP+ADM Waivers",SUMIF('C Report'!$A$100:$A$199,'C Report Grouper'!$D43,'C Report'!G$100:G$199)+SUMIF('C Report'!$A$300:$A$399,'C Report Grouper'!$D43,'C Report'!G$300:G$399),SUMIF('C Report'!$A$100:$A$199,'C Report Grouper'!$D43,'C Report'!G$100:G$199))</f>
        <v>0</v>
      </c>
      <c r="J43" s="422">
        <f>IF($D$4="MAP+ADM Waivers",SUMIF('C Report'!$A$100:$A$199,'C Report Grouper'!$D43,'C Report'!H$100:H$199)+SUMIF('C Report'!$A$300:$A$399,'C Report Grouper'!$D43,'C Report'!H$300:H$399),SUMIF('C Report'!$A$100:$A$199,'C Report Grouper'!$D43,'C Report'!H$100:H$199))</f>
        <v>0</v>
      </c>
      <c r="K43" s="422">
        <f>IF($D$4="MAP+ADM Waivers",SUMIF('C Report'!$A$100:$A$199,'C Report Grouper'!$D43,'C Report'!I$100:I$199)+SUMIF('C Report'!$A$300:$A$399,'C Report Grouper'!$D43,'C Report'!I$300:I$399),SUMIF('C Report'!$A$100:$A$199,'C Report Grouper'!$D43,'C Report'!I$100:I$199))</f>
        <v>0</v>
      </c>
      <c r="L43" s="422">
        <f>IF($D$4="MAP+ADM Waivers",SUMIF('C Report'!$A$100:$A$199,'C Report Grouper'!$D43,'C Report'!J$100:J$199)+SUMIF('C Report'!$A$300:$A$399,'C Report Grouper'!$D43,'C Report'!J$300:J$399),SUMIF('C Report'!$A$100:$A$199,'C Report Grouper'!$D43,'C Report'!J$100:J$199))</f>
        <v>0</v>
      </c>
      <c r="M43" s="422">
        <f>IF($D$4="MAP+ADM Waivers",SUMIF('C Report'!$A$100:$A$199,'C Report Grouper'!$D43,'C Report'!K$100:K$199)+SUMIF('C Report'!$A$300:$A$399,'C Report Grouper'!$D43,'C Report'!K$300:K$399),SUMIF('C Report'!$A$100:$A$199,'C Report Grouper'!$D43,'C Report'!K$100:K$199))</f>
        <v>0</v>
      </c>
      <c r="N43" s="422">
        <f>IF($D$4="MAP+ADM Waivers",SUMIF('C Report'!$A$100:$A$199,'C Report Grouper'!$D43,'C Report'!L$100:L$199)+SUMIF('C Report'!$A$300:$A$399,'C Report Grouper'!$D43,'C Report'!L$300:L$399),SUMIF('C Report'!$A$100:$A$199,'C Report Grouper'!$D43,'C Report'!L$100:L$199))</f>
        <v>0</v>
      </c>
      <c r="O43" s="422">
        <f>IF($D$4="MAP+ADM Waivers",SUMIF('C Report'!$A$100:$A$199,'C Report Grouper'!$D43,'C Report'!M$100:M$199)+SUMIF('C Report'!$A$300:$A$399,'C Report Grouper'!$D43,'C Report'!M$300:M$399),SUMIF('C Report'!$A$100:$A$199,'C Report Grouper'!$D43,'C Report'!M$100:M$199))</f>
        <v>0</v>
      </c>
      <c r="P43" s="422">
        <f>IF($D$4="MAP+ADM Waivers",SUMIF('C Report'!$A$100:$A$199,'C Report Grouper'!$D43,'C Report'!N$100:N$199)+SUMIF('C Report'!$A$300:$A$399,'C Report Grouper'!$D43,'C Report'!N$300:N$399),SUMIF('C Report'!$A$100:$A$199,'C Report Grouper'!$D43,'C Report'!N$100:N$199))</f>
        <v>0</v>
      </c>
      <c r="Q43" s="422">
        <f>IF($D$4="MAP+ADM Waivers",SUMIF('C Report'!$A$100:$A$199,'C Report Grouper'!$D43,'C Report'!O$100:O$199)+SUMIF('C Report'!$A$300:$A$399,'C Report Grouper'!$D43,'C Report'!O$300:O$399),SUMIF('C Report'!$A$100:$A$199,'C Report Grouper'!$D43,'C Report'!O$100:O$199))</f>
        <v>0</v>
      </c>
      <c r="R43" s="422">
        <f>IF($D$4="MAP+ADM Waivers",SUMIF('C Report'!$A$100:$A$199,'C Report Grouper'!$D43,'C Report'!P$100:P$199)+SUMIF('C Report'!$A$300:$A$399,'C Report Grouper'!$D43,'C Report'!P$300:P$399),SUMIF('C Report'!$A$100:$A$199,'C Report Grouper'!$D43,'C Report'!P$100:P$199))</f>
        <v>0</v>
      </c>
      <c r="S43" s="422">
        <f>IF($D$4="MAP+ADM Waivers",SUMIF('C Report'!$A$100:$A$199,'C Report Grouper'!$D43,'C Report'!Q$100:Q$199)+SUMIF('C Report'!$A$300:$A$399,'C Report Grouper'!$D43,'C Report'!Q$300:Q$399),SUMIF('C Report'!$A$100:$A$199,'C Report Grouper'!$D43,'C Report'!Q$100:Q$199))</f>
        <v>0</v>
      </c>
      <c r="T43" s="91">
        <f>IF($D$4="MAP+ADM Waivers",SUMIF('C Report'!$A$100:$A$199,'C Report Grouper'!$D43,'C Report'!R$100:R$199)+SUMIF('C Report'!$A$300:$A$399,'C Report Grouper'!$D43,'C Report'!R$300:R$399),SUMIF('C Report'!$A$100:$A$199,'C Report Grouper'!$D43,'C Report'!R$100:R$199))</f>
        <v>0</v>
      </c>
      <c r="U43" s="422">
        <f>IF($D$4="MAP+ADM Waivers",SUMIF('C Report'!$A$100:$A$199,'C Report Grouper'!$D43,'C Report'!S$100:S$199)+SUMIF('C Report'!$A$300:$A$399,'C Report Grouper'!$D43,'C Report'!S$300:S$399),SUMIF('C Report'!$A$100:$A$199,'C Report Grouper'!$D43,'C Report'!S$100:S$199))</f>
        <v>0</v>
      </c>
      <c r="V43" s="422">
        <f>IF($D$4="MAP+ADM Waivers",SUMIF('C Report'!$A$100:$A$199,'C Report Grouper'!$D43,'C Report'!T$100:T$199)+SUMIF('C Report'!$A$300:$A$399,'C Report Grouper'!$D43,'C Report'!T$300:T$399),SUMIF('C Report'!$A$100:$A$199,'C Report Grouper'!$D43,'C Report'!T$100:T$199))</f>
        <v>0</v>
      </c>
      <c r="W43" s="422">
        <f>IF($D$4="MAP+ADM Waivers",SUMIF('C Report'!$A$100:$A$199,'C Report Grouper'!$D43,'C Report'!U$100:U$199)+SUMIF('C Report'!$A$300:$A$399,'C Report Grouper'!$D43,'C Report'!U$300:U$399),SUMIF('C Report'!$A$100:$A$199,'C Report Grouper'!$D43,'C Report'!U$100:U$199))</f>
        <v>0</v>
      </c>
      <c r="X43" s="93">
        <f>IF($D$4="MAP+ADM Waivers",SUMIF('C Report'!$A$100:$A$199,'C Report Grouper'!$D43,'C Report'!V$100:V$199)+SUMIF('C Report'!$A$300:$A$399,'C Report Grouper'!$D43,'C Report'!V$300:V$399),SUMIF('C Report'!$A$100:$A$199,'C Report Grouper'!$D43,'C Report'!V$100:V$199))</f>
        <v>0</v>
      </c>
      <c r="Y43" s="92">
        <f>IF($D$4="MAP+ADM Waivers",SUMIF('C Report'!$A$100:$A$199,'C Report Grouper'!$D43,'C Report'!W$100:W$199)+SUMIF('C Report'!$A$300:$A$399,'C Report Grouper'!$D43,'C Report'!W$300:W$399),SUMIF('C Report'!$A$100:$A$199,'C Report Grouper'!$D43,'C Report'!W$100:W$199))</f>
        <v>0</v>
      </c>
      <c r="Z43" s="92">
        <f>IF($D$4="MAP+ADM Waivers",SUMIF('C Report'!$A$100:$A$199,'C Report Grouper'!$D43,'C Report'!X$100:X$199)+SUMIF('C Report'!$A$300:$A$399,'C Report Grouper'!$D43,'C Report'!X$300:X$399),SUMIF('C Report'!$A$100:$A$199,'C Report Grouper'!$D43,'C Report'!X$100:X$199))</f>
        <v>0</v>
      </c>
      <c r="AA43" s="92">
        <f>IF($D$4="MAP+ADM Waivers",SUMIF('C Report'!$A$100:$A$199,'C Report Grouper'!$D43,'C Report'!Y$100:Y$199)+SUMIF('C Report'!$A$300:$A$399,'C Report Grouper'!$D43,'C Report'!Y$300:Y$399),SUMIF('C Report'!$A$100:$A$199,'C Report Grouper'!$D43,'C Report'!Y$100:Y$199))</f>
        <v>0</v>
      </c>
      <c r="AB43" s="92">
        <f>IF($D$4="MAP+ADM Waivers",SUMIF('C Report'!$A$100:$A$199,'C Report Grouper'!$D43,'C Report'!Z$100:Z$199)+SUMIF('C Report'!$A$300:$A$399,'C Report Grouper'!$D43,'C Report'!Z$300:Z$399),SUMIF('C Report'!$A$100:$A$199,'C Report Grouper'!$D43,'C Report'!Z$100:Z$199))</f>
        <v>0</v>
      </c>
      <c r="AC43" s="92">
        <f>IF($D$4="MAP+ADM Waivers",SUMIF('C Report'!$A$100:$A$199,'C Report Grouper'!$D43,'C Report'!AA$100:AA$199)+SUMIF('C Report'!$A$300:$A$399,'C Report Grouper'!$D43,'C Report'!AA$300:AA$399),SUMIF('C Report'!$A$100:$A$199,'C Report Grouper'!$D43,'C Report'!AA$100:AA$199))</f>
        <v>0</v>
      </c>
      <c r="AD43" s="92">
        <f>IF($D$4="MAP+ADM Waivers",SUMIF('C Report'!$A$100:$A$199,'C Report Grouper'!$D43,'C Report'!AB$100:AB$199)+SUMIF('C Report'!$A$300:$A$399,'C Report Grouper'!$D43,'C Report'!AB$300:AB$399),SUMIF('C Report'!$A$100:$A$199,'C Report Grouper'!$D43,'C Report'!AB$100:AB$199))</f>
        <v>0</v>
      </c>
      <c r="AE43" s="92">
        <f>IF($D$4="MAP+ADM Waivers",SUMIF('C Report'!$A$100:$A$199,'C Report Grouper'!$D43,'C Report'!AC$100:AC$199)+SUMIF('C Report'!$A$300:$A$399,'C Report Grouper'!$D43,'C Report'!AC$300:AC$399),SUMIF('C Report'!$A$100:$A$199,'C Report Grouper'!$D43,'C Report'!AC$100:AC$199))</f>
        <v>0</v>
      </c>
      <c r="AF43" s="92">
        <f>IF($D$4="MAP+ADM Waivers",SUMIF('C Report'!$A$100:$A$199,'C Report Grouper'!$D43,'C Report'!AD$100:AD$199)+SUMIF('C Report'!$A$300:$A$399,'C Report Grouper'!$D43,'C Report'!AD$300:AD$399),SUMIF('C Report'!$A$100:$A$199,'C Report Grouper'!$D43,'C Report'!AD$100:AD$199))</f>
        <v>0</v>
      </c>
      <c r="AG43" s="92">
        <f>IF($D$4="MAP+ADM Waivers",SUMIF('C Report'!$A$100:$A$199,'C Report Grouper'!$D43,'C Report'!AE$100:AE$199)+SUMIF('C Report'!$A$300:$A$399,'C Report Grouper'!$D43,'C Report'!AE$300:AE$399),SUMIF('C Report'!$A$100:$A$199,'C Report Grouper'!$D43,'C Report'!AE$100:AE$199))</f>
        <v>0</v>
      </c>
      <c r="AH43" s="93">
        <f>IF($D$4="MAP+ADM Waivers",SUMIF('C Report'!$A$100:$A$199,'C Report Grouper'!$D43,'C Report'!AF$100:AF$199)+SUMIF('C Report'!$A$300:$A$399,'C Report Grouper'!$D43,'C Report'!AF$300:AF$399),SUMIF('C Report'!$A$100:$A$199,'C Report Grouper'!$D43,'C Report'!AF$100:AF$199))</f>
        <v>0</v>
      </c>
    </row>
    <row r="44" spans="2:34" hidden="1" x14ac:dyDescent="0.2">
      <c r="B44" s="21"/>
      <c r="C44" s="50"/>
      <c r="D44" s="263"/>
      <c r="E44" s="91">
        <f>IF($D$4="MAP+ADM Waivers",SUMIF('C Report'!$A$100:$A$199,'C Report Grouper'!$D44,'C Report'!C$100:C$199)+SUMIF('C Report'!$A$300:$A$399,'C Report Grouper'!$D44,'C Report'!C$300:C$399),SUMIF('C Report'!$A$100:$A$199,'C Report Grouper'!$D44,'C Report'!C$100:C$199))</f>
        <v>0</v>
      </c>
      <c r="F44" s="422">
        <f>IF($D$4="MAP+ADM Waivers",SUMIF('C Report'!$A$100:$A$199,'C Report Grouper'!$D44,'C Report'!D$100:D$199)+SUMIF('C Report'!$A$300:$A$399,'C Report Grouper'!$D44,'C Report'!D$300:D$399),SUMIF('C Report'!$A$100:$A$199,'C Report Grouper'!$D44,'C Report'!D$100:D$199))</f>
        <v>0</v>
      </c>
      <c r="G44" s="422">
        <f>IF($D$4="MAP+ADM Waivers",SUMIF('C Report'!$A$100:$A$199,'C Report Grouper'!$D44,'C Report'!E$100:E$199)+SUMIF('C Report'!$A$300:$A$399,'C Report Grouper'!$D44,'C Report'!E$300:E$399),SUMIF('C Report'!$A$100:$A$199,'C Report Grouper'!$D44,'C Report'!E$100:E$199))</f>
        <v>0</v>
      </c>
      <c r="H44" s="422">
        <f>IF($D$4="MAP+ADM Waivers",SUMIF('C Report'!$A$100:$A$199,'C Report Grouper'!$D44,'C Report'!F$100:F$199)+SUMIF('C Report'!$A$300:$A$399,'C Report Grouper'!$D44,'C Report'!F$300:F$399),SUMIF('C Report'!$A$100:$A$199,'C Report Grouper'!$D44,'C Report'!F$100:F$199))</f>
        <v>0</v>
      </c>
      <c r="I44" s="422">
        <f>IF($D$4="MAP+ADM Waivers",SUMIF('C Report'!$A$100:$A$199,'C Report Grouper'!$D44,'C Report'!G$100:G$199)+SUMIF('C Report'!$A$300:$A$399,'C Report Grouper'!$D44,'C Report'!G$300:G$399),SUMIF('C Report'!$A$100:$A$199,'C Report Grouper'!$D44,'C Report'!G$100:G$199))</f>
        <v>0</v>
      </c>
      <c r="J44" s="422">
        <f>IF($D$4="MAP+ADM Waivers",SUMIF('C Report'!$A$100:$A$199,'C Report Grouper'!$D44,'C Report'!H$100:H$199)+SUMIF('C Report'!$A$300:$A$399,'C Report Grouper'!$D44,'C Report'!H$300:H$399),SUMIF('C Report'!$A$100:$A$199,'C Report Grouper'!$D44,'C Report'!H$100:H$199))</f>
        <v>0</v>
      </c>
      <c r="K44" s="422">
        <f>IF($D$4="MAP+ADM Waivers",SUMIF('C Report'!$A$100:$A$199,'C Report Grouper'!$D44,'C Report'!I$100:I$199)+SUMIF('C Report'!$A$300:$A$399,'C Report Grouper'!$D44,'C Report'!I$300:I$399),SUMIF('C Report'!$A$100:$A$199,'C Report Grouper'!$D44,'C Report'!I$100:I$199))</f>
        <v>0</v>
      </c>
      <c r="L44" s="422">
        <f>IF($D$4="MAP+ADM Waivers",SUMIF('C Report'!$A$100:$A$199,'C Report Grouper'!$D44,'C Report'!J$100:J$199)+SUMIF('C Report'!$A$300:$A$399,'C Report Grouper'!$D44,'C Report'!J$300:J$399),SUMIF('C Report'!$A$100:$A$199,'C Report Grouper'!$D44,'C Report'!J$100:J$199))</f>
        <v>0</v>
      </c>
      <c r="M44" s="422">
        <f>IF($D$4="MAP+ADM Waivers",SUMIF('C Report'!$A$100:$A$199,'C Report Grouper'!$D44,'C Report'!K$100:K$199)+SUMIF('C Report'!$A$300:$A$399,'C Report Grouper'!$D44,'C Report'!K$300:K$399),SUMIF('C Report'!$A$100:$A$199,'C Report Grouper'!$D44,'C Report'!K$100:K$199))</f>
        <v>0</v>
      </c>
      <c r="N44" s="422">
        <f>IF($D$4="MAP+ADM Waivers",SUMIF('C Report'!$A$100:$A$199,'C Report Grouper'!$D44,'C Report'!L$100:L$199)+SUMIF('C Report'!$A$300:$A$399,'C Report Grouper'!$D44,'C Report'!L$300:L$399),SUMIF('C Report'!$A$100:$A$199,'C Report Grouper'!$D44,'C Report'!L$100:L$199))</f>
        <v>0</v>
      </c>
      <c r="O44" s="422">
        <f>IF($D$4="MAP+ADM Waivers",SUMIF('C Report'!$A$100:$A$199,'C Report Grouper'!$D44,'C Report'!M$100:M$199)+SUMIF('C Report'!$A$300:$A$399,'C Report Grouper'!$D44,'C Report'!M$300:M$399),SUMIF('C Report'!$A$100:$A$199,'C Report Grouper'!$D44,'C Report'!M$100:M$199))</f>
        <v>0</v>
      </c>
      <c r="P44" s="422">
        <f>IF($D$4="MAP+ADM Waivers",SUMIF('C Report'!$A$100:$A$199,'C Report Grouper'!$D44,'C Report'!N$100:N$199)+SUMIF('C Report'!$A$300:$A$399,'C Report Grouper'!$D44,'C Report'!N$300:N$399),SUMIF('C Report'!$A$100:$A$199,'C Report Grouper'!$D44,'C Report'!N$100:N$199))</f>
        <v>0</v>
      </c>
      <c r="Q44" s="422">
        <f>IF($D$4="MAP+ADM Waivers",SUMIF('C Report'!$A$100:$A$199,'C Report Grouper'!$D44,'C Report'!O$100:O$199)+SUMIF('C Report'!$A$300:$A$399,'C Report Grouper'!$D44,'C Report'!O$300:O$399),SUMIF('C Report'!$A$100:$A$199,'C Report Grouper'!$D44,'C Report'!O$100:O$199))</f>
        <v>0</v>
      </c>
      <c r="R44" s="422">
        <f>IF($D$4="MAP+ADM Waivers",SUMIF('C Report'!$A$100:$A$199,'C Report Grouper'!$D44,'C Report'!P$100:P$199)+SUMIF('C Report'!$A$300:$A$399,'C Report Grouper'!$D44,'C Report'!P$300:P$399),SUMIF('C Report'!$A$100:$A$199,'C Report Grouper'!$D44,'C Report'!P$100:P$199))</f>
        <v>0</v>
      </c>
      <c r="S44" s="422">
        <f>IF($D$4="MAP+ADM Waivers",SUMIF('C Report'!$A$100:$A$199,'C Report Grouper'!$D44,'C Report'!Q$100:Q$199)+SUMIF('C Report'!$A$300:$A$399,'C Report Grouper'!$D44,'C Report'!Q$300:Q$399),SUMIF('C Report'!$A$100:$A$199,'C Report Grouper'!$D44,'C Report'!Q$100:Q$199))</f>
        <v>0</v>
      </c>
      <c r="T44" s="91">
        <f>IF($D$4="MAP+ADM Waivers",SUMIF('C Report'!$A$100:$A$199,'C Report Grouper'!$D44,'C Report'!R$100:R$199)+SUMIF('C Report'!$A$300:$A$399,'C Report Grouper'!$D44,'C Report'!R$300:R$399),SUMIF('C Report'!$A$100:$A$199,'C Report Grouper'!$D44,'C Report'!R$100:R$199))</f>
        <v>0</v>
      </c>
      <c r="U44" s="422">
        <f>IF($D$4="MAP+ADM Waivers",SUMIF('C Report'!$A$100:$A$199,'C Report Grouper'!$D44,'C Report'!S$100:S$199)+SUMIF('C Report'!$A$300:$A$399,'C Report Grouper'!$D44,'C Report'!S$300:S$399),SUMIF('C Report'!$A$100:$A$199,'C Report Grouper'!$D44,'C Report'!S$100:S$199))</f>
        <v>0</v>
      </c>
      <c r="V44" s="422">
        <f>IF($D$4="MAP+ADM Waivers",SUMIF('C Report'!$A$100:$A$199,'C Report Grouper'!$D44,'C Report'!T$100:T$199)+SUMIF('C Report'!$A$300:$A$399,'C Report Grouper'!$D44,'C Report'!T$300:T$399),SUMIF('C Report'!$A$100:$A$199,'C Report Grouper'!$D44,'C Report'!T$100:T$199))</f>
        <v>0</v>
      </c>
      <c r="W44" s="422">
        <f>IF($D$4="MAP+ADM Waivers",SUMIF('C Report'!$A$100:$A$199,'C Report Grouper'!$D44,'C Report'!U$100:U$199)+SUMIF('C Report'!$A$300:$A$399,'C Report Grouper'!$D44,'C Report'!U$300:U$399),SUMIF('C Report'!$A$100:$A$199,'C Report Grouper'!$D44,'C Report'!U$100:U$199))</f>
        <v>0</v>
      </c>
      <c r="X44" s="93">
        <f>IF($D$4="MAP+ADM Waivers",SUMIF('C Report'!$A$100:$A$199,'C Report Grouper'!$D44,'C Report'!V$100:V$199)+SUMIF('C Report'!$A$300:$A$399,'C Report Grouper'!$D44,'C Report'!V$300:V$399),SUMIF('C Report'!$A$100:$A$199,'C Report Grouper'!$D44,'C Report'!V$100:V$199))</f>
        <v>0</v>
      </c>
      <c r="Y44" s="92">
        <f>IF($D$4="MAP+ADM Waivers",SUMIF('C Report'!$A$100:$A$199,'C Report Grouper'!$D44,'C Report'!W$100:W$199)+SUMIF('C Report'!$A$300:$A$399,'C Report Grouper'!$D44,'C Report'!W$300:W$399),SUMIF('C Report'!$A$100:$A$199,'C Report Grouper'!$D44,'C Report'!W$100:W$199))</f>
        <v>0</v>
      </c>
      <c r="Z44" s="92">
        <f>IF($D$4="MAP+ADM Waivers",SUMIF('C Report'!$A$100:$A$199,'C Report Grouper'!$D44,'C Report'!X$100:X$199)+SUMIF('C Report'!$A$300:$A$399,'C Report Grouper'!$D44,'C Report'!X$300:X$399),SUMIF('C Report'!$A$100:$A$199,'C Report Grouper'!$D44,'C Report'!X$100:X$199))</f>
        <v>0</v>
      </c>
      <c r="AA44" s="92">
        <f>IF($D$4="MAP+ADM Waivers",SUMIF('C Report'!$A$100:$A$199,'C Report Grouper'!$D44,'C Report'!Y$100:Y$199)+SUMIF('C Report'!$A$300:$A$399,'C Report Grouper'!$D44,'C Report'!Y$300:Y$399),SUMIF('C Report'!$A$100:$A$199,'C Report Grouper'!$D44,'C Report'!Y$100:Y$199))</f>
        <v>0</v>
      </c>
      <c r="AB44" s="92">
        <f>IF($D$4="MAP+ADM Waivers",SUMIF('C Report'!$A$100:$A$199,'C Report Grouper'!$D44,'C Report'!Z$100:Z$199)+SUMIF('C Report'!$A$300:$A$399,'C Report Grouper'!$D44,'C Report'!Z$300:Z$399),SUMIF('C Report'!$A$100:$A$199,'C Report Grouper'!$D44,'C Report'!Z$100:Z$199))</f>
        <v>0</v>
      </c>
      <c r="AC44" s="92">
        <f>IF($D$4="MAP+ADM Waivers",SUMIF('C Report'!$A$100:$A$199,'C Report Grouper'!$D44,'C Report'!AA$100:AA$199)+SUMIF('C Report'!$A$300:$A$399,'C Report Grouper'!$D44,'C Report'!AA$300:AA$399),SUMIF('C Report'!$A$100:$A$199,'C Report Grouper'!$D44,'C Report'!AA$100:AA$199))</f>
        <v>0</v>
      </c>
      <c r="AD44" s="92">
        <f>IF($D$4="MAP+ADM Waivers",SUMIF('C Report'!$A$100:$A$199,'C Report Grouper'!$D44,'C Report'!AB$100:AB$199)+SUMIF('C Report'!$A$300:$A$399,'C Report Grouper'!$D44,'C Report'!AB$300:AB$399),SUMIF('C Report'!$A$100:$A$199,'C Report Grouper'!$D44,'C Report'!AB$100:AB$199))</f>
        <v>0</v>
      </c>
      <c r="AE44" s="92">
        <f>IF($D$4="MAP+ADM Waivers",SUMIF('C Report'!$A$100:$A$199,'C Report Grouper'!$D44,'C Report'!AC$100:AC$199)+SUMIF('C Report'!$A$300:$A$399,'C Report Grouper'!$D44,'C Report'!AC$300:AC$399),SUMIF('C Report'!$A$100:$A$199,'C Report Grouper'!$D44,'C Report'!AC$100:AC$199))</f>
        <v>0</v>
      </c>
      <c r="AF44" s="92">
        <f>IF($D$4="MAP+ADM Waivers",SUMIF('C Report'!$A$100:$A$199,'C Report Grouper'!$D44,'C Report'!AD$100:AD$199)+SUMIF('C Report'!$A$300:$A$399,'C Report Grouper'!$D44,'C Report'!AD$300:AD$399),SUMIF('C Report'!$A$100:$A$199,'C Report Grouper'!$D44,'C Report'!AD$100:AD$199))</f>
        <v>0</v>
      </c>
      <c r="AG44" s="92">
        <f>IF($D$4="MAP+ADM Waivers",SUMIF('C Report'!$A$100:$A$199,'C Report Grouper'!$D44,'C Report'!AE$100:AE$199)+SUMIF('C Report'!$A$300:$A$399,'C Report Grouper'!$D44,'C Report'!AE$300:AE$399),SUMIF('C Report'!$A$100:$A$199,'C Report Grouper'!$D44,'C Report'!AE$100:AE$199))</f>
        <v>0</v>
      </c>
      <c r="AH44" s="93">
        <f>IF($D$4="MAP+ADM Waivers",SUMIF('C Report'!$A$100:$A$199,'C Report Grouper'!$D44,'C Report'!AF$100:AF$199)+SUMIF('C Report'!$A$300:$A$399,'C Report Grouper'!$D44,'C Report'!AF$300:AF$399),SUMIF('C Report'!$A$100:$A$199,'C Report Grouper'!$D44,'C Report'!AF$100:AF$199))</f>
        <v>0</v>
      </c>
    </row>
    <row r="45" spans="2:34" hidden="1" x14ac:dyDescent="0.2">
      <c r="B45" s="6" t="s">
        <v>81</v>
      </c>
      <c r="C45" s="50"/>
      <c r="D45" s="263"/>
      <c r="E45" s="91">
        <f>IF($D$4="MAP+ADM Waivers",SUMIF('C Report'!$A$100:$A$199,'C Report Grouper'!$D45,'C Report'!C$100:C$199)+SUMIF('C Report'!$A$300:$A$399,'C Report Grouper'!$D45,'C Report'!C$300:C$399),SUMIF('C Report'!$A$100:$A$199,'C Report Grouper'!$D45,'C Report'!C$100:C$199))</f>
        <v>0</v>
      </c>
      <c r="F45" s="422">
        <f>IF($D$4="MAP+ADM Waivers",SUMIF('C Report'!$A$100:$A$199,'C Report Grouper'!$D45,'C Report'!D$100:D$199)+SUMIF('C Report'!$A$300:$A$399,'C Report Grouper'!$D45,'C Report'!D$300:D$399),SUMIF('C Report'!$A$100:$A$199,'C Report Grouper'!$D45,'C Report'!D$100:D$199))</f>
        <v>0</v>
      </c>
      <c r="G45" s="422">
        <f>IF($D$4="MAP+ADM Waivers",SUMIF('C Report'!$A$100:$A$199,'C Report Grouper'!$D45,'C Report'!E$100:E$199)+SUMIF('C Report'!$A$300:$A$399,'C Report Grouper'!$D45,'C Report'!E$300:E$399),SUMIF('C Report'!$A$100:$A$199,'C Report Grouper'!$D45,'C Report'!E$100:E$199))</f>
        <v>0</v>
      </c>
      <c r="H45" s="422">
        <f>IF($D$4="MAP+ADM Waivers",SUMIF('C Report'!$A$100:$A$199,'C Report Grouper'!$D45,'C Report'!F$100:F$199)+SUMIF('C Report'!$A$300:$A$399,'C Report Grouper'!$D45,'C Report'!F$300:F$399),SUMIF('C Report'!$A$100:$A$199,'C Report Grouper'!$D45,'C Report'!F$100:F$199))</f>
        <v>0</v>
      </c>
      <c r="I45" s="422">
        <f>IF($D$4="MAP+ADM Waivers",SUMIF('C Report'!$A$100:$A$199,'C Report Grouper'!$D45,'C Report'!G$100:G$199)+SUMIF('C Report'!$A$300:$A$399,'C Report Grouper'!$D45,'C Report'!G$300:G$399),SUMIF('C Report'!$A$100:$A$199,'C Report Grouper'!$D45,'C Report'!G$100:G$199))</f>
        <v>0</v>
      </c>
      <c r="J45" s="422">
        <f>IF($D$4="MAP+ADM Waivers",SUMIF('C Report'!$A$100:$A$199,'C Report Grouper'!$D45,'C Report'!H$100:H$199)+SUMIF('C Report'!$A$300:$A$399,'C Report Grouper'!$D45,'C Report'!H$300:H$399),SUMIF('C Report'!$A$100:$A$199,'C Report Grouper'!$D45,'C Report'!H$100:H$199))</f>
        <v>0</v>
      </c>
      <c r="K45" s="422">
        <f>IF($D$4="MAP+ADM Waivers",SUMIF('C Report'!$A$100:$A$199,'C Report Grouper'!$D45,'C Report'!I$100:I$199)+SUMIF('C Report'!$A$300:$A$399,'C Report Grouper'!$D45,'C Report'!I$300:I$399),SUMIF('C Report'!$A$100:$A$199,'C Report Grouper'!$D45,'C Report'!I$100:I$199))</f>
        <v>0</v>
      </c>
      <c r="L45" s="422">
        <f>IF($D$4="MAP+ADM Waivers",SUMIF('C Report'!$A$100:$A$199,'C Report Grouper'!$D45,'C Report'!J$100:J$199)+SUMIF('C Report'!$A$300:$A$399,'C Report Grouper'!$D45,'C Report'!J$300:J$399),SUMIF('C Report'!$A$100:$A$199,'C Report Grouper'!$D45,'C Report'!J$100:J$199))</f>
        <v>0</v>
      </c>
      <c r="M45" s="422">
        <f>IF($D$4="MAP+ADM Waivers",SUMIF('C Report'!$A$100:$A$199,'C Report Grouper'!$D45,'C Report'!K$100:K$199)+SUMIF('C Report'!$A$300:$A$399,'C Report Grouper'!$D45,'C Report'!K$300:K$399),SUMIF('C Report'!$A$100:$A$199,'C Report Grouper'!$D45,'C Report'!K$100:K$199))</f>
        <v>0</v>
      </c>
      <c r="N45" s="422">
        <f>IF($D$4="MAP+ADM Waivers",SUMIF('C Report'!$A$100:$A$199,'C Report Grouper'!$D45,'C Report'!L$100:L$199)+SUMIF('C Report'!$A$300:$A$399,'C Report Grouper'!$D45,'C Report'!L$300:L$399),SUMIF('C Report'!$A$100:$A$199,'C Report Grouper'!$D45,'C Report'!L$100:L$199))</f>
        <v>0</v>
      </c>
      <c r="O45" s="422">
        <f>IF($D$4="MAP+ADM Waivers",SUMIF('C Report'!$A$100:$A$199,'C Report Grouper'!$D45,'C Report'!M$100:M$199)+SUMIF('C Report'!$A$300:$A$399,'C Report Grouper'!$D45,'C Report'!M$300:M$399),SUMIF('C Report'!$A$100:$A$199,'C Report Grouper'!$D45,'C Report'!M$100:M$199))</f>
        <v>0</v>
      </c>
      <c r="P45" s="422">
        <f>IF($D$4="MAP+ADM Waivers",SUMIF('C Report'!$A$100:$A$199,'C Report Grouper'!$D45,'C Report'!N$100:N$199)+SUMIF('C Report'!$A$300:$A$399,'C Report Grouper'!$D45,'C Report'!N$300:N$399),SUMIF('C Report'!$A$100:$A$199,'C Report Grouper'!$D45,'C Report'!N$100:N$199))</f>
        <v>0</v>
      </c>
      <c r="Q45" s="422">
        <f>IF($D$4="MAP+ADM Waivers",SUMIF('C Report'!$A$100:$A$199,'C Report Grouper'!$D45,'C Report'!O$100:O$199)+SUMIF('C Report'!$A$300:$A$399,'C Report Grouper'!$D45,'C Report'!O$300:O$399),SUMIF('C Report'!$A$100:$A$199,'C Report Grouper'!$D45,'C Report'!O$100:O$199))</f>
        <v>0</v>
      </c>
      <c r="R45" s="422">
        <f>IF($D$4="MAP+ADM Waivers",SUMIF('C Report'!$A$100:$A$199,'C Report Grouper'!$D45,'C Report'!P$100:P$199)+SUMIF('C Report'!$A$300:$A$399,'C Report Grouper'!$D45,'C Report'!P$300:P$399),SUMIF('C Report'!$A$100:$A$199,'C Report Grouper'!$D45,'C Report'!P$100:P$199))</f>
        <v>0</v>
      </c>
      <c r="S45" s="422">
        <f>IF($D$4="MAP+ADM Waivers",SUMIF('C Report'!$A$100:$A$199,'C Report Grouper'!$D45,'C Report'!Q$100:Q$199)+SUMIF('C Report'!$A$300:$A$399,'C Report Grouper'!$D45,'C Report'!Q$300:Q$399),SUMIF('C Report'!$A$100:$A$199,'C Report Grouper'!$D45,'C Report'!Q$100:Q$199))</f>
        <v>0</v>
      </c>
      <c r="T45" s="91">
        <f>IF($D$4="MAP+ADM Waivers",SUMIF('C Report'!$A$100:$A$199,'C Report Grouper'!$D45,'C Report'!R$100:R$199)+SUMIF('C Report'!$A$300:$A$399,'C Report Grouper'!$D45,'C Report'!R$300:R$399),SUMIF('C Report'!$A$100:$A$199,'C Report Grouper'!$D45,'C Report'!R$100:R$199))</f>
        <v>0</v>
      </c>
      <c r="U45" s="422">
        <f>IF($D$4="MAP+ADM Waivers",SUMIF('C Report'!$A$100:$A$199,'C Report Grouper'!$D45,'C Report'!S$100:S$199)+SUMIF('C Report'!$A$300:$A$399,'C Report Grouper'!$D45,'C Report'!S$300:S$399),SUMIF('C Report'!$A$100:$A$199,'C Report Grouper'!$D45,'C Report'!S$100:S$199))</f>
        <v>0</v>
      </c>
      <c r="V45" s="422">
        <f>IF($D$4="MAP+ADM Waivers",SUMIF('C Report'!$A$100:$A$199,'C Report Grouper'!$D45,'C Report'!T$100:T$199)+SUMIF('C Report'!$A$300:$A$399,'C Report Grouper'!$D45,'C Report'!T$300:T$399),SUMIF('C Report'!$A$100:$A$199,'C Report Grouper'!$D45,'C Report'!T$100:T$199))</f>
        <v>0</v>
      </c>
      <c r="W45" s="422">
        <f>IF($D$4="MAP+ADM Waivers",SUMIF('C Report'!$A$100:$A$199,'C Report Grouper'!$D45,'C Report'!U$100:U$199)+SUMIF('C Report'!$A$300:$A$399,'C Report Grouper'!$D45,'C Report'!U$300:U$399),SUMIF('C Report'!$A$100:$A$199,'C Report Grouper'!$D45,'C Report'!U$100:U$199))</f>
        <v>0</v>
      </c>
      <c r="X45" s="93">
        <f>IF($D$4="MAP+ADM Waivers",SUMIF('C Report'!$A$100:$A$199,'C Report Grouper'!$D45,'C Report'!V$100:V$199)+SUMIF('C Report'!$A$300:$A$399,'C Report Grouper'!$D45,'C Report'!V$300:V$399),SUMIF('C Report'!$A$100:$A$199,'C Report Grouper'!$D45,'C Report'!V$100:V$199))</f>
        <v>0</v>
      </c>
      <c r="Y45" s="92">
        <f>IF($D$4="MAP+ADM Waivers",SUMIF('C Report'!$A$100:$A$199,'C Report Grouper'!$D45,'C Report'!W$100:W$199)+SUMIF('C Report'!$A$300:$A$399,'C Report Grouper'!$D45,'C Report'!W$300:W$399),SUMIF('C Report'!$A$100:$A$199,'C Report Grouper'!$D45,'C Report'!W$100:W$199))</f>
        <v>0</v>
      </c>
      <c r="Z45" s="92">
        <f>IF($D$4="MAP+ADM Waivers",SUMIF('C Report'!$A$100:$A$199,'C Report Grouper'!$D45,'C Report'!X$100:X$199)+SUMIF('C Report'!$A$300:$A$399,'C Report Grouper'!$D45,'C Report'!X$300:X$399),SUMIF('C Report'!$A$100:$A$199,'C Report Grouper'!$D45,'C Report'!X$100:X$199))</f>
        <v>0</v>
      </c>
      <c r="AA45" s="92">
        <f>IF($D$4="MAP+ADM Waivers",SUMIF('C Report'!$A$100:$A$199,'C Report Grouper'!$D45,'C Report'!Y$100:Y$199)+SUMIF('C Report'!$A$300:$A$399,'C Report Grouper'!$D45,'C Report'!Y$300:Y$399),SUMIF('C Report'!$A$100:$A$199,'C Report Grouper'!$D45,'C Report'!Y$100:Y$199))</f>
        <v>0</v>
      </c>
      <c r="AB45" s="92">
        <f>IF($D$4="MAP+ADM Waivers",SUMIF('C Report'!$A$100:$A$199,'C Report Grouper'!$D45,'C Report'!Z$100:Z$199)+SUMIF('C Report'!$A$300:$A$399,'C Report Grouper'!$D45,'C Report'!Z$300:Z$399),SUMIF('C Report'!$A$100:$A$199,'C Report Grouper'!$D45,'C Report'!Z$100:Z$199))</f>
        <v>0</v>
      </c>
      <c r="AC45" s="92">
        <f>IF($D$4="MAP+ADM Waivers",SUMIF('C Report'!$A$100:$A$199,'C Report Grouper'!$D45,'C Report'!AA$100:AA$199)+SUMIF('C Report'!$A$300:$A$399,'C Report Grouper'!$D45,'C Report'!AA$300:AA$399),SUMIF('C Report'!$A$100:$A$199,'C Report Grouper'!$D45,'C Report'!AA$100:AA$199))</f>
        <v>0</v>
      </c>
      <c r="AD45" s="92">
        <f>IF($D$4="MAP+ADM Waivers",SUMIF('C Report'!$A$100:$A$199,'C Report Grouper'!$D45,'C Report'!AB$100:AB$199)+SUMIF('C Report'!$A$300:$A$399,'C Report Grouper'!$D45,'C Report'!AB$300:AB$399),SUMIF('C Report'!$A$100:$A$199,'C Report Grouper'!$D45,'C Report'!AB$100:AB$199))</f>
        <v>0</v>
      </c>
      <c r="AE45" s="92">
        <f>IF($D$4="MAP+ADM Waivers",SUMIF('C Report'!$A$100:$A$199,'C Report Grouper'!$D45,'C Report'!AC$100:AC$199)+SUMIF('C Report'!$A$300:$A$399,'C Report Grouper'!$D45,'C Report'!AC$300:AC$399),SUMIF('C Report'!$A$100:$A$199,'C Report Grouper'!$D45,'C Report'!AC$100:AC$199))</f>
        <v>0</v>
      </c>
      <c r="AF45" s="92">
        <f>IF($D$4="MAP+ADM Waivers",SUMIF('C Report'!$A$100:$A$199,'C Report Grouper'!$D45,'C Report'!AD$100:AD$199)+SUMIF('C Report'!$A$300:$A$399,'C Report Grouper'!$D45,'C Report'!AD$300:AD$399),SUMIF('C Report'!$A$100:$A$199,'C Report Grouper'!$D45,'C Report'!AD$100:AD$199))</f>
        <v>0</v>
      </c>
      <c r="AG45" s="92">
        <f>IF($D$4="MAP+ADM Waivers",SUMIF('C Report'!$A$100:$A$199,'C Report Grouper'!$D45,'C Report'!AE$100:AE$199)+SUMIF('C Report'!$A$300:$A$399,'C Report Grouper'!$D45,'C Report'!AE$300:AE$399),SUMIF('C Report'!$A$100:$A$199,'C Report Grouper'!$D45,'C Report'!AE$100:AE$199))</f>
        <v>0</v>
      </c>
      <c r="AH45" s="93">
        <f>IF($D$4="MAP+ADM Waivers",SUMIF('C Report'!$A$100:$A$199,'C Report Grouper'!$D45,'C Report'!AF$100:AF$199)+SUMIF('C Report'!$A$300:$A$399,'C Report Grouper'!$D45,'C Report'!AF$300:AF$399),SUMIF('C Report'!$A$100:$A$199,'C Report Grouper'!$D45,'C Report'!AF$100:AF$199))</f>
        <v>0</v>
      </c>
    </row>
    <row r="46" spans="2:34" hidden="1" x14ac:dyDescent="0.2">
      <c r="B46" s="21" t="str">
        <f>IFERROR(VLOOKUP(C46,'MEG Def'!$A$60:$B$63,2),"")</f>
        <v/>
      </c>
      <c r="C46" s="50"/>
      <c r="D46" s="263"/>
      <c r="E46" s="91">
        <f>IF($D$4="MAP+ADM Waivers",SUMIF('C Report'!$A$100:$A$199,'C Report Grouper'!$D46,'C Report'!C$100:C$199)+SUMIF('C Report'!$A$300:$A$399,'C Report Grouper'!$D46,'C Report'!C$300:C$399),SUMIF('C Report'!$A$100:$A$199,'C Report Grouper'!$D46,'C Report'!C$100:C$199))</f>
        <v>0</v>
      </c>
      <c r="F46" s="422">
        <f>IF($D$4="MAP+ADM Waivers",SUMIF('C Report'!$A$100:$A$199,'C Report Grouper'!$D46,'C Report'!D$100:D$199)+SUMIF('C Report'!$A$300:$A$399,'C Report Grouper'!$D46,'C Report'!D$300:D$399),SUMIF('C Report'!$A$100:$A$199,'C Report Grouper'!$D46,'C Report'!D$100:D$199))</f>
        <v>0</v>
      </c>
      <c r="G46" s="422">
        <f>IF($D$4="MAP+ADM Waivers",SUMIF('C Report'!$A$100:$A$199,'C Report Grouper'!$D46,'C Report'!E$100:E$199)+SUMIF('C Report'!$A$300:$A$399,'C Report Grouper'!$D46,'C Report'!E$300:E$399),SUMIF('C Report'!$A$100:$A$199,'C Report Grouper'!$D46,'C Report'!E$100:E$199))</f>
        <v>0</v>
      </c>
      <c r="H46" s="422">
        <f>IF($D$4="MAP+ADM Waivers",SUMIF('C Report'!$A$100:$A$199,'C Report Grouper'!$D46,'C Report'!F$100:F$199)+SUMIF('C Report'!$A$300:$A$399,'C Report Grouper'!$D46,'C Report'!F$300:F$399),SUMIF('C Report'!$A$100:$A$199,'C Report Grouper'!$D46,'C Report'!F$100:F$199))</f>
        <v>0</v>
      </c>
      <c r="I46" s="422">
        <f>IF($D$4="MAP+ADM Waivers",SUMIF('C Report'!$A$100:$A$199,'C Report Grouper'!$D46,'C Report'!G$100:G$199)+SUMIF('C Report'!$A$300:$A$399,'C Report Grouper'!$D46,'C Report'!G$300:G$399),SUMIF('C Report'!$A$100:$A$199,'C Report Grouper'!$D46,'C Report'!G$100:G$199))</f>
        <v>0</v>
      </c>
      <c r="J46" s="422">
        <f>IF($D$4="MAP+ADM Waivers",SUMIF('C Report'!$A$100:$A$199,'C Report Grouper'!$D46,'C Report'!H$100:H$199)+SUMIF('C Report'!$A$300:$A$399,'C Report Grouper'!$D46,'C Report'!H$300:H$399),SUMIF('C Report'!$A$100:$A$199,'C Report Grouper'!$D46,'C Report'!H$100:H$199))</f>
        <v>0</v>
      </c>
      <c r="K46" s="422">
        <f>IF($D$4="MAP+ADM Waivers",SUMIF('C Report'!$A$100:$A$199,'C Report Grouper'!$D46,'C Report'!I$100:I$199)+SUMIF('C Report'!$A$300:$A$399,'C Report Grouper'!$D46,'C Report'!I$300:I$399),SUMIF('C Report'!$A$100:$A$199,'C Report Grouper'!$D46,'C Report'!I$100:I$199))</f>
        <v>0</v>
      </c>
      <c r="L46" s="422">
        <f>IF($D$4="MAP+ADM Waivers",SUMIF('C Report'!$A$100:$A$199,'C Report Grouper'!$D46,'C Report'!J$100:J$199)+SUMIF('C Report'!$A$300:$A$399,'C Report Grouper'!$D46,'C Report'!J$300:J$399),SUMIF('C Report'!$A$100:$A$199,'C Report Grouper'!$D46,'C Report'!J$100:J$199))</f>
        <v>0</v>
      </c>
      <c r="M46" s="422">
        <f>IF($D$4="MAP+ADM Waivers",SUMIF('C Report'!$A$100:$A$199,'C Report Grouper'!$D46,'C Report'!K$100:K$199)+SUMIF('C Report'!$A$300:$A$399,'C Report Grouper'!$D46,'C Report'!K$300:K$399),SUMIF('C Report'!$A$100:$A$199,'C Report Grouper'!$D46,'C Report'!K$100:K$199))</f>
        <v>0</v>
      </c>
      <c r="N46" s="422">
        <f>IF($D$4="MAP+ADM Waivers",SUMIF('C Report'!$A$100:$A$199,'C Report Grouper'!$D46,'C Report'!L$100:L$199)+SUMIF('C Report'!$A$300:$A$399,'C Report Grouper'!$D46,'C Report'!L$300:L$399),SUMIF('C Report'!$A$100:$A$199,'C Report Grouper'!$D46,'C Report'!L$100:L$199))</f>
        <v>0</v>
      </c>
      <c r="O46" s="422">
        <f>IF($D$4="MAP+ADM Waivers",SUMIF('C Report'!$A$100:$A$199,'C Report Grouper'!$D46,'C Report'!M$100:M$199)+SUMIF('C Report'!$A$300:$A$399,'C Report Grouper'!$D46,'C Report'!M$300:M$399),SUMIF('C Report'!$A$100:$A$199,'C Report Grouper'!$D46,'C Report'!M$100:M$199))</f>
        <v>0</v>
      </c>
      <c r="P46" s="422">
        <f>IF($D$4="MAP+ADM Waivers",SUMIF('C Report'!$A$100:$A$199,'C Report Grouper'!$D46,'C Report'!N$100:N$199)+SUMIF('C Report'!$A$300:$A$399,'C Report Grouper'!$D46,'C Report'!N$300:N$399),SUMIF('C Report'!$A$100:$A$199,'C Report Grouper'!$D46,'C Report'!N$100:N$199))</f>
        <v>0</v>
      </c>
      <c r="Q46" s="422">
        <f>IF($D$4="MAP+ADM Waivers",SUMIF('C Report'!$A$100:$A$199,'C Report Grouper'!$D46,'C Report'!O$100:O$199)+SUMIF('C Report'!$A$300:$A$399,'C Report Grouper'!$D46,'C Report'!O$300:O$399),SUMIF('C Report'!$A$100:$A$199,'C Report Grouper'!$D46,'C Report'!O$100:O$199))</f>
        <v>0</v>
      </c>
      <c r="R46" s="422">
        <f>IF($D$4="MAP+ADM Waivers",SUMIF('C Report'!$A$100:$A$199,'C Report Grouper'!$D46,'C Report'!P$100:P$199)+SUMIF('C Report'!$A$300:$A$399,'C Report Grouper'!$D46,'C Report'!P$300:P$399),SUMIF('C Report'!$A$100:$A$199,'C Report Grouper'!$D46,'C Report'!P$100:P$199))</f>
        <v>0</v>
      </c>
      <c r="S46" s="422">
        <f>IF($D$4="MAP+ADM Waivers",SUMIF('C Report'!$A$100:$A$199,'C Report Grouper'!$D46,'C Report'!Q$100:Q$199)+SUMIF('C Report'!$A$300:$A$399,'C Report Grouper'!$D46,'C Report'!Q$300:Q$399),SUMIF('C Report'!$A$100:$A$199,'C Report Grouper'!$D46,'C Report'!Q$100:Q$199))</f>
        <v>0</v>
      </c>
      <c r="T46" s="91">
        <f>IF($D$4="MAP+ADM Waivers",SUMIF('C Report'!$A$100:$A$199,'C Report Grouper'!$D46,'C Report'!R$100:R$199)+SUMIF('C Report'!$A$300:$A$399,'C Report Grouper'!$D46,'C Report'!R$300:R$399),SUMIF('C Report'!$A$100:$A$199,'C Report Grouper'!$D46,'C Report'!R$100:R$199))</f>
        <v>0</v>
      </c>
      <c r="U46" s="422">
        <f>IF($D$4="MAP+ADM Waivers",SUMIF('C Report'!$A$100:$A$199,'C Report Grouper'!$D46,'C Report'!S$100:S$199)+SUMIF('C Report'!$A$300:$A$399,'C Report Grouper'!$D46,'C Report'!S$300:S$399),SUMIF('C Report'!$A$100:$A$199,'C Report Grouper'!$D46,'C Report'!S$100:S$199))</f>
        <v>0</v>
      </c>
      <c r="V46" s="422">
        <f>IF($D$4="MAP+ADM Waivers",SUMIF('C Report'!$A$100:$A$199,'C Report Grouper'!$D46,'C Report'!T$100:T$199)+SUMIF('C Report'!$A$300:$A$399,'C Report Grouper'!$D46,'C Report'!T$300:T$399),SUMIF('C Report'!$A$100:$A$199,'C Report Grouper'!$D46,'C Report'!T$100:T$199))</f>
        <v>0</v>
      </c>
      <c r="W46" s="422">
        <f>IF($D$4="MAP+ADM Waivers",SUMIF('C Report'!$A$100:$A$199,'C Report Grouper'!$D46,'C Report'!U$100:U$199)+SUMIF('C Report'!$A$300:$A$399,'C Report Grouper'!$D46,'C Report'!U$300:U$399),SUMIF('C Report'!$A$100:$A$199,'C Report Grouper'!$D46,'C Report'!U$100:U$199))</f>
        <v>0</v>
      </c>
      <c r="X46" s="93">
        <f>IF($D$4="MAP+ADM Waivers",SUMIF('C Report'!$A$100:$A$199,'C Report Grouper'!$D46,'C Report'!V$100:V$199)+SUMIF('C Report'!$A$300:$A$399,'C Report Grouper'!$D46,'C Report'!V$300:V$399),SUMIF('C Report'!$A$100:$A$199,'C Report Grouper'!$D46,'C Report'!V$100:V$199))</f>
        <v>0</v>
      </c>
      <c r="Y46" s="92">
        <f>IF($D$4="MAP+ADM Waivers",SUMIF('C Report'!$A$100:$A$199,'C Report Grouper'!$D46,'C Report'!W$100:W$199)+SUMIF('C Report'!$A$300:$A$399,'C Report Grouper'!$D46,'C Report'!W$300:W$399),SUMIF('C Report'!$A$100:$A$199,'C Report Grouper'!$D46,'C Report'!W$100:W$199))</f>
        <v>0</v>
      </c>
      <c r="Z46" s="92">
        <f>IF($D$4="MAP+ADM Waivers",SUMIF('C Report'!$A$100:$A$199,'C Report Grouper'!$D46,'C Report'!X$100:X$199)+SUMIF('C Report'!$A$300:$A$399,'C Report Grouper'!$D46,'C Report'!X$300:X$399),SUMIF('C Report'!$A$100:$A$199,'C Report Grouper'!$D46,'C Report'!X$100:X$199))</f>
        <v>0</v>
      </c>
      <c r="AA46" s="92">
        <f>IF($D$4="MAP+ADM Waivers",SUMIF('C Report'!$A$100:$A$199,'C Report Grouper'!$D46,'C Report'!Y$100:Y$199)+SUMIF('C Report'!$A$300:$A$399,'C Report Grouper'!$D46,'C Report'!Y$300:Y$399),SUMIF('C Report'!$A$100:$A$199,'C Report Grouper'!$D46,'C Report'!Y$100:Y$199))</f>
        <v>0</v>
      </c>
      <c r="AB46" s="92">
        <f>IF($D$4="MAP+ADM Waivers",SUMIF('C Report'!$A$100:$A$199,'C Report Grouper'!$D46,'C Report'!Z$100:Z$199)+SUMIF('C Report'!$A$300:$A$399,'C Report Grouper'!$D46,'C Report'!Z$300:Z$399),SUMIF('C Report'!$A$100:$A$199,'C Report Grouper'!$D46,'C Report'!Z$100:Z$199))</f>
        <v>0</v>
      </c>
      <c r="AC46" s="92">
        <f>IF($D$4="MAP+ADM Waivers",SUMIF('C Report'!$A$100:$A$199,'C Report Grouper'!$D46,'C Report'!AA$100:AA$199)+SUMIF('C Report'!$A$300:$A$399,'C Report Grouper'!$D46,'C Report'!AA$300:AA$399),SUMIF('C Report'!$A$100:$A$199,'C Report Grouper'!$D46,'C Report'!AA$100:AA$199))</f>
        <v>0</v>
      </c>
      <c r="AD46" s="92">
        <f>IF($D$4="MAP+ADM Waivers",SUMIF('C Report'!$A$100:$A$199,'C Report Grouper'!$D46,'C Report'!AB$100:AB$199)+SUMIF('C Report'!$A$300:$A$399,'C Report Grouper'!$D46,'C Report'!AB$300:AB$399),SUMIF('C Report'!$A$100:$A$199,'C Report Grouper'!$D46,'C Report'!AB$100:AB$199))</f>
        <v>0</v>
      </c>
      <c r="AE46" s="92">
        <f>IF($D$4="MAP+ADM Waivers",SUMIF('C Report'!$A$100:$A$199,'C Report Grouper'!$D46,'C Report'!AC$100:AC$199)+SUMIF('C Report'!$A$300:$A$399,'C Report Grouper'!$D46,'C Report'!AC$300:AC$399),SUMIF('C Report'!$A$100:$A$199,'C Report Grouper'!$D46,'C Report'!AC$100:AC$199))</f>
        <v>0</v>
      </c>
      <c r="AF46" s="92">
        <f>IF($D$4="MAP+ADM Waivers",SUMIF('C Report'!$A$100:$A$199,'C Report Grouper'!$D46,'C Report'!AD$100:AD$199)+SUMIF('C Report'!$A$300:$A$399,'C Report Grouper'!$D46,'C Report'!AD$300:AD$399),SUMIF('C Report'!$A$100:$A$199,'C Report Grouper'!$D46,'C Report'!AD$100:AD$199))</f>
        <v>0</v>
      </c>
      <c r="AG46" s="92">
        <f>IF($D$4="MAP+ADM Waivers",SUMIF('C Report'!$A$100:$A$199,'C Report Grouper'!$D46,'C Report'!AE$100:AE$199)+SUMIF('C Report'!$A$300:$A$399,'C Report Grouper'!$D46,'C Report'!AE$300:AE$399),SUMIF('C Report'!$A$100:$A$199,'C Report Grouper'!$D46,'C Report'!AE$100:AE$199))</f>
        <v>0</v>
      </c>
      <c r="AH46" s="93">
        <f>IF($D$4="MAP+ADM Waivers",SUMIF('C Report'!$A$100:$A$199,'C Report Grouper'!$D46,'C Report'!AF$100:AF$199)+SUMIF('C Report'!$A$300:$A$399,'C Report Grouper'!$D46,'C Report'!AF$300:AF$399),SUMIF('C Report'!$A$100:$A$199,'C Report Grouper'!$D46,'C Report'!AF$100:AF$199))</f>
        <v>0</v>
      </c>
    </row>
    <row r="47" spans="2:34" hidden="1" x14ac:dyDescent="0.2">
      <c r="B47" s="21" t="str">
        <f>IFERROR(VLOOKUP(C47,'MEG Def'!$A$60:$B$63,2),"")</f>
        <v/>
      </c>
      <c r="C47" s="50"/>
      <c r="D47" s="263"/>
      <c r="E47" s="91">
        <f>IF($D$4="MAP+ADM Waivers",SUMIF('C Report'!$A$100:$A$199,'C Report Grouper'!$D47,'C Report'!C$100:C$199)+SUMIF('C Report'!$A$300:$A$399,'C Report Grouper'!$D47,'C Report'!C$300:C$399),SUMIF('C Report'!$A$100:$A$199,'C Report Grouper'!$D47,'C Report'!C$100:C$199))</f>
        <v>0</v>
      </c>
      <c r="F47" s="422">
        <f>IF($D$4="MAP+ADM Waivers",SUMIF('C Report'!$A$100:$A$199,'C Report Grouper'!$D47,'C Report'!D$100:D$199)+SUMIF('C Report'!$A$300:$A$399,'C Report Grouper'!$D47,'C Report'!D$300:D$399),SUMIF('C Report'!$A$100:$A$199,'C Report Grouper'!$D47,'C Report'!D$100:D$199))</f>
        <v>0</v>
      </c>
      <c r="G47" s="422">
        <f>IF($D$4="MAP+ADM Waivers",SUMIF('C Report'!$A$100:$A$199,'C Report Grouper'!$D47,'C Report'!E$100:E$199)+SUMIF('C Report'!$A$300:$A$399,'C Report Grouper'!$D47,'C Report'!E$300:E$399),SUMIF('C Report'!$A$100:$A$199,'C Report Grouper'!$D47,'C Report'!E$100:E$199))</f>
        <v>0</v>
      </c>
      <c r="H47" s="422">
        <f>IF($D$4="MAP+ADM Waivers",SUMIF('C Report'!$A$100:$A$199,'C Report Grouper'!$D47,'C Report'!F$100:F$199)+SUMIF('C Report'!$A$300:$A$399,'C Report Grouper'!$D47,'C Report'!F$300:F$399),SUMIF('C Report'!$A$100:$A$199,'C Report Grouper'!$D47,'C Report'!F$100:F$199))</f>
        <v>0</v>
      </c>
      <c r="I47" s="422">
        <f>IF($D$4="MAP+ADM Waivers",SUMIF('C Report'!$A$100:$A$199,'C Report Grouper'!$D47,'C Report'!G$100:G$199)+SUMIF('C Report'!$A$300:$A$399,'C Report Grouper'!$D47,'C Report'!G$300:G$399),SUMIF('C Report'!$A$100:$A$199,'C Report Grouper'!$D47,'C Report'!G$100:G$199))</f>
        <v>0</v>
      </c>
      <c r="J47" s="422">
        <f>IF($D$4="MAP+ADM Waivers",SUMIF('C Report'!$A$100:$A$199,'C Report Grouper'!$D47,'C Report'!H$100:H$199)+SUMIF('C Report'!$A$300:$A$399,'C Report Grouper'!$D47,'C Report'!H$300:H$399),SUMIF('C Report'!$A$100:$A$199,'C Report Grouper'!$D47,'C Report'!H$100:H$199))</f>
        <v>0</v>
      </c>
      <c r="K47" s="422">
        <f>IF($D$4="MAP+ADM Waivers",SUMIF('C Report'!$A$100:$A$199,'C Report Grouper'!$D47,'C Report'!I$100:I$199)+SUMIF('C Report'!$A$300:$A$399,'C Report Grouper'!$D47,'C Report'!I$300:I$399),SUMIF('C Report'!$A$100:$A$199,'C Report Grouper'!$D47,'C Report'!I$100:I$199))</f>
        <v>0</v>
      </c>
      <c r="L47" s="422">
        <f>IF($D$4="MAP+ADM Waivers",SUMIF('C Report'!$A$100:$A$199,'C Report Grouper'!$D47,'C Report'!J$100:J$199)+SUMIF('C Report'!$A$300:$A$399,'C Report Grouper'!$D47,'C Report'!J$300:J$399),SUMIF('C Report'!$A$100:$A$199,'C Report Grouper'!$D47,'C Report'!J$100:J$199))</f>
        <v>0</v>
      </c>
      <c r="M47" s="422">
        <f>IF($D$4="MAP+ADM Waivers",SUMIF('C Report'!$A$100:$A$199,'C Report Grouper'!$D47,'C Report'!K$100:K$199)+SUMIF('C Report'!$A$300:$A$399,'C Report Grouper'!$D47,'C Report'!K$300:K$399),SUMIF('C Report'!$A$100:$A$199,'C Report Grouper'!$D47,'C Report'!K$100:K$199))</f>
        <v>0</v>
      </c>
      <c r="N47" s="422">
        <f>IF($D$4="MAP+ADM Waivers",SUMIF('C Report'!$A$100:$A$199,'C Report Grouper'!$D47,'C Report'!L$100:L$199)+SUMIF('C Report'!$A$300:$A$399,'C Report Grouper'!$D47,'C Report'!L$300:L$399),SUMIF('C Report'!$A$100:$A$199,'C Report Grouper'!$D47,'C Report'!L$100:L$199))</f>
        <v>0</v>
      </c>
      <c r="O47" s="422">
        <f>IF($D$4="MAP+ADM Waivers",SUMIF('C Report'!$A$100:$A$199,'C Report Grouper'!$D47,'C Report'!M$100:M$199)+SUMIF('C Report'!$A$300:$A$399,'C Report Grouper'!$D47,'C Report'!M$300:M$399),SUMIF('C Report'!$A$100:$A$199,'C Report Grouper'!$D47,'C Report'!M$100:M$199))</f>
        <v>0</v>
      </c>
      <c r="P47" s="422">
        <f>IF($D$4="MAP+ADM Waivers",SUMIF('C Report'!$A$100:$A$199,'C Report Grouper'!$D47,'C Report'!N$100:N$199)+SUMIF('C Report'!$A$300:$A$399,'C Report Grouper'!$D47,'C Report'!N$300:N$399),SUMIF('C Report'!$A$100:$A$199,'C Report Grouper'!$D47,'C Report'!N$100:N$199))</f>
        <v>0</v>
      </c>
      <c r="Q47" s="422">
        <f>IF($D$4="MAP+ADM Waivers",SUMIF('C Report'!$A$100:$A$199,'C Report Grouper'!$D47,'C Report'!O$100:O$199)+SUMIF('C Report'!$A$300:$A$399,'C Report Grouper'!$D47,'C Report'!O$300:O$399),SUMIF('C Report'!$A$100:$A$199,'C Report Grouper'!$D47,'C Report'!O$100:O$199))</f>
        <v>0</v>
      </c>
      <c r="R47" s="422">
        <f>IF($D$4="MAP+ADM Waivers",SUMIF('C Report'!$A$100:$A$199,'C Report Grouper'!$D47,'C Report'!P$100:P$199)+SUMIF('C Report'!$A$300:$A$399,'C Report Grouper'!$D47,'C Report'!P$300:P$399),SUMIF('C Report'!$A$100:$A$199,'C Report Grouper'!$D47,'C Report'!P$100:P$199))</f>
        <v>0</v>
      </c>
      <c r="S47" s="422">
        <f>IF($D$4="MAP+ADM Waivers",SUMIF('C Report'!$A$100:$A$199,'C Report Grouper'!$D47,'C Report'!Q$100:Q$199)+SUMIF('C Report'!$A$300:$A$399,'C Report Grouper'!$D47,'C Report'!Q$300:Q$399),SUMIF('C Report'!$A$100:$A$199,'C Report Grouper'!$D47,'C Report'!Q$100:Q$199))</f>
        <v>0</v>
      </c>
      <c r="T47" s="91">
        <f>IF($D$4="MAP+ADM Waivers",SUMIF('C Report'!$A$100:$A$199,'C Report Grouper'!$D47,'C Report'!R$100:R$199)+SUMIF('C Report'!$A$300:$A$399,'C Report Grouper'!$D47,'C Report'!R$300:R$399),SUMIF('C Report'!$A$100:$A$199,'C Report Grouper'!$D47,'C Report'!R$100:R$199))</f>
        <v>0</v>
      </c>
      <c r="U47" s="422">
        <f>IF($D$4="MAP+ADM Waivers",SUMIF('C Report'!$A$100:$A$199,'C Report Grouper'!$D47,'C Report'!S$100:S$199)+SUMIF('C Report'!$A$300:$A$399,'C Report Grouper'!$D47,'C Report'!S$300:S$399),SUMIF('C Report'!$A$100:$A$199,'C Report Grouper'!$D47,'C Report'!S$100:S$199))</f>
        <v>0</v>
      </c>
      <c r="V47" s="422">
        <f>IF($D$4="MAP+ADM Waivers",SUMIF('C Report'!$A$100:$A$199,'C Report Grouper'!$D47,'C Report'!T$100:T$199)+SUMIF('C Report'!$A$300:$A$399,'C Report Grouper'!$D47,'C Report'!T$300:T$399),SUMIF('C Report'!$A$100:$A$199,'C Report Grouper'!$D47,'C Report'!T$100:T$199))</f>
        <v>0</v>
      </c>
      <c r="W47" s="422">
        <f>IF($D$4="MAP+ADM Waivers",SUMIF('C Report'!$A$100:$A$199,'C Report Grouper'!$D47,'C Report'!U$100:U$199)+SUMIF('C Report'!$A$300:$A$399,'C Report Grouper'!$D47,'C Report'!U$300:U$399),SUMIF('C Report'!$A$100:$A$199,'C Report Grouper'!$D47,'C Report'!U$100:U$199))</f>
        <v>0</v>
      </c>
      <c r="X47" s="93">
        <f>IF($D$4="MAP+ADM Waivers",SUMIF('C Report'!$A$100:$A$199,'C Report Grouper'!$D47,'C Report'!V$100:V$199)+SUMIF('C Report'!$A$300:$A$399,'C Report Grouper'!$D47,'C Report'!V$300:V$399),SUMIF('C Report'!$A$100:$A$199,'C Report Grouper'!$D47,'C Report'!V$100:V$199))</f>
        <v>0</v>
      </c>
      <c r="Y47" s="92">
        <f>IF($D$4="MAP+ADM Waivers",SUMIF('C Report'!$A$100:$A$199,'C Report Grouper'!$D47,'C Report'!W$100:W$199)+SUMIF('C Report'!$A$300:$A$399,'C Report Grouper'!$D47,'C Report'!W$300:W$399),SUMIF('C Report'!$A$100:$A$199,'C Report Grouper'!$D47,'C Report'!W$100:W$199))</f>
        <v>0</v>
      </c>
      <c r="Z47" s="92">
        <f>IF($D$4="MAP+ADM Waivers",SUMIF('C Report'!$A$100:$A$199,'C Report Grouper'!$D47,'C Report'!X$100:X$199)+SUMIF('C Report'!$A$300:$A$399,'C Report Grouper'!$D47,'C Report'!X$300:X$399),SUMIF('C Report'!$A$100:$A$199,'C Report Grouper'!$D47,'C Report'!X$100:X$199))</f>
        <v>0</v>
      </c>
      <c r="AA47" s="92">
        <f>IF($D$4="MAP+ADM Waivers",SUMIF('C Report'!$A$100:$A$199,'C Report Grouper'!$D47,'C Report'!Y$100:Y$199)+SUMIF('C Report'!$A$300:$A$399,'C Report Grouper'!$D47,'C Report'!Y$300:Y$399),SUMIF('C Report'!$A$100:$A$199,'C Report Grouper'!$D47,'C Report'!Y$100:Y$199))</f>
        <v>0</v>
      </c>
      <c r="AB47" s="92">
        <f>IF($D$4="MAP+ADM Waivers",SUMIF('C Report'!$A$100:$A$199,'C Report Grouper'!$D47,'C Report'!Z$100:Z$199)+SUMIF('C Report'!$A$300:$A$399,'C Report Grouper'!$D47,'C Report'!Z$300:Z$399),SUMIF('C Report'!$A$100:$A$199,'C Report Grouper'!$D47,'C Report'!Z$100:Z$199))</f>
        <v>0</v>
      </c>
      <c r="AC47" s="92">
        <f>IF($D$4="MAP+ADM Waivers",SUMIF('C Report'!$A$100:$A$199,'C Report Grouper'!$D47,'C Report'!AA$100:AA$199)+SUMIF('C Report'!$A$300:$A$399,'C Report Grouper'!$D47,'C Report'!AA$300:AA$399),SUMIF('C Report'!$A$100:$A$199,'C Report Grouper'!$D47,'C Report'!AA$100:AA$199))</f>
        <v>0</v>
      </c>
      <c r="AD47" s="92">
        <f>IF($D$4="MAP+ADM Waivers",SUMIF('C Report'!$A$100:$A$199,'C Report Grouper'!$D47,'C Report'!AB$100:AB$199)+SUMIF('C Report'!$A$300:$A$399,'C Report Grouper'!$D47,'C Report'!AB$300:AB$399),SUMIF('C Report'!$A$100:$A$199,'C Report Grouper'!$D47,'C Report'!AB$100:AB$199))</f>
        <v>0</v>
      </c>
      <c r="AE47" s="92">
        <f>IF($D$4="MAP+ADM Waivers",SUMIF('C Report'!$A$100:$A$199,'C Report Grouper'!$D47,'C Report'!AC$100:AC$199)+SUMIF('C Report'!$A$300:$A$399,'C Report Grouper'!$D47,'C Report'!AC$300:AC$399),SUMIF('C Report'!$A$100:$A$199,'C Report Grouper'!$D47,'C Report'!AC$100:AC$199))</f>
        <v>0</v>
      </c>
      <c r="AF47" s="92">
        <f>IF($D$4="MAP+ADM Waivers",SUMIF('C Report'!$A$100:$A$199,'C Report Grouper'!$D47,'C Report'!AD$100:AD$199)+SUMIF('C Report'!$A$300:$A$399,'C Report Grouper'!$D47,'C Report'!AD$300:AD$399),SUMIF('C Report'!$A$100:$A$199,'C Report Grouper'!$D47,'C Report'!AD$100:AD$199))</f>
        <v>0</v>
      </c>
      <c r="AG47" s="92">
        <f>IF($D$4="MAP+ADM Waivers",SUMIF('C Report'!$A$100:$A$199,'C Report Grouper'!$D47,'C Report'!AE$100:AE$199)+SUMIF('C Report'!$A$300:$A$399,'C Report Grouper'!$D47,'C Report'!AE$300:AE$399),SUMIF('C Report'!$A$100:$A$199,'C Report Grouper'!$D47,'C Report'!AE$100:AE$199))</f>
        <v>0</v>
      </c>
      <c r="AH47" s="93">
        <f>IF($D$4="MAP+ADM Waivers",SUMIF('C Report'!$A$100:$A$199,'C Report Grouper'!$D47,'C Report'!AF$100:AF$199)+SUMIF('C Report'!$A$300:$A$399,'C Report Grouper'!$D47,'C Report'!AF$300:AF$399),SUMIF('C Report'!$A$100:$A$199,'C Report Grouper'!$D47,'C Report'!AF$100:AF$199))</f>
        <v>0</v>
      </c>
    </row>
    <row r="48" spans="2:34" hidden="1" x14ac:dyDescent="0.2">
      <c r="B48" s="21" t="str">
        <f>IFERROR(VLOOKUP(C48,'MEG Def'!$A$60:$B$63,2),"")</f>
        <v/>
      </c>
      <c r="C48" s="50"/>
      <c r="D48" s="263"/>
      <c r="E48" s="91">
        <f>IF($D$4="MAP+ADM Waivers",SUMIF('C Report'!$A$100:$A$199,'C Report Grouper'!$D48,'C Report'!C$100:C$199)+SUMIF('C Report'!$A$300:$A$399,'C Report Grouper'!$D48,'C Report'!C$300:C$399),SUMIF('C Report'!$A$100:$A$199,'C Report Grouper'!$D48,'C Report'!C$100:C$199))</f>
        <v>0</v>
      </c>
      <c r="F48" s="422">
        <f>IF($D$4="MAP+ADM Waivers",SUMIF('C Report'!$A$100:$A$199,'C Report Grouper'!$D48,'C Report'!D$100:D$199)+SUMIF('C Report'!$A$300:$A$399,'C Report Grouper'!$D48,'C Report'!D$300:D$399),SUMIF('C Report'!$A$100:$A$199,'C Report Grouper'!$D48,'C Report'!D$100:D$199))</f>
        <v>0</v>
      </c>
      <c r="G48" s="422">
        <f>IF($D$4="MAP+ADM Waivers",SUMIF('C Report'!$A$100:$A$199,'C Report Grouper'!$D48,'C Report'!E$100:E$199)+SUMIF('C Report'!$A$300:$A$399,'C Report Grouper'!$D48,'C Report'!E$300:E$399),SUMIF('C Report'!$A$100:$A$199,'C Report Grouper'!$D48,'C Report'!E$100:E$199))</f>
        <v>0</v>
      </c>
      <c r="H48" s="422">
        <f>IF($D$4="MAP+ADM Waivers",SUMIF('C Report'!$A$100:$A$199,'C Report Grouper'!$D48,'C Report'!F$100:F$199)+SUMIF('C Report'!$A$300:$A$399,'C Report Grouper'!$D48,'C Report'!F$300:F$399),SUMIF('C Report'!$A$100:$A$199,'C Report Grouper'!$D48,'C Report'!F$100:F$199))</f>
        <v>0</v>
      </c>
      <c r="I48" s="422">
        <f>IF($D$4="MAP+ADM Waivers",SUMIF('C Report'!$A$100:$A$199,'C Report Grouper'!$D48,'C Report'!G$100:G$199)+SUMIF('C Report'!$A$300:$A$399,'C Report Grouper'!$D48,'C Report'!G$300:G$399),SUMIF('C Report'!$A$100:$A$199,'C Report Grouper'!$D48,'C Report'!G$100:G$199))</f>
        <v>0</v>
      </c>
      <c r="J48" s="422">
        <f>IF($D$4="MAP+ADM Waivers",SUMIF('C Report'!$A$100:$A$199,'C Report Grouper'!$D48,'C Report'!H$100:H$199)+SUMIF('C Report'!$A$300:$A$399,'C Report Grouper'!$D48,'C Report'!H$300:H$399),SUMIF('C Report'!$A$100:$A$199,'C Report Grouper'!$D48,'C Report'!H$100:H$199))</f>
        <v>0</v>
      </c>
      <c r="K48" s="422">
        <f>IF($D$4="MAP+ADM Waivers",SUMIF('C Report'!$A$100:$A$199,'C Report Grouper'!$D48,'C Report'!I$100:I$199)+SUMIF('C Report'!$A$300:$A$399,'C Report Grouper'!$D48,'C Report'!I$300:I$399),SUMIF('C Report'!$A$100:$A$199,'C Report Grouper'!$D48,'C Report'!I$100:I$199))</f>
        <v>0</v>
      </c>
      <c r="L48" s="422">
        <f>IF($D$4="MAP+ADM Waivers",SUMIF('C Report'!$A$100:$A$199,'C Report Grouper'!$D48,'C Report'!J$100:J$199)+SUMIF('C Report'!$A$300:$A$399,'C Report Grouper'!$D48,'C Report'!J$300:J$399),SUMIF('C Report'!$A$100:$A$199,'C Report Grouper'!$D48,'C Report'!J$100:J$199))</f>
        <v>0</v>
      </c>
      <c r="M48" s="422">
        <f>IF($D$4="MAP+ADM Waivers",SUMIF('C Report'!$A$100:$A$199,'C Report Grouper'!$D48,'C Report'!K$100:K$199)+SUMIF('C Report'!$A$300:$A$399,'C Report Grouper'!$D48,'C Report'!K$300:K$399),SUMIF('C Report'!$A$100:$A$199,'C Report Grouper'!$D48,'C Report'!K$100:K$199))</f>
        <v>0</v>
      </c>
      <c r="N48" s="422">
        <f>IF($D$4="MAP+ADM Waivers",SUMIF('C Report'!$A$100:$A$199,'C Report Grouper'!$D48,'C Report'!L$100:L$199)+SUMIF('C Report'!$A$300:$A$399,'C Report Grouper'!$D48,'C Report'!L$300:L$399),SUMIF('C Report'!$A$100:$A$199,'C Report Grouper'!$D48,'C Report'!L$100:L$199))</f>
        <v>0</v>
      </c>
      <c r="O48" s="422">
        <f>IF($D$4="MAP+ADM Waivers",SUMIF('C Report'!$A$100:$A$199,'C Report Grouper'!$D48,'C Report'!M$100:M$199)+SUMIF('C Report'!$A$300:$A$399,'C Report Grouper'!$D48,'C Report'!M$300:M$399),SUMIF('C Report'!$A$100:$A$199,'C Report Grouper'!$D48,'C Report'!M$100:M$199))</f>
        <v>0</v>
      </c>
      <c r="P48" s="422">
        <f>IF($D$4="MAP+ADM Waivers",SUMIF('C Report'!$A$100:$A$199,'C Report Grouper'!$D48,'C Report'!N$100:N$199)+SUMIF('C Report'!$A$300:$A$399,'C Report Grouper'!$D48,'C Report'!N$300:N$399),SUMIF('C Report'!$A$100:$A$199,'C Report Grouper'!$D48,'C Report'!N$100:N$199))</f>
        <v>0</v>
      </c>
      <c r="Q48" s="422">
        <f>IF($D$4="MAP+ADM Waivers",SUMIF('C Report'!$A$100:$A$199,'C Report Grouper'!$D48,'C Report'!O$100:O$199)+SUMIF('C Report'!$A$300:$A$399,'C Report Grouper'!$D48,'C Report'!O$300:O$399),SUMIF('C Report'!$A$100:$A$199,'C Report Grouper'!$D48,'C Report'!O$100:O$199))</f>
        <v>0</v>
      </c>
      <c r="R48" s="422">
        <f>IF($D$4="MAP+ADM Waivers",SUMIF('C Report'!$A$100:$A$199,'C Report Grouper'!$D48,'C Report'!P$100:P$199)+SUMIF('C Report'!$A$300:$A$399,'C Report Grouper'!$D48,'C Report'!P$300:P$399),SUMIF('C Report'!$A$100:$A$199,'C Report Grouper'!$D48,'C Report'!P$100:P$199))</f>
        <v>0</v>
      </c>
      <c r="S48" s="422">
        <f>IF($D$4="MAP+ADM Waivers",SUMIF('C Report'!$A$100:$A$199,'C Report Grouper'!$D48,'C Report'!Q$100:Q$199)+SUMIF('C Report'!$A$300:$A$399,'C Report Grouper'!$D48,'C Report'!Q$300:Q$399),SUMIF('C Report'!$A$100:$A$199,'C Report Grouper'!$D48,'C Report'!Q$100:Q$199))</f>
        <v>0</v>
      </c>
      <c r="T48" s="91">
        <f>IF($D$4="MAP+ADM Waivers",SUMIF('C Report'!$A$100:$A$199,'C Report Grouper'!$D48,'C Report'!R$100:R$199)+SUMIF('C Report'!$A$300:$A$399,'C Report Grouper'!$D48,'C Report'!R$300:R$399),SUMIF('C Report'!$A$100:$A$199,'C Report Grouper'!$D48,'C Report'!R$100:R$199))</f>
        <v>0</v>
      </c>
      <c r="U48" s="422">
        <f>IF($D$4="MAP+ADM Waivers",SUMIF('C Report'!$A$100:$A$199,'C Report Grouper'!$D48,'C Report'!S$100:S$199)+SUMIF('C Report'!$A$300:$A$399,'C Report Grouper'!$D48,'C Report'!S$300:S$399),SUMIF('C Report'!$A$100:$A$199,'C Report Grouper'!$D48,'C Report'!S$100:S$199))</f>
        <v>0</v>
      </c>
      <c r="V48" s="422">
        <f>IF($D$4="MAP+ADM Waivers",SUMIF('C Report'!$A$100:$A$199,'C Report Grouper'!$D48,'C Report'!T$100:T$199)+SUMIF('C Report'!$A$300:$A$399,'C Report Grouper'!$D48,'C Report'!T$300:T$399),SUMIF('C Report'!$A$100:$A$199,'C Report Grouper'!$D48,'C Report'!T$100:T$199))</f>
        <v>0</v>
      </c>
      <c r="W48" s="422">
        <f>IF($D$4="MAP+ADM Waivers",SUMIF('C Report'!$A$100:$A$199,'C Report Grouper'!$D48,'C Report'!U$100:U$199)+SUMIF('C Report'!$A$300:$A$399,'C Report Grouper'!$D48,'C Report'!U$300:U$399),SUMIF('C Report'!$A$100:$A$199,'C Report Grouper'!$D48,'C Report'!U$100:U$199))</f>
        <v>0</v>
      </c>
      <c r="X48" s="93">
        <f>IF($D$4="MAP+ADM Waivers",SUMIF('C Report'!$A$100:$A$199,'C Report Grouper'!$D48,'C Report'!V$100:V$199)+SUMIF('C Report'!$A$300:$A$399,'C Report Grouper'!$D48,'C Report'!V$300:V$399),SUMIF('C Report'!$A$100:$A$199,'C Report Grouper'!$D48,'C Report'!V$100:V$199))</f>
        <v>0</v>
      </c>
      <c r="Y48" s="92">
        <f>IF($D$4="MAP+ADM Waivers",SUMIF('C Report'!$A$100:$A$199,'C Report Grouper'!$D48,'C Report'!W$100:W$199)+SUMIF('C Report'!$A$300:$A$399,'C Report Grouper'!$D48,'C Report'!W$300:W$399),SUMIF('C Report'!$A$100:$A$199,'C Report Grouper'!$D48,'C Report'!W$100:W$199))</f>
        <v>0</v>
      </c>
      <c r="Z48" s="92">
        <f>IF($D$4="MAP+ADM Waivers",SUMIF('C Report'!$A$100:$A$199,'C Report Grouper'!$D48,'C Report'!X$100:X$199)+SUMIF('C Report'!$A$300:$A$399,'C Report Grouper'!$D48,'C Report'!X$300:X$399),SUMIF('C Report'!$A$100:$A$199,'C Report Grouper'!$D48,'C Report'!X$100:X$199))</f>
        <v>0</v>
      </c>
      <c r="AA48" s="92">
        <f>IF($D$4="MAP+ADM Waivers",SUMIF('C Report'!$A$100:$A$199,'C Report Grouper'!$D48,'C Report'!Y$100:Y$199)+SUMIF('C Report'!$A$300:$A$399,'C Report Grouper'!$D48,'C Report'!Y$300:Y$399),SUMIF('C Report'!$A$100:$A$199,'C Report Grouper'!$D48,'C Report'!Y$100:Y$199))</f>
        <v>0</v>
      </c>
      <c r="AB48" s="92">
        <f>IF($D$4="MAP+ADM Waivers",SUMIF('C Report'!$A$100:$A$199,'C Report Grouper'!$D48,'C Report'!Z$100:Z$199)+SUMIF('C Report'!$A$300:$A$399,'C Report Grouper'!$D48,'C Report'!Z$300:Z$399),SUMIF('C Report'!$A$100:$A$199,'C Report Grouper'!$D48,'C Report'!Z$100:Z$199))</f>
        <v>0</v>
      </c>
      <c r="AC48" s="92">
        <f>IF($D$4="MAP+ADM Waivers",SUMIF('C Report'!$A$100:$A$199,'C Report Grouper'!$D48,'C Report'!AA$100:AA$199)+SUMIF('C Report'!$A$300:$A$399,'C Report Grouper'!$D48,'C Report'!AA$300:AA$399),SUMIF('C Report'!$A$100:$A$199,'C Report Grouper'!$D48,'C Report'!AA$100:AA$199))</f>
        <v>0</v>
      </c>
      <c r="AD48" s="92">
        <f>IF($D$4="MAP+ADM Waivers",SUMIF('C Report'!$A$100:$A$199,'C Report Grouper'!$D48,'C Report'!AB$100:AB$199)+SUMIF('C Report'!$A$300:$A$399,'C Report Grouper'!$D48,'C Report'!AB$300:AB$399),SUMIF('C Report'!$A$100:$A$199,'C Report Grouper'!$D48,'C Report'!AB$100:AB$199))</f>
        <v>0</v>
      </c>
      <c r="AE48" s="92">
        <f>IF($D$4="MAP+ADM Waivers",SUMIF('C Report'!$A$100:$A$199,'C Report Grouper'!$D48,'C Report'!AC$100:AC$199)+SUMIF('C Report'!$A$300:$A$399,'C Report Grouper'!$D48,'C Report'!AC$300:AC$399),SUMIF('C Report'!$A$100:$A$199,'C Report Grouper'!$D48,'C Report'!AC$100:AC$199))</f>
        <v>0</v>
      </c>
      <c r="AF48" s="92">
        <f>IF($D$4="MAP+ADM Waivers",SUMIF('C Report'!$A$100:$A$199,'C Report Grouper'!$D48,'C Report'!AD$100:AD$199)+SUMIF('C Report'!$A$300:$A$399,'C Report Grouper'!$D48,'C Report'!AD$300:AD$399),SUMIF('C Report'!$A$100:$A$199,'C Report Grouper'!$D48,'C Report'!AD$100:AD$199))</f>
        <v>0</v>
      </c>
      <c r="AG48" s="92">
        <f>IF($D$4="MAP+ADM Waivers",SUMIF('C Report'!$A$100:$A$199,'C Report Grouper'!$D48,'C Report'!AE$100:AE$199)+SUMIF('C Report'!$A$300:$A$399,'C Report Grouper'!$D48,'C Report'!AE$300:AE$399),SUMIF('C Report'!$A$100:$A$199,'C Report Grouper'!$D48,'C Report'!AE$100:AE$199))</f>
        <v>0</v>
      </c>
      <c r="AH48" s="93">
        <f>IF($D$4="MAP+ADM Waivers",SUMIF('C Report'!$A$100:$A$199,'C Report Grouper'!$D48,'C Report'!AF$100:AF$199)+SUMIF('C Report'!$A$300:$A$399,'C Report Grouper'!$D48,'C Report'!AF$300:AF$399),SUMIF('C Report'!$A$100:$A$199,'C Report Grouper'!$D48,'C Report'!AF$100:AF$199))</f>
        <v>0</v>
      </c>
    </row>
    <row r="49" spans="2:34" ht="13.5" thickBot="1" x14ac:dyDescent="0.25">
      <c r="B49" s="21"/>
      <c r="C49" s="50"/>
      <c r="D49" s="263"/>
      <c r="E49" s="91">
        <f>IF($D$4="MAP+ADM Waivers",SUMIF('C Report'!$A$100:$A$199,'C Report Grouper'!$D49,'C Report'!C$100:C$199)+SUMIF('C Report'!$A$300:$A$399,'C Report Grouper'!$D49,'C Report'!C$300:C$399),SUMIF('C Report'!$A$100:$A$199,'C Report Grouper'!$D49,'C Report'!C$100:C$199))</f>
        <v>0</v>
      </c>
      <c r="F49" s="422">
        <f>IF($D$4="MAP+ADM Waivers",SUMIF('C Report'!$A$100:$A$199,'C Report Grouper'!$D49,'C Report'!D$100:D$199)+SUMIF('C Report'!$A$300:$A$399,'C Report Grouper'!$D49,'C Report'!D$300:D$399),SUMIF('C Report'!$A$100:$A$199,'C Report Grouper'!$D49,'C Report'!D$100:D$199))</f>
        <v>0</v>
      </c>
      <c r="G49" s="422">
        <f>IF($D$4="MAP+ADM Waivers",SUMIF('C Report'!$A$100:$A$199,'C Report Grouper'!$D49,'C Report'!E$100:E$199)+SUMIF('C Report'!$A$300:$A$399,'C Report Grouper'!$D49,'C Report'!E$300:E$399),SUMIF('C Report'!$A$100:$A$199,'C Report Grouper'!$D49,'C Report'!E$100:E$199))</f>
        <v>0</v>
      </c>
      <c r="H49" s="422">
        <f>IF($D$4="MAP+ADM Waivers",SUMIF('C Report'!$A$100:$A$199,'C Report Grouper'!$D49,'C Report'!F$100:F$199)+SUMIF('C Report'!$A$300:$A$399,'C Report Grouper'!$D49,'C Report'!F$300:F$399),SUMIF('C Report'!$A$100:$A$199,'C Report Grouper'!$D49,'C Report'!F$100:F$199))</f>
        <v>0</v>
      </c>
      <c r="I49" s="422">
        <f>IF($D$4="MAP+ADM Waivers",SUMIF('C Report'!$A$100:$A$199,'C Report Grouper'!$D49,'C Report'!G$100:G$199)+SUMIF('C Report'!$A$300:$A$399,'C Report Grouper'!$D49,'C Report'!G$300:G$399),SUMIF('C Report'!$A$100:$A$199,'C Report Grouper'!$D49,'C Report'!G$100:G$199))</f>
        <v>0</v>
      </c>
      <c r="J49" s="422">
        <f>IF($D$4="MAP+ADM Waivers",SUMIF('C Report'!$A$100:$A$199,'C Report Grouper'!$D49,'C Report'!H$100:H$199)+SUMIF('C Report'!$A$300:$A$399,'C Report Grouper'!$D49,'C Report'!H$300:H$399),SUMIF('C Report'!$A$100:$A$199,'C Report Grouper'!$D49,'C Report'!H$100:H$199))</f>
        <v>0</v>
      </c>
      <c r="K49" s="422">
        <f>IF($D$4="MAP+ADM Waivers",SUMIF('C Report'!$A$100:$A$199,'C Report Grouper'!$D49,'C Report'!I$100:I$199)+SUMIF('C Report'!$A$300:$A$399,'C Report Grouper'!$D49,'C Report'!I$300:I$399),SUMIF('C Report'!$A$100:$A$199,'C Report Grouper'!$D49,'C Report'!I$100:I$199))</f>
        <v>0</v>
      </c>
      <c r="L49" s="422">
        <f>IF($D$4="MAP+ADM Waivers",SUMIF('C Report'!$A$100:$A$199,'C Report Grouper'!$D49,'C Report'!J$100:J$199)+SUMIF('C Report'!$A$300:$A$399,'C Report Grouper'!$D49,'C Report'!J$300:J$399),SUMIF('C Report'!$A$100:$A$199,'C Report Grouper'!$D49,'C Report'!J$100:J$199))</f>
        <v>0</v>
      </c>
      <c r="M49" s="422">
        <f>IF($D$4="MAP+ADM Waivers",SUMIF('C Report'!$A$100:$A$199,'C Report Grouper'!$D49,'C Report'!K$100:K$199)+SUMIF('C Report'!$A$300:$A$399,'C Report Grouper'!$D49,'C Report'!K$300:K$399),SUMIF('C Report'!$A$100:$A$199,'C Report Grouper'!$D49,'C Report'!K$100:K$199))</f>
        <v>0</v>
      </c>
      <c r="N49" s="422">
        <f>IF($D$4="MAP+ADM Waivers",SUMIF('C Report'!$A$100:$A$199,'C Report Grouper'!$D49,'C Report'!L$100:L$199)+SUMIF('C Report'!$A$300:$A$399,'C Report Grouper'!$D49,'C Report'!L$300:L$399),SUMIF('C Report'!$A$100:$A$199,'C Report Grouper'!$D49,'C Report'!L$100:L$199))</f>
        <v>0</v>
      </c>
      <c r="O49" s="422">
        <f>IF($D$4="MAP+ADM Waivers",SUMIF('C Report'!$A$100:$A$199,'C Report Grouper'!$D49,'C Report'!M$100:M$199)+SUMIF('C Report'!$A$300:$A$399,'C Report Grouper'!$D49,'C Report'!M$300:M$399),SUMIF('C Report'!$A$100:$A$199,'C Report Grouper'!$D49,'C Report'!M$100:M$199))</f>
        <v>0</v>
      </c>
      <c r="P49" s="422">
        <f>IF($D$4="MAP+ADM Waivers",SUMIF('C Report'!$A$100:$A$199,'C Report Grouper'!$D49,'C Report'!N$100:N$199)+SUMIF('C Report'!$A$300:$A$399,'C Report Grouper'!$D49,'C Report'!N$300:N$399),SUMIF('C Report'!$A$100:$A$199,'C Report Grouper'!$D49,'C Report'!N$100:N$199))</f>
        <v>0</v>
      </c>
      <c r="Q49" s="422">
        <f>IF($D$4="MAP+ADM Waivers",SUMIF('C Report'!$A$100:$A$199,'C Report Grouper'!$D49,'C Report'!O$100:O$199)+SUMIF('C Report'!$A$300:$A$399,'C Report Grouper'!$D49,'C Report'!O$300:O$399),SUMIF('C Report'!$A$100:$A$199,'C Report Grouper'!$D49,'C Report'!O$100:O$199))</f>
        <v>0</v>
      </c>
      <c r="R49" s="422">
        <f>IF($D$4="MAP+ADM Waivers",SUMIF('C Report'!$A$100:$A$199,'C Report Grouper'!$D49,'C Report'!P$100:P$199)+SUMIF('C Report'!$A$300:$A$399,'C Report Grouper'!$D49,'C Report'!P$300:P$399),SUMIF('C Report'!$A$100:$A$199,'C Report Grouper'!$D49,'C Report'!P$100:P$199))</f>
        <v>0</v>
      </c>
      <c r="S49" s="422">
        <f>IF($D$4="MAP+ADM Waivers",SUMIF('C Report'!$A$100:$A$199,'C Report Grouper'!$D49,'C Report'!Q$100:Q$199)+SUMIF('C Report'!$A$300:$A$399,'C Report Grouper'!$D49,'C Report'!Q$300:Q$399),SUMIF('C Report'!$A$100:$A$199,'C Report Grouper'!$D49,'C Report'!Q$100:Q$199))</f>
        <v>0</v>
      </c>
      <c r="T49" s="183">
        <f>IF($D$4="MAP+ADM Waivers",SUMIF('C Report'!$A$100:$A$199,'C Report Grouper'!$D49,'C Report'!R$100:R$199)+SUMIF('C Report'!$A$300:$A$399,'C Report Grouper'!$D49,'C Report'!R$300:R$399),SUMIF('C Report'!$A$100:$A$199,'C Report Grouper'!$D49,'C Report'!R$100:R$199))</f>
        <v>0</v>
      </c>
      <c r="U49" s="184">
        <f>IF($D$4="MAP+ADM Waivers",SUMIF('C Report'!$A$100:$A$199,'C Report Grouper'!$D49,'C Report'!S$100:S$199)+SUMIF('C Report'!$A$300:$A$399,'C Report Grouper'!$D49,'C Report'!S$300:S$399),SUMIF('C Report'!$A$100:$A$199,'C Report Grouper'!$D49,'C Report'!S$100:S$199))</f>
        <v>0</v>
      </c>
      <c r="V49" s="184">
        <f>IF($D$4="MAP+ADM Waivers",SUMIF('C Report'!$A$100:$A$199,'C Report Grouper'!$D49,'C Report'!T$100:T$199)+SUMIF('C Report'!$A$300:$A$399,'C Report Grouper'!$D49,'C Report'!T$300:T$399),SUMIF('C Report'!$A$100:$A$199,'C Report Grouper'!$D49,'C Report'!T$100:T$199))</f>
        <v>0</v>
      </c>
      <c r="W49" s="184">
        <f>IF($D$4="MAP+ADM Waivers",SUMIF('C Report'!$A$100:$A$199,'C Report Grouper'!$D49,'C Report'!U$100:U$199)+SUMIF('C Report'!$A$300:$A$399,'C Report Grouper'!$D49,'C Report'!U$300:U$399),SUMIF('C Report'!$A$100:$A$199,'C Report Grouper'!$D49,'C Report'!U$100:U$199))</f>
        <v>0</v>
      </c>
      <c r="X49" s="185">
        <f>IF($D$4="MAP+ADM Waivers",SUMIF('C Report'!$A$100:$A$199,'C Report Grouper'!$D49,'C Report'!V$100:V$199)+SUMIF('C Report'!$A$300:$A$399,'C Report Grouper'!$D49,'C Report'!V$300:V$399),SUMIF('C Report'!$A$100:$A$199,'C Report Grouper'!$D49,'C Report'!V$100:V$199))</f>
        <v>0</v>
      </c>
      <c r="Y49" s="92">
        <f>IF($D$4="MAP+ADM Waivers",SUMIF('C Report'!$A$100:$A$199,'C Report Grouper'!$D49,'C Report'!W$100:W$199)+SUMIF('C Report'!$A$300:$A$399,'C Report Grouper'!$D49,'C Report'!W$300:W$399),SUMIF('C Report'!$A$100:$A$199,'C Report Grouper'!$D49,'C Report'!W$100:W$199))</f>
        <v>0</v>
      </c>
      <c r="Z49" s="92">
        <f>IF($D$4="MAP+ADM Waivers",SUMIF('C Report'!$A$100:$A$199,'C Report Grouper'!$D49,'C Report'!X$100:X$199)+SUMIF('C Report'!$A$300:$A$399,'C Report Grouper'!$D49,'C Report'!X$300:X$399),SUMIF('C Report'!$A$100:$A$199,'C Report Grouper'!$D49,'C Report'!X$100:X$199))</f>
        <v>0</v>
      </c>
      <c r="AA49" s="92">
        <f>IF($D$4="MAP+ADM Waivers",SUMIF('C Report'!$A$100:$A$199,'C Report Grouper'!$D49,'C Report'!Y$100:Y$199)+SUMIF('C Report'!$A$300:$A$399,'C Report Grouper'!$D49,'C Report'!Y$300:Y$399),SUMIF('C Report'!$A$100:$A$199,'C Report Grouper'!$D49,'C Report'!Y$100:Y$199))</f>
        <v>0</v>
      </c>
      <c r="AB49" s="92">
        <f>IF($D$4="MAP+ADM Waivers",SUMIF('C Report'!$A$100:$A$199,'C Report Grouper'!$D49,'C Report'!Z$100:Z$199)+SUMIF('C Report'!$A$300:$A$399,'C Report Grouper'!$D49,'C Report'!Z$300:Z$399),SUMIF('C Report'!$A$100:$A$199,'C Report Grouper'!$D49,'C Report'!Z$100:Z$199))</f>
        <v>0</v>
      </c>
      <c r="AC49" s="92">
        <f>IF($D$4="MAP+ADM Waivers",SUMIF('C Report'!$A$100:$A$199,'C Report Grouper'!$D49,'C Report'!AA$100:AA$199)+SUMIF('C Report'!$A$300:$A$399,'C Report Grouper'!$D49,'C Report'!AA$300:AA$399),SUMIF('C Report'!$A$100:$A$199,'C Report Grouper'!$D49,'C Report'!AA$100:AA$199))</f>
        <v>0</v>
      </c>
      <c r="AD49" s="92">
        <f>IF($D$4="MAP+ADM Waivers",SUMIF('C Report'!$A$100:$A$199,'C Report Grouper'!$D49,'C Report'!AB$100:AB$199)+SUMIF('C Report'!$A$300:$A$399,'C Report Grouper'!$D49,'C Report'!AB$300:AB$399),SUMIF('C Report'!$A$100:$A$199,'C Report Grouper'!$D49,'C Report'!AB$100:AB$199))</f>
        <v>0</v>
      </c>
      <c r="AE49" s="92">
        <f>IF($D$4="MAP+ADM Waivers",SUMIF('C Report'!$A$100:$A$199,'C Report Grouper'!$D49,'C Report'!AC$100:AC$199)+SUMIF('C Report'!$A$300:$A$399,'C Report Grouper'!$D49,'C Report'!AC$300:AC$399),SUMIF('C Report'!$A$100:$A$199,'C Report Grouper'!$D49,'C Report'!AC$100:AC$199))</f>
        <v>0</v>
      </c>
      <c r="AF49" s="92">
        <f>IF($D$4="MAP+ADM Waivers",SUMIF('C Report'!$A$100:$A$199,'C Report Grouper'!$D49,'C Report'!AD$100:AD$199)+SUMIF('C Report'!$A$300:$A$399,'C Report Grouper'!$D49,'C Report'!AD$300:AD$399),SUMIF('C Report'!$A$100:$A$199,'C Report Grouper'!$D49,'C Report'!AD$100:AD$199))</f>
        <v>0</v>
      </c>
      <c r="AG49" s="92">
        <f>IF($D$4="MAP+ADM Waivers",SUMIF('C Report'!$A$100:$A$199,'C Report Grouper'!$D49,'C Report'!AE$100:AE$199)+SUMIF('C Report'!$A$300:$A$399,'C Report Grouper'!$D49,'C Report'!AE$300:AE$399),SUMIF('C Report'!$A$100:$A$199,'C Report Grouper'!$D49,'C Report'!AE$100:AE$199))</f>
        <v>0</v>
      </c>
      <c r="AH49" s="93">
        <f>IF($D$4="MAP+ADM Waivers",SUMIF('C Report'!$A$100:$A$199,'C Report Grouper'!$D49,'C Report'!AF$100:AF$199)+SUMIF('C Report'!$A$300:$A$399,'C Report Grouper'!$D49,'C Report'!AF$300:AF$399),SUMIF('C Report'!$A$100:$A$199,'C Report Grouper'!$D49,'C Report'!AF$100:AF$199))</f>
        <v>0</v>
      </c>
    </row>
    <row r="50" spans="2:34" ht="13.5" thickBot="1" x14ac:dyDescent="0.25">
      <c r="B50" s="37" t="s">
        <v>4</v>
      </c>
      <c r="C50" s="65"/>
      <c r="D50" s="199"/>
      <c r="E50" s="103">
        <f t="shared" ref="E50:AH50" si="0">SUM(E10:E49)</f>
        <v>-8138</v>
      </c>
      <c r="F50" s="100">
        <f t="shared" si="0"/>
        <v>-35818</v>
      </c>
      <c r="G50" s="100">
        <f t="shared" si="0"/>
        <v>-170010</v>
      </c>
      <c r="H50" s="100">
        <f t="shared" si="0"/>
        <v>-40042</v>
      </c>
      <c r="I50" s="100">
        <f t="shared" si="0"/>
        <v>9579</v>
      </c>
      <c r="J50" s="100">
        <f t="shared" si="0"/>
        <v>1212</v>
      </c>
      <c r="K50" s="100">
        <f t="shared" si="0"/>
        <v>-371429</v>
      </c>
      <c r="L50" s="100">
        <f t="shared" si="0"/>
        <v>1198390</v>
      </c>
      <c r="M50" s="100">
        <f t="shared" si="0"/>
        <v>12666022</v>
      </c>
      <c r="N50" s="100">
        <f t="shared" si="0"/>
        <v>350560393</v>
      </c>
      <c r="O50" s="100">
        <f t="shared" si="0"/>
        <v>2907986717</v>
      </c>
      <c r="P50" s="100">
        <f t="shared" si="0"/>
        <v>5526264694</v>
      </c>
      <c r="Q50" s="100">
        <f t="shared" si="0"/>
        <v>7888138190</v>
      </c>
      <c r="R50" s="100">
        <f t="shared" si="0"/>
        <v>11062354609</v>
      </c>
      <c r="S50" s="100">
        <f t="shared" si="0"/>
        <v>10493224765</v>
      </c>
      <c r="T50" s="103">
        <f t="shared" si="0"/>
        <v>8847277693</v>
      </c>
      <c r="U50" s="100">
        <f t="shared" si="0"/>
        <v>9777184124</v>
      </c>
      <c r="V50" s="100">
        <f t="shared" si="0"/>
        <v>11649922538</v>
      </c>
      <c r="W50" s="100">
        <f t="shared" si="0"/>
        <v>6453510337</v>
      </c>
      <c r="X50" s="104">
        <f t="shared" si="0"/>
        <v>0</v>
      </c>
      <c r="Y50" s="100">
        <f t="shared" si="0"/>
        <v>0</v>
      </c>
      <c r="Z50" s="100">
        <f t="shared" si="0"/>
        <v>0</v>
      </c>
      <c r="AA50" s="100">
        <f t="shared" si="0"/>
        <v>0</v>
      </c>
      <c r="AB50" s="100">
        <f t="shared" si="0"/>
        <v>0</v>
      </c>
      <c r="AC50" s="100">
        <f t="shared" si="0"/>
        <v>0</v>
      </c>
      <c r="AD50" s="100">
        <f t="shared" si="0"/>
        <v>0</v>
      </c>
      <c r="AE50" s="100">
        <f t="shared" si="0"/>
        <v>0</v>
      </c>
      <c r="AF50" s="100">
        <f t="shared" si="0"/>
        <v>0</v>
      </c>
      <c r="AG50" s="100">
        <f t="shared" si="0"/>
        <v>0</v>
      </c>
      <c r="AH50" s="104">
        <f t="shared" si="0"/>
        <v>0</v>
      </c>
    </row>
    <row r="51" spans="2:34" x14ac:dyDescent="0.2">
      <c r="B51" s="14"/>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row>
    <row r="52" spans="2:34" hidden="1" x14ac:dyDescent="0.2"/>
    <row r="53" spans="2:34" hidden="1" x14ac:dyDescent="0.2">
      <c r="B53" s="2" t="s">
        <v>17</v>
      </c>
      <c r="C53" s="4"/>
      <c r="D53" s="197"/>
    </row>
    <row r="54" spans="2:34" ht="13.5" hidden="1" thickBot="1" x14ac:dyDescent="0.25">
      <c r="D54" s="201"/>
    </row>
    <row r="55" spans="2:34" hidden="1" x14ac:dyDescent="0.2">
      <c r="B55" s="111" t="s">
        <v>54</v>
      </c>
      <c r="C55" s="31"/>
      <c r="D55" s="287" t="s">
        <v>55</v>
      </c>
      <c r="E55" s="38" t="s">
        <v>0</v>
      </c>
      <c r="F55" s="35"/>
      <c r="G55" s="35"/>
      <c r="H55" s="35"/>
      <c r="I55" s="35"/>
      <c r="J55" s="35"/>
      <c r="K55" s="35"/>
      <c r="L55" s="35"/>
      <c r="M55" s="35"/>
      <c r="N55" s="35"/>
      <c r="O55" s="35"/>
      <c r="P55" s="35"/>
      <c r="Q55" s="35"/>
      <c r="R55" s="35"/>
      <c r="S55" s="35"/>
      <c r="T55" s="35"/>
      <c r="U55" s="35"/>
      <c r="V55" s="35"/>
      <c r="W55" s="35"/>
      <c r="X55" s="39"/>
      <c r="Y55" s="35"/>
      <c r="Z55" s="35"/>
      <c r="AA55" s="35"/>
      <c r="AB55" s="35"/>
      <c r="AC55" s="35"/>
      <c r="AD55" s="35"/>
      <c r="AE55" s="35"/>
      <c r="AF55" s="35"/>
      <c r="AG55" s="35"/>
      <c r="AH55" s="39"/>
    </row>
    <row r="56" spans="2:34" ht="13.5" hidden="1" thickBot="1" x14ac:dyDescent="0.25">
      <c r="B56" s="28"/>
      <c r="C56" s="49"/>
      <c r="D56" s="263"/>
      <c r="E56" s="288">
        <f>'DY Def'!B$5</f>
        <v>1</v>
      </c>
      <c r="F56" s="289">
        <f>'DY Def'!C$5</f>
        <v>2</v>
      </c>
      <c r="G56" s="289">
        <f>'DY Def'!D$5</f>
        <v>3</v>
      </c>
      <c r="H56" s="289">
        <f>'DY Def'!E$5</f>
        <v>4</v>
      </c>
      <c r="I56" s="289">
        <f>'DY Def'!F$5</f>
        <v>5</v>
      </c>
      <c r="J56" s="289">
        <f>'DY Def'!G$5</f>
        <v>6</v>
      </c>
      <c r="K56" s="289">
        <f>'DY Def'!H$5</f>
        <v>7</v>
      </c>
      <c r="L56" s="289">
        <f>'DY Def'!I$5</f>
        <v>8</v>
      </c>
      <c r="M56" s="289">
        <f>'DY Def'!J$5</f>
        <v>9</v>
      </c>
      <c r="N56" s="289">
        <f>'DY Def'!K$5</f>
        <v>10</v>
      </c>
      <c r="O56" s="289">
        <f>'DY Def'!L$5</f>
        <v>11</v>
      </c>
      <c r="P56" s="289">
        <f>'DY Def'!M$5</f>
        <v>12</v>
      </c>
      <c r="Q56" s="289">
        <f>'DY Def'!N$5</f>
        <v>13</v>
      </c>
      <c r="R56" s="289">
        <f>'DY Def'!O$5</f>
        <v>14</v>
      </c>
      <c r="S56" s="289">
        <f>'DY Def'!P$5</f>
        <v>15</v>
      </c>
      <c r="T56" s="289">
        <f>'DY Def'!Q$5</f>
        <v>16</v>
      </c>
      <c r="U56" s="289">
        <f>'DY Def'!R$5</f>
        <v>17</v>
      </c>
      <c r="V56" s="289">
        <f>'DY Def'!S$5</f>
        <v>18</v>
      </c>
      <c r="W56" s="289">
        <f>'DY Def'!T$5</f>
        <v>19</v>
      </c>
      <c r="X56" s="290">
        <f>'DY Def'!U$5</f>
        <v>20</v>
      </c>
      <c r="Y56" s="289">
        <f>'DY Def'!V$5</f>
        <v>21</v>
      </c>
      <c r="Z56" s="289">
        <f>'DY Def'!W$5</f>
        <v>22</v>
      </c>
      <c r="AA56" s="289">
        <f>'DY Def'!X$5</f>
        <v>23</v>
      </c>
      <c r="AB56" s="289">
        <f>'DY Def'!Y$5</f>
        <v>24</v>
      </c>
      <c r="AC56" s="289">
        <f>'DY Def'!Z$5</f>
        <v>25</v>
      </c>
      <c r="AD56" s="289">
        <f>'DY Def'!AA$5</f>
        <v>26</v>
      </c>
      <c r="AE56" s="289">
        <f>'DY Def'!AB$5</f>
        <v>27</v>
      </c>
      <c r="AF56" s="289">
        <f>'DY Def'!AC$5</f>
        <v>28</v>
      </c>
      <c r="AG56" s="289">
        <f>'DY Def'!AD$5</f>
        <v>29</v>
      </c>
      <c r="AH56" s="290">
        <f>'DY Def'!AE$5</f>
        <v>30</v>
      </c>
    </row>
    <row r="57" spans="2:34" hidden="1" x14ac:dyDescent="0.2">
      <c r="B57" s="36" t="s">
        <v>84</v>
      </c>
      <c r="C57" s="49"/>
      <c r="D57" s="263"/>
      <c r="E57" s="291"/>
      <c r="F57" s="423"/>
      <c r="G57" s="423"/>
      <c r="H57" s="423"/>
      <c r="I57" s="423"/>
      <c r="J57" s="423"/>
      <c r="K57" s="423"/>
      <c r="L57" s="423"/>
      <c r="M57" s="423"/>
      <c r="N57" s="423"/>
      <c r="O57" s="423"/>
      <c r="P57" s="423"/>
      <c r="Q57" s="423"/>
      <c r="R57" s="423"/>
      <c r="S57" s="423"/>
      <c r="T57" s="423"/>
      <c r="U57" s="423"/>
      <c r="V57" s="423"/>
      <c r="W57" s="423"/>
      <c r="X57" s="293"/>
      <c r="Y57" s="292"/>
      <c r="Z57" s="292"/>
      <c r="AA57" s="292"/>
      <c r="AB57" s="292"/>
      <c r="AC57" s="292"/>
      <c r="AD57" s="292"/>
      <c r="AE57" s="292"/>
      <c r="AF57" s="292"/>
      <c r="AG57" s="292"/>
      <c r="AH57" s="293"/>
    </row>
    <row r="58" spans="2:34" hidden="1" x14ac:dyDescent="0.2">
      <c r="B58" s="21" t="str">
        <f>IFERROR(VLOOKUP(C58,'MEG Def'!$A$7:$B$12,2),"")</f>
        <v/>
      </c>
      <c r="C58" s="49"/>
      <c r="D58" s="263"/>
      <c r="E58" s="91">
        <f>IF($D$4="MAP+ADM Waivers",(SUMIF('C Report'!$A$200:$A$299,'C Report Grouper'!$D58,'C Report'!C$200:C$299)+SUMIF('C Report'!$A$400:$A$499,'C Report Grouper'!$D58,'C Report'!C$400:C$499)),SUMIF('C Report'!$A$200:$A$299,'C Report Grouper'!$D58,'C Report'!C$200:C$299))</f>
        <v>0</v>
      </c>
      <c r="F58" s="422">
        <f>IF($D$4="MAP+ADM Waivers",(SUMIF('C Report'!$A$200:$A$299,'C Report Grouper'!$D58,'C Report'!D$200:D$299)+SUMIF('C Report'!$A$400:$A$499,'C Report Grouper'!$D58,'C Report'!D$400:D$499)),SUMIF('C Report'!$A$200:$A$299,'C Report Grouper'!$D58,'C Report'!D$200:D$299))</f>
        <v>0</v>
      </c>
      <c r="G58" s="422">
        <f>IF($D$4="MAP+ADM Waivers",(SUMIF('C Report'!$A$200:$A$299,'C Report Grouper'!$D58,'C Report'!E$200:E$299)+SUMIF('C Report'!$A$400:$A$499,'C Report Grouper'!$D58,'C Report'!E$400:E$499)),SUMIF('C Report'!$A$200:$A$299,'C Report Grouper'!$D58,'C Report'!E$200:E$299))</f>
        <v>0</v>
      </c>
      <c r="H58" s="422">
        <f>IF($D$4="MAP+ADM Waivers",(SUMIF('C Report'!$A$200:$A$299,'C Report Grouper'!$D58,'C Report'!F$200:F$299)+SUMIF('C Report'!$A$400:$A$499,'C Report Grouper'!$D58,'C Report'!F$400:F$499)),SUMIF('C Report'!$A$200:$A$299,'C Report Grouper'!$D58,'C Report'!F$200:F$299))</f>
        <v>0</v>
      </c>
      <c r="I58" s="422">
        <f>IF($D$4="MAP+ADM Waivers",(SUMIF('C Report'!$A$200:$A$299,'C Report Grouper'!$D58,'C Report'!G$200:G$299)+SUMIF('C Report'!$A$400:$A$499,'C Report Grouper'!$D58,'C Report'!G$400:G$499)),SUMIF('C Report'!$A$200:$A$299,'C Report Grouper'!$D58,'C Report'!G$200:G$299))</f>
        <v>0</v>
      </c>
      <c r="J58" s="422">
        <f>IF($D$4="MAP+ADM Waivers",(SUMIF('C Report'!$A$200:$A$299,'C Report Grouper'!$D58,'C Report'!H$200:H$299)+SUMIF('C Report'!$A$400:$A$499,'C Report Grouper'!$D58,'C Report'!H$400:H$499)),SUMIF('C Report'!$A$200:$A$299,'C Report Grouper'!$D58,'C Report'!H$200:H$299))</f>
        <v>0</v>
      </c>
      <c r="K58" s="422">
        <f>IF($D$4="MAP+ADM Waivers",(SUMIF('C Report'!$A$200:$A$299,'C Report Grouper'!$D58,'C Report'!I$200:I$299)+SUMIF('C Report'!$A$400:$A$499,'C Report Grouper'!$D58,'C Report'!I$400:I$499)),SUMIF('C Report'!$A$200:$A$299,'C Report Grouper'!$D58,'C Report'!I$200:I$299))</f>
        <v>0</v>
      </c>
      <c r="L58" s="422">
        <f>IF($D$4="MAP+ADM Waivers",(SUMIF('C Report'!$A$200:$A$299,'C Report Grouper'!$D58,'C Report'!J$200:J$299)+SUMIF('C Report'!$A$400:$A$499,'C Report Grouper'!$D58,'C Report'!J$400:J$499)),SUMIF('C Report'!$A$200:$A$299,'C Report Grouper'!$D58,'C Report'!J$200:J$299))</f>
        <v>0</v>
      </c>
      <c r="M58" s="422">
        <f>IF($D$4="MAP+ADM Waivers",(SUMIF('C Report'!$A$200:$A$299,'C Report Grouper'!$D58,'C Report'!K$200:K$299)+SUMIF('C Report'!$A$400:$A$499,'C Report Grouper'!$D58,'C Report'!K$400:K$499)),SUMIF('C Report'!$A$200:$A$299,'C Report Grouper'!$D58,'C Report'!K$200:K$299))</f>
        <v>0</v>
      </c>
      <c r="N58" s="422">
        <f>IF($D$4="MAP+ADM Waivers",(SUMIF('C Report'!$A$200:$A$299,'C Report Grouper'!$D58,'C Report'!L$200:L$299)+SUMIF('C Report'!$A$400:$A$499,'C Report Grouper'!$D58,'C Report'!L$400:L$499)),SUMIF('C Report'!$A$200:$A$299,'C Report Grouper'!$D58,'C Report'!L$200:L$299))</f>
        <v>0</v>
      </c>
      <c r="O58" s="422">
        <f>IF($D$4="MAP+ADM Waivers",(SUMIF('C Report'!$A$200:$A$299,'C Report Grouper'!$D58,'C Report'!M$200:M$299)+SUMIF('C Report'!$A$400:$A$499,'C Report Grouper'!$D58,'C Report'!M$400:M$499)),SUMIF('C Report'!$A$200:$A$299,'C Report Grouper'!$D58,'C Report'!M$200:M$299))</f>
        <v>0</v>
      </c>
      <c r="P58" s="422">
        <f>IF($D$4="MAP+ADM Waivers",(SUMIF('C Report'!$A$200:$A$299,'C Report Grouper'!$D58,'C Report'!N$200:N$299)+SUMIF('C Report'!$A$400:$A$499,'C Report Grouper'!$D58,'C Report'!N$400:N$499)),SUMIF('C Report'!$A$200:$A$299,'C Report Grouper'!$D58,'C Report'!N$200:N$299))</f>
        <v>0</v>
      </c>
      <c r="Q58" s="422">
        <f>IF($D$4="MAP+ADM Waivers",(SUMIF('C Report'!$A$200:$A$299,'C Report Grouper'!$D58,'C Report'!O$200:O$299)+SUMIF('C Report'!$A$400:$A$499,'C Report Grouper'!$D58,'C Report'!O$400:O$499)),SUMIF('C Report'!$A$200:$A$299,'C Report Grouper'!$D58,'C Report'!O$200:O$299))</f>
        <v>0</v>
      </c>
      <c r="R58" s="422">
        <f>IF($D$4="MAP+ADM Waivers",(SUMIF('C Report'!$A$200:$A$299,'C Report Grouper'!$D58,'C Report'!P$200:P$299)+SUMIF('C Report'!$A$400:$A$499,'C Report Grouper'!$D58,'C Report'!P$400:P$499)),SUMIF('C Report'!$A$200:$A$299,'C Report Grouper'!$D58,'C Report'!P$200:P$299))</f>
        <v>0</v>
      </c>
      <c r="S58" s="422">
        <f>IF($D$4="MAP+ADM Waivers",(SUMIF('C Report'!$A$200:$A$299,'C Report Grouper'!$D58,'C Report'!Q$200:Q$299)+SUMIF('C Report'!$A$400:$A$499,'C Report Grouper'!$D58,'C Report'!Q$400:Q$499)),SUMIF('C Report'!$A$200:$A$299,'C Report Grouper'!$D58,'C Report'!Q$200:Q$299))</f>
        <v>0</v>
      </c>
      <c r="T58" s="422">
        <f>IF($D$4="MAP+ADM Waivers",(SUMIF('C Report'!$A$200:$A$299,'C Report Grouper'!$D58,'C Report'!R$200:R$299)+SUMIF('C Report'!$A$400:$A$499,'C Report Grouper'!$D58,'C Report'!R$400:R$499)),SUMIF('C Report'!$A$200:$A$299,'C Report Grouper'!$D58,'C Report'!R$200:R$299))</f>
        <v>0</v>
      </c>
      <c r="U58" s="422">
        <f>IF($D$4="MAP+ADM Waivers",(SUMIF('C Report'!$A$200:$A$299,'C Report Grouper'!$D58,'C Report'!S$200:S$299)+SUMIF('C Report'!$A$400:$A$499,'C Report Grouper'!$D58,'C Report'!S$400:S$499)),SUMIF('C Report'!$A$200:$A$299,'C Report Grouper'!$D58,'C Report'!S$200:S$299))</f>
        <v>0</v>
      </c>
      <c r="V58" s="422">
        <f>IF($D$4="MAP+ADM Waivers",(SUMIF('C Report'!$A$200:$A$299,'C Report Grouper'!$D58,'C Report'!T$200:T$299)+SUMIF('C Report'!$A$400:$A$499,'C Report Grouper'!$D58,'C Report'!T$400:T$499)),SUMIF('C Report'!$A$200:$A$299,'C Report Grouper'!$D58,'C Report'!T$200:T$299))</f>
        <v>0</v>
      </c>
      <c r="W58" s="422">
        <f>IF($D$4="MAP+ADM Waivers",(SUMIF('C Report'!$A$200:$A$299,'C Report Grouper'!$D58,'C Report'!U$200:U$299)+SUMIF('C Report'!$A$400:$A$499,'C Report Grouper'!$D58,'C Report'!U$400:U$499)),SUMIF('C Report'!$A$200:$A$299,'C Report Grouper'!$D58,'C Report'!U$200:U$299))</f>
        <v>0</v>
      </c>
      <c r="X58" s="93">
        <f>IF($D$4="MAP+ADM Waivers",(SUMIF('C Report'!$A$200:$A$299,'C Report Grouper'!$D58,'C Report'!V$200:V$299)+SUMIF('C Report'!$A$400:$A$499,'C Report Grouper'!$D58,'C Report'!V$400:V$499)),SUMIF('C Report'!$A$200:$A$299,'C Report Grouper'!$D58,'C Report'!V$200:V$299))</f>
        <v>0</v>
      </c>
      <c r="Y58" s="92">
        <f>IF($D$4="MAP+ADM Waivers",(SUMIF('C Report'!$A$200:$A$299,'C Report Grouper'!$D58,'C Report'!W$200:W$299)+SUMIF('C Report'!$A$400:$A$499,'C Report Grouper'!$D58,'C Report'!W$400:W$499)),SUMIF('C Report'!$A$200:$A$299,'C Report Grouper'!$D58,'C Report'!W$200:W$299))</f>
        <v>0</v>
      </c>
      <c r="Z58" s="92">
        <f>IF($D$4="MAP+ADM Waivers",(SUMIF('C Report'!$A$200:$A$299,'C Report Grouper'!$D58,'C Report'!X$200:X$299)+SUMIF('C Report'!$A$400:$A$499,'C Report Grouper'!$D58,'C Report'!X$400:X$499)),SUMIF('C Report'!$A$200:$A$299,'C Report Grouper'!$D58,'C Report'!X$200:X$299))</f>
        <v>0</v>
      </c>
      <c r="AA58" s="92">
        <f>IF($D$4="MAP+ADM Waivers",(SUMIF('C Report'!$A$200:$A$299,'C Report Grouper'!$D58,'C Report'!Y$200:Y$299)+SUMIF('C Report'!$A$400:$A$499,'C Report Grouper'!$D58,'C Report'!Y$400:Y$499)),SUMIF('C Report'!$A$200:$A$299,'C Report Grouper'!$D58,'C Report'!Y$200:Y$299))</f>
        <v>0</v>
      </c>
      <c r="AB58" s="92">
        <f>IF($D$4="MAP+ADM Waivers",(SUMIF('C Report'!$A$200:$A$299,'C Report Grouper'!$D58,'C Report'!Z$200:Z$299)+SUMIF('C Report'!$A$400:$A$499,'C Report Grouper'!$D58,'C Report'!Z$400:Z$499)),SUMIF('C Report'!$A$200:$A$299,'C Report Grouper'!$D58,'C Report'!Z$200:Z$299))</f>
        <v>0</v>
      </c>
      <c r="AC58" s="92">
        <f>IF($D$4="MAP+ADM Waivers",(SUMIF('C Report'!$A$200:$A$299,'C Report Grouper'!$D58,'C Report'!AA$200:AA$299)+SUMIF('C Report'!$A$400:$A$499,'C Report Grouper'!$D58,'C Report'!AA$400:AA$499)),SUMIF('C Report'!$A$200:$A$299,'C Report Grouper'!$D58,'C Report'!AA$200:AA$299))</f>
        <v>0</v>
      </c>
      <c r="AD58" s="92">
        <f>IF($D$4="MAP+ADM Waivers",(SUMIF('C Report'!$A$200:$A$299,'C Report Grouper'!$D58,'C Report'!AB$200:AB$299)+SUMIF('C Report'!$A$400:$A$499,'C Report Grouper'!$D58,'C Report'!AB$400:AB$499)),SUMIF('C Report'!$A$200:$A$299,'C Report Grouper'!$D58,'C Report'!AB$200:AB$299))</f>
        <v>0</v>
      </c>
      <c r="AE58" s="92">
        <f>IF($D$4="MAP+ADM Waivers",(SUMIF('C Report'!$A$200:$A$299,'C Report Grouper'!$D58,'C Report'!AC$200:AC$299)+SUMIF('C Report'!$A$400:$A$499,'C Report Grouper'!$D58,'C Report'!AC$400:AC$499)),SUMIF('C Report'!$A$200:$A$299,'C Report Grouper'!$D58,'C Report'!AC$200:AC$299))</f>
        <v>0</v>
      </c>
      <c r="AF58" s="92">
        <f>IF($D$4="MAP+ADM Waivers",(SUMIF('C Report'!$A$200:$A$299,'C Report Grouper'!$D58,'C Report'!AD$200:AD$299)+SUMIF('C Report'!$A$400:$A$499,'C Report Grouper'!$D58,'C Report'!AD$400:AD$499)),SUMIF('C Report'!$A$200:$A$299,'C Report Grouper'!$D58,'C Report'!AD$200:AD$299))</f>
        <v>0</v>
      </c>
      <c r="AG58" s="92">
        <f>IF($D$4="MAP+ADM Waivers",(SUMIF('C Report'!$A$200:$A$299,'C Report Grouper'!$D58,'C Report'!AE$200:AE$299)+SUMIF('C Report'!$A$400:$A$499,'C Report Grouper'!$D58,'C Report'!AE$400:AE$499)),SUMIF('C Report'!$A$200:$A$299,'C Report Grouper'!$D58,'C Report'!AE$200:AE$299))</f>
        <v>0</v>
      </c>
      <c r="AH58" s="93">
        <f>IF($D$4="MAP+ADM Waivers",(SUMIF('C Report'!$A$200:$A$299,'C Report Grouper'!$D58,'C Report'!AF$200:AF$299)+SUMIF('C Report'!$A$400:$A$499,'C Report Grouper'!$D58,'C Report'!AF$400:AF$499)),SUMIF('C Report'!$A$200:$A$299,'C Report Grouper'!$D58,'C Report'!AF$200:AF$299))</f>
        <v>0</v>
      </c>
    </row>
    <row r="59" spans="2:34" hidden="1" x14ac:dyDescent="0.2">
      <c r="B59" s="21" t="str">
        <f>IFERROR(VLOOKUP(C59,'MEG Def'!$A$7:$B$12,2),"")</f>
        <v/>
      </c>
      <c r="C59" s="49"/>
      <c r="D59" s="263"/>
      <c r="E59" s="91">
        <f>IF($D$4="MAP+ADM Waivers",(SUMIF('C Report'!$A$200:$A$299,'C Report Grouper'!$D59,'C Report'!C$200:C$299)+SUMIF('C Report'!$A$400:$A$499,'C Report Grouper'!$D59,'C Report'!C$400:C$499)),SUMIF('C Report'!$A$200:$A$299,'C Report Grouper'!$D59,'C Report'!C$200:C$299))</f>
        <v>0</v>
      </c>
      <c r="F59" s="422">
        <f>IF($D$4="MAP+ADM Waivers",(SUMIF('C Report'!$A$200:$A$299,'C Report Grouper'!$D59,'C Report'!D$200:D$299)+SUMIF('C Report'!$A$400:$A$499,'C Report Grouper'!$D59,'C Report'!D$400:D$499)),SUMIF('C Report'!$A$200:$A$299,'C Report Grouper'!$D59,'C Report'!D$200:D$299))</f>
        <v>0</v>
      </c>
      <c r="G59" s="422">
        <f>IF($D$4="MAP+ADM Waivers",(SUMIF('C Report'!$A$200:$A$299,'C Report Grouper'!$D59,'C Report'!E$200:E$299)+SUMIF('C Report'!$A$400:$A$499,'C Report Grouper'!$D59,'C Report'!E$400:E$499)),SUMIF('C Report'!$A$200:$A$299,'C Report Grouper'!$D59,'C Report'!E$200:E$299))</f>
        <v>0</v>
      </c>
      <c r="H59" s="422">
        <f>IF($D$4="MAP+ADM Waivers",(SUMIF('C Report'!$A$200:$A$299,'C Report Grouper'!$D59,'C Report'!F$200:F$299)+SUMIF('C Report'!$A$400:$A$499,'C Report Grouper'!$D59,'C Report'!F$400:F$499)),SUMIF('C Report'!$A$200:$A$299,'C Report Grouper'!$D59,'C Report'!F$200:F$299))</f>
        <v>0</v>
      </c>
      <c r="I59" s="422">
        <f>IF($D$4="MAP+ADM Waivers",(SUMIF('C Report'!$A$200:$A$299,'C Report Grouper'!$D59,'C Report'!G$200:G$299)+SUMIF('C Report'!$A$400:$A$499,'C Report Grouper'!$D59,'C Report'!G$400:G$499)),SUMIF('C Report'!$A$200:$A$299,'C Report Grouper'!$D59,'C Report'!G$200:G$299))</f>
        <v>0</v>
      </c>
      <c r="J59" s="422">
        <f>IF($D$4="MAP+ADM Waivers",(SUMIF('C Report'!$A$200:$A$299,'C Report Grouper'!$D59,'C Report'!H$200:H$299)+SUMIF('C Report'!$A$400:$A$499,'C Report Grouper'!$D59,'C Report'!H$400:H$499)),SUMIF('C Report'!$A$200:$A$299,'C Report Grouper'!$D59,'C Report'!H$200:H$299))</f>
        <v>0</v>
      </c>
      <c r="K59" s="422">
        <f>IF($D$4="MAP+ADM Waivers",(SUMIF('C Report'!$A$200:$A$299,'C Report Grouper'!$D59,'C Report'!I$200:I$299)+SUMIF('C Report'!$A$400:$A$499,'C Report Grouper'!$D59,'C Report'!I$400:I$499)),SUMIF('C Report'!$A$200:$A$299,'C Report Grouper'!$D59,'C Report'!I$200:I$299))</f>
        <v>0</v>
      </c>
      <c r="L59" s="422">
        <f>IF($D$4="MAP+ADM Waivers",(SUMIF('C Report'!$A$200:$A$299,'C Report Grouper'!$D59,'C Report'!J$200:J$299)+SUMIF('C Report'!$A$400:$A$499,'C Report Grouper'!$D59,'C Report'!J$400:J$499)),SUMIF('C Report'!$A$200:$A$299,'C Report Grouper'!$D59,'C Report'!J$200:J$299))</f>
        <v>0</v>
      </c>
      <c r="M59" s="422">
        <f>IF($D$4="MAP+ADM Waivers",(SUMIF('C Report'!$A$200:$A$299,'C Report Grouper'!$D59,'C Report'!K$200:K$299)+SUMIF('C Report'!$A$400:$A$499,'C Report Grouper'!$D59,'C Report'!K$400:K$499)),SUMIF('C Report'!$A$200:$A$299,'C Report Grouper'!$D59,'C Report'!K$200:K$299))</f>
        <v>0</v>
      </c>
      <c r="N59" s="422">
        <f>IF($D$4="MAP+ADM Waivers",(SUMIF('C Report'!$A$200:$A$299,'C Report Grouper'!$D59,'C Report'!L$200:L$299)+SUMIF('C Report'!$A$400:$A$499,'C Report Grouper'!$D59,'C Report'!L$400:L$499)),SUMIF('C Report'!$A$200:$A$299,'C Report Grouper'!$D59,'C Report'!L$200:L$299))</f>
        <v>0</v>
      </c>
      <c r="O59" s="422">
        <f>IF($D$4="MAP+ADM Waivers",(SUMIF('C Report'!$A$200:$A$299,'C Report Grouper'!$D59,'C Report'!M$200:M$299)+SUMIF('C Report'!$A$400:$A$499,'C Report Grouper'!$D59,'C Report'!M$400:M$499)),SUMIF('C Report'!$A$200:$A$299,'C Report Grouper'!$D59,'C Report'!M$200:M$299))</f>
        <v>0</v>
      </c>
      <c r="P59" s="422">
        <f>IF($D$4="MAP+ADM Waivers",(SUMIF('C Report'!$A$200:$A$299,'C Report Grouper'!$D59,'C Report'!N$200:N$299)+SUMIF('C Report'!$A$400:$A$499,'C Report Grouper'!$D59,'C Report'!N$400:N$499)),SUMIF('C Report'!$A$200:$A$299,'C Report Grouper'!$D59,'C Report'!N$200:N$299))</f>
        <v>0</v>
      </c>
      <c r="Q59" s="422">
        <f>IF($D$4="MAP+ADM Waivers",(SUMIF('C Report'!$A$200:$A$299,'C Report Grouper'!$D59,'C Report'!O$200:O$299)+SUMIF('C Report'!$A$400:$A$499,'C Report Grouper'!$D59,'C Report'!O$400:O$499)),SUMIF('C Report'!$A$200:$A$299,'C Report Grouper'!$D59,'C Report'!O$200:O$299))</f>
        <v>0</v>
      </c>
      <c r="R59" s="422">
        <f>IF($D$4="MAP+ADM Waivers",(SUMIF('C Report'!$A$200:$A$299,'C Report Grouper'!$D59,'C Report'!P$200:P$299)+SUMIF('C Report'!$A$400:$A$499,'C Report Grouper'!$D59,'C Report'!P$400:P$499)),SUMIF('C Report'!$A$200:$A$299,'C Report Grouper'!$D59,'C Report'!P$200:P$299))</f>
        <v>0</v>
      </c>
      <c r="S59" s="422">
        <f>IF($D$4="MAP+ADM Waivers",(SUMIF('C Report'!$A$200:$A$299,'C Report Grouper'!$D59,'C Report'!Q$200:Q$299)+SUMIF('C Report'!$A$400:$A$499,'C Report Grouper'!$D59,'C Report'!Q$400:Q$499)),SUMIF('C Report'!$A$200:$A$299,'C Report Grouper'!$D59,'C Report'!Q$200:Q$299))</f>
        <v>0</v>
      </c>
      <c r="T59" s="422">
        <f>IF($D$4="MAP+ADM Waivers",(SUMIF('C Report'!$A$200:$A$299,'C Report Grouper'!$D59,'C Report'!R$200:R$299)+SUMIF('C Report'!$A$400:$A$499,'C Report Grouper'!$D59,'C Report'!R$400:R$499)),SUMIF('C Report'!$A$200:$A$299,'C Report Grouper'!$D59,'C Report'!R$200:R$299))</f>
        <v>0</v>
      </c>
      <c r="U59" s="422">
        <f>IF($D$4="MAP+ADM Waivers",(SUMIF('C Report'!$A$200:$A$299,'C Report Grouper'!$D59,'C Report'!S$200:S$299)+SUMIF('C Report'!$A$400:$A$499,'C Report Grouper'!$D59,'C Report'!S$400:S$499)),SUMIF('C Report'!$A$200:$A$299,'C Report Grouper'!$D59,'C Report'!S$200:S$299))</f>
        <v>0</v>
      </c>
      <c r="V59" s="422">
        <f>IF($D$4="MAP+ADM Waivers",(SUMIF('C Report'!$A$200:$A$299,'C Report Grouper'!$D59,'C Report'!T$200:T$299)+SUMIF('C Report'!$A$400:$A$499,'C Report Grouper'!$D59,'C Report'!T$400:T$499)),SUMIF('C Report'!$A$200:$A$299,'C Report Grouper'!$D59,'C Report'!T$200:T$299))</f>
        <v>0</v>
      </c>
      <c r="W59" s="422">
        <f>IF($D$4="MAP+ADM Waivers",(SUMIF('C Report'!$A$200:$A$299,'C Report Grouper'!$D59,'C Report'!U$200:U$299)+SUMIF('C Report'!$A$400:$A$499,'C Report Grouper'!$D59,'C Report'!U$400:U$499)),SUMIF('C Report'!$A$200:$A$299,'C Report Grouper'!$D59,'C Report'!U$200:U$299))</f>
        <v>0</v>
      </c>
      <c r="X59" s="93">
        <f>IF($D$4="MAP+ADM Waivers",(SUMIF('C Report'!$A$200:$A$299,'C Report Grouper'!$D59,'C Report'!V$200:V$299)+SUMIF('C Report'!$A$400:$A$499,'C Report Grouper'!$D59,'C Report'!V$400:V$499)),SUMIF('C Report'!$A$200:$A$299,'C Report Grouper'!$D59,'C Report'!V$200:V$299))</f>
        <v>0</v>
      </c>
      <c r="Y59" s="92">
        <f>IF($D$4="MAP+ADM Waivers",(SUMIF('C Report'!$A$200:$A$299,'C Report Grouper'!$D59,'C Report'!W$200:W$299)+SUMIF('C Report'!$A$400:$A$499,'C Report Grouper'!$D59,'C Report'!W$400:W$499)),SUMIF('C Report'!$A$200:$A$299,'C Report Grouper'!$D59,'C Report'!W$200:W$299))</f>
        <v>0</v>
      </c>
      <c r="Z59" s="92">
        <f>IF($D$4="MAP+ADM Waivers",(SUMIF('C Report'!$A$200:$A$299,'C Report Grouper'!$D59,'C Report'!X$200:X$299)+SUMIF('C Report'!$A$400:$A$499,'C Report Grouper'!$D59,'C Report'!X$400:X$499)),SUMIF('C Report'!$A$200:$A$299,'C Report Grouper'!$D59,'C Report'!X$200:X$299))</f>
        <v>0</v>
      </c>
      <c r="AA59" s="92">
        <f>IF($D$4="MAP+ADM Waivers",(SUMIF('C Report'!$A$200:$A$299,'C Report Grouper'!$D59,'C Report'!Y$200:Y$299)+SUMIF('C Report'!$A$400:$A$499,'C Report Grouper'!$D59,'C Report'!Y$400:Y$499)),SUMIF('C Report'!$A$200:$A$299,'C Report Grouper'!$D59,'C Report'!Y$200:Y$299))</f>
        <v>0</v>
      </c>
      <c r="AB59" s="92">
        <f>IF($D$4="MAP+ADM Waivers",(SUMIF('C Report'!$A$200:$A$299,'C Report Grouper'!$D59,'C Report'!Z$200:Z$299)+SUMIF('C Report'!$A$400:$A$499,'C Report Grouper'!$D59,'C Report'!Z$400:Z$499)),SUMIF('C Report'!$A$200:$A$299,'C Report Grouper'!$D59,'C Report'!Z$200:Z$299))</f>
        <v>0</v>
      </c>
      <c r="AC59" s="92">
        <f>IF($D$4="MAP+ADM Waivers",(SUMIF('C Report'!$A$200:$A$299,'C Report Grouper'!$D59,'C Report'!AA$200:AA$299)+SUMIF('C Report'!$A$400:$A$499,'C Report Grouper'!$D59,'C Report'!AA$400:AA$499)),SUMIF('C Report'!$A$200:$A$299,'C Report Grouper'!$D59,'C Report'!AA$200:AA$299))</f>
        <v>0</v>
      </c>
      <c r="AD59" s="92">
        <f>IF($D$4="MAP+ADM Waivers",(SUMIF('C Report'!$A$200:$A$299,'C Report Grouper'!$D59,'C Report'!AB$200:AB$299)+SUMIF('C Report'!$A$400:$A$499,'C Report Grouper'!$D59,'C Report'!AB$400:AB$499)),SUMIF('C Report'!$A$200:$A$299,'C Report Grouper'!$D59,'C Report'!AB$200:AB$299))</f>
        <v>0</v>
      </c>
      <c r="AE59" s="92">
        <f>IF($D$4="MAP+ADM Waivers",(SUMIF('C Report'!$A$200:$A$299,'C Report Grouper'!$D59,'C Report'!AC$200:AC$299)+SUMIF('C Report'!$A$400:$A$499,'C Report Grouper'!$D59,'C Report'!AC$400:AC$499)),SUMIF('C Report'!$A$200:$A$299,'C Report Grouper'!$D59,'C Report'!AC$200:AC$299))</f>
        <v>0</v>
      </c>
      <c r="AF59" s="92">
        <f>IF($D$4="MAP+ADM Waivers",(SUMIF('C Report'!$A$200:$A$299,'C Report Grouper'!$D59,'C Report'!AD$200:AD$299)+SUMIF('C Report'!$A$400:$A$499,'C Report Grouper'!$D59,'C Report'!AD$400:AD$499)),SUMIF('C Report'!$A$200:$A$299,'C Report Grouper'!$D59,'C Report'!AD$200:AD$299))</f>
        <v>0</v>
      </c>
      <c r="AG59" s="92">
        <f>IF($D$4="MAP+ADM Waivers",(SUMIF('C Report'!$A$200:$A$299,'C Report Grouper'!$D59,'C Report'!AE$200:AE$299)+SUMIF('C Report'!$A$400:$A$499,'C Report Grouper'!$D59,'C Report'!AE$400:AE$499)),SUMIF('C Report'!$A$200:$A$299,'C Report Grouper'!$D59,'C Report'!AE$200:AE$299))</f>
        <v>0</v>
      </c>
      <c r="AH59" s="93">
        <f>IF($D$4="MAP+ADM Waivers",(SUMIF('C Report'!$A$200:$A$299,'C Report Grouper'!$D59,'C Report'!AF$200:AF$299)+SUMIF('C Report'!$A$400:$A$499,'C Report Grouper'!$D59,'C Report'!AF$400:AF$499)),SUMIF('C Report'!$A$200:$A$299,'C Report Grouper'!$D59,'C Report'!AF$200:AF$299))</f>
        <v>0</v>
      </c>
    </row>
    <row r="60" spans="2:34" hidden="1" x14ac:dyDescent="0.2">
      <c r="B60" s="21" t="str">
        <f>IFERROR(VLOOKUP(C60,'MEG Def'!$A$7:$B$12,2),"")</f>
        <v/>
      </c>
      <c r="C60" s="49"/>
      <c r="D60" s="263"/>
      <c r="E60" s="91">
        <f>IF($D$4="MAP+ADM Waivers",(SUMIF('C Report'!$A$200:$A$299,'C Report Grouper'!$D60,'C Report'!C$200:C$299)+SUMIF('C Report'!$A$400:$A$499,'C Report Grouper'!$D60,'C Report'!C$400:C$499)),SUMIF('C Report'!$A$200:$A$299,'C Report Grouper'!$D60,'C Report'!C$200:C$299))</f>
        <v>0</v>
      </c>
      <c r="F60" s="422">
        <f>IF($D$4="MAP+ADM Waivers",(SUMIF('C Report'!$A$200:$A$299,'C Report Grouper'!$D60,'C Report'!D$200:D$299)+SUMIF('C Report'!$A$400:$A$499,'C Report Grouper'!$D60,'C Report'!D$400:D$499)),SUMIF('C Report'!$A$200:$A$299,'C Report Grouper'!$D60,'C Report'!D$200:D$299))</f>
        <v>0</v>
      </c>
      <c r="G60" s="422">
        <f>IF($D$4="MAP+ADM Waivers",(SUMIF('C Report'!$A$200:$A$299,'C Report Grouper'!$D60,'C Report'!E$200:E$299)+SUMIF('C Report'!$A$400:$A$499,'C Report Grouper'!$D60,'C Report'!E$400:E$499)),SUMIF('C Report'!$A$200:$A$299,'C Report Grouper'!$D60,'C Report'!E$200:E$299))</f>
        <v>0</v>
      </c>
      <c r="H60" s="422">
        <f>IF($D$4="MAP+ADM Waivers",(SUMIF('C Report'!$A$200:$A$299,'C Report Grouper'!$D60,'C Report'!F$200:F$299)+SUMIF('C Report'!$A$400:$A$499,'C Report Grouper'!$D60,'C Report'!F$400:F$499)),SUMIF('C Report'!$A$200:$A$299,'C Report Grouper'!$D60,'C Report'!F$200:F$299))</f>
        <v>0</v>
      </c>
      <c r="I60" s="422">
        <f>IF($D$4="MAP+ADM Waivers",(SUMIF('C Report'!$A$200:$A$299,'C Report Grouper'!$D60,'C Report'!G$200:G$299)+SUMIF('C Report'!$A$400:$A$499,'C Report Grouper'!$D60,'C Report'!G$400:G$499)),SUMIF('C Report'!$A$200:$A$299,'C Report Grouper'!$D60,'C Report'!G$200:G$299))</f>
        <v>0</v>
      </c>
      <c r="J60" s="422">
        <f>IF($D$4="MAP+ADM Waivers",(SUMIF('C Report'!$A$200:$A$299,'C Report Grouper'!$D60,'C Report'!H$200:H$299)+SUMIF('C Report'!$A$400:$A$499,'C Report Grouper'!$D60,'C Report'!H$400:H$499)),SUMIF('C Report'!$A$200:$A$299,'C Report Grouper'!$D60,'C Report'!H$200:H$299))</f>
        <v>0</v>
      </c>
      <c r="K60" s="422">
        <f>IF($D$4="MAP+ADM Waivers",(SUMIF('C Report'!$A$200:$A$299,'C Report Grouper'!$D60,'C Report'!I$200:I$299)+SUMIF('C Report'!$A$400:$A$499,'C Report Grouper'!$D60,'C Report'!I$400:I$499)),SUMIF('C Report'!$A$200:$A$299,'C Report Grouper'!$D60,'C Report'!I$200:I$299))</f>
        <v>0</v>
      </c>
      <c r="L60" s="422">
        <f>IF($D$4="MAP+ADM Waivers",(SUMIF('C Report'!$A$200:$A$299,'C Report Grouper'!$D60,'C Report'!J$200:J$299)+SUMIF('C Report'!$A$400:$A$499,'C Report Grouper'!$D60,'C Report'!J$400:J$499)),SUMIF('C Report'!$A$200:$A$299,'C Report Grouper'!$D60,'C Report'!J$200:J$299))</f>
        <v>0</v>
      </c>
      <c r="M60" s="422">
        <f>IF($D$4="MAP+ADM Waivers",(SUMIF('C Report'!$A$200:$A$299,'C Report Grouper'!$D60,'C Report'!K$200:K$299)+SUMIF('C Report'!$A$400:$A$499,'C Report Grouper'!$D60,'C Report'!K$400:K$499)),SUMIF('C Report'!$A$200:$A$299,'C Report Grouper'!$D60,'C Report'!K$200:K$299))</f>
        <v>0</v>
      </c>
      <c r="N60" s="422">
        <f>IF($D$4="MAP+ADM Waivers",(SUMIF('C Report'!$A$200:$A$299,'C Report Grouper'!$D60,'C Report'!L$200:L$299)+SUMIF('C Report'!$A$400:$A$499,'C Report Grouper'!$D60,'C Report'!L$400:L$499)),SUMIF('C Report'!$A$200:$A$299,'C Report Grouper'!$D60,'C Report'!L$200:L$299))</f>
        <v>0</v>
      </c>
      <c r="O60" s="422">
        <f>IF($D$4="MAP+ADM Waivers",(SUMIF('C Report'!$A$200:$A$299,'C Report Grouper'!$D60,'C Report'!M$200:M$299)+SUMIF('C Report'!$A$400:$A$499,'C Report Grouper'!$D60,'C Report'!M$400:M$499)),SUMIF('C Report'!$A$200:$A$299,'C Report Grouper'!$D60,'C Report'!M$200:M$299))</f>
        <v>0</v>
      </c>
      <c r="P60" s="422">
        <f>IF($D$4="MAP+ADM Waivers",(SUMIF('C Report'!$A$200:$A$299,'C Report Grouper'!$D60,'C Report'!N$200:N$299)+SUMIF('C Report'!$A$400:$A$499,'C Report Grouper'!$D60,'C Report'!N$400:N$499)),SUMIF('C Report'!$A$200:$A$299,'C Report Grouper'!$D60,'C Report'!N$200:N$299))</f>
        <v>0</v>
      </c>
      <c r="Q60" s="422">
        <f>IF($D$4="MAP+ADM Waivers",(SUMIF('C Report'!$A$200:$A$299,'C Report Grouper'!$D60,'C Report'!O$200:O$299)+SUMIF('C Report'!$A$400:$A$499,'C Report Grouper'!$D60,'C Report'!O$400:O$499)),SUMIF('C Report'!$A$200:$A$299,'C Report Grouper'!$D60,'C Report'!O$200:O$299))</f>
        <v>0</v>
      </c>
      <c r="R60" s="422">
        <f>IF($D$4="MAP+ADM Waivers",(SUMIF('C Report'!$A$200:$A$299,'C Report Grouper'!$D60,'C Report'!P$200:P$299)+SUMIF('C Report'!$A$400:$A$499,'C Report Grouper'!$D60,'C Report'!P$400:P$499)),SUMIF('C Report'!$A$200:$A$299,'C Report Grouper'!$D60,'C Report'!P$200:P$299))</f>
        <v>0</v>
      </c>
      <c r="S60" s="422">
        <f>IF($D$4="MAP+ADM Waivers",(SUMIF('C Report'!$A$200:$A$299,'C Report Grouper'!$D60,'C Report'!Q$200:Q$299)+SUMIF('C Report'!$A$400:$A$499,'C Report Grouper'!$D60,'C Report'!Q$400:Q$499)),SUMIF('C Report'!$A$200:$A$299,'C Report Grouper'!$D60,'C Report'!Q$200:Q$299))</f>
        <v>0</v>
      </c>
      <c r="T60" s="422">
        <f>IF($D$4="MAP+ADM Waivers",(SUMIF('C Report'!$A$200:$A$299,'C Report Grouper'!$D60,'C Report'!R$200:R$299)+SUMIF('C Report'!$A$400:$A$499,'C Report Grouper'!$D60,'C Report'!R$400:R$499)),SUMIF('C Report'!$A$200:$A$299,'C Report Grouper'!$D60,'C Report'!R$200:R$299))</f>
        <v>0</v>
      </c>
      <c r="U60" s="422">
        <f>IF($D$4="MAP+ADM Waivers",(SUMIF('C Report'!$A$200:$A$299,'C Report Grouper'!$D60,'C Report'!S$200:S$299)+SUMIF('C Report'!$A$400:$A$499,'C Report Grouper'!$D60,'C Report'!S$400:S$499)),SUMIF('C Report'!$A$200:$A$299,'C Report Grouper'!$D60,'C Report'!S$200:S$299))</f>
        <v>0</v>
      </c>
      <c r="V60" s="422">
        <f>IF($D$4="MAP+ADM Waivers",(SUMIF('C Report'!$A$200:$A$299,'C Report Grouper'!$D60,'C Report'!T$200:T$299)+SUMIF('C Report'!$A$400:$A$499,'C Report Grouper'!$D60,'C Report'!T$400:T$499)),SUMIF('C Report'!$A$200:$A$299,'C Report Grouper'!$D60,'C Report'!T$200:T$299))</f>
        <v>0</v>
      </c>
      <c r="W60" s="422">
        <f>IF($D$4="MAP+ADM Waivers",(SUMIF('C Report'!$A$200:$A$299,'C Report Grouper'!$D60,'C Report'!U$200:U$299)+SUMIF('C Report'!$A$400:$A$499,'C Report Grouper'!$D60,'C Report'!U$400:U$499)),SUMIF('C Report'!$A$200:$A$299,'C Report Grouper'!$D60,'C Report'!U$200:U$299))</f>
        <v>0</v>
      </c>
      <c r="X60" s="93">
        <f>IF($D$4="MAP+ADM Waivers",(SUMIF('C Report'!$A$200:$A$299,'C Report Grouper'!$D60,'C Report'!V$200:V$299)+SUMIF('C Report'!$A$400:$A$499,'C Report Grouper'!$D60,'C Report'!V$400:V$499)),SUMIF('C Report'!$A$200:$A$299,'C Report Grouper'!$D60,'C Report'!V$200:V$299))</f>
        <v>0</v>
      </c>
      <c r="Y60" s="92">
        <f>IF($D$4="MAP+ADM Waivers",(SUMIF('C Report'!$A$200:$A$299,'C Report Grouper'!$D60,'C Report'!W$200:W$299)+SUMIF('C Report'!$A$400:$A$499,'C Report Grouper'!$D60,'C Report'!W$400:W$499)),SUMIF('C Report'!$A$200:$A$299,'C Report Grouper'!$D60,'C Report'!W$200:W$299))</f>
        <v>0</v>
      </c>
      <c r="Z60" s="92">
        <f>IF($D$4="MAP+ADM Waivers",(SUMIF('C Report'!$A$200:$A$299,'C Report Grouper'!$D60,'C Report'!X$200:X$299)+SUMIF('C Report'!$A$400:$A$499,'C Report Grouper'!$D60,'C Report'!X$400:X$499)),SUMIF('C Report'!$A$200:$A$299,'C Report Grouper'!$D60,'C Report'!X$200:X$299))</f>
        <v>0</v>
      </c>
      <c r="AA60" s="92">
        <f>IF($D$4="MAP+ADM Waivers",(SUMIF('C Report'!$A$200:$A$299,'C Report Grouper'!$D60,'C Report'!Y$200:Y$299)+SUMIF('C Report'!$A$400:$A$499,'C Report Grouper'!$D60,'C Report'!Y$400:Y$499)),SUMIF('C Report'!$A$200:$A$299,'C Report Grouper'!$D60,'C Report'!Y$200:Y$299))</f>
        <v>0</v>
      </c>
      <c r="AB60" s="92">
        <f>IF($D$4="MAP+ADM Waivers",(SUMIF('C Report'!$A$200:$A$299,'C Report Grouper'!$D60,'C Report'!Z$200:Z$299)+SUMIF('C Report'!$A$400:$A$499,'C Report Grouper'!$D60,'C Report'!Z$400:Z$499)),SUMIF('C Report'!$A$200:$A$299,'C Report Grouper'!$D60,'C Report'!Z$200:Z$299))</f>
        <v>0</v>
      </c>
      <c r="AC60" s="92">
        <f>IF($D$4="MAP+ADM Waivers",(SUMIF('C Report'!$A$200:$A$299,'C Report Grouper'!$D60,'C Report'!AA$200:AA$299)+SUMIF('C Report'!$A$400:$A$499,'C Report Grouper'!$D60,'C Report'!AA$400:AA$499)),SUMIF('C Report'!$A$200:$A$299,'C Report Grouper'!$D60,'C Report'!AA$200:AA$299))</f>
        <v>0</v>
      </c>
      <c r="AD60" s="92">
        <f>IF($D$4="MAP+ADM Waivers",(SUMIF('C Report'!$A$200:$A$299,'C Report Grouper'!$D60,'C Report'!AB$200:AB$299)+SUMIF('C Report'!$A$400:$A$499,'C Report Grouper'!$D60,'C Report'!AB$400:AB$499)),SUMIF('C Report'!$A$200:$A$299,'C Report Grouper'!$D60,'C Report'!AB$200:AB$299))</f>
        <v>0</v>
      </c>
      <c r="AE60" s="92">
        <f>IF($D$4="MAP+ADM Waivers",(SUMIF('C Report'!$A$200:$A$299,'C Report Grouper'!$D60,'C Report'!AC$200:AC$299)+SUMIF('C Report'!$A$400:$A$499,'C Report Grouper'!$D60,'C Report'!AC$400:AC$499)),SUMIF('C Report'!$A$200:$A$299,'C Report Grouper'!$D60,'C Report'!AC$200:AC$299))</f>
        <v>0</v>
      </c>
      <c r="AF60" s="92">
        <f>IF($D$4="MAP+ADM Waivers",(SUMIF('C Report'!$A$200:$A$299,'C Report Grouper'!$D60,'C Report'!AD$200:AD$299)+SUMIF('C Report'!$A$400:$A$499,'C Report Grouper'!$D60,'C Report'!AD$400:AD$499)),SUMIF('C Report'!$A$200:$A$299,'C Report Grouper'!$D60,'C Report'!AD$200:AD$299))</f>
        <v>0</v>
      </c>
      <c r="AG60" s="92">
        <f>IF($D$4="MAP+ADM Waivers",(SUMIF('C Report'!$A$200:$A$299,'C Report Grouper'!$D60,'C Report'!AE$200:AE$299)+SUMIF('C Report'!$A$400:$A$499,'C Report Grouper'!$D60,'C Report'!AE$400:AE$499)),SUMIF('C Report'!$A$200:$A$299,'C Report Grouper'!$D60,'C Report'!AE$200:AE$299))</f>
        <v>0</v>
      </c>
      <c r="AH60" s="93">
        <f>IF($D$4="MAP+ADM Waivers",(SUMIF('C Report'!$A$200:$A$299,'C Report Grouper'!$D60,'C Report'!AF$200:AF$299)+SUMIF('C Report'!$A$400:$A$499,'C Report Grouper'!$D60,'C Report'!AF$400:AF$499)),SUMIF('C Report'!$A$200:$A$299,'C Report Grouper'!$D60,'C Report'!AF$200:AF$299))</f>
        <v>0</v>
      </c>
    </row>
    <row r="61" spans="2:34" hidden="1" x14ac:dyDescent="0.2">
      <c r="B61" s="21" t="str">
        <f>IFERROR(VLOOKUP(C61,'MEG Def'!$A$7:$B$12,2),"")</f>
        <v/>
      </c>
      <c r="C61" s="49"/>
      <c r="D61" s="263"/>
      <c r="E61" s="91">
        <f>IF($D$4="MAP+ADM Waivers",(SUMIF('C Report'!$A$200:$A$299,'C Report Grouper'!$D61,'C Report'!C$200:C$299)+SUMIF('C Report'!$A$400:$A$499,'C Report Grouper'!$D61,'C Report'!C$400:C$499)),SUMIF('C Report'!$A$200:$A$299,'C Report Grouper'!$D61,'C Report'!C$200:C$299))</f>
        <v>0</v>
      </c>
      <c r="F61" s="422">
        <f>IF($D$4="MAP+ADM Waivers",(SUMIF('C Report'!$A$200:$A$299,'C Report Grouper'!$D61,'C Report'!D$200:D$299)+SUMIF('C Report'!$A$400:$A$499,'C Report Grouper'!$D61,'C Report'!D$400:D$499)),SUMIF('C Report'!$A$200:$A$299,'C Report Grouper'!$D61,'C Report'!D$200:D$299))</f>
        <v>0</v>
      </c>
      <c r="G61" s="422">
        <f>IF($D$4="MAP+ADM Waivers",(SUMIF('C Report'!$A$200:$A$299,'C Report Grouper'!$D61,'C Report'!E$200:E$299)+SUMIF('C Report'!$A$400:$A$499,'C Report Grouper'!$D61,'C Report'!E$400:E$499)),SUMIF('C Report'!$A$200:$A$299,'C Report Grouper'!$D61,'C Report'!E$200:E$299))</f>
        <v>0</v>
      </c>
      <c r="H61" s="422">
        <f>IF($D$4="MAP+ADM Waivers",(SUMIF('C Report'!$A$200:$A$299,'C Report Grouper'!$D61,'C Report'!F$200:F$299)+SUMIF('C Report'!$A$400:$A$499,'C Report Grouper'!$D61,'C Report'!F$400:F$499)),SUMIF('C Report'!$A$200:$A$299,'C Report Grouper'!$D61,'C Report'!F$200:F$299))</f>
        <v>0</v>
      </c>
      <c r="I61" s="422">
        <f>IF($D$4="MAP+ADM Waivers",(SUMIF('C Report'!$A$200:$A$299,'C Report Grouper'!$D61,'C Report'!G$200:G$299)+SUMIF('C Report'!$A$400:$A$499,'C Report Grouper'!$D61,'C Report'!G$400:G$499)),SUMIF('C Report'!$A$200:$A$299,'C Report Grouper'!$D61,'C Report'!G$200:G$299))</f>
        <v>0</v>
      </c>
      <c r="J61" s="422">
        <f>IF($D$4="MAP+ADM Waivers",(SUMIF('C Report'!$A$200:$A$299,'C Report Grouper'!$D61,'C Report'!H$200:H$299)+SUMIF('C Report'!$A$400:$A$499,'C Report Grouper'!$D61,'C Report'!H$400:H$499)),SUMIF('C Report'!$A$200:$A$299,'C Report Grouper'!$D61,'C Report'!H$200:H$299))</f>
        <v>0</v>
      </c>
      <c r="K61" s="422">
        <f>IF($D$4="MAP+ADM Waivers",(SUMIF('C Report'!$A$200:$A$299,'C Report Grouper'!$D61,'C Report'!I$200:I$299)+SUMIF('C Report'!$A$400:$A$499,'C Report Grouper'!$D61,'C Report'!I$400:I$499)),SUMIF('C Report'!$A$200:$A$299,'C Report Grouper'!$D61,'C Report'!I$200:I$299))</f>
        <v>0</v>
      </c>
      <c r="L61" s="422">
        <f>IF($D$4="MAP+ADM Waivers",(SUMIF('C Report'!$A$200:$A$299,'C Report Grouper'!$D61,'C Report'!J$200:J$299)+SUMIF('C Report'!$A$400:$A$499,'C Report Grouper'!$D61,'C Report'!J$400:J$499)),SUMIF('C Report'!$A$200:$A$299,'C Report Grouper'!$D61,'C Report'!J$200:J$299))</f>
        <v>0</v>
      </c>
      <c r="M61" s="422">
        <f>IF($D$4="MAP+ADM Waivers",(SUMIF('C Report'!$A$200:$A$299,'C Report Grouper'!$D61,'C Report'!K$200:K$299)+SUMIF('C Report'!$A$400:$A$499,'C Report Grouper'!$D61,'C Report'!K$400:K$499)),SUMIF('C Report'!$A$200:$A$299,'C Report Grouper'!$D61,'C Report'!K$200:K$299))</f>
        <v>0</v>
      </c>
      <c r="N61" s="422">
        <f>IF($D$4="MAP+ADM Waivers",(SUMIF('C Report'!$A$200:$A$299,'C Report Grouper'!$D61,'C Report'!L$200:L$299)+SUMIF('C Report'!$A$400:$A$499,'C Report Grouper'!$D61,'C Report'!L$400:L$499)),SUMIF('C Report'!$A$200:$A$299,'C Report Grouper'!$D61,'C Report'!L$200:L$299))</f>
        <v>0</v>
      </c>
      <c r="O61" s="422">
        <f>IF($D$4="MAP+ADM Waivers",(SUMIF('C Report'!$A$200:$A$299,'C Report Grouper'!$D61,'C Report'!M$200:M$299)+SUMIF('C Report'!$A$400:$A$499,'C Report Grouper'!$D61,'C Report'!M$400:M$499)),SUMIF('C Report'!$A$200:$A$299,'C Report Grouper'!$D61,'C Report'!M$200:M$299))</f>
        <v>0</v>
      </c>
      <c r="P61" s="422">
        <f>IF($D$4="MAP+ADM Waivers",(SUMIF('C Report'!$A$200:$A$299,'C Report Grouper'!$D61,'C Report'!N$200:N$299)+SUMIF('C Report'!$A$400:$A$499,'C Report Grouper'!$D61,'C Report'!N$400:N$499)),SUMIF('C Report'!$A$200:$A$299,'C Report Grouper'!$D61,'C Report'!N$200:N$299))</f>
        <v>0</v>
      </c>
      <c r="Q61" s="422">
        <f>IF($D$4="MAP+ADM Waivers",(SUMIF('C Report'!$A$200:$A$299,'C Report Grouper'!$D61,'C Report'!O$200:O$299)+SUMIF('C Report'!$A$400:$A$499,'C Report Grouper'!$D61,'C Report'!O$400:O$499)),SUMIF('C Report'!$A$200:$A$299,'C Report Grouper'!$D61,'C Report'!O$200:O$299))</f>
        <v>0</v>
      </c>
      <c r="R61" s="422">
        <f>IF($D$4="MAP+ADM Waivers",(SUMIF('C Report'!$A$200:$A$299,'C Report Grouper'!$D61,'C Report'!P$200:P$299)+SUMIF('C Report'!$A$400:$A$499,'C Report Grouper'!$D61,'C Report'!P$400:P$499)),SUMIF('C Report'!$A$200:$A$299,'C Report Grouper'!$D61,'C Report'!P$200:P$299))</f>
        <v>0</v>
      </c>
      <c r="S61" s="422">
        <f>IF($D$4="MAP+ADM Waivers",(SUMIF('C Report'!$A$200:$A$299,'C Report Grouper'!$D61,'C Report'!Q$200:Q$299)+SUMIF('C Report'!$A$400:$A$499,'C Report Grouper'!$D61,'C Report'!Q$400:Q$499)),SUMIF('C Report'!$A$200:$A$299,'C Report Grouper'!$D61,'C Report'!Q$200:Q$299))</f>
        <v>0</v>
      </c>
      <c r="T61" s="422">
        <f>IF($D$4="MAP+ADM Waivers",(SUMIF('C Report'!$A$200:$A$299,'C Report Grouper'!$D61,'C Report'!R$200:R$299)+SUMIF('C Report'!$A$400:$A$499,'C Report Grouper'!$D61,'C Report'!R$400:R$499)),SUMIF('C Report'!$A$200:$A$299,'C Report Grouper'!$D61,'C Report'!R$200:R$299))</f>
        <v>0</v>
      </c>
      <c r="U61" s="422">
        <f>IF($D$4="MAP+ADM Waivers",(SUMIF('C Report'!$A$200:$A$299,'C Report Grouper'!$D61,'C Report'!S$200:S$299)+SUMIF('C Report'!$A$400:$A$499,'C Report Grouper'!$D61,'C Report'!S$400:S$499)),SUMIF('C Report'!$A$200:$A$299,'C Report Grouper'!$D61,'C Report'!S$200:S$299))</f>
        <v>0</v>
      </c>
      <c r="V61" s="422">
        <f>IF($D$4="MAP+ADM Waivers",(SUMIF('C Report'!$A$200:$A$299,'C Report Grouper'!$D61,'C Report'!T$200:T$299)+SUMIF('C Report'!$A$400:$A$499,'C Report Grouper'!$D61,'C Report'!T$400:T$499)),SUMIF('C Report'!$A$200:$A$299,'C Report Grouper'!$D61,'C Report'!T$200:T$299))</f>
        <v>0</v>
      </c>
      <c r="W61" s="422">
        <f>IF($D$4="MAP+ADM Waivers",(SUMIF('C Report'!$A$200:$A$299,'C Report Grouper'!$D61,'C Report'!U$200:U$299)+SUMIF('C Report'!$A$400:$A$499,'C Report Grouper'!$D61,'C Report'!U$400:U$499)),SUMIF('C Report'!$A$200:$A$299,'C Report Grouper'!$D61,'C Report'!U$200:U$299))</f>
        <v>0</v>
      </c>
      <c r="X61" s="93">
        <f>IF($D$4="MAP+ADM Waivers",(SUMIF('C Report'!$A$200:$A$299,'C Report Grouper'!$D61,'C Report'!V$200:V$299)+SUMIF('C Report'!$A$400:$A$499,'C Report Grouper'!$D61,'C Report'!V$400:V$499)),SUMIF('C Report'!$A$200:$A$299,'C Report Grouper'!$D61,'C Report'!V$200:V$299))</f>
        <v>0</v>
      </c>
      <c r="Y61" s="92">
        <f>IF($D$4="MAP+ADM Waivers",(SUMIF('C Report'!$A$200:$A$299,'C Report Grouper'!$D61,'C Report'!W$200:W$299)+SUMIF('C Report'!$A$400:$A$499,'C Report Grouper'!$D61,'C Report'!W$400:W$499)),SUMIF('C Report'!$A$200:$A$299,'C Report Grouper'!$D61,'C Report'!W$200:W$299))</f>
        <v>0</v>
      </c>
      <c r="Z61" s="92">
        <f>IF($D$4="MAP+ADM Waivers",(SUMIF('C Report'!$A$200:$A$299,'C Report Grouper'!$D61,'C Report'!X$200:X$299)+SUMIF('C Report'!$A$400:$A$499,'C Report Grouper'!$D61,'C Report'!X$400:X$499)),SUMIF('C Report'!$A$200:$A$299,'C Report Grouper'!$D61,'C Report'!X$200:X$299))</f>
        <v>0</v>
      </c>
      <c r="AA61" s="92">
        <f>IF($D$4="MAP+ADM Waivers",(SUMIF('C Report'!$A$200:$A$299,'C Report Grouper'!$D61,'C Report'!Y$200:Y$299)+SUMIF('C Report'!$A$400:$A$499,'C Report Grouper'!$D61,'C Report'!Y$400:Y$499)),SUMIF('C Report'!$A$200:$A$299,'C Report Grouper'!$D61,'C Report'!Y$200:Y$299))</f>
        <v>0</v>
      </c>
      <c r="AB61" s="92">
        <f>IF($D$4="MAP+ADM Waivers",(SUMIF('C Report'!$A$200:$A$299,'C Report Grouper'!$D61,'C Report'!Z$200:Z$299)+SUMIF('C Report'!$A$400:$A$499,'C Report Grouper'!$D61,'C Report'!Z$400:Z$499)),SUMIF('C Report'!$A$200:$A$299,'C Report Grouper'!$D61,'C Report'!Z$200:Z$299))</f>
        <v>0</v>
      </c>
      <c r="AC61" s="92">
        <f>IF($D$4="MAP+ADM Waivers",(SUMIF('C Report'!$A$200:$A$299,'C Report Grouper'!$D61,'C Report'!AA$200:AA$299)+SUMIF('C Report'!$A$400:$A$499,'C Report Grouper'!$D61,'C Report'!AA$400:AA$499)),SUMIF('C Report'!$A$200:$A$299,'C Report Grouper'!$D61,'C Report'!AA$200:AA$299))</f>
        <v>0</v>
      </c>
      <c r="AD61" s="92">
        <f>IF($D$4="MAP+ADM Waivers",(SUMIF('C Report'!$A$200:$A$299,'C Report Grouper'!$D61,'C Report'!AB$200:AB$299)+SUMIF('C Report'!$A$400:$A$499,'C Report Grouper'!$D61,'C Report'!AB$400:AB$499)),SUMIF('C Report'!$A$200:$A$299,'C Report Grouper'!$D61,'C Report'!AB$200:AB$299))</f>
        <v>0</v>
      </c>
      <c r="AE61" s="92">
        <f>IF($D$4="MAP+ADM Waivers",(SUMIF('C Report'!$A$200:$A$299,'C Report Grouper'!$D61,'C Report'!AC$200:AC$299)+SUMIF('C Report'!$A$400:$A$499,'C Report Grouper'!$D61,'C Report'!AC$400:AC$499)),SUMIF('C Report'!$A$200:$A$299,'C Report Grouper'!$D61,'C Report'!AC$200:AC$299))</f>
        <v>0</v>
      </c>
      <c r="AF61" s="92">
        <f>IF($D$4="MAP+ADM Waivers",(SUMIF('C Report'!$A$200:$A$299,'C Report Grouper'!$D61,'C Report'!AD$200:AD$299)+SUMIF('C Report'!$A$400:$A$499,'C Report Grouper'!$D61,'C Report'!AD$400:AD$499)),SUMIF('C Report'!$A$200:$A$299,'C Report Grouper'!$D61,'C Report'!AD$200:AD$299))</f>
        <v>0</v>
      </c>
      <c r="AG61" s="92">
        <f>IF($D$4="MAP+ADM Waivers",(SUMIF('C Report'!$A$200:$A$299,'C Report Grouper'!$D61,'C Report'!AE$200:AE$299)+SUMIF('C Report'!$A$400:$A$499,'C Report Grouper'!$D61,'C Report'!AE$400:AE$499)),SUMIF('C Report'!$A$200:$A$299,'C Report Grouper'!$D61,'C Report'!AE$200:AE$299))</f>
        <v>0</v>
      </c>
      <c r="AH61" s="93">
        <f>IF($D$4="MAP+ADM Waivers",(SUMIF('C Report'!$A$200:$A$299,'C Report Grouper'!$D61,'C Report'!AF$200:AF$299)+SUMIF('C Report'!$A$400:$A$499,'C Report Grouper'!$D61,'C Report'!AF$400:AF$499)),SUMIF('C Report'!$A$200:$A$299,'C Report Grouper'!$D61,'C Report'!AF$200:AF$299))</f>
        <v>0</v>
      </c>
    </row>
    <row r="62" spans="2:34" hidden="1" x14ac:dyDescent="0.2">
      <c r="B62" s="21" t="str">
        <f>IFERROR(VLOOKUP(C62,'MEG Def'!$A$7:$B$12,2),"")</f>
        <v/>
      </c>
      <c r="C62" s="49"/>
      <c r="D62" s="263"/>
      <c r="E62" s="91">
        <f>IF($D$4="MAP+ADM Waivers",(SUMIF('C Report'!$A$200:$A$299,'C Report Grouper'!$D62,'C Report'!C$200:C$299)+SUMIF('C Report'!$A$400:$A$499,'C Report Grouper'!$D62,'C Report'!C$400:C$499)),SUMIF('C Report'!$A$200:$A$299,'C Report Grouper'!$D62,'C Report'!C$200:C$299))</f>
        <v>0</v>
      </c>
      <c r="F62" s="422">
        <f>IF($D$4="MAP+ADM Waivers",(SUMIF('C Report'!$A$200:$A$299,'C Report Grouper'!$D62,'C Report'!D$200:D$299)+SUMIF('C Report'!$A$400:$A$499,'C Report Grouper'!$D62,'C Report'!D$400:D$499)),SUMIF('C Report'!$A$200:$A$299,'C Report Grouper'!$D62,'C Report'!D$200:D$299))</f>
        <v>0</v>
      </c>
      <c r="G62" s="422">
        <f>IF($D$4="MAP+ADM Waivers",(SUMIF('C Report'!$A$200:$A$299,'C Report Grouper'!$D62,'C Report'!E$200:E$299)+SUMIF('C Report'!$A$400:$A$499,'C Report Grouper'!$D62,'C Report'!E$400:E$499)),SUMIF('C Report'!$A$200:$A$299,'C Report Grouper'!$D62,'C Report'!E$200:E$299))</f>
        <v>0</v>
      </c>
      <c r="H62" s="422">
        <f>IF($D$4="MAP+ADM Waivers",(SUMIF('C Report'!$A$200:$A$299,'C Report Grouper'!$D62,'C Report'!F$200:F$299)+SUMIF('C Report'!$A$400:$A$499,'C Report Grouper'!$D62,'C Report'!F$400:F$499)),SUMIF('C Report'!$A$200:$A$299,'C Report Grouper'!$D62,'C Report'!F$200:F$299))</f>
        <v>0</v>
      </c>
      <c r="I62" s="422">
        <f>IF($D$4="MAP+ADM Waivers",(SUMIF('C Report'!$A$200:$A$299,'C Report Grouper'!$D62,'C Report'!G$200:G$299)+SUMIF('C Report'!$A$400:$A$499,'C Report Grouper'!$D62,'C Report'!G$400:G$499)),SUMIF('C Report'!$A$200:$A$299,'C Report Grouper'!$D62,'C Report'!G$200:G$299))</f>
        <v>0</v>
      </c>
      <c r="J62" s="422">
        <f>IF($D$4="MAP+ADM Waivers",(SUMIF('C Report'!$A$200:$A$299,'C Report Grouper'!$D62,'C Report'!H$200:H$299)+SUMIF('C Report'!$A$400:$A$499,'C Report Grouper'!$D62,'C Report'!H$400:H$499)),SUMIF('C Report'!$A$200:$A$299,'C Report Grouper'!$D62,'C Report'!H$200:H$299))</f>
        <v>0</v>
      </c>
      <c r="K62" s="422">
        <f>IF($D$4="MAP+ADM Waivers",(SUMIF('C Report'!$A$200:$A$299,'C Report Grouper'!$D62,'C Report'!I$200:I$299)+SUMIF('C Report'!$A$400:$A$499,'C Report Grouper'!$D62,'C Report'!I$400:I$499)),SUMIF('C Report'!$A$200:$A$299,'C Report Grouper'!$D62,'C Report'!I$200:I$299))</f>
        <v>0</v>
      </c>
      <c r="L62" s="422">
        <f>IF($D$4="MAP+ADM Waivers",(SUMIF('C Report'!$A$200:$A$299,'C Report Grouper'!$D62,'C Report'!J$200:J$299)+SUMIF('C Report'!$A$400:$A$499,'C Report Grouper'!$D62,'C Report'!J$400:J$499)),SUMIF('C Report'!$A$200:$A$299,'C Report Grouper'!$D62,'C Report'!J$200:J$299))</f>
        <v>0</v>
      </c>
      <c r="M62" s="422">
        <f>IF($D$4="MAP+ADM Waivers",(SUMIF('C Report'!$A$200:$A$299,'C Report Grouper'!$D62,'C Report'!K$200:K$299)+SUMIF('C Report'!$A$400:$A$499,'C Report Grouper'!$D62,'C Report'!K$400:K$499)),SUMIF('C Report'!$A$200:$A$299,'C Report Grouper'!$D62,'C Report'!K$200:K$299))</f>
        <v>0</v>
      </c>
      <c r="N62" s="422">
        <f>IF($D$4="MAP+ADM Waivers",(SUMIF('C Report'!$A$200:$A$299,'C Report Grouper'!$D62,'C Report'!L$200:L$299)+SUMIF('C Report'!$A$400:$A$499,'C Report Grouper'!$D62,'C Report'!L$400:L$499)),SUMIF('C Report'!$A$200:$A$299,'C Report Grouper'!$D62,'C Report'!L$200:L$299))</f>
        <v>0</v>
      </c>
      <c r="O62" s="422">
        <f>IF($D$4="MAP+ADM Waivers",(SUMIF('C Report'!$A$200:$A$299,'C Report Grouper'!$D62,'C Report'!M$200:M$299)+SUMIF('C Report'!$A$400:$A$499,'C Report Grouper'!$D62,'C Report'!M$400:M$499)),SUMIF('C Report'!$A$200:$A$299,'C Report Grouper'!$D62,'C Report'!M$200:M$299))</f>
        <v>0</v>
      </c>
      <c r="P62" s="422">
        <f>IF($D$4="MAP+ADM Waivers",(SUMIF('C Report'!$A$200:$A$299,'C Report Grouper'!$D62,'C Report'!N$200:N$299)+SUMIF('C Report'!$A$400:$A$499,'C Report Grouper'!$D62,'C Report'!N$400:N$499)),SUMIF('C Report'!$A$200:$A$299,'C Report Grouper'!$D62,'C Report'!N$200:N$299))</f>
        <v>0</v>
      </c>
      <c r="Q62" s="422">
        <f>IF($D$4="MAP+ADM Waivers",(SUMIF('C Report'!$A$200:$A$299,'C Report Grouper'!$D62,'C Report'!O$200:O$299)+SUMIF('C Report'!$A$400:$A$499,'C Report Grouper'!$D62,'C Report'!O$400:O$499)),SUMIF('C Report'!$A$200:$A$299,'C Report Grouper'!$D62,'C Report'!O$200:O$299))</f>
        <v>0</v>
      </c>
      <c r="R62" s="422">
        <f>IF($D$4="MAP+ADM Waivers",(SUMIF('C Report'!$A$200:$A$299,'C Report Grouper'!$D62,'C Report'!P$200:P$299)+SUMIF('C Report'!$A$400:$A$499,'C Report Grouper'!$D62,'C Report'!P$400:P$499)),SUMIF('C Report'!$A$200:$A$299,'C Report Grouper'!$D62,'C Report'!P$200:P$299))</f>
        <v>0</v>
      </c>
      <c r="S62" s="422">
        <f>IF($D$4="MAP+ADM Waivers",(SUMIF('C Report'!$A$200:$A$299,'C Report Grouper'!$D62,'C Report'!Q$200:Q$299)+SUMIF('C Report'!$A$400:$A$499,'C Report Grouper'!$D62,'C Report'!Q$400:Q$499)),SUMIF('C Report'!$A$200:$A$299,'C Report Grouper'!$D62,'C Report'!Q$200:Q$299))</f>
        <v>0</v>
      </c>
      <c r="T62" s="422">
        <f>IF($D$4="MAP+ADM Waivers",(SUMIF('C Report'!$A$200:$A$299,'C Report Grouper'!$D62,'C Report'!R$200:R$299)+SUMIF('C Report'!$A$400:$A$499,'C Report Grouper'!$D62,'C Report'!R$400:R$499)),SUMIF('C Report'!$A$200:$A$299,'C Report Grouper'!$D62,'C Report'!R$200:R$299))</f>
        <v>0</v>
      </c>
      <c r="U62" s="422">
        <f>IF($D$4="MAP+ADM Waivers",(SUMIF('C Report'!$A$200:$A$299,'C Report Grouper'!$D62,'C Report'!S$200:S$299)+SUMIF('C Report'!$A$400:$A$499,'C Report Grouper'!$D62,'C Report'!S$400:S$499)),SUMIF('C Report'!$A$200:$A$299,'C Report Grouper'!$D62,'C Report'!S$200:S$299))</f>
        <v>0</v>
      </c>
      <c r="V62" s="422">
        <f>IF($D$4="MAP+ADM Waivers",(SUMIF('C Report'!$A$200:$A$299,'C Report Grouper'!$D62,'C Report'!T$200:T$299)+SUMIF('C Report'!$A$400:$A$499,'C Report Grouper'!$D62,'C Report'!T$400:T$499)),SUMIF('C Report'!$A$200:$A$299,'C Report Grouper'!$D62,'C Report'!T$200:T$299))</f>
        <v>0</v>
      </c>
      <c r="W62" s="422">
        <f>IF($D$4="MAP+ADM Waivers",(SUMIF('C Report'!$A$200:$A$299,'C Report Grouper'!$D62,'C Report'!U$200:U$299)+SUMIF('C Report'!$A$400:$A$499,'C Report Grouper'!$D62,'C Report'!U$400:U$499)),SUMIF('C Report'!$A$200:$A$299,'C Report Grouper'!$D62,'C Report'!U$200:U$299))</f>
        <v>0</v>
      </c>
      <c r="X62" s="93">
        <f>IF($D$4="MAP+ADM Waivers",(SUMIF('C Report'!$A$200:$A$299,'C Report Grouper'!$D62,'C Report'!V$200:V$299)+SUMIF('C Report'!$A$400:$A$499,'C Report Grouper'!$D62,'C Report'!V$400:V$499)),SUMIF('C Report'!$A$200:$A$299,'C Report Grouper'!$D62,'C Report'!V$200:V$299))</f>
        <v>0</v>
      </c>
      <c r="Y62" s="92">
        <f>IF($D$4="MAP+ADM Waivers",(SUMIF('C Report'!$A$200:$A$299,'C Report Grouper'!$D62,'C Report'!W$200:W$299)+SUMIF('C Report'!$A$400:$A$499,'C Report Grouper'!$D62,'C Report'!W$400:W$499)),SUMIF('C Report'!$A$200:$A$299,'C Report Grouper'!$D62,'C Report'!W$200:W$299))</f>
        <v>0</v>
      </c>
      <c r="Z62" s="92">
        <f>IF($D$4="MAP+ADM Waivers",(SUMIF('C Report'!$A$200:$A$299,'C Report Grouper'!$D62,'C Report'!X$200:X$299)+SUMIF('C Report'!$A$400:$A$499,'C Report Grouper'!$D62,'C Report'!X$400:X$499)),SUMIF('C Report'!$A$200:$A$299,'C Report Grouper'!$D62,'C Report'!X$200:X$299))</f>
        <v>0</v>
      </c>
      <c r="AA62" s="92">
        <f>IF($D$4="MAP+ADM Waivers",(SUMIF('C Report'!$A$200:$A$299,'C Report Grouper'!$D62,'C Report'!Y$200:Y$299)+SUMIF('C Report'!$A$400:$A$499,'C Report Grouper'!$D62,'C Report'!Y$400:Y$499)),SUMIF('C Report'!$A$200:$A$299,'C Report Grouper'!$D62,'C Report'!Y$200:Y$299))</f>
        <v>0</v>
      </c>
      <c r="AB62" s="92">
        <f>IF($D$4="MAP+ADM Waivers",(SUMIF('C Report'!$A$200:$A$299,'C Report Grouper'!$D62,'C Report'!Z$200:Z$299)+SUMIF('C Report'!$A$400:$A$499,'C Report Grouper'!$D62,'C Report'!Z$400:Z$499)),SUMIF('C Report'!$A$200:$A$299,'C Report Grouper'!$D62,'C Report'!Z$200:Z$299))</f>
        <v>0</v>
      </c>
      <c r="AC62" s="92">
        <f>IF($D$4="MAP+ADM Waivers",(SUMIF('C Report'!$A$200:$A$299,'C Report Grouper'!$D62,'C Report'!AA$200:AA$299)+SUMIF('C Report'!$A$400:$A$499,'C Report Grouper'!$D62,'C Report'!AA$400:AA$499)),SUMIF('C Report'!$A$200:$A$299,'C Report Grouper'!$D62,'C Report'!AA$200:AA$299))</f>
        <v>0</v>
      </c>
      <c r="AD62" s="92">
        <f>IF($D$4="MAP+ADM Waivers",(SUMIF('C Report'!$A$200:$A$299,'C Report Grouper'!$D62,'C Report'!AB$200:AB$299)+SUMIF('C Report'!$A$400:$A$499,'C Report Grouper'!$D62,'C Report'!AB$400:AB$499)),SUMIF('C Report'!$A$200:$A$299,'C Report Grouper'!$D62,'C Report'!AB$200:AB$299))</f>
        <v>0</v>
      </c>
      <c r="AE62" s="92">
        <f>IF($D$4="MAP+ADM Waivers",(SUMIF('C Report'!$A$200:$A$299,'C Report Grouper'!$D62,'C Report'!AC$200:AC$299)+SUMIF('C Report'!$A$400:$A$499,'C Report Grouper'!$D62,'C Report'!AC$400:AC$499)),SUMIF('C Report'!$A$200:$A$299,'C Report Grouper'!$D62,'C Report'!AC$200:AC$299))</f>
        <v>0</v>
      </c>
      <c r="AF62" s="92">
        <f>IF($D$4="MAP+ADM Waivers",(SUMIF('C Report'!$A$200:$A$299,'C Report Grouper'!$D62,'C Report'!AD$200:AD$299)+SUMIF('C Report'!$A$400:$A$499,'C Report Grouper'!$D62,'C Report'!AD$400:AD$499)),SUMIF('C Report'!$A$200:$A$299,'C Report Grouper'!$D62,'C Report'!AD$200:AD$299))</f>
        <v>0</v>
      </c>
      <c r="AG62" s="92">
        <f>IF($D$4="MAP+ADM Waivers",(SUMIF('C Report'!$A$200:$A$299,'C Report Grouper'!$D62,'C Report'!AE$200:AE$299)+SUMIF('C Report'!$A$400:$A$499,'C Report Grouper'!$D62,'C Report'!AE$400:AE$499)),SUMIF('C Report'!$A$200:$A$299,'C Report Grouper'!$D62,'C Report'!AE$200:AE$299))</f>
        <v>0</v>
      </c>
      <c r="AH62" s="93">
        <f>IF($D$4="MAP+ADM Waivers",(SUMIF('C Report'!$A$200:$A$299,'C Report Grouper'!$D62,'C Report'!AF$200:AF$299)+SUMIF('C Report'!$A$400:$A$499,'C Report Grouper'!$D62,'C Report'!AF$400:AF$499)),SUMIF('C Report'!$A$200:$A$299,'C Report Grouper'!$D62,'C Report'!AF$200:AF$299))</f>
        <v>0</v>
      </c>
    </row>
    <row r="63" spans="2:34" hidden="1" x14ac:dyDescent="0.2">
      <c r="B63" s="21"/>
      <c r="C63" s="49"/>
      <c r="D63" s="263"/>
      <c r="E63" s="91"/>
      <c r="F63" s="422"/>
      <c r="G63" s="422"/>
      <c r="H63" s="422"/>
      <c r="I63" s="422"/>
      <c r="J63" s="422"/>
      <c r="K63" s="422"/>
      <c r="L63" s="422"/>
      <c r="M63" s="422"/>
      <c r="N63" s="422"/>
      <c r="O63" s="422"/>
      <c r="P63" s="422"/>
      <c r="Q63" s="422"/>
      <c r="R63" s="422"/>
      <c r="S63" s="422"/>
      <c r="T63" s="422"/>
      <c r="U63" s="422"/>
      <c r="V63" s="422"/>
      <c r="W63" s="422"/>
      <c r="X63" s="93"/>
      <c r="Y63" s="92"/>
      <c r="Z63" s="92"/>
      <c r="AA63" s="92"/>
      <c r="AB63" s="92"/>
      <c r="AC63" s="92"/>
      <c r="AD63" s="92"/>
      <c r="AE63" s="92"/>
      <c r="AF63" s="92"/>
      <c r="AG63" s="92"/>
      <c r="AH63" s="93"/>
    </row>
    <row r="64" spans="2:34" hidden="1" x14ac:dyDescent="0.2">
      <c r="B64" s="29" t="s">
        <v>86</v>
      </c>
      <c r="C64" s="50"/>
      <c r="D64" s="263"/>
      <c r="E64" s="91">
        <f>IF($D$4="MAP+ADM Waivers",(SUMIF('C Report'!$A$200:$A$299,'C Report Grouper'!$D64,'C Report'!C$200:C$299)+SUMIF('C Report'!$A$400:$A$499,'C Report Grouper'!$D64,'C Report'!C$400:C$499)),SUMIF('C Report'!$A$200:$A$299,'C Report Grouper'!$D64,'C Report'!C$200:C$299))</f>
        <v>0</v>
      </c>
      <c r="F64" s="422">
        <f>IF($D$4="MAP+ADM Waivers",(SUMIF('C Report'!$A$200:$A$299,'C Report Grouper'!$D64,'C Report'!D$200:D$299)+SUMIF('C Report'!$A$400:$A$499,'C Report Grouper'!$D64,'C Report'!D$400:D$499)),SUMIF('C Report'!$A$200:$A$299,'C Report Grouper'!$D64,'C Report'!D$200:D$299))</f>
        <v>0</v>
      </c>
      <c r="G64" s="422">
        <f>IF($D$4="MAP+ADM Waivers",(SUMIF('C Report'!$A$200:$A$299,'C Report Grouper'!$D64,'C Report'!E$200:E$299)+SUMIF('C Report'!$A$400:$A$499,'C Report Grouper'!$D64,'C Report'!E$400:E$499)),SUMIF('C Report'!$A$200:$A$299,'C Report Grouper'!$D64,'C Report'!E$200:E$299))</f>
        <v>0</v>
      </c>
      <c r="H64" s="422">
        <f>IF($D$4="MAP+ADM Waivers",(SUMIF('C Report'!$A$200:$A$299,'C Report Grouper'!$D64,'C Report'!F$200:F$299)+SUMIF('C Report'!$A$400:$A$499,'C Report Grouper'!$D64,'C Report'!F$400:F$499)),SUMIF('C Report'!$A$200:$A$299,'C Report Grouper'!$D64,'C Report'!F$200:F$299))</f>
        <v>0</v>
      </c>
      <c r="I64" s="422">
        <f>IF($D$4="MAP+ADM Waivers",(SUMIF('C Report'!$A$200:$A$299,'C Report Grouper'!$D64,'C Report'!G$200:G$299)+SUMIF('C Report'!$A$400:$A$499,'C Report Grouper'!$D64,'C Report'!G$400:G$499)),SUMIF('C Report'!$A$200:$A$299,'C Report Grouper'!$D64,'C Report'!G$200:G$299))</f>
        <v>0</v>
      </c>
      <c r="J64" s="422">
        <f>IF($D$4="MAP+ADM Waivers",(SUMIF('C Report'!$A$200:$A$299,'C Report Grouper'!$D64,'C Report'!H$200:H$299)+SUMIF('C Report'!$A$400:$A$499,'C Report Grouper'!$D64,'C Report'!H$400:H$499)),SUMIF('C Report'!$A$200:$A$299,'C Report Grouper'!$D64,'C Report'!H$200:H$299))</f>
        <v>0</v>
      </c>
      <c r="K64" s="422">
        <f>IF($D$4="MAP+ADM Waivers",(SUMIF('C Report'!$A$200:$A$299,'C Report Grouper'!$D64,'C Report'!I$200:I$299)+SUMIF('C Report'!$A$400:$A$499,'C Report Grouper'!$D64,'C Report'!I$400:I$499)),SUMIF('C Report'!$A$200:$A$299,'C Report Grouper'!$D64,'C Report'!I$200:I$299))</f>
        <v>0</v>
      </c>
      <c r="L64" s="422">
        <f>IF($D$4="MAP+ADM Waivers",(SUMIF('C Report'!$A$200:$A$299,'C Report Grouper'!$D64,'C Report'!J$200:J$299)+SUMIF('C Report'!$A$400:$A$499,'C Report Grouper'!$D64,'C Report'!J$400:J$499)),SUMIF('C Report'!$A$200:$A$299,'C Report Grouper'!$D64,'C Report'!J$200:J$299))</f>
        <v>0</v>
      </c>
      <c r="M64" s="422">
        <f>IF($D$4="MAP+ADM Waivers",(SUMIF('C Report'!$A$200:$A$299,'C Report Grouper'!$D64,'C Report'!K$200:K$299)+SUMIF('C Report'!$A$400:$A$499,'C Report Grouper'!$D64,'C Report'!K$400:K$499)),SUMIF('C Report'!$A$200:$A$299,'C Report Grouper'!$D64,'C Report'!K$200:K$299))</f>
        <v>0</v>
      </c>
      <c r="N64" s="422">
        <f>IF($D$4="MAP+ADM Waivers",(SUMIF('C Report'!$A$200:$A$299,'C Report Grouper'!$D64,'C Report'!L$200:L$299)+SUMIF('C Report'!$A$400:$A$499,'C Report Grouper'!$D64,'C Report'!L$400:L$499)),SUMIF('C Report'!$A$200:$A$299,'C Report Grouper'!$D64,'C Report'!L$200:L$299))</f>
        <v>0</v>
      </c>
      <c r="O64" s="422">
        <f>IF($D$4="MAP+ADM Waivers",(SUMIF('C Report'!$A$200:$A$299,'C Report Grouper'!$D64,'C Report'!M$200:M$299)+SUMIF('C Report'!$A$400:$A$499,'C Report Grouper'!$D64,'C Report'!M$400:M$499)),SUMIF('C Report'!$A$200:$A$299,'C Report Grouper'!$D64,'C Report'!M$200:M$299))</f>
        <v>0</v>
      </c>
      <c r="P64" s="422">
        <f>IF($D$4="MAP+ADM Waivers",(SUMIF('C Report'!$A$200:$A$299,'C Report Grouper'!$D64,'C Report'!N$200:N$299)+SUMIF('C Report'!$A$400:$A$499,'C Report Grouper'!$D64,'C Report'!N$400:N$499)),SUMIF('C Report'!$A$200:$A$299,'C Report Grouper'!$D64,'C Report'!N$200:N$299))</f>
        <v>0</v>
      </c>
      <c r="Q64" s="422">
        <f>IF($D$4="MAP+ADM Waivers",(SUMIF('C Report'!$A$200:$A$299,'C Report Grouper'!$D64,'C Report'!O$200:O$299)+SUMIF('C Report'!$A$400:$A$499,'C Report Grouper'!$D64,'C Report'!O$400:O$499)),SUMIF('C Report'!$A$200:$A$299,'C Report Grouper'!$D64,'C Report'!O$200:O$299))</f>
        <v>0</v>
      </c>
      <c r="R64" s="422">
        <f>IF($D$4="MAP+ADM Waivers",(SUMIF('C Report'!$A$200:$A$299,'C Report Grouper'!$D64,'C Report'!P$200:P$299)+SUMIF('C Report'!$A$400:$A$499,'C Report Grouper'!$D64,'C Report'!P$400:P$499)),SUMIF('C Report'!$A$200:$A$299,'C Report Grouper'!$D64,'C Report'!P$200:P$299))</f>
        <v>0</v>
      </c>
      <c r="S64" s="422">
        <f>IF($D$4="MAP+ADM Waivers",(SUMIF('C Report'!$A$200:$A$299,'C Report Grouper'!$D64,'C Report'!Q$200:Q$299)+SUMIF('C Report'!$A$400:$A$499,'C Report Grouper'!$D64,'C Report'!Q$400:Q$499)),SUMIF('C Report'!$A$200:$A$299,'C Report Grouper'!$D64,'C Report'!Q$200:Q$299))</f>
        <v>0</v>
      </c>
      <c r="T64" s="422">
        <f>IF($D$4="MAP+ADM Waivers",(SUMIF('C Report'!$A$200:$A$299,'C Report Grouper'!$D64,'C Report'!R$200:R$299)+SUMIF('C Report'!$A$400:$A$499,'C Report Grouper'!$D64,'C Report'!R$400:R$499)),SUMIF('C Report'!$A$200:$A$299,'C Report Grouper'!$D64,'C Report'!R$200:R$299))</f>
        <v>0</v>
      </c>
      <c r="U64" s="422">
        <f>IF($D$4="MAP+ADM Waivers",(SUMIF('C Report'!$A$200:$A$299,'C Report Grouper'!$D64,'C Report'!S$200:S$299)+SUMIF('C Report'!$A$400:$A$499,'C Report Grouper'!$D64,'C Report'!S$400:S$499)),SUMIF('C Report'!$A$200:$A$299,'C Report Grouper'!$D64,'C Report'!S$200:S$299))</f>
        <v>0</v>
      </c>
      <c r="V64" s="422">
        <f>IF($D$4="MAP+ADM Waivers",(SUMIF('C Report'!$A$200:$A$299,'C Report Grouper'!$D64,'C Report'!T$200:T$299)+SUMIF('C Report'!$A$400:$A$499,'C Report Grouper'!$D64,'C Report'!T$400:T$499)),SUMIF('C Report'!$A$200:$A$299,'C Report Grouper'!$D64,'C Report'!T$200:T$299))</f>
        <v>0</v>
      </c>
      <c r="W64" s="422">
        <f>IF($D$4="MAP+ADM Waivers",(SUMIF('C Report'!$A$200:$A$299,'C Report Grouper'!$D64,'C Report'!U$200:U$299)+SUMIF('C Report'!$A$400:$A$499,'C Report Grouper'!$D64,'C Report'!U$400:U$499)),SUMIF('C Report'!$A$200:$A$299,'C Report Grouper'!$D64,'C Report'!U$200:U$299))</f>
        <v>0</v>
      </c>
      <c r="X64" s="93">
        <f>IF($D$4="MAP+ADM Waivers",(SUMIF('C Report'!$A$200:$A$299,'C Report Grouper'!$D64,'C Report'!V$200:V$299)+SUMIF('C Report'!$A$400:$A$499,'C Report Grouper'!$D64,'C Report'!V$400:V$499)),SUMIF('C Report'!$A$200:$A$299,'C Report Grouper'!$D64,'C Report'!V$200:V$299))</f>
        <v>0</v>
      </c>
      <c r="Y64" s="92">
        <f>IF($D$4="MAP+ADM Waivers",(SUMIF('C Report'!$A$200:$A$299,'C Report Grouper'!$D64,'C Report'!W$200:W$299)+SUMIF('C Report'!$A$400:$A$499,'C Report Grouper'!$D64,'C Report'!W$400:W$499)),SUMIF('C Report'!$A$200:$A$299,'C Report Grouper'!$D64,'C Report'!W$200:W$299))</f>
        <v>0</v>
      </c>
      <c r="Z64" s="92">
        <f>IF($D$4="MAP+ADM Waivers",(SUMIF('C Report'!$A$200:$A$299,'C Report Grouper'!$D64,'C Report'!X$200:X$299)+SUMIF('C Report'!$A$400:$A$499,'C Report Grouper'!$D64,'C Report'!X$400:X$499)),SUMIF('C Report'!$A$200:$A$299,'C Report Grouper'!$D64,'C Report'!X$200:X$299))</f>
        <v>0</v>
      </c>
      <c r="AA64" s="92">
        <f>IF($D$4="MAP+ADM Waivers",(SUMIF('C Report'!$A$200:$A$299,'C Report Grouper'!$D64,'C Report'!Y$200:Y$299)+SUMIF('C Report'!$A$400:$A$499,'C Report Grouper'!$D64,'C Report'!Y$400:Y$499)),SUMIF('C Report'!$A$200:$A$299,'C Report Grouper'!$D64,'C Report'!Y$200:Y$299))</f>
        <v>0</v>
      </c>
      <c r="AB64" s="92">
        <f>IF($D$4="MAP+ADM Waivers",(SUMIF('C Report'!$A$200:$A$299,'C Report Grouper'!$D64,'C Report'!Z$200:Z$299)+SUMIF('C Report'!$A$400:$A$499,'C Report Grouper'!$D64,'C Report'!Z$400:Z$499)),SUMIF('C Report'!$A$200:$A$299,'C Report Grouper'!$D64,'C Report'!Z$200:Z$299))</f>
        <v>0</v>
      </c>
      <c r="AC64" s="92">
        <f>IF($D$4="MAP+ADM Waivers",(SUMIF('C Report'!$A$200:$A$299,'C Report Grouper'!$D64,'C Report'!AA$200:AA$299)+SUMIF('C Report'!$A$400:$A$499,'C Report Grouper'!$D64,'C Report'!AA$400:AA$499)),SUMIF('C Report'!$A$200:$A$299,'C Report Grouper'!$D64,'C Report'!AA$200:AA$299))</f>
        <v>0</v>
      </c>
      <c r="AD64" s="92">
        <f>IF($D$4="MAP+ADM Waivers",(SUMIF('C Report'!$A$200:$A$299,'C Report Grouper'!$D64,'C Report'!AB$200:AB$299)+SUMIF('C Report'!$A$400:$A$499,'C Report Grouper'!$D64,'C Report'!AB$400:AB$499)),SUMIF('C Report'!$A$200:$A$299,'C Report Grouper'!$D64,'C Report'!AB$200:AB$299))</f>
        <v>0</v>
      </c>
      <c r="AE64" s="92">
        <f>IF($D$4="MAP+ADM Waivers",(SUMIF('C Report'!$A$200:$A$299,'C Report Grouper'!$D64,'C Report'!AC$200:AC$299)+SUMIF('C Report'!$A$400:$A$499,'C Report Grouper'!$D64,'C Report'!AC$400:AC$499)),SUMIF('C Report'!$A$200:$A$299,'C Report Grouper'!$D64,'C Report'!AC$200:AC$299))</f>
        <v>0</v>
      </c>
      <c r="AF64" s="92">
        <f>IF($D$4="MAP+ADM Waivers",(SUMIF('C Report'!$A$200:$A$299,'C Report Grouper'!$D64,'C Report'!AD$200:AD$299)+SUMIF('C Report'!$A$400:$A$499,'C Report Grouper'!$D64,'C Report'!AD$400:AD$499)),SUMIF('C Report'!$A$200:$A$299,'C Report Grouper'!$D64,'C Report'!AD$200:AD$299))</f>
        <v>0</v>
      </c>
      <c r="AG64" s="92">
        <f>IF($D$4="MAP+ADM Waivers",(SUMIF('C Report'!$A$200:$A$299,'C Report Grouper'!$D64,'C Report'!AE$200:AE$299)+SUMIF('C Report'!$A$400:$A$499,'C Report Grouper'!$D64,'C Report'!AE$400:AE$499)),SUMIF('C Report'!$A$200:$A$299,'C Report Grouper'!$D64,'C Report'!AE$200:AE$299))</f>
        <v>0</v>
      </c>
      <c r="AH64" s="93">
        <f>IF($D$4="MAP+ADM Waivers",(SUMIF('C Report'!$A$200:$A$299,'C Report Grouper'!$D64,'C Report'!AF$200:AF$299)+SUMIF('C Report'!$A$400:$A$499,'C Report Grouper'!$D64,'C Report'!AF$400:AF$499)),SUMIF('C Report'!$A$200:$A$299,'C Report Grouper'!$D64,'C Report'!AF$200:AF$299))</f>
        <v>0</v>
      </c>
    </row>
    <row r="65" spans="2:34" hidden="1" x14ac:dyDescent="0.2">
      <c r="B65" s="21" t="str">
        <f>IFERROR(VLOOKUP(C65,'MEG Def'!$A$24:$B$29,2),"")</f>
        <v/>
      </c>
      <c r="C65" s="49"/>
      <c r="D65" s="263"/>
      <c r="E65" s="91">
        <f>IF($D$4="MAP+ADM Waivers",(SUMIF('C Report'!$A$200:$A$299,'C Report Grouper'!$D65,'C Report'!C$200:C$299)+SUMIF('C Report'!$A$400:$A$499,'C Report Grouper'!$D65,'C Report'!C$400:C$499)),SUMIF('C Report'!$A$200:$A$299,'C Report Grouper'!$D65,'C Report'!C$200:C$299))</f>
        <v>0</v>
      </c>
      <c r="F65" s="422">
        <f>IF($D$4="MAP+ADM Waivers",(SUMIF('C Report'!$A$200:$A$299,'C Report Grouper'!$D65,'C Report'!D$200:D$299)+SUMIF('C Report'!$A$400:$A$499,'C Report Grouper'!$D65,'C Report'!D$400:D$499)),SUMIF('C Report'!$A$200:$A$299,'C Report Grouper'!$D65,'C Report'!D$200:D$299))</f>
        <v>0</v>
      </c>
      <c r="G65" s="422">
        <f>IF($D$4="MAP+ADM Waivers",(SUMIF('C Report'!$A$200:$A$299,'C Report Grouper'!$D65,'C Report'!E$200:E$299)+SUMIF('C Report'!$A$400:$A$499,'C Report Grouper'!$D65,'C Report'!E$400:E$499)),SUMIF('C Report'!$A$200:$A$299,'C Report Grouper'!$D65,'C Report'!E$200:E$299))</f>
        <v>0</v>
      </c>
      <c r="H65" s="422">
        <f>IF($D$4="MAP+ADM Waivers",(SUMIF('C Report'!$A$200:$A$299,'C Report Grouper'!$D65,'C Report'!F$200:F$299)+SUMIF('C Report'!$A$400:$A$499,'C Report Grouper'!$D65,'C Report'!F$400:F$499)),SUMIF('C Report'!$A$200:$A$299,'C Report Grouper'!$D65,'C Report'!F$200:F$299))</f>
        <v>0</v>
      </c>
      <c r="I65" s="422">
        <f>IF($D$4="MAP+ADM Waivers",(SUMIF('C Report'!$A$200:$A$299,'C Report Grouper'!$D65,'C Report'!G$200:G$299)+SUMIF('C Report'!$A$400:$A$499,'C Report Grouper'!$D65,'C Report'!G$400:G$499)),SUMIF('C Report'!$A$200:$A$299,'C Report Grouper'!$D65,'C Report'!G$200:G$299))</f>
        <v>0</v>
      </c>
      <c r="J65" s="422">
        <f>IF($D$4="MAP+ADM Waivers",(SUMIF('C Report'!$A$200:$A$299,'C Report Grouper'!$D65,'C Report'!H$200:H$299)+SUMIF('C Report'!$A$400:$A$499,'C Report Grouper'!$D65,'C Report'!H$400:H$499)),SUMIF('C Report'!$A$200:$A$299,'C Report Grouper'!$D65,'C Report'!H$200:H$299))</f>
        <v>0</v>
      </c>
      <c r="K65" s="422">
        <f>IF($D$4="MAP+ADM Waivers",(SUMIF('C Report'!$A$200:$A$299,'C Report Grouper'!$D65,'C Report'!I$200:I$299)+SUMIF('C Report'!$A$400:$A$499,'C Report Grouper'!$D65,'C Report'!I$400:I$499)),SUMIF('C Report'!$A$200:$A$299,'C Report Grouper'!$D65,'C Report'!I$200:I$299))</f>
        <v>0</v>
      </c>
      <c r="L65" s="422">
        <f>IF($D$4="MAP+ADM Waivers",(SUMIF('C Report'!$A$200:$A$299,'C Report Grouper'!$D65,'C Report'!J$200:J$299)+SUMIF('C Report'!$A$400:$A$499,'C Report Grouper'!$D65,'C Report'!J$400:J$499)),SUMIF('C Report'!$A$200:$A$299,'C Report Grouper'!$D65,'C Report'!J$200:J$299))</f>
        <v>0</v>
      </c>
      <c r="M65" s="422">
        <f>IF($D$4="MAP+ADM Waivers",(SUMIF('C Report'!$A$200:$A$299,'C Report Grouper'!$D65,'C Report'!K$200:K$299)+SUMIF('C Report'!$A$400:$A$499,'C Report Grouper'!$D65,'C Report'!K$400:K$499)),SUMIF('C Report'!$A$200:$A$299,'C Report Grouper'!$D65,'C Report'!K$200:K$299))</f>
        <v>0</v>
      </c>
      <c r="N65" s="422">
        <f>IF($D$4="MAP+ADM Waivers",(SUMIF('C Report'!$A$200:$A$299,'C Report Grouper'!$D65,'C Report'!L$200:L$299)+SUMIF('C Report'!$A$400:$A$499,'C Report Grouper'!$D65,'C Report'!L$400:L$499)),SUMIF('C Report'!$A$200:$A$299,'C Report Grouper'!$D65,'C Report'!L$200:L$299))</f>
        <v>0</v>
      </c>
      <c r="O65" s="422">
        <f>IF($D$4="MAP+ADM Waivers",(SUMIF('C Report'!$A$200:$A$299,'C Report Grouper'!$D65,'C Report'!M$200:M$299)+SUMIF('C Report'!$A$400:$A$499,'C Report Grouper'!$D65,'C Report'!M$400:M$499)),SUMIF('C Report'!$A$200:$A$299,'C Report Grouper'!$D65,'C Report'!M$200:M$299))</f>
        <v>0</v>
      </c>
      <c r="P65" s="422">
        <f>IF($D$4="MAP+ADM Waivers",(SUMIF('C Report'!$A$200:$A$299,'C Report Grouper'!$D65,'C Report'!N$200:N$299)+SUMIF('C Report'!$A$400:$A$499,'C Report Grouper'!$D65,'C Report'!N$400:N$499)),SUMIF('C Report'!$A$200:$A$299,'C Report Grouper'!$D65,'C Report'!N$200:N$299))</f>
        <v>0</v>
      </c>
      <c r="Q65" s="422">
        <f>IF($D$4="MAP+ADM Waivers",(SUMIF('C Report'!$A$200:$A$299,'C Report Grouper'!$D65,'C Report'!O$200:O$299)+SUMIF('C Report'!$A$400:$A$499,'C Report Grouper'!$D65,'C Report'!O$400:O$499)),SUMIF('C Report'!$A$200:$A$299,'C Report Grouper'!$D65,'C Report'!O$200:O$299))</f>
        <v>0</v>
      </c>
      <c r="R65" s="422">
        <f>IF($D$4="MAP+ADM Waivers",(SUMIF('C Report'!$A$200:$A$299,'C Report Grouper'!$D65,'C Report'!P$200:P$299)+SUMIF('C Report'!$A$400:$A$499,'C Report Grouper'!$D65,'C Report'!P$400:P$499)),SUMIF('C Report'!$A$200:$A$299,'C Report Grouper'!$D65,'C Report'!P$200:P$299))</f>
        <v>0</v>
      </c>
      <c r="S65" s="422">
        <f>IF($D$4="MAP+ADM Waivers",(SUMIF('C Report'!$A$200:$A$299,'C Report Grouper'!$D65,'C Report'!Q$200:Q$299)+SUMIF('C Report'!$A$400:$A$499,'C Report Grouper'!$D65,'C Report'!Q$400:Q$499)),SUMIF('C Report'!$A$200:$A$299,'C Report Grouper'!$D65,'C Report'!Q$200:Q$299))</f>
        <v>0</v>
      </c>
      <c r="T65" s="422">
        <f>IF($D$4="MAP+ADM Waivers",(SUMIF('C Report'!$A$200:$A$299,'C Report Grouper'!$D65,'C Report'!R$200:R$299)+SUMIF('C Report'!$A$400:$A$499,'C Report Grouper'!$D65,'C Report'!R$400:R$499)),SUMIF('C Report'!$A$200:$A$299,'C Report Grouper'!$D65,'C Report'!R$200:R$299))</f>
        <v>0</v>
      </c>
      <c r="U65" s="422">
        <f>IF($D$4="MAP+ADM Waivers",(SUMIF('C Report'!$A$200:$A$299,'C Report Grouper'!$D65,'C Report'!S$200:S$299)+SUMIF('C Report'!$A$400:$A$499,'C Report Grouper'!$D65,'C Report'!S$400:S$499)),SUMIF('C Report'!$A$200:$A$299,'C Report Grouper'!$D65,'C Report'!S$200:S$299))</f>
        <v>0</v>
      </c>
      <c r="V65" s="422">
        <f>IF($D$4="MAP+ADM Waivers",(SUMIF('C Report'!$A$200:$A$299,'C Report Grouper'!$D65,'C Report'!T$200:T$299)+SUMIF('C Report'!$A$400:$A$499,'C Report Grouper'!$D65,'C Report'!T$400:T$499)),SUMIF('C Report'!$A$200:$A$299,'C Report Grouper'!$D65,'C Report'!T$200:T$299))</f>
        <v>0</v>
      </c>
      <c r="W65" s="422">
        <f>IF($D$4="MAP+ADM Waivers",(SUMIF('C Report'!$A$200:$A$299,'C Report Grouper'!$D65,'C Report'!U$200:U$299)+SUMIF('C Report'!$A$400:$A$499,'C Report Grouper'!$D65,'C Report'!U$400:U$499)),SUMIF('C Report'!$A$200:$A$299,'C Report Grouper'!$D65,'C Report'!U$200:U$299))</f>
        <v>0</v>
      </c>
      <c r="X65" s="93">
        <f>IF($D$4="MAP+ADM Waivers",(SUMIF('C Report'!$A$200:$A$299,'C Report Grouper'!$D65,'C Report'!V$200:V$299)+SUMIF('C Report'!$A$400:$A$499,'C Report Grouper'!$D65,'C Report'!V$400:V$499)),SUMIF('C Report'!$A$200:$A$299,'C Report Grouper'!$D65,'C Report'!V$200:V$299))</f>
        <v>0</v>
      </c>
      <c r="Y65" s="92">
        <f>IF($D$4="MAP+ADM Waivers",(SUMIF('C Report'!$A$200:$A$299,'C Report Grouper'!$D65,'C Report'!W$200:W$299)+SUMIF('C Report'!$A$400:$A$499,'C Report Grouper'!$D65,'C Report'!W$400:W$499)),SUMIF('C Report'!$A$200:$A$299,'C Report Grouper'!$D65,'C Report'!W$200:W$299))</f>
        <v>0</v>
      </c>
      <c r="Z65" s="92">
        <f>IF($D$4="MAP+ADM Waivers",(SUMIF('C Report'!$A$200:$A$299,'C Report Grouper'!$D65,'C Report'!X$200:X$299)+SUMIF('C Report'!$A$400:$A$499,'C Report Grouper'!$D65,'C Report'!X$400:X$499)),SUMIF('C Report'!$A$200:$A$299,'C Report Grouper'!$D65,'C Report'!X$200:X$299))</f>
        <v>0</v>
      </c>
      <c r="AA65" s="92">
        <f>IF($D$4="MAP+ADM Waivers",(SUMIF('C Report'!$A$200:$A$299,'C Report Grouper'!$D65,'C Report'!Y$200:Y$299)+SUMIF('C Report'!$A$400:$A$499,'C Report Grouper'!$D65,'C Report'!Y$400:Y$499)),SUMIF('C Report'!$A$200:$A$299,'C Report Grouper'!$D65,'C Report'!Y$200:Y$299))</f>
        <v>0</v>
      </c>
      <c r="AB65" s="92">
        <f>IF($D$4="MAP+ADM Waivers",(SUMIF('C Report'!$A$200:$A$299,'C Report Grouper'!$D65,'C Report'!Z$200:Z$299)+SUMIF('C Report'!$A$400:$A$499,'C Report Grouper'!$D65,'C Report'!Z$400:Z$499)),SUMIF('C Report'!$A$200:$A$299,'C Report Grouper'!$D65,'C Report'!Z$200:Z$299))</f>
        <v>0</v>
      </c>
      <c r="AC65" s="92">
        <f>IF($D$4="MAP+ADM Waivers",(SUMIF('C Report'!$A$200:$A$299,'C Report Grouper'!$D65,'C Report'!AA$200:AA$299)+SUMIF('C Report'!$A$400:$A$499,'C Report Grouper'!$D65,'C Report'!AA$400:AA$499)),SUMIF('C Report'!$A$200:$A$299,'C Report Grouper'!$D65,'C Report'!AA$200:AA$299))</f>
        <v>0</v>
      </c>
      <c r="AD65" s="92">
        <f>IF($D$4="MAP+ADM Waivers",(SUMIF('C Report'!$A$200:$A$299,'C Report Grouper'!$D65,'C Report'!AB$200:AB$299)+SUMIF('C Report'!$A$400:$A$499,'C Report Grouper'!$D65,'C Report'!AB$400:AB$499)),SUMIF('C Report'!$A$200:$A$299,'C Report Grouper'!$D65,'C Report'!AB$200:AB$299))</f>
        <v>0</v>
      </c>
      <c r="AE65" s="92">
        <f>IF($D$4="MAP+ADM Waivers",(SUMIF('C Report'!$A$200:$A$299,'C Report Grouper'!$D65,'C Report'!AC$200:AC$299)+SUMIF('C Report'!$A$400:$A$499,'C Report Grouper'!$D65,'C Report'!AC$400:AC$499)),SUMIF('C Report'!$A$200:$A$299,'C Report Grouper'!$D65,'C Report'!AC$200:AC$299))</f>
        <v>0</v>
      </c>
      <c r="AF65" s="92">
        <f>IF($D$4="MAP+ADM Waivers",(SUMIF('C Report'!$A$200:$A$299,'C Report Grouper'!$D65,'C Report'!AD$200:AD$299)+SUMIF('C Report'!$A$400:$A$499,'C Report Grouper'!$D65,'C Report'!AD$400:AD$499)),SUMIF('C Report'!$A$200:$A$299,'C Report Grouper'!$D65,'C Report'!AD$200:AD$299))</f>
        <v>0</v>
      </c>
      <c r="AG65" s="92">
        <f>IF($D$4="MAP+ADM Waivers",(SUMIF('C Report'!$A$200:$A$299,'C Report Grouper'!$D65,'C Report'!AE$200:AE$299)+SUMIF('C Report'!$A$400:$A$499,'C Report Grouper'!$D65,'C Report'!AE$400:AE$499)),SUMIF('C Report'!$A$200:$A$299,'C Report Grouper'!$D65,'C Report'!AE$200:AE$299))</f>
        <v>0</v>
      </c>
      <c r="AH65" s="93">
        <f>IF($D$4="MAP+ADM Waivers",(SUMIF('C Report'!$A$200:$A$299,'C Report Grouper'!$D65,'C Report'!AF$200:AF$299)+SUMIF('C Report'!$A$400:$A$499,'C Report Grouper'!$D65,'C Report'!AF$400:AF$499)),SUMIF('C Report'!$A$200:$A$299,'C Report Grouper'!$D65,'C Report'!AF$200:AF$299))</f>
        <v>0</v>
      </c>
    </row>
    <row r="66" spans="2:34" hidden="1" x14ac:dyDescent="0.2">
      <c r="B66" s="21" t="str">
        <f>IFERROR(VLOOKUP(C66,'MEG Def'!$A$24:$B$29,2),"")</f>
        <v/>
      </c>
      <c r="C66" s="49"/>
      <c r="D66" s="263"/>
      <c r="E66" s="91">
        <f>IF($D$4="MAP+ADM Waivers",(SUMIF('C Report'!$A$200:$A$299,'C Report Grouper'!$D66,'C Report'!C$200:C$299)+SUMIF('C Report'!$A$400:$A$499,'C Report Grouper'!$D66,'C Report'!C$400:C$499)),SUMIF('C Report'!$A$200:$A$299,'C Report Grouper'!$D66,'C Report'!C$200:C$299))</f>
        <v>0</v>
      </c>
      <c r="F66" s="422">
        <f>IF($D$4="MAP+ADM Waivers",(SUMIF('C Report'!$A$200:$A$299,'C Report Grouper'!$D66,'C Report'!D$200:D$299)+SUMIF('C Report'!$A$400:$A$499,'C Report Grouper'!$D66,'C Report'!D$400:D$499)),SUMIF('C Report'!$A$200:$A$299,'C Report Grouper'!$D66,'C Report'!D$200:D$299))</f>
        <v>0</v>
      </c>
      <c r="G66" s="422">
        <f>IF($D$4="MAP+ADM Waivers",(SUMIF('C Report'!$A$200:$A$299,'C Report Grouper'!$D66,'C Report'!E$200:E$299)+SUMIF('C Report'!$A$400:$A$499,'C Report Grouper'!$D66,'C Report'!E$400:E$499)),SUMIF('C Report'!$A$200:$A$299,'C Report Grouper'!$D66,'C Report'!E$200:E$299))</f>
        <v>0</v>
      </c>
      <c r="H66" s="422">
        <f>IF($D$4="MAP+ADM Waivers",(SUMIF('C Report'!$A$200:$A$299,'C Report Grouper'!$D66,'C Report'!F$200:F$299)+SUMIF('C Report'!$A$400:$A$499,'C Report Grouper'!$D66,'C Report'!F$400:F$499)),SUMIF('C Report'!$A$200:$A$299,'C Report Grouper'!$D66,'C Report'!F$200:F$299))</f>
        <v>0</v>
      </c>
      <c r="I66" s="422">
        <f>IF($D$4="MAP+ADM Waivers",(SUMIF('C Report'!$A$200:$A$299,'C Report Grouper'!$D66,'C Report'!G$200:G$299)+SUMIF('C Report'!$A$400:$A$499,'C Report Grouper'!$D66,'C Report'!G$400:G$499)),SUMIF('C Report'!$A$200:$A$299,'C Report Grouper'!$D66,'C Report'!G$200:G$299))</f>
        <v>0</v>
      </c>
      <c r="J66" s="422">
        <f>IF($D$4="MAP+ADM Waivers",(SUMIF('C Report'!$A$200:$A$299,'C Report Grouper'!$D66,'C Report'!H$200:H$299)+SUMIF('C Report'!$A$400:$A$499,'C Report Grouper'!$D66,'C Report'!H$400:H$499)),SUMIF('C Report'!$A$200:$A$299,'C Report Grouper'!$D66,'C Report'!H$200:H$299))</f>
        <v>0</v>
      </c>
      <c r="K66" s="422">
        <f>IF($D$4="MAP+ADM Waivers",(SUMIF('C Report'!$A$200:$A$299,'C Report Grouper'!$D66,'C Report'!I$200:I$299)+SUMIF('C Report'!$A$400:$A$499,'C Report Grouper'!$D66,'C Report'!I$400:I$499)),SUMIF('C Report'!$A$200:$A$299,'C Report Grouper'!$D66,'C Report'!I$200:I$299))</f>
        <v>0</v>
      </c>
      <c r="L66" s="422">
        <f>IF($D$4="MAP+ADM Waivers",(SUMIF('C Report'!$A$200:$A$299,'C Report Grouper'!$D66,'C Report'!J$200:J$299)+SUMIF('C Report'!$A$400:$A$499,'C Report Grouper'!$D66,'C Report'!J$400:J$499)),SUMIF('C Report'!$A$200:$A$299,'C Report Grouper'!$D66,'C Report'!J$200:J$299))</f>
        <v>0</v>
      </c>
      <c r="M66" s="422">
        <f>IF($D$4="MAP+ADM Waivers",(SUMIF('C Report'!$A$200:$A$299,'C Report Grouper'!$D66,'C Report'!K$200:K$299)+SUMIF('C Report'!$A$400:$A$499,'C Report Grouper'!$D66,'C Report'!K$400:K$499)),SUMIF('C Report'!$A$200:$A$299,'C Report Grouper'!$D66,'C Report'!K$200:K$299))</f>
        <v>0</v>
      </c>
      <c r="N66" s="422">
        <f>IF($D$4="MAP+ADM Waivers",(SUMIF('C Report'!$A$200:$A$299,'C Report Grouper'!$D66,'C Report'!L$200:L$299)+SUMIF('C Report'!$A$400:$A$499,'C Report Grouper'!$D66,'C Report'!L$400:L$499)),SUMIF('C Report'!$A$200:$A$299,'C Report Grouper'!$D66,'C Report'!L$200:L$299))</f>
        <v>0</v>
      </c>
      <c r="O66" s="422">
        <f>IF($D$4="MAP+ADM Waivers",(SUMIF('C Report'!$A$200:$A$299,'C Report Grouper'!$D66,'C Report'!M$200:M$299)+SUMIF('C Report'!$A$400:$A$499,'C Report Grouper'!$D66,'C Report'!M$400:M$499)),SUMIF('C Report'!$A$200:$A$299,'C Report Grouper'!$D66,'C Report'!M$200:M$299))</f>
        <v>0</v>
      </c>
      <c r="P66" s="422">
        <f>IF($D$4="MAP+ADM Waivers",(SUMIF('C Report'!$A$200:$A$299,'C Report Grouper'!$D66,'C Report'!N$200:N$299)+SUMIF('C Report'!$A$400:$A$499,'C Report Grouper'!$D66,'C Report'!N$400:N$499)),SUMIF('C Report'!$A$200:$A$299,'C Report Grouper'!$D66,'C Report'!N$200:N$299))</f>
        <v>0</v>
      </c>
      <c r="Q66" s="422">
        <f>IF($D$4="MAP+ADM Waivers",(SUMIF('C Report'!$A$200:$A$299,'C Report Grouper'!$D66,'C Report'!O$200:O$299)+SUMIF('C Report'!$A$400:$A$499,'C Report Grouper'!$D66,'C Report'!O$400:O$499)),SUMIF('C Report'!$A$200:$A$299,'C Report Grouper'!$D66,'C Report'!O$200:O$299))</f>
        <v>0</v>
      </c>
      <c r="R66" s="422">
        <f>IF($D$4="MAP+ADM Waivers",(SUMIF('C Report'!$A$200:$A$299,'C Report Grouper'!$D66,'C Report'!P$200:P$299)+SUMIF('C Report'!$A$400:$A$499,'C Report Grouper'!$D66,'C Report'!P$400:P$499)),SUMIF('C Report'!$A$200:$A$299,'C Report Grouper'!$D66,'C Report'!P$200:P$299))</f>
        <v>0</v>
      </c>
      <c r="S66" s="422">
        <f>IF($D$4="MAP+ADM Waivers",(SUMIF('C Report'!$A$200:$A$299,'C Report Grouper'!$D66,'C Report'!Q$200:Q$299)+SUMIF('C Report'!$A$400:$A$499,'C Report Grouper'!$D66,'C Report'!Q$400:Q$499)),SUMIF('C Report'!$A$200:$A$299,'C Report Grouper'!$D66,'C Report'!Q$200:Q$299))</f>
        <v>0</v>
      </c>
      <c r="T66" s="422">
        <f>IF($D$4="MAP+ADM Waivers",(SUMIF('C Report'!$A$200:$A$299,'C Report Grouper'!$D66,'C Report'!R$200:R$299)+SUMIF('C Report'!$A$400:$A$499,'C Report Grouper'!$D66,'C Report'!R$400:R$499)),SUMIF('C Report'!$A$200:$A$299,'C Report Grouper'!$D66,'C Report'!R$200:R$299))</f>
        <v>0</v>
      </c>
      <c r="U66" s="422">
        <f>IF($D$4="MAP+ADM Waivers",(SUMIF('C Report'!$A$200:$A$299,'C Report Grouper'!$D66,'C Report'!S$200:S$299)+SUMIF('C Report'!$A$400:$A$499,'C Report Grouper'!$D66,'C Report'!S$400:S$499)),SUMIF('C Report'!$A$200:$A$299,'C Report Grouper'!$D66,'C Report'!S$200:S$299))</f>
        <v>0</v>
      </c>
      <c r="V66" s="422">
        <f>IF($D$4="MAP+ADM Waivers",(SUMIF('C Report'!$A$200:$A$299,'C Report Grouper'!$D66,'C Report'!T$200:T$299)+SUMIF('C Report'!$A$400:$A$499,'C Report Grouper'!$D66,'C Report'!T$400:T$499)),SUMIF('C Report'!$A$200:$A$299,'C Report Grouper'!$D66,'C Report'!T$200:T$299))</f>
        <v>0</v>
      </c>
      <c r="W66" s="422">
        <f>IF($D$4="MAP+ADM Waivers",(SUMIF('C Report'!$A$200:$A$299,'C Report Grouper'!$D66,'C Report'!U$200:U$299)+SUMIF('C Report'!$A$400:$A$499,'C Report Grouper'!$D66,'C Report'!U$400:U$499)),SUMIF('C Report'!$A$200:$A$299,'C Report Grouper'!$D66,'C Report'!U$200:U$299))</f>
        <v>0</v>
      </c>
      <c r="X66" s="93">
        <f>IF($D$4="MAP+ADM Waivers",(SUMIF('C Report'!$A$200:$A$299,'C Report Grouper'!$D66,'C Report'!V$200:V$299)+SUMIF('C Report'!$A$400:$A$499,'C Report Grouper'!$D66,'C Report'!V$400:V$499)),SUMIF('C Report'!$A$200:$A$299,'C Report Grouper'!$D66,'C Report'!V$200:V$299))</f>
        <v>0</v>
      </c>
      <c r="Y66" s="92">
        <f>IF($D$4="MAP+ADM Waivers",(SUMIF('C Report'!$A$200:$A$299,'C Report Grouper'!$D66,'C Report'!W$200:W$299)+SUMIF('C Report'!$A$400:$A$499,'C Report Grouper'!$D66,'C Report'!W$400:W$499)),SUMIF('C Report'!$A$200:$A$299,'C Report Grouper'!$D66,'C Report'!W$200:W$299))</f>
        <v>0</v>
      </c>
      <c r="Z66" s="92">
        <f>IF($D$4="MAP+ADM Waivers",(SUMIF('C Report'!$A$200:$A$299,'C Report Grouper'!$D66,'C Report'!X$200:X$299)+SUMIF('C Report'!$A$400:$A$499,'C Report Grouper'!$D66,'C Report'!X$400:X$499)),SUMIF('C Report'!$A$200:$A$299,'C Report Grouper'!$D66,'C Report'!X$200:X$299))</f>
        <v>0</v>
      </c>
      <c r="AA66" s="92">
        <f>IF($D$4="MAP+ADM Waivers",(SUMIF('C Report'!$A$200:$A$299,'C Report Grouper'!$D66,'C Report'!Y$200:Y$299)+SUMIF('C Report'!$A$400:$A$499,'C Report Grouper'!$D66,'C Report'!Y$400:Y$499)),SUMIF('C Report'!$A$200:$A$299,'C Report Grouper'!$D66,'C Report'!Y$200:Y$299))</f>
        <v>0</v>
      </c>
      <c r="AB66" s="92">
        <f>IF($D$4="MAP+ADM Waivers",(SUMIF('C Report'!$A$200:$A$299,'C Report Grouper'!$D66,'C Report'!Z$200:Z$299)+SUMIF('C Report'!$A$400:$A$499,'C Report Grouper'!$D66,'C Report'!Z$400:Z$499)),SUMIF('C Report'!$A$200:$A$299,'C Report Grouper'!$D66,'C Report'!Z$200:Z$299))</f>
        <v>0</v>
      </c>
      <c r="AC66" s="92">
        <f>IF($D$4="MAP+ADM Waivers",(SUMIF('C Report'!$A$200:$A$299,'C Report Grouper'!$D66,'C Report'!AA$200:AA$299)+SUMIF('C Report'!$A$400:$A$499,'C Report Grouper'!$D66,'C Report'!AA$400:AA$499)),SUMIF('C Report'!$A$200:$A$299,'C Report Grouper'!$D66,'C Report'!AA$200:AA$299))</f>
        <v>0</v>
      </c>
      <c r="AD66" s="92">
        <f>IF($D$4="MAP+ADM Waivers",(SUMIF('C Report'!$A$200:$A$299,'C Report Grouper'!$D66,'C Report'!AB$200:AB$299)+SUMIF('C Report'!$A$400:$A$499,'C Report Grouper'!$D66,'C Report'!AB$400:AB$499)),SUMIF('C Report'!$A$200:$A$299,'C Report Grouper'!$D66,'C Report'!AB$200:AB$299))</f>
        <v>0</v>
      </c>
      <c r="AE66" s="92">
        <f>IF($D$4="MAP+ADM Waivers",(SUMIF('C Report'!$A$200:$A$299,'C Report Grouper'!$D66,'C Report'!AC$200:AC$299)+SUMIF('C Report'!$A$400:$A$499,'C Report Grouper'!$D66,'C Report'!AC$400:AC$499)),SUMIF('C Report'!$A$200:$A$299,'C Report Grouper'!$D66,'C Report'!AC$200:AC$299))</f>
        <v>0</v>
      </c>
      <c r="AF66" s="92">
        <f>IF($D$4="MAP+ADM Waivers",(SUMIF('C Report'!$A$200:$A$299,'C Report Grouper'!$D66,'C Report'!AD$200:AD$299)+SUMIF('C Report'!$A$400:$A$499,'C Report Grouper'!$D66,'C Report'!AD$400:AD$499)),SUMIF('C Report'!$A$200:$A$299,'C Report Grouper'!$D66,'C Report'!AD$200:AD$299))</f>
        <v>0</v>
      </c>
      <c r="AG66" s="92">
        <f>IF($D$4="MAP+ADM Waivers",(SUMIF('C Report'!$A$200:$A$299,'C Report Grouper'!$D66,'C Report'!AE$200:AE$299)+SUMIF('C Report'!$A$400:$A$499,'C Report Grouper'!$D66,'C Report'!AE$400:AE$499)),SUMIF('C Report'!$A$200:$A$299,'C Report Grouper'!$D66,'C Report'!AE$200:AE$299))</f>
        <v>0</v>
      </c>
      <c r="AH66" s="93">
        <f>IF($D$4="MAP+ADM Waivers",(SUMIF('C Report'!$A$200:$A$299,'C Report Grouper'!$D66,'C Report'!AF$200:AF$299)+SUMIF('C Report'!$A$400:$A$499,'C Report Grouper'!$D66,'C Report'!AF$400:AF$499)),SUMIF('C Report'!$A$200:$A$299,'C Report Grouper'!$D66,'C Report'!AF$200:AF$299))</f>
        <v>0</v>
      </c>
    </row>
    <row r="67" spans="2:34" hidden="1" x14ac:dyDescent="0.2">
      <c r="B67" s="21" t="str">
        <f>IFERROR(VLOOKUP(C67,'MEG Def'!$A$24:$B$29,2),"")</f>
        <v/>
      </c>
      <c r="C67" s="49"/>
      <c r="D67" s="263"/>
      <c r="E67" s="91">
        <f>IF($D$4="MAP+ADM Waivers",(SUMIF('C Report'!$A$200:$A$299,'C Report Grouper'!$D67,'C Report'!C$200:C$299)+SUMIF('C Report'!$A$400:$A$499,'C Report Grouper'!$D67,'C Report'!C$400:C$499)),SUMIF('C Report'!$A$200:$A$299,'C Report Grouper'!$D67,'C Report'!C$200:C$299))</f>
        <v>0</v>
      </c>
      <c r="F67" s="422">
        <f>IF($D$4="MAP+ADM Waivers",(SUMIF('C Report'!$A$200:$A$299,'C Report Grouper'!$D67,'C Report'!D$200:D$299)+SUMIF('C Report'!$A$400:$A$499,'C Report Grouper'!$D67,'C Report'!D$400:D$499)),SUMIF('C Report'!$A$200:$A$299,'C Report Grouper'!$D67,'C Report'!D$200:D$299))</f>
        <v>0</v>
      </c>
      <c r="G67" s="422">
        <f>IF($D$4="MAP+ADM Waivers",(SUMIF('C Report'!$A$200:$A$299,'C Report Grouper'!$D67,'C Report'!E$200:E$299)+SUMIF('C Report'!$A$400:$A$499,'C Report Grouper'!$D67,'C Report'!E$400:E$499)),SUMIF('C Report'!$A$200:$A$299,'C Report Grouper'!$D67,'C Report'!E$200:E$299))</f>
        <v>0</v>
      </c>
      <c r="H67" s="422">
        <f>IF($D$4="MAP+ADM Waivers",(SUMIF('C Report'!$A$200:$A$299,'C Report Grouper'!$D67,'C Report'!F$200:F$299)+SUMIF('C Report'!$A$400:$A$499,'C Report Grouper'!$D67,'C Report'!F$400:F$499)),SUMIF('C Report'!$A$200:$A$299,'C Report Grouper'!$D67,'C Report'!F$200:F$299))</f>
        <v>0</v>
      </c>
      <c r="I67" s="422">
        <f>IF($D$4="MAP+ADM Waivers",(SUMIF('C Report'!$A$200:$A$299,'C Report Grouper'!$D67,'C Report'!G$200:G$299)+SUMIF('C Report'!$A$400:$A$499,'C Report Grouper'!$D67,'C Report'!G$400:G$499)),SUMIF('C Report'!$A$200:$A$299,'C Report Grouper'!$D67,'C Report'!G$200:G$299))</f>
        <v>0</v>
      </c>
      <c r="J67" s="422">
        <f>IF($D$4="MAP+ADM Waivers",(SUMIF('C Report'!$A$200:$A$299,'C Report Grouper'!$D67,'C Report'!H$200:H$299)+SUMIF('C Report'!$A$400:$A$499,'C Report Grouper'!$D67,'C Report'!H$400:H$499)),SUMIF('C Report'!$A$200:$A$299,'C Report Grouper'!$D67,'C Report'!H$200:H$299))</f>
        <v>0</v>
      </c>
      <c r="K67" s="422">
        <f>IF($D$4="MAP+ADM Waivers",(SUMIF('C Report'!$A$200:$A$299,'C Report Grouper'!$D67,'C Report'!I$200:I$299)+SUMIF('C Report'!$A$400:$A$499,'C Report Grouper'!$D67,'C Report'!I$400:I$499)),SUMIF('C Report'!$A$200:$A$299,'C Report Grouper'!$D67,'C Report'!I$200:I$299))</f>
        <v>0</v>
      </c>
      <c r="L67" s="422">
        <f>IF($D$4="MAP+ADM Waivers",(SUMIF('C Report'!$A$200:$A$299,'C Report Grouper'!$D67,'C Report'!J$200:J$299)+SUMIF('C Report'!$A$400:$A$499,'C Report Grouper'!$D67,'C Report'!J$400:J$499)),SUMIF('C Report'!$A$200:$A$299,'C Report Grouper'!$D67,'C Report'!J$200:J$299))</f>
        <v>0</v>
      </c>
      <c r="M67" s="422">
        <f>IF($D$4="MAP+ADM Waivers",(SUMIF('C Report'!$A$200:$A$299,'C Report Grouper'!$D67,'C Report'!K$200:K$299)+SUMIF('C Report'!$A$400:$A$499,'C Report Grouper'!$D67,'C Report'!K$400:K$499)),SUMIF('C Report'!$A$200:$A$299,'C Report Grouper'!$D67,'C Report'!K$200:K$299))</f>
        <v>0</v>
      </c>
      <c r="N67" s="422">
        <f>IF($D$4="MAP+ADM Waivers",(SUMIF('C Report'!$A$200:$A$299,'C Report Grouper'!$D67,'C Report'!L$200:L$299)+SUMIF('C Report'!$A$400:$A$499,'C Report Grouper'!$D67,'C Report'!L$400:L$499)),SUMIF('C Report'!$A$200:$A$299,'C Report Grouper'!$D67,'C Report'!L$200:L$299))</f>
        <v>0</v>
      </c>
      <c r="O67" s="422">
        <f>IF($D$4="MAP+ADM Waivers",(SUMIF('C Report'!$A$200:$A$299,'C Report Grouper'!$D67,'C Report'!M$200:M$299)+SUMIF('C Report'!$A$400:$A$499,'C Report Grouper'!$D67,'C Report'!M$400:M$499)),SUMIF('C Report'!$A$200:$A$299,'C Report Grouper'!$D67,'C Report'!M$200:M$299))</f>
        <v>0</v>
      </c>
      <c r="P67" s="422">
        <f>IF($D$4="MAP+ADM Waivers",(SUMIF('C Report'!$A$200:$A$299,'C Report Grouper'!$D67,'C Report'!N$200:N$299)+SUMIF('C Report'!$A$400:$A$499,'C Report Grouper'!$D67,'C Report'!N$400:N$499)),SUMIF('C Report'!$A$200:$A$299,'C Report Grouper'!$D67,'C Report'!N$200:N$299))</f>
        <v>0</v>
      </c>
      <c r="Q67" s="422">
        <f>IF($D$4="MAP+ADM Waivers",(SUMIF('C Report'!$A$200:$A$299,'C Report Grouper'!$D67,'C Report'!O$200:O$299)+SUMIF('C Report'!$A$400:$A$499,'C Report Grouper'!$D67,'C Report'!O$400:O$499)),SUMIF('C Report'!$A$200:$A$299,'C Report Grouper'!$D67,'C Report'!O$200:O$299))</f>
        <v>0</v>
      </c>
      <c r="R67" s="422">
        <f>IF($D$4="MAP+ADM Waivers",(SUMIF('C Report'!$A$200:$A$299,'C Report Grouper'!$D67,'C Report'!P$200:P$299)+SUMIF('C Report'!$A$400:$A$499,'C Report Grouper'!$D67,'C Report'!P$400:P$499)),SUMIF('C Report'!$A$200:$A$299,'C Report Grouper'!$D67,'C Report'!P$200:P$299))</f>
        <v>0</v>
      </c>
      <c r="S67" s="422">
        <f>IF($D$4="MAP+ADM Waivers",(SUMIF('C Report'!$A$200:$A$299,'C Report Grouper'!$D67,'C Report'!Q$200:Q$299)+SUMIF('C Report'!$A$400:$A$499,'C Report Grouper'!$D67,'C Report'!Q$400:Q$499)),SUMIF('C Report'!$A$200:$A$299,'C Report Grouper'!$D67,'C Report'!Q$200:Q$299))</f>
        <v>0</v>
      </c>
      <c r="T67" s="422">
        <f>IF($D$4="MAP+ADM Waivers",(SUMIF('C Report'!$A$200:$A$299,'C Report Grouper'!$D67,'C Report'!R$200:R$299)+SUMIF('C Report'!$A$400:$A$499,'C Report Grouper'!$D67,'C Report'!R$400:R$499)),SUMIF('C Report'!$A$200:$A$299,'C Report Grouper'!$D67,'C Report'!R$200:R$299))</f>
        <v>0</v>
      </c>
      <c r="U67" s="422">
        <f>IF($D$4="MAP+ADM Waivers",(SUMIF('C Report'!$A$200:$A$299,'C Report Grouper'!$D67,'C Report'!S$200:S$299)+SUMIF('C Report'!$A$400:$A$499,'C Report Grouper'!$D67,'C Report'!S$400:S$499)),SUMIF('C Report'!$A$200:$A$299,'C Report Grouper'!$D67,'C Report'!S$200:S$299))</f>
        <v>0</v>
      </c>
      <c r="V67" s="422">
        <f>IF($D$4="MAP+ADM Waivers",(SUMIF('C Report'!$A$200:$A$299,'C Report Grouper'!$D67,'C Report'!T$200:T$299)+SUMIF('C Report'!$A$400:$A$499,'C Report Grouper'!$D67,'C Report'!T$400:T$499)),SUMIF('C Report'!$A$200:$A$299,'C Report Grouper'!$D67,'C Report'!T$200:T$299))</f>
        <v>0</v>
      </c>
      <c r="W67" s="422">
        <f>IF($D$4="MAP+ADM Waivers",(SUMIF('C Report'!$A$200:$A$299,'C Report Grouper'!$D67,'C Report'!U$200:U$299)+SUMIF('C Report'!$A$400:$A$499,'C Report Grouper'!$D67,'C Report'!U$400:U$499)),SUMIF('C Report'!$A$200:$A$299,'C Report Grouper'!$D67,'C Report'!U$200:U$299))</f>
        <v>0</v>
      </c>
      <c r="X67" s="93">
        <f>IF($D$4="MAP+ADM Waivers",(SUMIF('C Report'!$A$200:$A$299,'C Report Grouper'!$D67,'C Report'!V$200:V$299)+SUMIF('C Report'!$A$400:$A$499,'C Report Grouper'!$D67,'C Report'!V$400:V$499)),SUMIF('C Report'!$A$200:$A$299,'C Report Grouper'!$D67,'C Report'!V$200:V$299))</f>
        <v>0</v>
      </c>
      <c r="Y67" s="92">
        <f>IF($D$4="MAP+ADM Waivers",(SUMIF('C Report'!$A$200:$A$299,'C Report Grouper'!$D67,'C Report'!W$200:W$299)+SUMIF('C Report'!$A$400:$A$499,'C Report Grouper'!$D67,'C Report'!W$400:W$499)),SUMIF('C Report'!$A$200:$A$299,'C Report Grouper'!$D67,'C Report'!W$200:W$299))</f>
        <v>0</v>
      </c>
      <c r="Z67" s="92">
        <f>IF($D$4="MAP+ADM Waivers",(SUMIF('C Report'!$A$200:$A$299,'C Report Grouper'!$D67,'C Report'!X$200:X$299)+SUMIF('C Report'!$A$400:$A$499,'C Report Grouper'!$D67,'C Report'!X$400:X$499)),SUMIF('C Report'!$A$200:$A$299,'C Report Grouper'!$D67,'C Report'!X$200:X$299))</f>
        <v>0</v>
      </c>
      <c r="AA67" s="92">
        <f>IF($D$4="MAP+ADM Waivers",(SUMIF('C Report'!$A$200:$A$299,'C Report Grouper'!$D67,'C Report'!Y$200:Y$299)+SUMIF('C Report'!$A$400:$A$499,'C Report Grouper'!$D67,'C Report'!Y$400:Y$499)),SUMIF('C Report'!$A$200:$A$299,'C Report Grouper'!$D67,'C Report'!Y$200:Y$299))</f>
        <v>0</v>
      </c>
      <c r="AB67" s="92">
        <f>IF($D$4="MAP+ADM Waivers",(SUMIF('C Report'!$A$200:$A$299,'C Report Grouper'!$D67,'C Report'!Z$200:Z$299)+SUMIF('C Report'!$A$400:$A$499,'C Report Grouper'!$D67,'C Report'!Z$400:Z$499)),SUMIF('C Report'!$A$200:$A$299,'C Report Grouper'!$D67,'C Report'!Z$200:Z$299))</f>
        <v>0</v>
      </c>
      <c r="AC67" s="92">
        <f>IF($D$4="MAP+ADM Waivers",(SUMIF('C Report'!$A$200:$A$299,'C Report Grouper'!$D67,'C Report'!AA$200:AA$299)+SUMIF('C Report'!$A$400:$A$499,'C Report Grouper'!$D67,'C Report'!AA$400:AA$499)),SUMIF('C Report'!$A$200:$A$299,'C Report Grouper'!$D67,'C Report'!AA$200:AA$299))</f>
        <v>0</v>
      </c>
      <c r="AD67" s="92">
        <f>IF($D$4="MAP+ADM Waivers",(SUMIF('C Report'!$A$200:$A$299,'C Report Grouper'!$D67,'C Report'!AB$200:AB$299)+SUMIF('C Report'!$A$400:$A$499,'C Report Grouper'!$D67,'C Report'!AB$400:AB$499)),SUMIF('C Report'!$A$200:$A$299,'C Report Grouper'!$D67,'C Report'!AB$200:AB$299))</f>
        <v>0</v>
      </c>
      <c r="AE67" s="92">
        <f>IF($D$4="MAP+ADM Waivers",(SUMIF('C Report'!$A$200:$A$299,'C Report Grouper'!$D67,'C Report'!AC$200:AC$299)+SUMIF('C Report'!$A$400:$A$499,'C Report Grouper'!$D67,'C Report'!AC$400:AC$499)),SUMIF('C Report'!$A$200:$A$299,'C Report Grouper'!$D67,'C Report'!AC$200:AC$299))</f>
        <v>0</v>
      </c>
      <c r="AF67" s="92">
        <f>IF($D$4="MAP+ADM Waivers",(SUMIF('C Report'!$A$200:$A$299,'C Report Grouper'!$D67,'C Report'!AD$200:AD$299)+SUMIF('C Report'!$A$400:$A$499,'C Report Grouper'!$D67,'C Report'!AD$400:AD$499)),SUMIF('C Report'!$A$200:$A$299,'C Report Grouper'!$D67,'C Report'!AD$200:AD$299))</f>
        <v>0</v>
      </c>
      <c r="AG67" s="92">
        <f>IF($D$4="MAP+ADM Waivers",(SUMIF('C Report'!$A$200:$A$299,'C Report Grouper'!$D67,'C Report'!AE$200:AE$299)+SUMIF('C Report'!$A$400:$A$499,'C Report Grouper'!$D67,'C Report'!AE$400:AE$499)),SUMIF('C Report'!$A$200:$A$299,'C Report Grouper'!$D67,'C Report'!AE$200:AE$299))</f>
        <v>0</v>
      </c>
      <c r="AH67" s="93">
        <f>IF($D$4="MAP+ADM Waivers",(SUMIF('C Report'!$A$200:$A$299,'C Report Grouper'!$D67,'C Report'!AF$200:AF$299)+SUMIF('C Report'!$A$400:$A$499,'C Report Grouper'!$D67,'C Report'!AF$400:AF$499)),SUMIF('C Report'!$A$200:$A$299,'C Report Grouper'!$D67,'C Report'!AF$200:AF$299))</f>
        <v>0</v>
      </c>
    </row>
    <row r="68" spans="2:34" hidden="1" x14ac:dyDescent="0.2">
      <c r="B68" s="21" t="str">
        <f>IFERROR(VLOOKUP(C68,'MEG Def'!$A$24:$B$29,2),"")</f>
        <v/>
      </c>
      <c r="C68" s="49"/>
      <c r="D68" s="263"/>
      <c r="E68" s="91">
        <f>IF($D$4="MAP+ADM Waivers",(SUMIF('C Report'!$A$200:$A$299,'C Report Grouper'!$D68,'C Report'!C$200:C$299)+SUMIF('C Report'!$A$400:$A$499,'C Report Grouper'!$D68,'C Report'!C$400:C$499)),SUMIF('C Report'!$A$200:$A$299,'C Report Grouper'!$D68,'C Report'!C$200:C$299))</f>
        <v>0</v>
      </c>
      <c r="F68" s="422">
        <f>IF($D$4="MAP+ADM Waivers",(SUMIF('C Report'!$A$200:$A$299,'C Report Grouper'!$D68,'C Report'!D$200:D$299)+SUMIF('C Report'!$A$400:$A$499,'C Report Grouper'!$D68,'C Report'!D$400:D$499)),SUMIF('C Report'!$A$200:$A$299,'C Report Grouper'!$D68,'C Report'!D$200:D$299))</f>
        <v>0</v>
      </c>
      <c r="G68" s="422">
        <f>IF($D$4="MAP+ADM Waivers",(SUMIF('C Report'!$A$200:$A$299,'C Report Grouper'!$D68,'C Report'!E$200:E$299)+SUMIF('C Report'!$A$400:$A$499,'C Report Grouper'!$D68,'C Report'!E$400:E$499)),SUMIF('C Report'!$A$200:$A$299,'C Report Grouper'!$D68,'C Report'!E$200:E$299))</f>
        <v>0</v>
      </c>
      <c r="H68" s="422">
        <f>IF($D$4="MAP+ADM Waivers",(SUMIF('C Report'!$A$200:$A$299,'C Report Grouper'!$D68,'C Report'!F$200:F$299)+SUMIF('C Report'!$A$400:$A$499,'C Report Grouper'!$D68,'C Report'!F$400:F$499)),SUMIF('C Report'!$A$200:$A$299,'C Report Grouper'!$D68,'C Report'!F$200:F$299))</f>
        <v>0</v>
      </c>
      <c r="I68" s="422">
        <f>IF($D$4="MAP+ADM Waivers",(SUMIF('C Report'!$A$200:$A$299,'C Report Grouper'!$D68,'C Report'!G$200:G$299)+SUMIF('C Report'!$A$400:$A$499,'C Report Grouper'!$D68,'C Report'!G$400:G$499)),SUMIF('C Report'!$A$200:$A$299,'C Report Grouper'!$D68,'C Report'!G$200:G$299))</f>
        <v>0</v>
      </c>
      <c r="J68" s="422">
        <f>IF($D$4="MAP+ADM Waivers",(SUMIF('C Report'!$A$200:$A$299,'C Report Grouper'!$D68,'C Report'!H$200:H$299)+SUMIF('C Report'!$A$400:$A$499,'C Report Grouper'!$D68,'C Report'!H$400:H$499)),SUMIF('C Report'!$A$200:$A$299,'C Report Grouper'!$D68,'C Report'!H$200:H$299))</f>
        <v>0</v>
      </c>
      <c r="K68" s="422">
        <f>IF($D$4="MAP+ADM Waivers",(SUMIF('C Report'!$A$200:$A$299,'C Report Grouper'!$D68,'C Report'!I$200:I$299)+SUMIF('C Report'!$A$400:$A$499,'C Report Grouper'!$D68,'C Report'!I$400:I$499)),SUMIF('C Report'!$A$200:$A$299,'C Report Grouper'!$D68,'C Report'!I$200:I$299))</f>
        <v>0</v>
      </c>
      <c r="L68" s="422">
        <f>IF($D$4="MAP+ADM Waivers",(SUMIF('C Report'!$A$200:$A$299,'C Report Grouper'!$D68,'C Report'!J$200:J$299)+SUMIF('C Report'!$A$400:$A$499,'C Report Grouper'!$D68,'C Report'!J$400:J$499)),SUMIF('C Report'!$A$200:$A$299,'C Report Grouper'!$D68,'C Report'!J$200:J$299))</f>
        <v>0</v>
      </c>
      <c r="M68" s="422">
        <f>IF($D$4="MAP+ADM Waivers",(SUMIF('C Report'!$A$200:$A$299,'C Report Grouper'!$D68,'C Report'!K$200:K$299)+SUMIF('C Report'!$A$400:$A$499,'C Report Grouper'!$D68,'C Report'!K$400:K$499)),SUMIF('C Report'!$A$200:$A$299,'C Report Grouper'!$D68,'C Report'!K$200:K$299))</f>
        <v>0</v>
      </c>
      <c r="N68" s="422">
        <f>IF($D$4="MAP+ADM Waivers",(SUMIF('C Report'!$A$200:$A$299,'C Report Grouper'!$D68,'C Report'!L$200:L$299)+SUMIF('C Report'!$A$400:$A$499,'C Report Grouper'!$D68,'C Report'!L$400:L$499)),SUMIF('C Report'!$A$200:$A$299,'C Report Grouper'!$D68,'C Report'!L$200:L$299))</f>
        <v>0</v>
      </c>
      <c r="O68" s="422">
        <f>IF($D$4="MAP+ADM Waivers",(SUMIF('C Report'!$A$200:$A$299,'C Report Grouper'!$D68,'C Report'!M$200:M$299)+SUMIF('C Report'!$A$400:$A$499,'C Report Grouper'!$D68,'C Report'!M$400:M$499)),SUMIF('C Report'!$A$200:$A$299,'C Report Grouper'!$D68,'C Report'!M$200:M$299))</f>
        <v>0</v>
      </c>
      <c r="P68" s="422">
        <f>IF($D$4="MAP+ADM Waivers",(SUMIF('C Report'!$A$200:$A$299,'C Report Grouper'!$D68,'C Report'!N$200:N$299)+SUMIF('C Report'!$A$400:$A$499,'C Report Grouper'!$D68,'C Report'!N$400:N$499)),SUMIF('C Report'!$A$200:$A$299,'C Report Grouper'!$D68,'C Report'!N$200:N$299))</f>
        <v>0</v>
      </c>
      <c r="Q68" s="422">
        <f>IF($D$4="MAP+ADM Waivers",(SUMIF('C Report'!$A$200:$A$299,'C Report Grouper'!$D68,'C Report'!O$200:O$299)+SUMIF('C Report'!$A$400:$A$499,'C Report Grouper'!$D68,'C Report'!O$400:O$499)),SUMIF('C Report'!$A$200:$A$299,'C Report Grouper'!$D68,'C Report'!O$200:O$299))</f>
        <v>0</v>
      </c>
      <c r="R68" s="422">
        <f>IF($D$4="MAP+ADM Waivers",(SUMIF('C Report'!$A$200:$A$299,'C Report Grouper'!$D68,'C Report'!P$200:P$299)+SUMIF('C Report'!$A$400:$A$499,'C Report Grouper'!$D68,'C Report'!P$400:P$499)),SUMIF('C Report'!$A$200:$A$299,'C Report Grouper'!$D68,'C Report'!P$200:P$299))</f>
        <v>0</v>
      </c>
      <c r="S68" s="422">
        <f>IF($D$4="MAP+ADM Waivers",(SUMIF('C Report'!$A$200:$A$299,'C Report Grouper'!$D68,'C Report'!Q$200:Q$299)+SUMIF('C Report'!$A$400:$A$499,'C Report Grouper'!$D68,'C Report'!Q$400:Q$499)),SUMIF('C Report'!$A$200:$A$299,'C Report Grouper'!$D68,'C Report'!Q$200:Q$299))</f>
        <v>0</v>
      </c>
      <c r="T68" s="422">
        <f>IF($D$4="MAP+ADM Waivers",(SUMIF('C Report'!$A$200:$A$299,'C Report Grouper'!$D68,'C Report'!R$200:R$299)+SUMIF('C Report'!$A$400:$A$499,'C Report Grouper'!$D68,'C Report'!R$400:R$499)),SUMIF('C Report'!$A$200:$A$299,'C Report Grouper'!$D68,'C Report'!R$200:R$299))</f>
        <v>0</v>
      </c>
      <c r="U68" s="422">
        <f>IF($D$4="MAP+ADM Waivers",(SUMIF('C Report'!$A$200:$A$299,'C Report Grouper'!$D68,'C Report'!S$200:S$299)+SUMIF('C Report'!$A$400:$A$499,'C Report Grouper'!$D68,'C Report'!S$400:S$499)),SUMIF('C Report'!$A$200:$A$299,'C Report Grouper'!$D68,'C Report'!S$200:S$299))</f>
        <v>0</v>
      </c>
      <c r="V68" s="422">
        <f>IF($D$4="MAP+ADM Waivers",(SUMIF('C Report'!$A$200:$A$299,'C Report Grouper'!$D68,'C Report'!T$200:T$299)+SUMIF('C Report'!$A$400:$A$499,'C Report Grouper'!$D68,'C Report'!T$400:T$499)),SUMIF('C Report'!$A$200:$A$299,'C Report Grouper'!$D68,'C Report'!T$200:T$299))</f>
        <v>0</v>
      </c>
      <c r="W68" s="422">
        <f>IF($D$4="MAP+ADM Waivers",(SUMIF('C Report'!$A$200:$A$299,'C Report Grouper'!$D68,'C Report'!U$200:U$299)+SUMIF('C Report'!$A$400:$A$499,'C Report Grouper'!$D68,'C Report'!U$400:U$499)),SUMIF('C Report'!$A$200:$A$299,'C Report Grouper'!$D68,'C Report'!U$200:U$299))</f>
        <v>0</v>
      </c>
      <c r="X68" s="93">
        <f>IF($D$4="MAP+ADM Waivers",(SUMIF('C Report'!$A$200:$A$299,'C Report Grouper'!$D68,'C Report'!V$200:V$299)+SUMIF('C Report'!$A$400:$A$499,'C Report Grouper'!$D68,'C Report'!V$400:V$499)),SUMIF('C Report'!$A$200:$A$299,'C Report Grouper'!$D68,'C Report'!V$200:V$299))</f>
        <v>0</v>
      </c>
      <c r="Y68" s="92">
        <f>IF($D$4="MAP+ADM Waivers",(SUMIF('C Report'!$A$200:$A$299,'C Report Grouper'!$D68,'C Report'!W$200:W$299)+SUMIF('C Report'!$A$400:$A$499,'C Report Grouper'!$D68,'C Report'!W$400:W$499)),SUMIF('C Report'!$A$200:$A$299,'C Report Grouper'!$D68,'C Report'!W$200:W$299))</f>
        <v>0</v>
      </c>
      <c r="Z68" s="92">
        <f>IF($D$4="MAP+ADM Waivers",(SUMIF('C Report'!$A$200:$A$299,'C Report Grouper'!$D68,'C Report'!X$200:X$299)+SUMIF('C Report'!$A$400:$A$499,'C Report Grouper'!$D68,'C Report'!X$400:X$499)),SUMIF('C Report'!$A$200:$A$299,'C Report Grouper'!$D68,'C Report'!X$200:X$299))</f>
        <v>0</v>
      </c>
      <c r="AA68" s="92">
        <f>IF($D$4="MAP+ADM Waivers",(SUMIF('C Report'!$A$200:$A$299,'C Report Grouper'!$D68,'C Report'!Y$200:Y$299)+SUMIF('C Report'!$A$400:$A$499,'C Report Grouper'!$D68,'C Report'!Y$400:Y$499)),SUMIF('C Report'!$A$200:$A$299,'C Report Grouper'!$D68,'C Report'!Y$200:Y$299))</f>
        <v>0</v>
      </c>
      <c r="AB68" s="92">
        <f>IF($D$4="MAP+ADM Waivers",(SUMIF('C Report'!$A$200:$A$299,'C Report Grouper'!$D68,'C Report'!Z$200:Z$299)+SUMIF('C Report'!$A$400:$A$499,'C Report Grouper'!$D68,'C Report'!Z$400:Z$499)),SUMIF('C Report'!$A$200:$A$299,'C Report Grouper'!$D68,'C Report'!Z$200:Z$299))</f>
        <v>0</v>
      </c>
      <c r="AC68" s="92">
        <f>IF($D$4="MAP+ADM Waivers",(SUMIF('C Report'!$A$200:$A$299,'C Report Grouper'!$D68,'C Report'!AA$200:AA$299)+SUMIF('C Report'!$A$400:$A$499,'C Report Grouper'!$D68,'C Report'!AA$400:AA$499)),SUMIF('C Report'!$A$200:$A$299,'C Report Grouper'!$D68,'C Report'!AA$200:AA$299))</f>
        <v>0</v>
      </c>
      <c r="AD68" s="92">
        <f>IF($D$4="MAP+ADM Waivers",(SUMIF('C Report'!$A$200:$A$299,'C Report Grouper'!$D68,'C Report'!AB$200:AB$299)+SUMIF('C Report'!$A$400:$A$499,'C Report Grouper'!$D68,'C Report'!AB$400:AB$499)),SUMIF('C Report'!$A$200:$A$299,'C Report Grouper'!$D68,'C Report'!AB$200:AB$299))</f>
        <v>0</v>
      </c>
      <c r="AE68" s="92">
        <f>IF($D$4="MAP+ADM Waivers",(SUMIF('C Report'!$A$200:$A$299,'C Report Grouper'!$D68,'C Report'!AC$200:AC$299)+SUMIF('C Report'!$A$400:$A$499,'C Report Grouper'!$D68,'C Report'!AC$400:AC$499)),SUMIF('C Report'!$A$200:$A$299,'C Report Grouper'!$D68,'C Report'!AC$200:AC$299))</f>
        <v>0</v>
      </c>
      <c r="AF68" s="92">
        <f>IF($D$4="MAP+ADM Waivers",(SUMIF('C Report'!$A$200:$A$299,'C Report Grouper'!$D68,'C Report'!AD$200:AD$299)+SUMIF('C Report'!$A$400:$A$499,'C Report Grouper'!$D68,'C Report'!AD$400:AD$499)),SUMIF('C Report'!$A$200:$A$299,'C Report Grouper'!$D68,'C Report'!AD$200:AD$299))</f>
        <v>0</v>
      </c>
      <c r="AG68" s="92">
        <f>IF($D$4="MAP+ADM Waivers",(SUMIF('C Report'!$A$200:$A$299,'C Report Grouper'!$D68,'C Report'!AE$200:AE$299)+SUMIF('C Report'!$A$400:$A$499,'C Report Grouper'!$D68,'C Report'!AE$400:AE$499)),SUMIF('C Report'!$A$200:$A$299,'C Report Grouper'!$D68,'C Report'!AE$200:AE$299))</f>
        <v>0</v>
      </c>
      <c r="AH68" s="93">
        <f>IF($D$4="MAP+ADM Waivers",(SUMIF('C Report'!$A$200:$A$299,'C Report Grouper'!$D68,'C Report'!AF$200:AF$299)+SUMIF('C Report'!$A$400:$A$499,'C Report Grouper'!$D68,'C Report'!AF$400:AF$499)),SUMIF('C Report'!$A$200:$A$299,'C Report Grouper'!$D68,'C Report'!AF$200:AF$299))</f>
        <v>0</v>
      </c>
    </row>
    <row r="69" spans="2:34" hidden="1" x14ac:dyDescent="0.2">
      <c r="B69" s="21" t="str">
        <f>IFERROR(VLOOKUP(C69,'MEG Def'!$A$24:$B$29,2),"")</f>
        <v/>
      </c>
      <c r="C69" s="49"/>
      <c r="D69" s="263"/>
      <c r="E69" s="91">
        <f>IF($D$4="MAP+ADM Waivers",(SUMIF('C Report'!$A$200:$A$299,'C Report Grouper'!$D69,'C Report'!C$200:C$299)+SUMIF('C Report'!$A$400:$A$499,'C Report Grouper'!$D69,'C Report'!C$400:C$499)),SUMIF('C Report'!$A$200:$A$299,'C Report Grouper'!$D69,'C Report'!C$200:C$299))</f>
        <v>0</v>
      </c>
      <c r="F69" s="422">
        <f>IF($D$4="MAP+ADM Waivers",(SUMIF('C Report'!$A$200:$A$299,'C Report Grouper'!$D69,'C Report'!D$200:D$299)+SUMIF('C Report'!$A$400:$A$499,'C Report Grouper'!$D69,'C Report'!D$400:D$499)),SUMIF('C Report'!$A$200:$A$299,'C Report Grouper'!$D69,'C Report'!D$200:D$299))</f>
        <v>0</v>
      </c>
      <c r="G69" s="422">
        <f>IF($D$4="MAP+ADM Waivers",(SUMIF('C Report'!$A$200:$A$299,'C Report Grouper'!$D69,'C Report'!E$200:E$299)+SUMIF('C Report'!$A$400:$A$499,'C Report Grouper'!$D69,'C Report'!E$400:E$499)),SUMIF('C Report'!$A$200:$A$299,'C Report Grouper'!$D69,'C Report'!E$200:E$299))</f>
        <v>0</v>
      </c>
      <c r="H69" s="422">
        <f>IF($D$4="MAP+ADM Waivers",(SUMIF('C Report'!$A$200:$A$299,'C Report Grouper'!$D69,'C Report'!F$200:F$299)+SUMIF('C Report'!$A$400:$A$499,'C Report Grouper'!$D69,'C Report'!F$400:F$499)),SUMIF('C Report'!$A$200:$A$299,'C Report Grouper'!$D69,'C Report'!F$200:F$299))</f>
        <v>0</v>
      </c>
      <c r="I69" s="422">
        <f>IF($D$4="MAP+ADM Waivers",(SUMIF('C Report'!$A$200:$A$299,'C Report Grouper'!$D69,'C Report'!G$200:G$299)+SUMIF('C Report'!$A$400:$A$499,'C Report Grouper'!$D69,'C Report'!G$400:G$499)),SUMIF('C Report'!$A$200:$A$299,'C Report Grouper'!$D69,'C Report'!G$200:G$299))</f>
        <v>0</v>
      </c>
      <c r="J69" s="422">
        <f>IF($D$4="MAP+ADM Waivers",(SUMIF('C Report'!$A$200:$A$299,'C Report Grouper'!$D69,'C Report'!H$200:H$299)+SUMIF('C Report'!$A$400:$A$499,'C Report Grouper'!$D69,'C Report'!H$400:H$499)),SUMIF('C Report'!$A$200:$A$299,'C Report Grouper'!$D69,'C Report'!H$200:H$299))</f>
        <v>0</v>
      </c>
      <c r="K69" s="422">
        <f>IF($D$4="MAP+ADM Waivers",(SUMIF('C Report'!$A$200:$A$299,'C Report Grouper'!$D69,'C Report'!I$200:I$299)+SUMIF('C Report'!$A$400:$A$499,'C Report Grouper'!$D69,'C Report'!I$400:I$499)),SUMIF('C Report'!$A$200:$A$299,'C Report Grouper'!$D69,'C Report'!I$200:I$299))</f>
        <v>0</v>
      </c>
      <c r="L69" s="422">
        <f>IF($D$4="MAP+ADM Waivers",(SUMIF('C Report'!$A$200:$A$299,'C Report Grouper'!$D69,'C Report'!J$200:J$299)+SUMIF('C Report'!$A$400:$A$499,'C Report Grouper'!$D69,'C Report'!J$400:J$499)),SUMIF('C Report'!$A$200:$A$299,'C Report Grouper'!$D69,'C Report'!J$200:J$299))</f>
        <v>0</v>
      </c>
      <c r="M69" s="422">
        <f>IF($D$4="MAP+ADM Waivers",(SUMIF('C Report'!$A$200:$A$299,'C Report Grouper'!$D69,'C Report'!K$200:K$299)+SUMIF('C Report'!$A$400:$A$499,'C Report Grouper'!$D69,'C Report'!K$400:K$499)),SUMIF('C Report'!$A$200:$A$299,'C Report Grouper'!$D69,'C Report'!K$200:K$299))</f>
        <v>0</v>
      </c>
      <c r="N69" s="422">
        <f>IF($D$4="MAP+ADM Waivers",(SUMIF('C Report'!$A$200:$A$299,'C Report Grouper'!$D69,'C Report'!L$200:L$299)+SUMIF('C Report'!$A$400:$A$499,'C Report Grouper'!$D69,'C Report'!L$400:L$499)),SUMIF('C Report'!$A$200:$A$299,'C Report Grouper'!$D69,'C Report'!L$200:L$299))</f>
        <v>0</v>
      </c>
      <c r="O69" s="422">
        <f>IF($D$4="MAP+ADM Waivers",(SUMIF('C Report'!$A$200:$A$299,'C Report Grouper'!$D69,'C Report'!M$200:M$299)+SUMIF('C Report'!$A$400:$A$499,'C Report Grouper'!$D69,'C Report'!M$400:M$499)),SUMIF('C Report'!$A$200:$A$299,'C Report Grouper'!$D69,'C Report'!M$200:M$299))</f>
        <v>0</v>
      </c>
      <c r="P69" s="422">
        <f>IF($D$4="MAP+ADM Waivers",(SUMIF('C Report'!$A$200:$A$299,'C Report Grouper'!$D69,'C Report'!N$200:N$299)+SUMIF('C Report'!$A$400:$A$499,'C Report Grouper'!$D69,'C Report'!N$400:N$499)),SUMIF('C Report'!$A$200:$A$299,'C Report Grouper'!$D69,'C Report'!N$200:N$299))</f>
        <v>0</v>
      </c>
      <c r="Q69" s="422">
        <f>IF($D$4="MAP+ADM Waivers",(SUMIF('C Report'!$A$200:$A$299,'C Report Grouper'!$D69,'C Report'!O$200:O$299)+SUMIF('C Report'!$A$400:$A$499,'C Report Grouper'!$D69,'C Report'!O$400:O$499)),SUMIF('C Report'!$A$200:$A$299,'C Report Grouper'!$D69,'C Report'!O$200:O$299))</f>
        <v>0</v>
      </c>
      <c r="R69" s="422">
        <f>IF($D$4="MAP+ADM Waivers",(SUMIF('C Report'!$A$200:$A$299,'C Report Grouper'!$D69,'C Report'!P$200:P$299)+SUMIF('C Report'!$A$400:$A$499,'C Report Grouper'!$D69,'C Report'!P$400:P$499)),SUMIF('C Report'!$A$200:$A$299,'C Report Grouper'!$D69,'C Report'!P$200:P$299))</f>
        <v>0</v>
      </c>
      <c r="S69" s="422">
        <f>IF($D$4="MAP+ADM Waivers",(SUMIF('C Report'!$A$200:$A$299,'C Report Grouper'!$D69,'C Report'!Q$200:Q$299)+SUMIF('C Report'!$A$400:$A$499,'C Report Grouper'!$D69,'C Report'!Q$400:Q$499)),SUMIF('C Report'!$A$200:$A$299,'C Report Grouper'!$D69,'C Report'!Q$200:Q$299))</f>
        <v>0</v>
      </c>
      <c r="T69" s="422">
        <f>IF($D$4="MAP+ADM Waivers",(SUMIF('C Report'!$A$200:$A$299,'C Report Grouper'!$D69,'C Report'!R$200:R$299)+SUMIF('C Report'!$A$400:$A$499,'C Report Grouper'!$D69,'C Report'!R$400:R$499)),SUMIF('C Report'!$A$200:$A$299,'C Report Grouper'!$D69,'C Report'!R$200:R$299))</f>
        <v>0</v>
      </c>
      <c r="U69" s="422">
        <f>IF($D$4="MAP+ADM Waivers",(SUMIF('C Report'!$A$200:$A$299,'C Report Grouper'!$D69,'C Report'!S$200:S$299)+SUMIF('C Report'!$A$400:$A$499,'C Report Grouper'!$D69,'C Report'!S$400:S$499)),SUMIF('C Report'!$A$200:$A$299,'C Report Grouper'!$D69,'C Report'!S$200:S$299))</f>
        <v>0</v>
      </c>
      <c r="V69" s="422">
        <f>IF($D$4="MAP+ADM Waivers",(SUMIF('C Report'!$A$200:$A$299,'C Report Grouper'!$D69,'C Report'!T$200:T$299)+SUMIF('C Report'!$A$400:$A$499,'C Report Grouper'!$D69,'C Report'!T$400:T$499)),SUMIF('C Report'!$A$200:$A$299,'C Report Grouper'!$D69,'C Report'!T$200:T$299))</f>
        <v>0</v>
      </c>
      <c r="W69" s="422">
        <f>IF($D$4="MAP+ADM Waivers",(SUMIF('C Report'!$A$200:$A$299,'C Report Grouper'!$D69,'C Report'!U$200:U$299)+SUMIF('C Report'!$A$400:$A$499,'C Report Grouper'!$D69,'C Report'!U$400:U$499)),SUMIF('C Report'!$A$200:$A$299,'C Report Grouper'!$D69,'C Report'!U$200:U$299))</f>
        <v>0</v>
      </c>
      <c r="X69" s="93">
        <f>IF($D$4="MAP+ADM Waivers",(SUMIF('C Report'!$A$200:$A$299,'C Report Grouper'!$D69,'C Report'!V$200:V$299)+SUMIF('C Report'!$A$400:$A$499,'C Report Grouper'!$D69,'C Report'!V$400:V$499)),SUMIF('C Report'!$A$200:$A$299,'C Report Grouper'!$D69,'C Report'!V$200:V$299))</f>
        <v>0</v>
      </c>
      <c r="Y69" s="92">
        <f>IF($D$4="MAP+ADM Waivers",(SUMIF('C Report'!$A$200:$A$299,'C Report Grouper'!$D69,'C Report'!W$200:W$299)+SUMIF('C Report'!$A$400:$A$499,'C Report Grouper'!$D69,'C Report'!W$400:W$499)),SUMIF('C Report'!$A$200:$A$299,'C Report Grouper'!$D69,'C Report'!W$200:W$299))</f>
        <v>0</v>
      </c>
      <c r="Z69" s="92">
        <f>IF($D$4="MAP+ADM Waivers",(SUMIF('C Report'!$A$200:$A$299,'C Report Grouper'!$D69,'C Report'!X$200:X$299)+SUMIF('C Report'!$A$400:$A$499,'C Report Grouper'!$D69,'C Report'!X$400:X$499)),SUMIF('C Report'!$A$200:$A$299,'C Report Grouper'!$D69,'C Report'!X$200:X$299))</f>
        <v>0</v>
      </c>
      <c r="AA69" s="92">
        <f>IF($D$4="MAP+ADM Waivers",(SUMIF('C Report'!$A$200:$A$299,'C Report Grouper'!$D69,'C Report'!Y$200:Y$299)+SUMIF('C Report'!$A$400:$A$499,'C Report Grouper'!$D69,'C Report'!Y$400:Y$499)),SUMIF('C Report'!$A$200:$A$299,'C Report Grouper'!$D69,'C Report'!Y$200:Y$299))</f>
        <v>0</v>
      </c>
      <c r="AB69" s="92">
        <f>IF($D$4="MAP+ADM Waivers",(SUMIF('C Report'!$A$200:$A$299,'C Report Grouper'!$D69,'C Report'!Z$200:Z$299)+SUMIF('C Report'!$A$400:$A$499,'C Report Grouper'!$D69,'C Report'!Z$400:Z$499)),SUMIF('C Report'!$A$200:$A$299,'C Report Grouper'!$D69,'C Report'!Z$200:Z$299))</f>
        <v>0</v>
      </c>
      <c r="AC69" s="92">
        <f>IF($D$4="MAP+ADM Waivers",(SUMIF('C Report'!$A$200:$A$299,'C Report Grouper'!$D69,'C Report'!AA$200:AA$299)+SUMIF('C Report'!$A$400:$A$499,'C Report Grouper'!$D69,'C Report'!AA$400:AA$499)),SUMIF('C Report'!$A$200:$A$299,'C Report Grouper'!$D69,'C Report'!AA$200:AA$299))</f>
        <v>0</v>
      </c>
      <c r="AD69" s="92">
        <f>IF($D$4="MAP+ADM Waivers",(SUMIF('C Report'!$A$200:$A$299,'C Report Grouper'!$D69,'C Report'!AB$200:AB$299)+SUMIF('C Report'!$A$400:$A$499,'C Report Grouper'!$D69,'C Report'!AB$400:AB$499)),SUMIF('C Report'!$A$200:$A$299,'C Report Grouper'!$D69,'C Report'!AB$200:AB$299))</f>
        <v>0</v>
      </c>
      <c r="AE69" s="92">
        <f>IF($D$4="MAP+ADM Waivers",(SUMIF('C Report'!$A$200:$A$299,'C Report Grouper'!$D69,'C Report'!AC$200:AC$299)+SUMIF('C Report'!$A$400:$A$499,'C Report Grouper'!$D69,'C Report'!AC$400:AC$499)),SUMIF('C Report'!$A$200:$A$299,'C Report Grouper'!$D69,'C Report'!AC$200:AC$299))</f>
        <v>0</v>
      </c>
      <c r="AF69" s="92">
        <f>IF($D$4="MAP+ADM Waivers",(SUMIF('C Report'!$A$200:$A$299,'C Report Grouper'!$D69,'C Report'!AD$200:AD$299)+SUMIF('C Report'!$A$400:$A$499,'C Report Grouper'!$D69,'C Report'!AD$400:AD$499)),SUMIF('C Report'!$A$200:$A$299,'C Report Grouper'!$D69,'C Report'!AD$200:AD$299))</f>
        <v>0</v>
      </c>
      <c r="AG69" s="92">
        <f>IF($D$4="MAP+ADM Waivers",(SUMIF('C Report'!$A$200:$A$299,'C Report Grouper'!$D69,'C Report'!AE$200:AE$299)+SUMIF('C Report'!$A$400:$A$499,'C Report Grouper'!$D69,'C Report'!AE$400:AE$499)),SUMIF('C Report'!$A$200:$A$299,'C Report Grouper'!$D69,'C Report'!AE$200:AE$299))</f>
        <v>0</v>
      </c>
      <c r="AH69" s="93">
        <f>IF($D$4="MAP+ADM Waivers",(SUMIF('C Report'!$A$200:$A$299,'C Report Grouper'!$D69,'C Report'!AF$200:AF$299)+SUMIF('C Report'!$A$400:$A$499,'C Report Grouper'!$D69,'C Report'!AF$400:AF$499)),SUMIF('C Report'!$A$200:$A$299,'C Report Grouper'!$D69,'C Report'!AF$200:AF$299))</f>
        <v>0</v>
      </c>
    </row>
    <row r="70" spans="2:34" hidden="1" x14ac:dyDescent="0.2">
      <c r="B70" s="21"/>
      <c r="C70" s="50"/>
      <c r="D70" s="263"/>
      <c r="E70" s="91">
        <f>IF($D$4="MAP+ADM Waivers",(SUMIF('C Report'!$A$200:$A$299,'C Report Grouper'!$D70,'C Report'!C$200:C$299)+SUMIF('C Report'!$A$400:$A$499,'C Report Grouper'!$D70,'C Report'!C$400:C$499)),SUMIF('C Report'!$A$200:$A$299,'C Report Grouper'!$D70,'C Report'!C$200:C$299))</f>
        <v>0</v>
      </c>
      <c r="F70" s="422">
        <f>IF($D$4="MAP+ADM Waivers",(SUMIF('C Report'!$A$200:$A$299,'C Report Grouper'!$D70,'C Report'!D$200:D$299)+SUMIF('C Report'!$A$400:$A$499,'C Report Grouper'!$D70,'C Report'!D$400:D$499)),SUMIF('C Report'!$A$200:$A$299,'C Report Grouper'!$D70,'C Report'!D$200:D$299))</f>
        <v>0</v>
      </c>
      <c r="G70" s="422">
        <f>IF($D$4="MAP+ADM Waivers",(SUMIF('C Report'!$A$200:$A$299,'C Report Grouper'!$D70,'C Report'!E$200:E$299)+SUMIF('C Report'!$A$400:$A$499,'C Report Grouper'!$D70,'C Report'!E$400:E$499)),SUMIF('C Report'!$A$200:$A$299,'C Report Grouper'!$D70,'C Report'!E$200:E$299))</f>
        <v>0</v>
      </c>
      <c r="H70" s="422">
        <f>IF($D$4="MAP+ADM Waivers",(SUMIF('C Report'!$A$200:$A$299,'C Report Grouper'!$D70,'C Report'!F$200:F$299)+SUMIF('C Report'!$A$400:$A$499,'C Report Grouper'!$D70,'C Report'!F$400:F$499)),SUMIF('C Report'!$A$200:$A$299,'C Report Grouper'!$D70,'C Report'!F$200:F$299))</f>
        <v>0</v>
      </c>
      <c r="I70" s="422">
        <f>IF($D$4="MAP+ADM Waivers",(SUMIF('C Report'!$A$200:$A$299,'C Report Grouper'!$D70,'C Report'!G$200:G$299)+SUMIF('C Report'!$A$400:$A$499,'C Report Grouper'!$D70,'C Report'!G$400:G$499)),SUMIF('C Report'!$A$200:$A$299,'C Report Grouper'!$D70,'C Report'!G$200:G$299))</f>
        <v>0</v>
      </c>
      <c r="J70" s="422">
        <f>IF($D$4="MAP+ADM Waivers",(SUMIF('C Report'!$A$200:$A$299,'C Report Grouper'!$D70,'C Report'!H$200:H$299)+SUMIF('C Report'!$A$400:$A$499,'C Report Grouper'!$D70,'C Report'!H$400:H$499)),SUMIF('C Report'!$A$200:$A$299,'C Report Grouper'!$D70,'C Report'!H$200:H$299))</f>
        <v>0</v>
      </c>
      <c r="K70" s="422">
        <f>IF($D$4="MAP+ADM Waivers",(SUMIF('C Report'!$A$200:$A$299,'C Report Grouper'!$D70,'C Report'!I$200:I$299)+SUMIF('C Report'!$A$400:$A$499,'C Report Grouper'!$D70,'C Report'!I$400:I$499)),SUMIF('C Report'!$A$200:$A$299,'C Report Grouper'!$D70,'C Report'!I$200:I$299))</f>
        <v>0</v>
      </c>
      <c r="L70" s="422">
        <f>IF($D$4="MAP+ADM Waivers",(SUMIF('C Report'!$A$200:$A$299,'C Report Grouper'!$D70,'C Report'!J$200:J$299)+SUMIF('C Report'!$A$400:$A$499,'C Report Grouper'!$D70,'C Report'!J$400:J$499)),SUMIF('C Report'!$A$200:$A$299,'C Report Grouper'!$D70,'C Report'!J$200:J$299))</f>
        <v>0</v>
      </c>
      <c r="M70" s="422">
        <f>IF($D$4="MAP+ADM Waivers",(SUMIF('C Report'!$A$200:$A$299,'C Report Grouper'!$D70,'C Report'!K$200:K$299)+SUMIF('C Report'!$A$400:$A$499,'C Report Grouper'!$D70,'C Report'!K$400:K$499)),SUMIF('C Report'!$A$200:$A$299,'C Report Grouper'!$D70,'C Report'!K$200:K$299))</f>
        <v>0</v>
      </c>
      <c r="N70" s="422">
        <f>IF($D$4="MAP+ADM Waivers",(SUMIF('C Report'!$A$200:$A$299,'C Report Grouper'!$D70,'C Report'!L$200:L$299)+SUMIF('C Report'!$A$400:$A$499,'C Report Grouper'!$D70,'C Report'!L$400:L$499)),SUMIF('C Report'!$A$200:$A$299,'C Report Grouper'!$D70,'C Report'!L$200:L$299))</f>
        <v>0</v>
      </c>
      <c r="O70" s="422">
        <f>IF($D$4="MAP+ADM Waivers",(SUMIF('C Report'!$A$200:$A$299,'C Report Grouper'!$D70,'C Report'!M$200:M$299)+SUMIF('C Report'!$A$400:$A$499,'C Report Grouper'!$D70,'C Report'!M$400:M$499)),SUMIF('C Report'!$A$200:$A$299,'C Report Grouper'!$D70,'C Report'!M$200:M$299))</f>
        <v>0</v>
      </c>
      <c r="P70" s="422">
        <f>IF($D$4="MAP+ADM Waivers",(SUMIF('C Report'!$A$200:$A$299,'C Report Grouper'!$D70,'C Report'!N$200:N$299)+SUMIF('C Report'!$A$400:$A$499,'C Report Grouper'!$D70,'C Report'!N$400:N$499)),SUMIF('C Report'!$A$200:$A$299,'C Report Grouper'!$D70,'C Report'!N$200:N$299))</f>
        <v>0</v>
      </c>
      <c r="Q70" s="422">
        <f>IF($D$4="MAP+ADM Waivers",(SUMIF('C Report'!$A$200:$A$299,'C Report Grouper'!$D70,'C Report'!O$200:O$299)+SUMIF('C Report'!$A$400:$A$499,'C Report Grouper'!$D70,'C Report'!O$400:O$499)),SUMIF('C Report'!$A$200:$A$299,'C Report Grouper'!$D70,'C Report'!O$200:O$299))</f>
        <v>0</v>
      </c>
      <c r="R70" s="422">
        <f>IF($D$4="MAP+ADM Waivers",(SUMIF('C Report'!$A$200:$A$299,'C Report Grouper'!$D70,'C Report'!P$200:P$299)+SUMIF('C Report'!$A$400:$A$499,'C Report Grouper'!$D70,'C Report'!P$400:P$499)),SUMIF('C Report'!$A$200:$A$299,'C Report Grouper'!$D70,'C Report'!P$200:P$299))</f>
        <v>0</v>
      </c>
      <c r="S70" s="422">
        <f>IF($D$4="MAP+ADM Waivers",(SUMIF('C Report'!$A$200:$A$299,'C Report Grouper'!$D70,'C Report'!Q$200:Q$299)+SUMIF('C Report'!$A$400:$A$499,'C Report Grouper'!$D70,'C Report'!Q$400:Q$499)),SUMIF('C Report'!$A$200:$A$299,'C Report Grouper'!$D70,'C Report'!Q$200:Q$299))</f>
        <v>0</v>
      </c>
      <c r="T70" s="422">
        <f>IF($D$4="MAP+ADM Waivers",(SUMIF('C Report'!$A$200:$A$299,'C Report Grouper'!$D70,'C Report'!R$200:R$299)+SUMIF('C Report'!$A$400:$A$499,'C Report Grouper'!$D70,'C Report'!R$400:R$499)),SUMIF('C Report'!$A$200:$A$299,'C Report Grouper'!$D70,'C Report'!R$200:R$299))</f>
        <v>0</v>
      </c>
      <c r="U70" s="422">
        <f>IF($D$4="MAP+ADM Waivers",(SUMIF('C Report'!$A$200:$A$299,'C Report Grouper'!$D70,'C Report'!S$200:S$299)+SUMIF('C Report'!$A$400:$A$499,'C Report Grouper'!$D70,'C Report'!S$400:S$499)),SUMIF('C Report'!$A$200:$A$299,'C Report Grouper'!$D70,'C Report'!S$200:S$299))</f>
        <v>0</v>
      </c>
      <c r="V70" s="422">
        <f>IF($D$4="MAP+ADM Waivers",(SUMIF('C Report'!$A$200:$A$299,'C Report Grouper'!$D70,'C Report'!T$200:T$299)+SUMIF('C Report'!$A$400:$A$499,'C Report Grouper'!$D70,'C Report'!T$400:T$499)),SUMIF('C Report'!$A$200:$A$299,'C Report Grouper'!$D70,'C Report'!T$200:T$299))</f>
        <v>0</v>
      </c>
      <c r="W70" s="422">
        <f>IF($D$4="MAP+ADM Waivers",(SUMIF('C Report'!$A$200:$A$299,'C Report Grouper'!$D70,'C Report'!U$200:U$299)+SUMIF('C Report'!$A$400:$A$499,'C Report Grouper'!$D70,'C Report'!U$400:U$499)),SUMIF('C Report'!$A$200:$A$299,'C Report Grouper'!$D70,'C Report'!U$200:U$299))</f>
        <v>0</v>
      </c>
      <c r="X70" s="93">
        <f>IF($D$4="MAP+ADM Waivers",(SUMIF('C Report'!$A$200:$A$299,'C Report Grouper'!$D70,'C Report'!V$200:V$299)+SUMIF('C Report'!$A$400:$A$499,'C Report Grouper'!$D70,'C Report'!V$400:V$499)),SUMIF('C Report'!$A$200:$A$299,'C Report Grouper'!$D70,'C Report'!V$200:V$299))</f>
        <v>0</v>
      </c>
      <c r="Y70" s="92">
        <f>IF($D$4="MAP+ADM Waivers",(SUMIF('C Report'!$A$200:$A$299,'C Report Grouper'!$D70,'C Report'!W$200:W$299)+SUMIF('C Report'!$A$400:$A$499,'C Report Grouper'!$D70,'C Report'!W$400:W$499)),SUMIF('C Report'!$A$200:$A$299,'C Report Grouper'!$D70,'C Report'!W$200:W$299))</f>
        <v>0</v>
      </c>
      <c r="Z70" s="92">
        <f>IF($D$4="MAP+ADM Waivers",(SUMIF('C Report'!$A$200:$A$299,'C Report Grouper'!$D70,'C Report'!X$200:X$299)+SUMIF('C Report'!$A$400:$A$499,'C Report Grouper'!$D70,'C Report'!X$400:X$499)),SUMIF('C Report'!$A$200:$A$299,'C Report Grouper'!$D70,'C Report'!X$200:X$299))</f>
        <v>0</v>
      </c>
      <c r="AA70" s="92">
        <f>IF($D$4="MAP+ADM Waivers",(SUMIF('C Report'!$A$200:$A$299,'C Report Grouper'!$D70,'C Report'!Y$200:Y$299)+SUMIF('C Report'!$A$400:$A$499,'C Report Grouper'!$D70,'C Report'!Y$400:Y$499)),SUMIF('C Report'!$A$200:$A$299,'C Report Grouper'!$D70,'C Report'!Y$200:Y$299))</f>
        <v>0</v>
      </c>
      <c r="AB70" s="92">
        <f>IF($D$4="MAP+ADM Waivers",(SUMIF('C Report'!$A$200:$A$299,'C Report Grouper'!$D70,'C Report'!Z$200:Z$299)+SUMIF('C Report'!$A$400:$A$499,'C Report Grouper'!$D70,'C Report'!Z$400:Z$499)),SUMIF('C Report'!$A$200:$A$299,'C Report Grouper'!$D70,'C Report'!Z$200:Z$299))</f>
        <v>0</v>
      </c>
      <c r="AC70" s="92">
        <f>IF($D$4="MAP+ADM Waivers",(SUMIF('C Report'!$A$200:$A$299,'C Report Grouper'!$D70,'C Report'!AA$200:AA$299)+SUMIF('C Report'!$A$400:$A$499,'C Report Grouper'!$D70,'C Report'!AA$400:AA$499)),SUMIF('C Report'!$A$200:$A$299,'C Report Grouper'!$D70,'C Report'!AA$200:AA$299))</f>
        <v>0</v>
      </c>
      <c r="AD70" s="92">
        <f>IF($D$4="MAP+ADM Waivers",(SUMIF('C Report'!$A$200:$A$299,'C Report Grouper'!$D70,'C Report'!AB$200:AB$299)+SUMIF('C Report'!$A$400:$A$499,'C Report Grouper'!$D70,'C Report'!AB$400:AB$499)),SUMIF('C Report'!$A$200:$A$299,'C Report Grouper'!$D70,'C Report'!AB$200:AB$299))</f>
        <v>0</v>
      </c>
      <c r="AE70" s="92">
        <f>IF($D$4="MAP+ADM Waivers",(SUMIF('C Report'!$A$200:$A$299,'C Report Grouper'!$D70,'C Report'!AC$200:AC$299)+SUMIF('C Report'!$A$400:$A$499,'C Report Grouper'!$D70,'C Report'!AC$400:AC$499)),SUMIF('C Report'!$A$200:$A$299,'C Report Grouper'!$D70,'C Report'!AC$200:AC$299))</f>
        <v>0</v>
      </c>
      <c r="AF70" s="92">
        <f>IF($D$4="MAP+ADM Waivers",(SUMIF('C Report'!$A$200:$A$299,'C Report Grouper'!$D70,'C Report'!AD$200:AD$299)+SUMIF('C Report'!$A$400:$A$499,'C Report Grouper'!$D70,'C Report'!AD$400:AD$499)),SUMIF('C Report'!$A$200:$A$299,'C Report Grouper'!$D70,'C Report'!AD$200:AD$299))</f>
        <v>0</v>
      </c>
      <c r="AG70" s="92">
        <f>IF($D$4="MAP+ADM Waivers",(SUMIF('C Report'!$A$200:$A$299,'C Report Grouper'!$D70,'C Report'!AE$200:AE$299)+SUMIF('C Report'!$A$400:$A$499,'C Report Grouper'!$D70,'C Report'!AE$400:AE$499)),SUMIF('C Report'!$A$200:$A$299,'C Report Grouper'!$D70,'C Report'!AE$200:AE$299))</f>
        <v>0</v>
      </c>
      <c r="AH70" s="93">
        <f>IF($D$4="MAP+ADM Waivers",(SUMIF('C Report'!$A$200:$A$299,'C Report Grouper'!$D70,'C Report'!AF$200:AF$299)+SUMIF('C Report'!$A$400:$A$499,'C Report Grouper'!$D70,'C Report'!AF$400:AF$499)),SUMIF('C Report'!$A$200:$A$299,'C Report Grouper'!$D70,'C Report'!AF$200:AF$299))</f>
        <v>0</v>
      </c>
    </row>
    <row r="71" spans="2:34" hidden="1" x14ac:dyDescent="0.2">
      <c r="B71" s="29" t="s">
        <v>44</v>
      </c>
      <c r="C71" s="50"/>
      <c r="D71" s="263"/>
      <c r="E71" s="91">
        <f>IF($D$4="MAP+ADM Waivers",(SUMIF('C Report'!$A$200:$A$299,'C Report Grouper'!$D71,'C Report'!C$200:C$299)+SUMIF('C Report'!$A$400:$A$499,'C Report Grouper'!$D71,'C Report'!C$400:C$499)),SUMIF('C Report'!$A$200:$A$299,'C Report Grouper'!$D71,'C Report'!C$200:C$299))</f>
        <v>0</v>
      </c>
      <c r="F71" s="422">
        <f>IF($D$4="MAP+ADM Waivers",(SUMIF('C Report'!$A$200:$A$299,'C Report Grouper'!$D71,'C Report'!D$200:D$299)+SUMIF('C Report'!$A$400:$A$499,'C Report Grouper'!$D71,'C Report'!D$400:D$499)),SUMIF('C Report'!$A$200:$A$299,'C Report Grouper'!$D71,'C Report'!D$200:D$299))</f>
        <v>0</v>
      </c>
      <c r="G71" s="422">
        <f>IF($D$4="MAP+ADM Waivers",(SUMIF('C Report'!$A$200:$A$299,'C Report Grouper'!$D71,'C Report'!E$200:E$299)+SUMIF('C Report'!$A$400:$A$499,'C Report Grouper'!$D71,'C Report'!E$400:E$499)),SUMIF('C Report'!$A$200:$A$299,'C Report Grouper'!$D71,'C Report'!E$200:E$299))</f>
        <v>0</v>
      </c>
      <c r="H71" s="422">
        <f>IF($D$4="MAP+ADM Waivers",(SUMIF('C Report'!$A$200:$A$299,'C Report Grouper'!$D71,'C Report'!F$200:F$299)+SUMIF('C Report'!$A$400:$A$499,'C Report Grouper'!$D71,'C Report'!F$400:F$499)),SUMIF('C Report'!$A$200:$A$299,'C Report Grouper'!$D71,'C Report'!F$200:F$299))</f>
        <v>0</v>
      </c>
      <c r="I71" s="422">
        <f>IF($D$4="MAP+ADM Waivers",(SUMIF('C Report'!$A$200:$A$299,'C Report Grouper'!$D71,'C Report'!G$200:G$299)+SUMIF('C Report'!$A$400:$A$499,'C Report Grouper'!$D71,'C Report'!G$400:G$499)),SUMIF('C Report'!$A$200:$A$299,'C Report Grouper'!$D71,'C Report'!G$200:G$299))</f>
        <v>0</v>
      </c>
      <c r="J71" s="422">
        <f>IF($D$4="MAP+ADM Waivers",(SUMIF('C Report'!$A$200:$A$299,'C Report Grouper'!$D71,'C Report'!H$200:H$299)+SUMIF('C Report'!$A$400:$A$499,'C Report Grouper'!$D71,'C Report'!H$400:H$499)),SUMIF('C Report'!$A$200:$A$299,'C Report Grouper'!$D71,'C Report'!H$200:H$299))</f>
        <v>0</v>
      </c>
      <c r="K71" s="422">
        <f>IF($D$4="MAP+ADM Waivers",(SUMIF('C Report'!$A$200:$A$299,'C Report Grouper'!$D71,'C Report'!I$200:I$299)+SUMIF('C Report'!$A$400:$A$499,'C Report Grouper'!$D71,'C Report'!I$400:I$499)),SUMIF('C Report'!$A$200:$A$299,'C Report Grouper'!$D71,'C Report'!I$200:I$299))</f>
        <v>0</v>
      </c>
      <c r="L71" s="422">
        <f>IF($D$4="MAP+ADM Waivers",(SUMIF('C Report'!$A$200:$A$299,'C Report Grouper'!$D71,'C Report'!J$200:J$299)+SUMIF('C Report'!$A$400:$A$499,'C Report Grouper'!$D71,'C Report'!J$400:J$499)),SUMIF('C Report'!$A$200:$A$299,'C Report Grouper'!$D71,'C Report'!J$200:J$299))</f>
        <v>0</v>
      </c>
      <c r="M71" s="422">
        <f>IF($D$4="MAP+ADM Waivers",(SUMIF('C Report'!$A$200:$A$299,'C Report Grouper'!$D71,'C Report'!K$200:K$299)+SUMIF('C Report'!$A$400:$A$499,'C Report Grouper'!$D71,'C Report'!K$400:K$499)),SUMIF('C Report'!$A$200:$A$299,'C Report Grouper'!$D71,'C Report'!K$200:K$299))</f>
        <v>0</v>
      </c>
      <c r="N71" s="422">
        <f>IF($D$4="MAP+ADM Waivers",(SUMIF('C Report'!$A$200:$A$299,'C Report Grouper'!$D71,'C Report'!L$200:L$299)+SUMIF('C Report'!$A$400:$A$499,'C Report Grouper'!$D71,'C Report'!L$400:L$499)),SUMIF('C Report'!$A$200:$A$299,'C Report Grouper'!$D71,'C Report'!L$200:L$299))</f>
        <v>0</v>
      </c>
      <c r="O71" s="422">
        <f>IF($D$4="MAP+ADM Waivers",(SUMIF('C Report'!$A$200:$A$299,'C Report Grouper'!$D71,'C Report'!M$200:M$299)+SUMIF('C Report'!$A$400:$A$499,'C Report Grouper'!$D71,'C Report'!M$400:M$499)),SUMIF('C Report'!$A$200:$A$299,'C Report Grouper'!$D71,'C Report'!M$200:M$299))</f>
        <v>0</v>
      </c>
      <c r="P71" s="422">
        <f>IF($D$4="MAP+ADM Waivers",(SUMIF('C Report'!$A$200:$A$299,'C Report Grouper'!$D71,'C Report'!N$200:N$299)+SUMIF('C Report'!$A$400:$A$499,'C Report Grouper'!$D71,'C Report'!N$400:N$499)),SUMIF('C Report'!$A$200:$A$299,'C Report Grouper'!$D71,'C Report'!N$200:N$299))</f>
        <v>0</v>
      </c>
      <c r="Q71" s="422">
        <f>IF($D$4="MAP+ADM Waivers",(SUMIF('C Report'!$A$200:$A$299,'C Report Grouper'!$D71,'C Report'!O$200:O$299)+SUMIF('C Report'!$A$400:$A$499,'C Report Grouper'!$D71,'C Report'!O$400:O$499)),SUMIF('C Report'!$A$200:$A$299,'C Report Grouper'!$D71,'C Report'!O$200:O$299))</f>
        <v>0</v>
      </c>
      <c r="R71" s="422">
        <f>IF($D$4="MAP+ADM Waivers",(SUMIF('C Report'!$A$200:$A$299,'C Report Grouper'!$D71,'C Report'!P$200:P$299)+SUMIF('C Report'!$A$400:$A$499,'C Report Grouper'!$D71,'C Report'!P$400:P$499)),SUMIF('C Report'!$A$200:$A$299,'C Report Grouper'!$D71,'C Report'!P$200:P$299))</f>
        <v>0</v>
      </c>
      <c r="S71" s="422">
        <f>IF($D$4="MAP+ADM Waivers",(SUMIF('C Report'!$A$200:$A$299,'C Report Grouper'!$D71,'C Report'!Q$200:Q$299)+SUMIF('C Report'!$A$400:$A$499,'C Report Grouper'!$D71,'C Report'!Q$400:Q$499)),SUMIF('C Report'!$A$200:$A$299,'C Report Grouper'!$D71,'C Report'!Q$200:Q$299))</f>
        <v>0</v>
      </c>
      <c r="T71" s="422">
        <f>IF($D$4="MAP+ADM Waivers",(SUMIF('C Report'!$A$200:$A$299,'C Report Grouper'!$D71,'C Report'!R$200:R$299)+SUMIF('C Report'!$A$400:$A$499,'C Report Grouper'!$D71,'C Report'!R$400:R$499)),SUMIF('C Report'!$A$200:$A$299,'C Report Grouper'!$D71,'C Report'!R$200:R$299))</f>
        <v>0</v>
      </c>
      <c r="U71" s="422">
        <f>IF($D$4="MAP+ADM Waivers",(SUMIF('C Report'!$A$200:$A$299,'C Report Grouper'!$D71,'C Report'!S$200:S$299)+SUMIF('C Report'!$A$400:$A$499,'C Report Grouper'!$D71,'C Report'!S$400:S$499)),SUMIF('C Report'!$A$200:$A$299,'C Report Grouper'!$D71,'C Report'!S$200:S$299))</f>
        <v>0</v>
      </c>
      <c r="V71" s="422">
        <f>IF($D$4="MAP+ADM Waivers",(SUMIF('C Report'!$A$200:$A$299,'C Report Grouper'!$D71,'C Report'!T$200:T$299)+SUMIF('C Report'!$A$400:$A$499,'C Report Grouper'!$D71,'C Report'!T$400:T$499)),SUMIF('C Report'!$A$200:$A$299,'C Report Grouper'!$D71,'C Report'!T$200:T$299))</f>
        <v>0</v>
      </c>
      <c r="W71" s="422">
        <f>IF($D$4="MAP+ADM Waivers",(SUMIF('C Report'!$A$200:$A$299,'C Report Grouper'!$D71,'C Report'!U$200:U$299)+SUMIF('C Report'!$A$400:$A$499,'C Report Grouper'!$D71,'C Report'!U$400:U$499)),SUMIF('C Report'!$A$200:$A$299,'C Report Grouper'!$D71,'C Report'!U$200:U$299))</f>
        <v>0</v>
      </c>
      <c r="X71" s="93">
        <f>IF($D$4="MAP+ADM Waivers",(SUMIF('C Report'!$A$200:$A$299,'C Report Grouper'!$D71,'C Report'!V$200:V$299)+SUMIF('C Report'!$A$400:$A$499,'C Report Grouper'!$D71,'C Report'!V$400:V$499)),SUMIF('C Report'!$A$200:$A$299,'C Report Grouper'!$D71,'C Report'!V$200:V$299))</f>
        <v>0</v>
      </c>
      <c r="Y71" s="92">
        <f>IF($D$4="MAP+ADM Waivers",(SUMIF('C Report'!$A$200:$A$299,'C Report Grouper'!$D71,'C Report'!W$200:W$299)+SUMIF('C Report'!$A$400:$A$499,'C Report Grouper'!$D71,'C Report'!W$400:W$499)),SUMIF('C Report'!$A$200:$A$299,'C Report Grouper'!$D71,'C Report'!W$200:W$299))</f>
        <v>0</v>
      </c>
      <c r="Z71" s="92">
        <f>IF($D$4="MAP+ADM Waivers",(SUMIF('C Report'!$A$200:$A$299,'C Report Grouper'!$D71,'C Report'!X$200:X$299)+SUMIF('C Report'!$A$400:$A$499,'C Report Grouper'!$D71,'C Report'!X$400:X$499)),SUMIF('C Report'!$A$200:$A$299,'C Report Grouper'!$D71,'C Report'!X$200:X$299))</f>
        <v>0</v>
      </c>
      <c r="AA71" s="92">
        <f>IF($D$4="MAP+ADM Waivers",(SUMIF('C Report'!$A$200:$A$299,'C Report Grouper'!$D71,'C Report'!Y$200:Y$299)+SUMIF('C Report'!$A$400:$A$499,'C Report Grouper'!$D71,'C Report'!Y$400:Y$499)),SUMIF('C Report'!$A$200:$A$299,'C Report Grouper'!$D71,'C Report'!Y$200:Y$299))</f>
        <v>0</v>
      </c>
      <c r="AB71" s="92">
        <f>IF($D$4="MAP+ADM Waivers",(SUMIF('C Report'!$A$200:$A$299,'C Report Grouper'!$D71,'C Report'!Z$200:Z$299)+SUMIF('C Report'!$A$400:$A$499,'C Report Grouper'!$D71,'C Report'!Z$400:Z$499)),SUMIF('C Report'!$A$200:$A$299,'C Report Grouper'!$D71,'C Report'!Z$200:Z$299))</f>
        <v>0</v>
      </c>
      <c r="AC71" s="92">
        <f>IF($D$4="MAP+ADM Waivers",(SUMIF('C Report'!$A$200:$A$299,'C Report Grouper'!$D71,'C Report'!AA$200:AA$299)+SUMIF('C Report'!$A$400:$A$499,'C Report Grouper'!$D71,'C Report'!AA$400:AA$499)),SUMIF('C Report'!$A$200:$A$299,'C Report Grouper'!$D71,'C Report'!AA$200:AA$299))</f>
        <v>0</v>
      </c>
      <c r="AD71" s="92">
        <f>IF($D$4="MAP+ADM Waivers",(SUMIF('C Report'!$A$200:$A$299,'C Report Grouper'!$D71,'C Report'!AB$200:AB$299)+SUMIF('C Report'!$A$400:$A$499,'C Report Grouper'!$D71,'C Report'!AB$400:AB$499)),SUMIF('C Report'!$A$200:$A$299,'C Report Grouper'!$D71,'C Report'!AB$200:AB$299))</f>
        <v>0</v>
      </c>
      <c r="AE71" s="92">
        <f>IF($D$4="MAP+ADM Waivers",(SUMIF('C Report'!$A$200:$A$299,'C Report Grouper'!$D71,'C Report'!AC$200:AC$299)+SUMIF('C Report'!$A$400:$A$499,'C Report Grouper'!$D71,'C Report'!AC$400:AC$499)),SUMIF('C Report'!$A$200:$A$299,'C Report Grouper'!$D71,'C Report'!AC$200:AC$299))</f>
        <v>0</v>
      </c>
      <c r="AF71" s="92">
        <f>IF($D$4="MAP+ADM Waivers",(SUMIF('C Report'!$A$200:$A$299,'C Report Grouper'!$D71,'C Report'!AD$200:AD$299)+SUMIF('C Report'!$A$400:$A$499,'C Report Grouper'!$D71,'C Report'!AD$400:AD$499)),SUMIF('C Report'!$A$200:$A$299,'C Report Grouper'!$D71,'C Report'!AD$200:AD$299))</f>
        <v>0</v>
      </c>
      <c r="AG71" s="92">
        <f>IF($D$4="MAP+ADM Waivers",(SUMIF('C Report'!$A$200:$A$299,'C Report Grouper'!$D71,'C Report'!AE$200:AE$299)+SUMIF('C Report'!$A$400:$A$499,'C Report Grouper'!$D71,'C Report'!AE$400:AE$499)),SUMIF('C Report'!$A$200:$A$299,'C Report Grouper'!$D71,'C Report'!AE$200:AE$299))</f>
        <v>0</v>
      </c>
      <c r="AH71" s="93">
        <f>IF($D$4="MAP+ADM Waivers",(SUMIF('C Report'!$A$200:$A$299,'C Report Grouper'!$D71,'C Report'!AF$200:AF$299)+SUMIF('C Report'!$A$400:$A$499,'C Report Grouper'!$D71,'C Report'!AF$400:AF$499)),SUMIF('C Report'!$A$200:$A$299,'C Report Grouper'!$D71,'C Report'!AF$200:AF$299))</f>
        <v>0</v>
      </c>
    </row>
    <row r="72" spans="2:34" hidden="1" x14ac:dyDescent="0.2">
      <c r="B72" s="21" t="str">
        <f>IFERROR(VLOOKUP(C72,'MEG Def'!$A$38:$B$43,2),"")</f>
        <v>CCO Expenditures</v>
      </c>
      <c r="C72" s="49">
        <v>1</v>
      </c>
      <c r="D72" s="263" t="s">
        <v>231</v>
      </c>
      <c r="E72" s="91">
        <f>IF($D$4="MAP+ADM Waivers",(SUMIF('C Report'!$A$200:$A$299,'C Report Grouper'!$D72,'C Report'!C$200:C$299)+SUMIF('C Report'!$A$400:$A$499,'C Report Grouper'!$D72,'C Report'!C$400:C$499)),SUMIF('C Report'!$A$200:$A$299,'C Report Grouper'!$D72,'C Report'!C$200:C$299))</f>
        <v>-3026</v>
      </c>
      <c r="F72" s="422">
        <f>IF($D$4="MAP+ADM Waivers",(SUMIF('C Report'!$A$200:$A$299,'C Report Grouper'!$D72,'C Report'!D$200:D$299)+SUMIF('C Report'!$A$400:$A$499,'C Report Grouper'!$D72,'C Report'!D$400:D$499)),SUMIF('C Report'!$A$200:$A$299,'C Report Grouper'!$D72,'C Report'!D$200:D$299))</f>
        <v>-13565</v>
      </c>
      <c r="G72" s="422">
        <f>IF($D$4="MAP+ADM Waivers",(SUMIF('C Report'!$A$200:$A$299,'C Report Grouper'!$D72,'C Report'!E$200:E$299)+SUMIF('C Report'!$A$400:$A$499,'C Report Grouper'!$D72,'C Report'!E$400:E$499)),SUMIF('C Report'!$A$200:$A$299,'C Report Grouper'!$D72,'C Report'!E$200:E$299))</f>
        <v>-65589</v>
      </c>
      <c r="H72" s="422">
        <f>IF($D$4="MAP+ADM Waivers",(SUMIF('C Report'!$A$200:$A$299,'C Report Grouper'!$D72,'C Report'!F$200:F$299)+SUMIF('C Report'!$A$400:$A$499,'C Report Grouper'!$D72,'C Report'!F$400:F$499)),SUMIF('C Report'!$A$200:$A$299,'C Report Grouper'!$D72,'C Report'!F$200:F$299))</f>
        <v>-15165</v>
      </c>
      <c r="I72" s="422">
        <f>IF($D$4="MAP+ADM Waivers",(SUMIF('C Report'!$A$200:$A$299,'C Report Grouper'!$D72,'C Report'!G$200:G$299)+SUMIF('C Report'!$A$400:$A$499,'C Report Grouper'!$D72,'C Report'!G$400:G$499)),SUMIF('C Report'!$A$200:$A$299,'C Report Grouper'!$D72,'C Report'!G$200:G$299))</f>
        <v>3650</v>
      </c>
      <c r="J72" s="422">
        <f>IF($D$4="MAP+ADM Waivers",(SUMIF('C Report'!$A$200:$A$299,'C Report Grouper'!$D72,'C Report'!H$200:H$299)+SUMIF('C Report'!$A$400:$A$499,'C Report Grouper'!$D72,'C Report'!H$400:H$499)),SUMIF('C Report'!$A$200:$A$299,'C Report Grouper'!$D72,'C Report'!H$200:H$299))</f>
        <v>384</v>
      </c>
      <c r="K72" s="422">
        <f>IF($D$4="MAP+ADM Waivers",(SUMIF('C Report'!$A$200:$A$299,'C Report Grouper'!$D72,'C Report'!I$200:I$299)+SUMIF('C Report'!$A$400:$A$499,'C Report Grouper'!$D72,'C Report'!I$400:I$499)),SUMIF('C Report'!$A$200:$A$299,'C Report Grouper'!$D72,'C Report'!I$200:I$299))</f>
        <v>-138818</v>
      </c>
      <c r="L72" s="422">
        <f>IF($D$4="MAP+ADM Waivers",(SUMIF('C Report'!$A$200:$A$299,'C Report Grouper'!$D72,'C Report'!J$200:J$299)+SUMIF('C Report'!$A$400:$A$499,'C Report Grouper'!$D72,'C Report'!J$400:J$499)),SUMIF('C Report'!$A$200:$A$299,'C Report Grouper'!$D72,'C Report'!J$200:J$299))</f>
        <v>460755</v>
      </c>
      <c r="M72" s="422">
        <f>IF($D$4="MAP+ADM Waivers",(SUMIF('C Report'!$A$200:$A$299,'C Report Grouper'!$D72,'C Report'!K$200:K$299)+SUMIF('C Report'!$A$400:$A$499,'C Report Grouper'!$D72,'C Report'!K$400:K$499)),SUMIF('C Report'!$A$200:$A$299,'C Report Grouper'!$D72,'C Report'!K$200:K$299))</f>
        <v>4902302</v>
      </c>
      <c r="N72" s="422">
        <f>IF($D$4="MAP+ADM Waivers",(SUMIF('C Report'!$A$200:$A$299,'C Report Grouper'!$D72,'C Report'!L$200:L$299)+SUMIF('C Report'!$A$400:$A$499,'C Report Grouper'!$D72,'C Report'!L$400:L$499)),SUMIF('C Report'!$A$200:$A$299,'C Report Grouper'!$D72,'C Report'!L$200:L$299))</f>
        <v>135255023</v>
      </c>
      <c r="O72" s="422">
        <f>IF($D$4="MAP+ADM Waivers",(SUMIF('C Report'!$A$200:$A$299,'C Report Grouper'!$D72,'C Report'!M$200:M$299)+SUMIF('C Report'!$A$400:$A$499,'C Report Grouper'!$D72,'C Report'!M$400:M$499)),SUMIF('C Report'!$A$200:$A$299,'C Report Grouper'!$D72,'C Report'!M$200:M$299))</f>
        <v>969305536</v>
      </c>
      <c r="P72" s="422">
        <f>IF($D$4="MAP+ADM Waivers",(SUMIF('C Report'!$A$200:$A$299,'C Report Grouper'!$D72,'C Report'!N$200:N$299)+SUMIF('C Report'!$A$400:$A$499,'C Report Grouper'!$D72,'C Report'!N$400:N$499)),SUMIF('C Report'!$A$200:$A$299,'C Report Grouper'!$D72,'C Report'!N$200:N$299))</f>
        <v>2068300104</v>
      </c>
      <c r="Q72" s="422">
        <f>IF($D$4="MAP+ADM Waivers",(SUMIF('C Report'!$A$200:$A$299,'C Report Grouper'!$D72,'C Report'!O$200:O$299)+SUMIF('C Report'!$A$400:$A$499,'C Report Grouper'!$D72,'C Report'!O$400:O$499)),SUMIF('C Report'!$A$200:$A$299,'C Report Grouper'!$D72,'C Report'!O$200:O$299))</f>
        <v>3314947827</v>
      </c>
      <c r="R72" s="422">
        <f>IF($D$4="MAP+ADM Waivers",(SUMIF('C Report'!$A$200:$A$299,'C Report Grouper'!$D72,'C Report'!P$200:P$299)+SUMIF('C Report'!$A$400:$A$499,'C Report Grouper'!$D72,'C Report'!P$400:P$499)),SUMIF('C Report'!$A$200:$A$299,'C Report Grouper'!$D72,'C Report'!P$200:P$299))</f>
        <v>4870659462</v>
      </c>
      <c r="S72" s="422">
        <f>IF($D$4="MAP+ADM Waivers",(SUMIF('C Report'!$A$200:$A$299,'C Report Grouper'!$D72,'C Report'!Q$200:Q$299)+SUMIF('C Report'!$A$400:$A$499,'C Report Grouper'!$D72,'C Report'!Q$400:Q$499)),SUMIF('C Report'!$A$200:$A$299,'C Report Grouper'!$D72,'C Report'!Q$200:Q$299))</f>
        <v>4475821683</v>
      </c>
      <c r="T72" s="422">
        <f>IF($D$4="MAP+ADM Waivers",(SUMIF('C Report'!$A$200:$A$299,'C Report Grouper'!$D72,'C Report'!R$200:R$299)+SUMIF('C Report'!$A$400:$A$499,'C Report Grouper'!$D72,'C Report'!R$400:R$499)),SUMIF('C Report'!$A$200:$A$299,'C Report Grouper'!$D72,'C Report'!R$200:R$299))</f>
        <v>3763977409</v>
      </c>
      <c r="U72" s="422">
        <f>IF($D$4="MAP+ADM Waivers",(SUMIF('C Report'!$A$200:$A$299,'C Report Grouper'!$D72,'C Report'!S$200:S$299)+SUMIF('C Report'!$A$400:$A$499,'C Report Grouper'!$D72,'C Report'!S$400:S$499)),SUMIF('C Report'!$A$200:$A$299,'C Report Grouper'!$D72,'C Report'!S$200:S$299))</f>
        <v>4255851140</v>
      </c>
      <c r="V72" s="422">
        <f>IF($D$4="MAP+ADM Waivers",(SUMIF('C Report'!$A$200:$A$299,'C Report Grouper'!$D72,'C Report'!T$200:T$299)+SUMIF('C Report'!$A$400:$A$499,'C Report Grouper'!$D72,'C Report'!T$400:T$499)),SUMIF('C Report'!$A$200:$A$299,'C Report Grouper'!$D72,'C Report'!T$200:T$299))</f>
        <v>5066970018</v>
      </c>
      <c r="W72" s="422">
        <f>IF($D$4="MAP+ADM Waivers",(SUMIF('C Report'!$A$200:$A$299,'C Report Grouper'!$D72,'C Report'!U$200:U$299)+SUMIF('C Report'!$A$400:$A$499,'C Report Grouper'!$D72,'C Report'!U$400:U$499)),SUMIF('C Report'!$A$200:$A$299,'C Report Grouper'!$D72,'C Report'!U$200:U$299))</f>
        <v>2828719685</v>
      </c>
      <c r="X72" s="93">
        <f>IF($D$4="MAP+ADM Waivers",(SUMIF('C Report'!$A$200:$A$299,'C Report Grouper'!$D72,'C Report'!V$200:V$299)+SUMIF('C Report'!$A$400:$A$499,'C Report Grouper'!$D72,'C Report'!V$400:V$499)),SUMIF('C Report'!$A$200:$A$299,'C Report Grouper'!$D72,'C Report'!V$200:V$299))</f>
        <v>0</v>
      </c>
      <c r="Y72" s="92">
        <f>IF($D$4="MAP+ADM Waivers",(SUMIF('C Report'!$A$200:$A$299,'C Report Grouper'!$D72,'C Report'!W$200:W$299)+SUMIF('C Report'!$A$400:$A$499,'C Report Grouper'!$D72,'C Report'!W$400:W$499)),SUMIF('C Report'!$A$200:$A$299,'C Report Grouper'!$D72,'C Report'!W$200:W$299))</f>
        <v>0</v>
      </c>
      <c r="Z72" s="92">
        <f>IF($D$4="MAP+ADM Waivers",(SUMIF('C Report'!$A$200:$A$299,'C Report Grouper'!$D72,'C Report'!X$200:X$299)+SUMIF('C Report'!$A$400:$A$499,'C Report Grouper'!$D72,'C Report'!X$400:X$499)),SUMIF('C Report'!$A$200:$A$299,'C Report Grouper'!$D72,'C Report'!X$200:X$299))</f>
        <v>0</v>
      </c>
      <c r="AA72" s="92">
        <f>IF($D$4="MAP+ADM Waivers",(SUMIF('C Report'!$A$200:$A$299,'C Report Grouper'!$D72,'C Report'!Y$200:Y$299)+SUMIF('C Report'!$A$400:$A$499,'C Report Grouper'!$D72,'C Report'!Y$400:Y$499)),SUMIF('C Report'!$A$200:$A$299,'C Report Grouper'!$D72,'C Report'!Y$200:Y$299))</f>
        <v>0</v>
      </c>
      <c r="AB72" s="92">
        <f>IF($D$4="MAP+ADM Waivers",(SUMIF('C Report'!$A$200:$A$299,'C Report Grouper'!$D72,'C Report'!Z$200:Z$299)+SUMIF('C Report'!$A$400:$A$499,'C Report Grouper'!$D72,'C Report'!Z$400:Z$499)),SUMIF('C Report'!$A$200:$A$299,'C Report Grouper'!$D72,'C Report'!Z$200:Z$299))</f>
        <v>0</v>
      </c>
      <c r="AC72" s="92">
        <f>IF($D$4="MAP+ADM Waivers",(SUMIF('C Report'!$A$200:$A$299,'C Report Grouper'!$D72,'C Report'!AA$200:AA$299)+SUMIF('C Report'!$A$400:$A$499,'C Report Grouper'!$D72,'C Report'!AA$400:AA$499)),SUMIF('C Report'!$A$200:$A$299,'C Report Grouper'!$D72,'C Report'!AA$200:AA$299))</f>
        <v>0</v>
      </c>
      <c r="AD72" s="92">
        <f>IF($D$4="MAP+ADM Waivers",(SUMIF('C Report'!$A$200:$A$299,'C Report Grouper'!$D72,'C Report'!AB$200:AB$299)+SUMIF('C Report'!$A$400:$A$499,'C Report Grouper'!$D72,'C Report'!AB$400:AB$499)),SUMIF('C Report'!$A$200:$A$299,'C Report Grouper'!$D72,'C Report'!AB$200:AB$299))</f>
        <v>0</v>
      </c>
      <c r="AE72" s="92">
        <f>IF($D$4="MAP+ADM Waivers",(SUMIF('C Report'!$A$200:$A$299,'C Report Grouper'!$D72,'C Report'!AC$200:AC$299)+SUMIF('C Report'!$A$400:$A$499,'C Report Grouper'!$D72,'C Report'!AC$400:AC$499)),SUMIF('C Report'!$A$200:$A$299,'C Report Grouper'!$D72,'C Report'!AC$200:AC$299))</f>
        <v>0</v>
      </c>
      <c r="AF72" s="92">
        <f>IF($D$4="MAP+ADM Waivers",(SUMIF('C Report'!$A$200:$A$299,'C Report Grouper'!$D72,'C Report'!AD$200:AD$299)+SUMIF('C Report'!$A$400:$A$499,'C Report Grouper'!$D72,'C Report'!AD$400:AD$499)),SUMIF('C Report'!$A$200:$A$299,'C Report Grouper'!$D72,'C Report'!AD$200:AD$299))</f>
        <v>0</v>
      </c>
      <c r="AG72" s="92">
        <f>IF($D$4="MAP+ADM Waivers",(SUMIF('C Report'!$A$200:$A$299,'C Report Grouper'!$D72,'C Report'!AE$200:AE$299)+SUMIF('C Report'!$A$400:$A$499,'C Report Grouper'!$D72,'C Report'!AE$400:AE$499)),SUMIF('C Report'!$A$200:$A$299,'C Report Grouper'!$D72,'C Report'!AE$200:AE$299))</f>
        <v>0</v>
      </c>
      <c r="AH72" s="93">
        <f>IF($D$4="MAP+ADM Waivers",(SUMIF('C Report'!$A$200:$A$299,'C Report Grouper'!$D72,'C Report'!AF$200:AF$299)+SUMIF('C Report'!$A$400:$A$499,'C Report Grouper'!$D72,'C Report'!AF$400:AF$499)),SUMIF('C Report'!$A$200:$A$299,'C Report Grouper'!$D72,'C Report'!AF$200:AF$299))</f>
        <v>0</v>
      </c>
    </row>
    <row r="73" spans="2:34" hidden="1" x14ac:dyDescent="0.2">
      <c r="B73" s="21" t="str">
        <f>IFERROR(VLOOKUP(C73,'MEG Def'!$A$38:$B$43,2),"")</f>
        <v>DSHP Expenditures</v>
      </c>
      <c r="C73" s="49">
        <v>2</v>
      </c>
      <c r="D73" s="263" t="s">
        <v>232</v>
      </c>
      <c r="E73" s="91">
        <f>IF($D$4="MAP+ADM Waivers",(SUMIF('C Report'!$A$200:$A$299,'C Report Grouper'!$D73,'C Report'!C$200:C$299)+SUMIF('C Report'!$A$400:$A$499,'C Report Grouper'!$D73,'C Report'!C$400:C$499)),SUMIF('C Report'!$A$200:$A$299,'C Report Grouper'!$D73,'C Report'!C$200:C$299))</f>
        <v>0</v>
      </c>
      <c r="F73" s="422">
        <f>IF($D$4="MAP+ADM Waivers",(SUMIF('C Report'!$A$200:$A$299,'C Report Grouper'!$D73,'C Report'!D$200:D$299)+SUMIF('C Report'!$A$400:$A$499,'C Report Grouper'!$D73,'C Report'!D$400:D$499)),SUMIF('C Report'!$A$200:$A$299,'C Report Grouper'!$D73,'C Report'!D$200:D$299))</f>
        <v>0</v>
      </c>
      <c r="G73" s="422">
        <f>IF($D$4="MAP+ADM Waivers",(SUMIF('C Report'!$A$200:$A$299,'C Report Grouper'!$D73,'C Report'!E$200:E$299)+SUMIF('C Report'!$A$400:$A$499,'C Report Grouper'!$D73,'C Report'!E$400:E$499)),SUMIF('C Report'!$A$200:$A$299,'C Report Grouper'!$D73,'C Report'!E$200:E$299))</f>
        <v>0</v>
      </c>
      <c r="H73" s="422">
        <f>IF($D$4="MAP+ADM Waivers",(SUMIF('C Report'!$A$200:$A$299,'C Report Grouper'!$D73,'C Report'!F$200:F$299)+SUMIF('C Report'!$A$400:$A$499,'C Report Grouper'!$D73,'C Report'!F$400:F$499)),SUMIF('C Report'!$A$200:$A$299,'C Report Grouper'!$D73,'C Report'!F$200:F$299))</f>
        <v>0</v>
      </c>
      <c r="I73" s="422">
        <f>IF($D$4="MAP+ADM Waivers",(SUMIF('C Report'!$A$200:$A$299,'C Report Grouper'!$D73,'C Report'!G$200:G$299)+SUMIF('C Report'!$A$400:$A$499,'C Report Grouper'!$D73,'C Report'!G$400:G$499)),SUMIF('C Report'!$A$200:$A$299,'C Report Grouper'!$D73,'C Report'!G$200:G$299))</f>
        <v>0</v>
      </c>
      <c r="J73" s="422">
        <f>IF($D$4="MAP+ADM Waivers",(SUMIF('C Report'!$A$200:$A$299,'C Report Grouper'!$D73,'C Report'!H$200:H$299)+SUMIF('C Report'!$A$400:$A$499,'C Report Grouper'!$D73,'C Report'!H$400:H$499)),SUMIF('C Report'!$A$200:$A$299,'C Report Grouper'!$D73,'C Report'!H$200:H$299))</f>
        <v>0</v>
      </c>
      <c r="K73" s="422">
        <f>IF($D$4="MAP+ADM Waivers",(SUMIF('C Report'!$A$200:$A$299,'C Report Grouper'!$D73,'C Report'!I$200:I$299)+SUMIF('C Report'!$A$400:$A$499,'C Report Grouper'!$D73,'C Report'!I$400:I$499)),SUMIF('C Report'!$A$200:$A$299,'C Report Grouper'!$D73,'C Report'!I$200:I$299))</f>
        <v>0</v>
      </c>
      <c r="L73" s="422">
        <f>IF($D$4="MAP+ADM Waivers",(SUMIF('C Report'!$A$200:$A$299,'C Report Grouper'!$D73,'C Report'!J$200:J$299)+SUMIF('C Report'!$A$400:$A$499,'C Report Grouper'!$D73,'C Report'!J$400:J$499)),SUMIF('C Report'!$A$200:$A$299,'C Report Grouper'!$D73,'C Report'!J$200:J$299))</f>
        <v>0</v>
      </c>
      <c r="M73" s="422">
        <f>IF($D$4="MAP+ADM Waivers",(SUMIF('C Report'!$A$200:$A$299,'C Report Grouper'!$D73,'C Report'!K$200:K$299)+SUMIF('C Report'!$A$400:$A$499,'C Report Grouper'!$D73,'C Report'!K$400:K$499)),SUMIF('C Report'!$A$200:$A$299,'C Report Grouper'!$D73,'C Report'!K$200:K$299))</f>
        <v>0</v>
      </c>
      <c r="N73" s="422">
        <f>IF($D$4="MAP+ADM Waivers",(SUMIF('C Report'!$A$200:$A$299,'C Report Grouper'!$D73,'C Report'!L$200:L$299)+SUMIF('C Report'!$A$400:$A$499,'C Report Grouper'!$D73,'C Report'!L$400:L$499)),SUMIF('C Report'!$A$200:$A$299,'C Report Grouper'!$D73,'C Report'!L$200:L$299))</f>
        <v>0</v>
      </c>
      <c r="O73" s="422">
        <f>IF($D$4="MAP+ADM Waivers",(SUMIF('C Report'!$A$200:$A$299,'C Report Grouper'!$D73,'C Report'!M$200:M$299)+SUMIF('C Report'!$A$400:$A$499,'C Report Grouper'!$D73,'C Report'!M$400:M$499)),SUMIF('C Report'!$A$200:$A$299,'C Report Grouper'!$D73,'C Report'!M$200:M$299))</f>
        <v>148524535</v>
      </c>
      <c r="P73" s="422">
        <f>IF($D$4="MAP+ADM Waivers",(SUMIF('C Report'!$A$200:$A$299,'C Report Grouper'!$D73,'C Report'!N$200:N$299)+SUMIF('C Report'!$A$400:$A$499,'C Report Grouper'!$D73,'C Report'!N$400:N$499)),SUMIF('C Report'!$A$200:$A$299,'C Report Grouper'!$D73,'C Report'!N$200:N$299))</f>
        <v>152388296</v>
      </c>
      <c r="Q73" s="422">
        <f>IF($D$4="MAP+ADM Waivers",(SUMIF('C Report'!$A$200:$A$299,'C Report Grouper'!$D73,'C Report'!O$200:O$299)+SUMIF('C Report'!$A$400:$A$499,'C Report Grouper'!$D73,'C Report'!O$400:O$499)),SUMIF('C Report'!$A$200:$A$299,'C Report Grouper'!$D73,'C Report'!O$200:O$299))</f>
        <v>75725378</v>
      </c>
      <c r="R73" s="422">
        <f>IF($D$4="MAP+ADM Waivers",(SUMIF('C Report'!$A$200:$A$299,'C Report Grouper'!$D73,'C Report'!P$200:P$299)+SUMIF('C Report'!$A$400:$A$499,'C Report Grouper'!$D73,'C Report'!P$400:P$499)),SUMIF('C Report'!$A$200:$A$299,'C Report Grouper'!$D73,'C Report'!P$200:P$299))</f>
        <v>67557577</v>
      </c>
      <c r="S73" s="422">
        <f>IF($D$4="MAP+ADM Waivers",(SUMIF('C Report'!$A$200:$A$299,'C Report Grouper'!$D73,'C Report'!Q$200:Q$299)+SUMIF('C Report'!$A$400:$A$499,'C Report Grouper'!$D73,'C Report'!Q$400:Q$499)),SUMIF('C Report'!$A$200:$A$299,'C Report Grouper'!$D73,'C Report'!Q$200:Q$299))</f>
        <v>67998746</v>
      </c>
      <c r="T73" s="422">
        <f>IF($D$4="MAP+ADM Waivers",(SUMIF('C Report'!$A$200:$A$299,'C Report Grouper'!$D73,'C Report'!R$200:R$299)+SUMIF('C Report'!$A$400:$A$499,'C Report Grouper'!$D73,'C Report'!R$400:R$499)),SUMIF('C Report'!$A$200:$A$299,'C Report Grouper'!$D73,'C Report'!R$200:R$299))</f>
        <v>1</v>
      </c>
      <c r="U73" s="422">
        <f>IF($D$4="MAP+ADM Waivers",(SUMIF('C Report'!$A$200:$A$299,'C Report Grouper'!$D73,'C Report'!S$200:S$299)+SUMIF('C Report'!$A$400:$A$499,'C Report Grouper'!$D73,'C Report'!S$400:S$499)),SUMIF('C Report'!$A$200:$A$299,'C Report Grouper'!$D73,'C Report'!S$200:S$299))</f>
        <v>0</v>
      </c>
      <c r="V73" s="422">
        <f>IF($D$4="MAP+ADM Waivers",(SUMIF('C Report'!$A$200:$A$299,'C Report Grouper'!$D73,'C Report'!T$200:T$299)+SUMIF('C Report'!$A$400:$A$499,'C Report Grouper'!$D73,'C Report'!T$400:T$499)),SUMIF('C Report'!$A$200:$A$299,'C Report Grouper'!$D73,'C Report'!T$200:T$299))</f>
        <v>0</v>
      </c>
      <c r="W73" s="422">
        <f>IF($D$4="MAP+ADM Waivers",(SUMIF('C Report'!$A$200:$A$299,'C Report Grouper'!$D73,'C Report'!U$200:U$299)+SUMIF('C Report'!$A$400:$A$499,'C Report Grouper'!$D73,'C Report'!U$400:U$499)),SUMIF('C Report'!$A$200:$A$299,'C Report Grouper'!$D73,'C Report'!U$200:U$299))</f>
        <v>0</v>
      </c>
      <c r="X73" s="93">
        <f>IF($D$4="MAP+ADM Waivers",(SUMIF('C Report'!$A$200:$A$299,'C Report Grouper'!$D73,'C Report'!V$200:V$299)+SUMIF('C Report'!$A$400:$A$499,'C Report Grouper'!$D73,'C Report'!V$400:V$499)),SUMIF('C Report'!$A$200:$A$299,'C Report Grouper'!$D73,'C Report'!V$200:V$299))</f>
        <v>0</v>
      </c>
      <c r="Y73" s="92">
        <f>IF($D$4="MAP+ADM Waivers",(SUMIF('C Report'!$A$200:$A$299,'C Report Grouper'!$D73,'C Report'!W$200:W$299)+SUMIF('C Report'!$A$400:$A$499,'C Report Grouper'!$D73,'C Report'!W$400:W$499)),SUMIF('C Report'!$A$200:$A$299,'C Report Grouper'!$D73,'C Report'!W$200:W$299))</f>
        <v>0</v>
      </c>
      <c r="Z73" s="92">
        <f>IF($D$4="MAP+ADM Waivers",(SUMIF('C Report'!$A$200:$A$299,'C Report Grouper'!$D73,'C Report'!X$200:X$299)+SUMIF('C Report'!$A$400:$A$499,'C Report Grouper'!$D73,'C Report'!X$400:X$499)),SUMIF('C Report'!$A$200:$A$299,'C Report Grouper'!$D73,'C Report'!X$200:X$299))</f>
        <v>0</v>
      </c>
      <c r="AA73" s="92">
        <f>IF($D$4="MAP+ADM Waivers",(SUMIF('C Report'!$A$200:$A$299,'C Report Grouper'!$D73,'C Report'!Y$200:Y$299)+SUMIF('C Report'!$A$400:$A$499,'C Report Grouper'!$D73,'C Report'!Y$400:Y$499)),SUMIF('C Report'!$A$200:$A$299,'C Report Grouper'!$D73,'C Report'!Y$200:Y$299))</f>
        <v>0</v>
      </c>
      <c r="AB73" s="92">
        <f>IF($D$4="MAP+ADM Waivers",(SUMIF('C Report'!$A$200:$A$299,'C Report Grouper'!$D73,'C Report'!Z$200:Z$299)+SUMIF('C Report'!$A$400:$A$499,'C Report Grouper'!$D73,'C Report'!Z$400:Z$499)),SUMIF('C Report'!$A$200:$A$299,'C Report Grouper'!$D73,'C Report'!Z$200:Z$299))</f>
        <v>0</v>
      </c>
      <c r="AC73" s="92">
        <f>IF($D$4="MAP+ADM Waivers",(SUMIF('C Report'!$A$200:$A$299,'C Report Grouper'!$D73,'C Report'!AA$200:AA$299)+SUMIF('C Report'!$A$400:$A$499,'C Report Grouper'!$D73,'C Report'!AA$400:AA$499)),SUMIF('C Report'!$A$200:$A$299,'C Report Grouper'!$D73,'C Report'!AA$200:AA$299))</f>
        <v>0</v>
      </c>
      <c r="AD73" s="92">
        <f>IF($D$4="MAP+ADM Waivers",(SUMIF('C Report'!$A$200:$A$299,'C Report Grouper'!$D73,'C Report'!AB$200:AB$299)+SUMIF('C Report'!$A$400:$A$499,'C Report Grouper'!$D73,'C Report'!AB$400:AB$499)),SUMIF('C Report'!$A$200:$A$299,'C Report Grouper'!$D73,'C Report'!AB$200:AB$299))</f>
        <v>0</v>
      </c>
      <c r="AE73" s="92">
        <f>IF($D$4="MAP+ADM Waivers",(SUMIF('C Report'!$A$200:$A$299,'C Report Grouper'!$D73,'C Report'!AC$200:AC$299)+SUMIF('C Report'!$A$400:$A$499,'C Report Grouper'!$D73,'C Report'!AC$400:AC$499)),SUMIF('C Report'!$A$200:$A$299,'C Report Grouper'!$D73,'C Report'!AC$200:AC$299))</f>
        <v>0</v>
      </c>
      <c r="AF73" s="92">
        <f>IF($D$4="MAP+ADM Waivers",(SUMIF('C Report'!$A$200:$A$299,'C Report Grouper'!$D73,'C Report'!AD$200:AD$299)+SUMIF('C Report'!$A$400:$A$499,'C Report Grouper'!$D73,'C Report'!AD$400:AD$499)),SUMIF('C Report'!$A$200:$A$299,'C Report Grouper'!$D73,'C Report'!AD$200:AD$299))</f>
        <v>0</v>
      </c>
      <c r="AG73" s="92">
        <f>IF($D$4="MAP+ADM Waivers",(SUMIF('C Report'!$A$200:$A$299,'C Report Grouper'!$D73,'C Report'!AE$200:AE$299)+SUMIF('C Report'!$A$400:$A$499,'C Report Grouper'!$D73,'C Report'!AE$400:AE$499)),SUMIF('C Report'!$A$200:$A$299,'C Report Grouper'!$D73,'C Report'!AE$200:AE$299))</f>
        <v>0</v>
      </c>
      <c r="AH73" s="93">
        <f>IF($D$4="MAP+ADM Waivers",(SUMIF('C Report'!$A$200:$A$299,'C Report Grouper'!$D73,'C Report'!AF$200:AF$299)+SUMIF('C Report'!$A$400:$A$499,'C Report Grouper'!$D73,'C Report'!AF$400:AF$499)),SUMIF('C Report'!$A$200:$A$299,'C Report Grouper'!$D73,'C Report'!AF$200:AF$299))</f>
        <v>0</v>
      </c>
    </row>
    <row r="74" spans="2:34" hidden="1" x14ac:dyDescent="0.2">
      <c r="B74" s="21" t="str">
        <f>IFERROR(VLOOKUP(C74,'MEG Def'!$A$38:$B$43,2),"")</f>
        <v>Indian Health Service or tribal health facility expenditures</v>
      </c>
      <c r="C74" s="49">
        <v>3</v>
      </c>
      <c r="D74" s="263" t="s">
        <v>250</v>
      </c>
      <c r="E74" s="91">
        <f>IF($D$4="MAP+ADM Waivers",(SUMIF('C Report'!$A$200:$A$299,'C Report Grouper'!$D74,'C Report'!C$200:C$299)+SUMIF('C Report'!$A$400:$A$499,'C Report Grouper'!$D74,'C Report'!C$400:C$499)),SUMIF('C Report'!$A$200:$A$299,'C Report Grouper'!$D74,'C Report'!C$200:C$299))</f>
        <v>0</v>
      </c>
      <c r="F74" s="422">
        <f>IF($D$4="MAP+ADM Waivers",(SUMIF('C Report'!$A$200:$A$299,'C Report Grouper'!$D74,'C Report'!D$200:D$299)+SUMIF('C Report'!$A$400:$A$499,'C Report Grouper'!$D74,'C Report'!D$400:D$499)),SUMIF('C Report'!$A$200:$A$299,'C Report Grouper'!$D74,'C Report'!D$200:D$299))</f>
        <v>0</v>
      </c>
      <c r="G74" s="422">
        <f>IF($D$4="MAP+ADM Waivers",(SUMIF('C Report'!$A$200:$A$299,'C Report Grouper'!$D74,'C Report'!E$200:E$299)+SUMIF('C Report'!$A$400:$A$499,'C Report Grouper'!$D74,'C Report'!E$400:E$499)),SUMIF('C Report'!$A$200:$A$299,'C Report Grouper'!$D74,'C Report'!E$200:E$299))</f>
        <v>0</v>
      </c>
      <c r="H74" s="422">
        <f>IF($D$4="MAP+ADM Waivers",(SUMIF('C Report'!$A$200:$A$299,'C Report Grouper'!$D74,'C Report'!F$200:F$299)+SUMIF('C Report'!$A$400:$A$499,'C Report Grouper'!$D74,'C Report'!F$400:F$499)),SUMIF('C Report'!$A$200:$A$299,'C Report Grouper'!$D74,'C Report'!F$200:F$299))</f>
        <v>0</v>
      </c>
      <c r="I74" s="422">
        <f>IF($D$4="MAP+ADM Waivers",(SUMIF('C Report'!$A$200:$A$299,'C Report Grouper'!$D74,'C Report'!G$200:G$299)+SUMIF('C Report'!$A$400:$A$499,'C Report Grouper'!$D74,'C Report'!G$400:G$499)),SUMIF('C Report'!$A$200:$A$299,'C Report Grouper'!$D74,'C Report'!G$200:G$299))</f>
        <v>0</v>
      </c>
      <c r="J74" s="422">
        <f>IF($D$4="MAP+ADM Waivers",(SUMIF('C Report'!$A$200:$A$299,'C Report Grouper'!$D74,'C Report'!H$200:H$299)+SUMIF('C Report'!$A$400:$A$499,'C Report Grouper'!$D74,'C Report'!H$400:H$499)),SUMIF('C Report'!$A$200:$A$299,'C Report Grouper'!$D74,'C Report'!H$200:H$299))</f>
        <v>0</v>
      </c>
      <c r="K74" s="422">
        <f>IF($D$4="MAP+ADM Waivers",(SUMIF('C Report'!$A$200:$A$299,'C Report Grouper'!$D74,'C Report'!I$200:I$299)+SUMIF('C Report'!$A$400:$A$499,'C Report Grouper'!$D74,'C Report'!I$400:I$499)),SUMIF('C Report'!$A$200:$A$299,'C Report Grouper'!$D74,'C Report'!I$200:I$299))</f>
        <v>0</v>
      </c>
      <c r="L74" s="422">
        <f>IF($D$4="MAP+ADM Waivers",(SUMIF('C Report'!$A$200:$A$299,'C Report Grouper'!$D74,'C Report'!J$200:J$299)+SUMIF('C Report'!$A$400:$A$499,'C Report Grouper'!$D74,'C Report'!J$400:J$499)),SUMIF('C Report'!$A$200:$A$299,'C Report Grouper'!$D74,'C Report'!J$200:J$299))</f>
        <v>0</v>
      </c>
      <c r="M74" s="422">
        <f>IF($D$4="MAP+ADM Waivers",(SUMIF('C Report'!$A$200:$A$299,'C Report Grouper'!$D74,'C Report'!K$200:K$299)+SUMIF('C Report'!$A$400:$A$499,'C Report Grouper'!$D74,'C Report'!K$400:K$499)),SUMIF('C Report'!$A$200:$A$299,'C Report Grouper'!$D74,'C Report'!K$200:K$299))</f>
        <v>0</v>
      </c>
      <c r="N74" s="422">
        <f>IF($D$4="MAP+ADM Waivers",(SUMIF('C Report'!$A$200:$A$299,'C Report Grouper'!$D74,'C Report'!L$200:L$299)+SUMIF('C Report'!$A$400:$A$499,'C Report Grouper'!$D74,'C Report'!L$400:L$499)),SUMIF('C Report'!$A$200:$A$299,'C Report Grouper'!$D74,'C Report'!L$200:L$299))</f>
        <v>0</v>
      </c>
      <c r="O74" s="422">
        <f>IF($D$4="MAP+ADM Waivers",(SUMIF('C Report'!$A$200:$A$299,'C Report Grouper'!$D74,'C Report'!M$200:M$299)+SUMIF('C Report'!$A$400:$A$499,'C Report Grouper'!$D74,'C Report'!M$400:M$499)),SUMIF('C Report'!$A$200:$A$299,'C Report Grouper'!$D74,'C Report'!M$200:M$299))</f>
        <v>0</v>
      </c>
      <c r="P74" s="422">
        <f>IF($D$4="MAP+ADM Waivers",(SUMIF('C Report'!$A$200:$A$299,'C Report Grouper'!$D74,'C Report'!N$200:N$299)+SUMIF('C Report'!$A$400:$A$499,'C Report Grouper'!$D74,'C Report'!N$400:N$499)),SUMIF('C Report'!$A$200:$A$299,'C Report Grouper'!$D74,'C Report'!N$200:N$299))</f>
        <v>0</v>
      </c>
      <c r="Q74" s="422">
        <f>IF($D$4="MAP+ADM Waivers",(SUMIF('C Report'!$A$200:$A$299,'C Report Grouper'!$D74,'C Report'!O$200:O$299)+SUMIF('C Report'!$A$400:$A$499,'C Report Grouper'!$D74,'C Report'!O$400:O$499)),SUMIF('C Report'!$A$200:$A$299,'C Report Grouper'!$D74,'C Report'!O$200:O$299))</f>
        <v>0</v>
      </c>
      <c r="R74" s="422">
        <f>IF($D$4="MAP+ADM Waivers",(SUMIF('C Report'!$A$200:$A$299,'C Report Grouper'!$D74,'C Report'!P$200:P$299)+SUMIF('C Report'!$A$400:$A$499,'C Report Grouper'!$D74,'C Report'!P$400:P$499)),SUMIF('C Report'!$A$200:$A$299,'C Report Grouper'!$D74,'C Report'!P$200:P$299))</f>
        <v>0</v>
      </c>
      <c r="S74" s="422">
        <f>IF($D$4="MAP+ADM Waivers",(SUMIF('C Report'!$A$200:$A$299,'C Report Grouper'!$D74,'C Report'!Q$200:Q$299)+SUMIF('C Report'!$A$400:$A$499,'C Report Grouper'!$D74,'C Report'!Q$400:Q$499)),SUMIF('C Report'!$A$200:$A$299,'C Report Grouper'!$D74,'C Report'!Q$200:Q$299))</f>
        <v>0</v>
      </c>
      <c r="T74" s="422">
        <f>IF($D$4="MAP+ADM Waivers",(SUMIF('C Report'!$A$200:$A$299,'C Report Grouper'!$D74,'C Report'!R$200:R$299)+SUMIF('C Report'!$A$400:$A$499,'C Report Grouper'!$D74,'C Report'!R$400:R$499)),SUMIF('C Report'!$A$200:$A$299,'C Report Grouper'!$D74,'C Report'!R$200:R$299))</f>
        <v>0</v>
      </c>
      <c r="U74" s="422">
        <f>IF($D$4="MAP+ADM Waivers",(SUMIF('C Report'!$A$200:$A$299,'C Report Grouper'!$D74,'C Report'!S$200:S$299)+SUMIF('C Report'!$A$400:$A$499,'C Report Grouper'!$D74,'C Report'!S$400:S$499)),SUMIF('C Report'!$A$200:$A$299,'C Report Grouper'!$D74,'C Report'!S$200:S$299))</f>
        <v>0</v>
      </c>
      <c r="V74" s="422">
        <f>IF($D$4="MAP+ADM Waivers",(SUMIF('C Report'!$A$200:$A$299,'C Report Grouper'!$D74,'C Report'!T$200:T$299)+SUMIF('C Report'!$A$400:$A$499,'C Report Grouper'!$D74,'C Report'!T$400:T$499)),SUMIF('C Report'!$A$200:$A$299,'C Report Grouper'!$D74,'C Report'!T$200:T$299))</f>
        <v>0</v>
      </c>
      <c r="W74" s="422">
        <f>IF($D$4="MAP+ADM Waivers",(SUMIF('C Report'!$A$200:$A$299,'C Report Grouper'!$D74,'C Report'!U$200:U$299)+SUMIF('C Report'!$A$400:$A$499,'C Report Grouper'!$D74,'C Report'!U$400:U$499)),SUMIF('C Report'!$A$200:$A$299,'C Report Grouper'!$D74,'C Report'!U$200:U$299))</f>
        <v>0</v>
      </c>
      <c r="X74" s="93">
        <f>IF($D$4="MAP+ADM Waivers",(SUMIF('C Report'!$A$200:$A$299,'C Report Grouper'!$D74,'C Report'!V$200:V$299)+SUMIF('C Report'!$A$400:$A$499,'C Report Grouper'!$D74,'C Report'!V$400:V$499)),SUMIF('C Report'!$A$200:$A$299,'C Report Grouper'!$D74,'C Report'!V$200:V$299))</f>
        <v>0</v>
      </c>
      <c r="Y74" s="92">
        <f>IF($D$4="MAP+ADM Waivers",(SUMIF('C Report'!$A$200:$A$299,'C Report Grouper'!$D74,'C Report'!W$200:W$299)+SUMIF('C Report'!$A$400:$A$499,'C Report Grouper'!$D74,'C Report'!W$400:W$499)),SUMIF('C Report'!$A$200:$A$299,'C Report Grouper'!$D74,'C Report'!W$200:W$299))</f>
        <v>0</v>
      </c>
      <c r="Z74" s="92">
        <f>IF($D$4="MAP+ADM Waivers",(SUMIF('C Report'!$A$200:$A$299,'C Report Grouper'!$D74,'C Report'!X$200:X$299)+SUMIF('C Report'!$A$400:$A$499,'C Report Grouper'!$D74,'C Report'!X$400:X$499)),SUMIF('C Report'!$A$200:$A$299,'C Report Grouper'!$D74,'C Report'!X$200:X$299))</f>
        <v>0</v>
      </c>
      <c r="AA74" s="92">
        <f>IF($D$4="MAP+ADM Waivers",(SUMIF('C Report'!$A$200:$A$299,'C Report Grouper'!$D74,'C Report'!Y$200:Y$299)+SUMIF('C Report'!$A$400:$A$499,'C Report Grouper'!$D74,'C Report'!Y$400:Y$499)),SUMIF('C Report'!$A$200:$A$299,'C Report Grouper'!$D74,'C Report'!Y$200:Y$299))</f>
        <v>0</v>
      </c>
      <c r="AB74" s="92">
        <f>IF($D$4="MAP+ADM Waivers",(SUMIF('C Report'!$A$200:$A$299,'C Report Grouper'!$D74,'C Report'!Z$200:Z$299)+SUMIF('C Report'!$A$400:$A$499,'C Report Grouper'!$D74,'C Report'!Z$400:Z$499)),SUMIF('C Report'!$A$200:$A$299,'C Report Grouper'!$D74,'C Report'!Z$200:Z$299))</f>
        <v>0</v>
      </c>
      <c r="AC74" s="92">
        <f>IF($D$4="MAP+ADM Waivers",(SUMIF('C Report'!$A$200:$A$299,'C Report Grouper'!$D74,'C Report'!AA$200:AA$299)+SUMIF('C Report'!$A$400:$A$499,'C Report Grouper'!$D74,'C Report'!AA$400:AA$499)),SUMIF('C Report'!$A$200:$A$299,'C Report Grouper'!$D74,'C Report'!AA$200:AA$299))</f>
        <v>0</v>
      </c>
      <c r="AD74" s="92">
        <f>IF($D$4="MAP+ADM Waivers",(SUMIF('C Report'!$A$200:$A$299,'C Report Grouper'!$D74,'C Report'!AB$200:AB$299)+SUMIF('C Report'!$A$400:$A$499,'C Report Grouper'!$D74,'C Report'!AB$400:AB$499)),SUMIF('C Report'!$A$200:$A$299,'C Report Grouper'!$D74,'C Report'!AB$200:AB$299))</f>
        <v>0</v>
      </c>
      <c r="AE74" s="92">
        <f>IF($D$4="MAP+ADM Waivers",(SUMIF('C Report'!$A$200:$A$299,'C Report Grouper'!$D74,'C Report'!AC$200:AC$299)+SUMIF('C Report'!$A$400:$A$499,'C Report Grouper'!$D74,'C Report'!AC$400:AC$499)),SUMIF('C Report'!$A$200:$A$299,'C Report Grouper'!$D74,'C Report'!AC$200:AC$299))</f>
        <v>0</v>
      </c>
      <c r="AF74" s="92">
        <f>IF($D$4="MAP+ADM Waivers",(SUMIF('C Report'!$A$200:$A$299,'C Report Grouper'!$D74,'C Report'!AD$200:AD$299)+SUMIF('C Report'!$A$400:$A$499,'C Report Grouper'!$D74,'C Report'!AD$400:AD$499)),SUMIF('C Report'!$A$200:$A$299,'C Report Grouper'!$D74,'C Report'!AD$200:AD$299))</f>
        <v>0</v>
      </c>
      <c r="AG74" s="92">
        <f>IF($D$4="MAP+ADM Waivers",(SUMIF('C Report'!$A$200:$A$299,'C Report Grouper'!$D74,'C Report'!AE$200:AE$299)+SUMIF('C Report'!$A$400:$A$499,'C Report Grouper'!$D74,'C Report'!AE$400:AE$499)),SUMIF('C Report'!$A$200:$A$299,'C Report Grouper'!$D74,'C Report'!AE$200:AE$299))</f>
        <v>0</v>
      </c>
      <c r="AH74" s="93">
        <f>IF($D$4="MAP+ADM Waivers",(SUMIF('C Report'!$A$200:$A$299,'C Report Grouper'!$D74,'C Report'!AF$200:AF$299)+SUMIF('C Report'!$A$400:$A$499,'C Report Grouper'!$D74,'C Report'!AF$400:AF$499)),SUMIF('C Report'!$A$200:$A$299,'C Report Grouper'!$D74,'C Report'!AF$200:AF$299))</f>
        <v>0</v>
      </c>
    </row>
    <row r="75" spans="2:34" hidden="1" x14ac:dyDescent="0.2">
      <c r="B75" s="21" t="str">
        <f>IFERROR(VLOOKUP(C75,'MEG Def'!$A$38:$B$43,2),"")</f>
        <v>Hospital Transformation Performance Program</v>
      </c>
      <c r="C75" s="49">
        <v>4</v>
      </c>
      <c r="D75" s="263" t="s">
        <v>229</v>
      </c>
      <c r="E75" s="91">
        <f>IF($D$4="MAP+ADM Waivers",(SUMIF('C Report'!$A$200:$A$299,'C Report Grouper'!$D75,'C Report'!C$200:C$299)+SUMIF('C Report'!$A$400:$A$499,'C Report Grouper'!$D75,'C Report'!C$400:C$499)),SUMIF('C Report'!$A$200:$A$299,'C Report Grouper'!$D75,'C Report'!C$200:C$299))</f>
        <v>0</v>
      </c>
      <c r="F75" s="422">
        <f>IF($D$4="MAP+ADM Waivers",(SUMIF('C Report'!$A$200:$A$299,'C Report Grouper'!$D75,'C Report'!D$200:D$299)+SUMIF('C Report'!$A$400:$A$499,'C Report Grouper'!$D75,'C Report'!D$400:D$499)),SUMIF('C Report'!$A$200:$A$299,'C Report Grouper'!$D75,'C Report'!D$200:D$299))</f>
        <v>0</v>
      </c>
      <c r="G75" s="422">
        <f>IF($D$4="MAP+ADM Waivers",(SUMIF('C Report'!$A$200:$A$299,'C Report Grouper'!$D75,'C Report'!E$200:E$299)+SUMIF('C Report'!$A$400:$A$499,'C Report Grouper'!$D75,'C Report'!E$400:E$499)),SUMIF('C Report'!$A$200:$A$299,'C Report Grouper'!$D75,'C Report'!E$200:E$299))</f>
        <v>0</v>
      </c>
      <c r="H75" s="422">
        <f>IF($D$4="MAP+ADM Waivers",(SUMIF('C Report'!$A$200:$A$299,'C Report Grouper'!$D75,'C Report'!F$200:F$299)+SUMIF('C Report'!$A$400:$A$499,'C Report Grouper'!$D75,'C Report'!F$400:F$499)),SUMIF('C Report'!$A$200:$A$299,'C Report Grouper'!$D75,'C Report'!F$200:F$299))</f>
        <v>0</v>
      </c>
      <c r="I75" s="422">
        <f>IF($D$4="MAP+ADM Waivers",(SUMIF('C Report'!$A$200:$A$299,'C Report Grouper'!$D75,'C Report'!G$200:G$299)+SUMIF('C Report'!$A$400:$A$499,'C Report Grouper'!$D75,'C Report'!G$400:G$499)),SUMIF('C Report'!$A$200:$A$299,'C Report Grouper'!$D75,'C Report'!G$200:G$299))</f>
        <v>0</v>
      </c>
      <c r="J75" s="422">
        <f>IF($D$4="MAP+ADM Waivers",(SUMIF('C Report'!$A$200:$A$299,'C Report Grouper'!$D75,'C Report'!H$200:H$299)+SUMIF('C Report'!$A$400:$A$499,'C Report Grouper'!$D75,'C Report'!H$400:H$499)),SUMIF('C Report'!$A$200:$A$299,'C Report Grouper'!$D75,'C Report'!H$200:H$299))</f>
        <v>0</v>
      </c>
      <c r="K75" s="422">
        <f>IF($D$4="MAP+ADM Waivers",(SUMIF('C Report'!$A$200:$A$299,'C Report Grouper'!$D75,'C Report'!I$200:I$299)+SUMIF('C Report'!$A$400:$A$499,'C Report Grouper'!$D75,'C Report'!I$400:I$499)),SUMIF('C Report'!$A$200:$A$299,'C Report Grouper'!$D75,'C Report'!I$200:I$299))</f>
        <v>0</v>
      </c>
      <c r="L75" s="422">
        <f>IF($D$4="MAP+ADM Waivers",(SUMIF('C Report'!$A$200:$A$299,'C Report Grouper'!$D75,'C Report'!J$200:J$299)+SUMIF('C Report'!$A$400:$A$499,'C Report Grouper'!$D75,'C Report'!J$400:J$499)),SUMIF('C Report'!$A$200:$A$299,'C Report Grouper'!$D75,'C Report'!J$200:J$299))</f>
        <v>0</v>
      </c>
      <c r="M75" s="422">
        <f>IF($D$4="MAP+ADM Waivers",(SUMIF('C Report'!$A$200:$A$299,'C Report Grouper'!$D75,'C Report'!K$200:K$299)+SUMIF('C Report'!$A$400:$A$499,'C Report Grouper'!$D75,'C Report'!K$400:K$499)),SUMIF('C Report'!$A$200:$A$299,'C Report Grouper'!$D75,'C Report'!K$200:K$299))</f>
        <v>0</v>
      </c>
      <c r="N75" s="422">
        <f>IF($D$4="MAP+ADM Waivers",(SUMIF('C Report'!$A$200:$A$299,'C Report Grouper'!$D75,'C Report'!L$200:L$299)+SUMIF('C Report'!$A$400:$A$499,'C Report Grouper'!$D75,'C Report'!L$400:L$499)),SUMIF('C Report'!$A$200:$A$299,'C Report Grouper'!$D75,'C Report'!L$200:L$299))</f>
        <v>0</v>
      </c>
      <c r="O75" s="422">
        <f>IF($D$4="MAP+ADM Waivers",(SUMIF('C Report'!$A$200:$A$299,'C Report Grouper'!$D75,'C Report'!M$200:M$299)+SUMIF('C Report'!$A$400:$A$499,'C Report Grouper'!$D75,'C Report'!M$400:M$499)),SUMIF('C Report'!$A$200:$A$299,'C Report Grouper'!$D75,'C Report'!M$200:M$299))</f>
        <v>0</v>
      </c>
      <c r="P75" s="422">
        <f>IF($D$4="MAP+ADM Waivers",(SUMIF('C Report'!$A$200:$A$299,'C Report Grouper'!$D75,'C Report'!N$200:N$299)+SUMIF('C Report'!$A$400:$A$499,'C Report Grouper'!$D75,'C Report'!N$400:N$499)),SUMIF('C Report'!$A$200:$A$299,'C Report Grouper'!$D75,'C Report'!N$200:N$299))</f>
        <v>0</v>
      </c>
      <c r="Q75" s="422">
        <f>IF($D$4="MAP+ADM Waivers",(SUMIF('C Report'!$A$200:$A$299,'C Report Grouper'!$D75,'C Report'!O$200:O$299)+SUMIF('C Report'!$A$400:$A$499,'C Report Grouper'!$D75,'C Report'!O$400:O$499)),SUMIF('C Report'!$A$200:$A$299,'C Report Grouper'!$D75,'C Report'!O$200:O$299))</f>
        <v>0</v>
      </c>
      <c r="R75" s="422">
        <f>IF($D$4="MAP+ADM Waivers",(SUMIF('C Report'!$A$200:$A$299,'C Report Grouper'!$D75,'C Report'!P$200:P$299)+SUMIF('C Report'!$A$400:$A$499,'C Report Grouper'!$D75,'C Report'!P$400:P$499)),SUMIF('C Report'!$A$200:$A$299,'C Report Grouper'!$D75,'C Report'!P$200:P$299))</f>
        <v>0</v>
      </c>
      <c r="S75" s="422">
        <f>IF($D$4="MAP+ADM Waivers",(SUMIF('C Report'!$A$200:$A$299,'C Report Grouper'!$D75,'C Report'!Q$200:Q$299)+SUMIF('C Report'!$A$400:$A$499,'C Report Grouper'!$D75,'C Report'!Q$400:Q$499)),SUMIF('C Report'!$A$200:$A$299,'C Report Grouper'!$D75,'C Report'!Q$200:Q$299))</f>
        <v>56399881</v>
      </c>
      <c r="T75" s="422">
        <f>IF($D$4="MAP+ADM Waivers",(SUMIF('C Report'!$A$200:$A$299,'C Report Grouper'!$D75,'C Report'!R$200:R$299)+SUMIF('C Report'!$A$400:$A$499,'C Report Grouper'!$D75,'C Report'!R$400:R$499)),SUMIF('C Report'!$A$200:$A$299,'C Report Grouper'!$D75,'C Report'!R$200:R$299))</f>
        <v>57104670</v>
      </c>
      <c r="U75" s="422">
        <f>IF($D$4="MAP+ADM Waivers",(SUMIF('C Report'!$A$200:$A$299,'C Report Grouper'!$D75,'C Report'!S$200:S$299)+SUMIF('C Report'!$A$400:$A$499,'C Report Grouper'!$D75,'C Report'!S$400:S$499)),SUMIF('C Report'!$A$200:$A$299,'C Report Grouper'!$D75,'C Report'!S$200:S$299))</f>
        <v>0</v>
      </c>
      <c r="V75" s="422">
        <f>IF($D$4="MAP+ADM Waivers",(SUMIF('C Report'!$A$200:$A$299,'C Report Grouper'!$D75,'C Report'!T$200:T$299)+SUMIF('C Report'!$A$400:$A$499,'C Report Grouper'!$D75,'C Report'!T$400:T$499)),SUMIF('C Report'!$A$200:$A$299,'C Report Grouper'!$D75,'C Report'!T$200:T$299))</f>
        <v>0</v>
      </c>
      <c r="W75" s="422">
        <f>IF($D$4="MAP+ADM Waivers",(SUMIF('C Report'!$A$200:$A$299,'C Report Grouper'!$D75,'C Report'!U$200:U$299)+SUMIF('C Report'!$A$400:$A$499,'C Report Grouper'!$D75,'C Report'!U$400:U$499)),SUMIF('C Report'!$A$200:$A$299,'C Report Grouper'!$D75,'C Report'!U$200:U$299))</f>
        <v>0</v>
      </c>
      <c r="X75" s="93">
        <f>IF($D$4="MAP+ADM Waivers",(SUMIF('C Report'!$A$200:$A$299,'C Report Grouper'!$D75,'C Report'!V$200:V$299)+SUMIF('C Report'!$A$400:$A$499,'C Report Grouper'!$D75,'C Report'!V$400:V$499)),SUMIF('C Report'!$A$200:$A$299,'C Report Grouper'!$D75,'C Report'!V$200:V$299))</f>
        <v>0</v>
      </c>
      <c r="Y75" s="92">
        <f>IF($D$4="MAP+ADM Waivers",(SUMIF('C Report'!$A$200:$A$299,'C Report Grouper'!$D75,'C Report'!W$200:W$299)+SUMIF('C Report'!$A$400:$A$499,'C Report Grouper'!$D75,'C Report'!W$400:W$499)),SUMIF('C Report'!$A$200:$A$299,'C Report Grouper'!$D75,'C Report'!W$200:W$299))</f>
        <v>0</v>
      </c>
      <c r="Z75" s="92">
        <f>IF($D$4="MAP+ADM Waivers",(SUMIF('C Report'!$A$200:$A$299,'C Report Grouper'!$D75,'C Report'!X$200:X$299)+SUMIF('C Report'!$A$400:$A$499,'C Report Grouper'!$D75,'C Report'!X$400:X$499)),SUMIF('C Report'!$A$200:$A$299,'C Report Grouper'!$D75,'C Report'!X$200:X$299))</f>
        <v>0</v>
      </c>
      <c r="AA75" s="92">
        <f>IF($D$4="MAP+ADM Waivers",(SUMIF('C Report'!$A$200:$A$299,'C Report Grouper'!$D75,'C Report'!Y$200:Y$299)+SUMIF('C Report'!$A$400:$A$499,'C Report Grouper'!$D75,'C Report'!Y$400:Y$499)),SUMIF('C Report'!$A$200:$A$299,'C Report Grouper'!$D75,'C Report'!Y$200:Y$299))</f>
        <v>0</v>
      </c>
      <c r="AB75" s="92">
        <f>IF($D$4="MAP+ADM Waivers",(SUMIF('C Report'!$A$200:$A$299,'C Report Grouper'!$D75,'C Report'!Z$200:Z$299)+SUMIF('C Report'!$A$400:$A$499,'C Report Grouper'!$D75,'C Report'!Z$400:Z$499)),SUMIF('C Report'!$A$200:$A$299,'C Report Grouper'!$D75,'C Report'!Z$200:Z$299))</f>
        <v>0</v>
      </c>
      <c r="AC75" s="92">
        <f>IF($D$4="MAP+ADM Waivers",(SUMIF('C Report'!$A$200:$A$299,'C Report Grouper'!$D75,'C Report'!AA$200:AA$299)+SUMIF('C Report'!$A$400:$A$499,'C Report Grouper'!$D75,'C Report'!AA$400:AA$499)),SUMIF('C Report'!$A$200:$A$299,'C Report Grouper'!$D75,'C Report'!AA$200:AA$299))</f>
        <v>0</v>
      </c>
      <c r="AD75" s="92">
        <f>IF($D$4="MAP+ADM Waivers",(SUMIF('C Report'!$A$200:$A$299,'C Report Grouper'!$D75,'C Report'!AB$200:AB$299)+SUMIF('C Report'!$A$400:$A$499,'C Report Grouper'!$D75,'C Report'!AB$400:AB$499)),SUMIF('C Report'!$A$200:$A$299,'C Report Grouper'!$D75,'C Report'!AB$200:AB$299))</f>
        <v>0</v>
      </c>
      <c r="AE75" s="92">
        <f>IF($D$4="MAP+ADM Waivers",(SUMIF('C Report'!$A$200:$A$299,'C Report Grouper'!$D75,'C Report'!AC$200:AC$299)+SUMIF('C Report'!$A$400:$A$499,'C Report Grouper'!$D75,'C Report'!AC$400:AC$499)),SUMIF('C Report'!$A$200:$A$299,'C Report Grouper'!$D75,'C Report'!AC$200:AC$299))</f>
        <v>0</v>
      </c>
      <c r="AF75" s="92">
        <f>IF($D$4="MAP+ADM Waivers",(SUMIF('C Report'!$A$200:$A$299,'C Report Grouper'!$D75,'C Report'!AD$200:AD$299)+SUMIF('C Report'!$A$400:$A$499,'C Report Grouper'!$D75,'C Report'!AD$400:AD$499)),SUMIF('C Report'!$A$200:$A$299,'C Report Grouper'!$D75,'C Report'!AD$200:AD$299))</f>
        <v>0</v>
      </c>
      <c r="AG75" s="92">
        <f>IF($D$4="MAP+ADM Waivers",(SUMIF('C Report'!$A$200:$A$299,'C Report Grouper'!$D75,'C Report'!AE$200:AE$299)+SUMIF('C Report'!$A$400:$A$499,'C Report Grouper'!$D75,'C Report'!AE$400:AE$499)),SUMIF('C Report'!$A$200:$A$299,'C Report Grouper'!$D75,'C Report'!AE$200:AE$299))</f>
        <v>0</v>
      </c>
      <c r="AH75" s="93">
        <f>IF($D$4="MAP+ADM Waivers",(SUMIF('C Report'!$A$200:$A$299,'C Report Grouper'!$D75,'C Report'!AF$200:AF$299)+SUMIF('C Report'!$A$400:$A$499,'C Report Grouper'!$D75,'C Report'!AF$400:AF$499)),SUMIF('C Report'!$A$200:$A$299,'C Report Grouper'!$D75,'C Report'!AF$200:AF$299))</f>
        <v>0</v>
      </c>
    </row>
    <row r="76" spans="2:34" hidden="1" x14ac:dyDescent="0.2">
      <c r="B76" s="21" t="str">
        <f>IFERROR(VLOOKUP(C76,'MEG Def'!$A$38:$B$43,2),"")</f>
        <v/>
      </c>
      <c r="C76" s="49"/>
      <c r="D76" s="263"/>
      <c r="E76" s="91">
        <f>IF($D$4="MAP+ADM Waivers",(SUMIF('C Report'!$A$200:$A$299,'C Report Grouper'!$D76,'C Report'!C$200:C$299)+SUMIF('C Report'!$A$400:$A$499,'C Report Grouper'!$D76,'C Report'!C$400:C$499)),SUMIF('C Report'!$A$200:$A$299,'C Report Grouper'!$D76,'C Report'!C$200:C$299))</f>
        <v>0</v>
      </c>
      <c r="F76" s="422">
        <f>IF($D$4="MAP+ADM Waivers",(SUMIF('C Report'!$A$200:$A$299,'C Report Grouper'!$D76,'C Report'!D$200:D$299)+SUMIF('C Report'!$A$400:$A$499,'C Report Grouper'!$D76,'C Report'!D$400:D$499)),SUMIF('C Report'!$A$200:$A$299,'C Report Grouper'!$D76,'C Report'!D$200:D$299))</f>
        <v>0</v>
      </c>
      <c r="G76" s="422">
        <f>IF($D$4="MAP+ADM Waivers",(SUMIF('C Report'!$A$200:$A$299,'C Report Grouper'!$D76,'C Report'!E$200:E$299)+SUMIF('C Report'!$A$400:$A$499,'C Report Grouper'!$D76,'C Report'!E$400:E$499)),SUMIF('C Report'!$A$200:$A$299,'C Report Grouper'!$D76,'C Report'!E$200:E$299))</f>
        <v>0</v>
      </c>
      <c r="H76" s="422">
        <f>IF($D$4="MAP+ADM Waivers",(SUMIF('C Report'!$A$200:$A$299,'C Report Grouper'!$D76,'C Report'!F$200:F$299)+SUMIF('C Report'!$A$400:$A$499,'C Report Grouper'!$D76,'C Report'!F$400:F$499)),SUMIF('C Report'!$A$200:$A$299,'C Report Grouper'!$D76,'C Report'!F$200:F$299))</f>
        <v>0</v>
      </c>
      <c r="I76" s="422">
        <f>IF($D$4="MAP+ADM Waivers",(SUMIF('C Report'!$A$200:$A$299,'C Report Grouper'!$D76,'C Report'!G$200:G$299)+SUMIF('C Report'!$A$400:$A$499,'C Report Grouper'!$D76,'C Report'!G$400:G$499)),SUMIF('C Report'!$A$200:$A$299,'C Report Grouper'!$D76,'C Report'!G$200:G$299))</f>
        <v>0</v>
      </c>
      <c r="J76" s="422">
        <f>IF($D$4="MAP+ADM Waivers",(SUMIF('C Report'!$A$200:$A$299,'C Report Grouper'!$D76,'C Report'!H$200:H$299)+SUMIF('C Report'!$A$400:$A$499,'C Report Grouper'!$D76,'C Report'!H$400:H$499)),SUMIF('C Report'!$A$200:$A$299,'C Report Grouper'!$D76,'C Report'!H$200:H$299))</f>
        <v>0</v>
      </c>
      <c r="K76" s="422">
        <f>IF($D$4="MAP+ADM Waivers",(SUMIF('C Report'!$A$200:$A$299,'C Report Grouper'!$D76,'C Report'!I$200:I$299)+SUMIF('C Report'!$A$400:$A$499,'C Report Grouper'!$D76,'C Report'!I$400:I$499)),SUMIF('C Report'!$A$200:$A$299,'C Report Grouper'!$D76,'C Report'!I$200:I$299))</f>
        <v>0</v>
      </c>
      <c r="L76" s="422">
        <f>IF($D$4="MAP+ADM Waivers",(SUMIF('C Report'!$A$200:$A$299,'C Report Grouper'!$D76,'C Report'!J$200:J$299)+SUMIF('C Report'!$A$400:$A$499,'C Report Grouper'!$D76,'C Report'!J$400:J$499)),SUMIF('C Report'!$A$200:$A$299,'C Report Grouper'!$D76,'C Report'!J$200:J$299))</f>
        <v>0</v>
      </c>
      <c r="M76" s="422">
        <f>IF($D$4="MAP+ADM Waivers",(SUMIF('C Report'!$A$200:$A$299,'C Report Grouper'!$D76,'C Report'!K$200:K$299)+SUMIF('C Report'!$A$400:$A$499,'C Report Grouper'!$D76,'C Report'!K$400:K$499)),SUMIF('C Report'!$A$200:$A$299,'C Report Grouper'!$D76,'C Report'!K$200:K$299))</f>
        <v>0</v>
      </c>
      <c r="N76" s="422">
        <f>IF($D$4="MAP+ADM Waivers",(SUMIF('C Report'!$A$200:$A$299,'C Report Grouper'!$D76,'C Report'!L$200:L$299)+SUMIF('C Report'!$A$400:$A$499,'C Report Grouper'!$D76,'C Report'!L$400:L$499)),SUMIF('C Report'!$A$200:$A$299,'C Report Grouper'!$D76,'C Report'!L$200:L$299))</f>
        <v>0</v>
      </c>
      <c r="O76" s="422">
        <f>IF($D$4="MAP+ADM Waivers",(SUMIF('C Report'!$A$200:$A$299,'C Report Grouper'!$D76,'C Report'!M$200:M$299)+SUMIF('C Report'!$A$400:$A$499,'C Report Grouper'!$D76,'C Report'!M$400:M$499)),SUMIF('C Report'!$A$200:$A$299,'C Report Grouper'!$D76,'C Report'!M$200:M$299))</f>
        <v>0</v>
      </c>
      <c r="P76" s="422">
        <f>IF($D$4="MAP+ADM Waivers",(SUMIF('C Report'!$A$200:$A$299,'C Report Grouper'!$D76,'C Report'!N$200:N$299)+SUMIF('C Report'!$A$400:$A$499,'C Report Grouper'!$D76,'C Report'!N$400:N$499)),SUMIF('C Report'!$A$200:$A$299,'C Report Grouper'!$D76,'C Report'!N$200:N$299))</f>
        <v>0</v>
      </c>
      <c r="Q76" s="422">
        <f>IF($D$4="MAP+ADM Waivers",(SUMIF('C Report'!$A$200:$A$299,'C Report Grouper'!$D76,'C Report'!O$200:O$299)+SUMIF('C Report'!$A$400:$A$499,'C Report Grouper'!$D76,'C Report'!O$400:O$499)),SUMIF('C Report'!$A$200:$A$299,'C Report Grouper'!$D76,'C Report'!O$200:O$299))</f>
        <v>0</v>
      </c>
      <c r="R76" s="422">
        <f>IF($D$4="MAP+ADM Waivers",(SUMIF('C Report'!$A$200:$A$299,'C Report Grouper'!$D76,'C Report'!P$200:P$299)+SUMIF('C Report'!$A$400:$A$499,'C Report Grouper'!$D76,'C Report'!P$400:P$499)),SUMIF('C Report'!$A$200:$A$299,'C Report Grouper'!$D76,'C Report'!P$200:P$299))</f>
        <v>0</v>
      </c>
      <c r="S76" s="422">
        <f>IF($D$4="MAP+ADM Waivers",(SUMIF('C Report'!$A$200:$A$299,'C Report Grouper'!$D76,'C Report'!Q$200:Q$299)+SUMIF('C Report'!$A$400:$A$499,'C Report Grouper'!$D76,'C Report'!Q$400:Q$499)),SUMIF('C Report'!$A$200:$A$299,'C Report Grouper'!$D76,'C Report'!Q$200:Q$299))</f>
        <v>0</v>
      </c>
      <c r="T76" s="422">
        <f>IF($D$4="MAP+ADM Waivers",(SUMIF('C Report'!$A$200:$A$299,'C Report Grouper'!$D76,'C Report'!R$200:R$299)+SUMIF('C Report'!$A$400:$A$499,'C Report Grouper'!$D76,'C Report'!R$400:R$499)),SUMIF('C Report'!$A$200:$A$299,'C Report Grouper'!$D76,'C Report'!R$200:R$299))</f>
        <v>0</v>
      </c>
      <c r="U76" s="422">
        <f>IF($D$4="MAP+ADM Waivers",(SUMIF('C Report'!$A$200:$A$299,'C Report Grouper'!$D76,'C Report'!S$200:S$299)+SUMIF('C Report'!$A$400:$A$499,'C Report Grouper'!$D76,'C Report'!S$400:S$499)),SUMIF('C Report'!$A$200:$A$299,'C Report Grouper'!$D76,'C Report'!S$200:S$299))</f>
        <v>0</v>
      </c>
      <c r="V76" s="422">
        <f>IF($D$4="MAP+ADM Waivers",(SUMIF('C Report'!$A$200:$A$299,'C Report Grouper'!$D76,'C Report'!T$200:T$299)+SUMIF('C Report'!$A$400:$A$499,'C Report Grouper'!$D76,'C Report'!T$400:T$499)),SUMIF('C Report'!$A$200:$A$299,'C Report Grouper'!$D76,'C Report'!T$200:T$299))</f>
        <v>0</v>
      </c>
      <c r="W76" s="422">
        <f>IF($D$4="MAP+ADM Waivers",(SUMIF('C Report'!$A$200:$A$299,'C Report Grouper'!$D76,'C Report'!U$200:U$299)+SUMIF('C Report'!$A$400:$A$499,'C Report Grouper'!$D76,'C Report'!U$400:U$499)),SUMIF('C Report'!$A$200:$A$299,'C Report Grouper'!$D76,'C Report'!U$200:U$299))</f>
        <v>0</v>
      </c>
      <c r="X76" s="93">
        <f>IF($D$4="MAP+ADM Waivers",(SUMIF('C Report'!$A$200:$A$299,'C Report Grouper'!$D76,'C Report'!V$200:V$299)+SUMIF('C Report'!$A$400:$A$499,'C Report Grouper'!$D76,'C Report'!V$400:V$499)),SUMIF('C Report'!$A$200:$A$299,'C Report Grouper'!$D76,'C Report'!V$200:V$299))</f>
        <v>0</v>
      </c>
      <c r="Y76" s="92">
        <f>IF($D$4="MAP+ADM Waivers",(SUMIF('C Report'!$A$200:$A$299,'C Report Grouper'!$D76,'C Report'!W$200:W$299)+SUMIF('C Report'!$A$400:$A$499,'C Report Grouper'!$D76,'C Report'!W$400:W$499)),SUMIF('C Report'!$A$200:$A$299,'C Report Grouper'!$D76,'C Report'!W$200:W$299))</f>
        <v>0</v>
      </c>
      <c r="Z76" s="92">
        <f>IF($D$4="MAP+ADM Waivers",(SUMIF('C Report'!$A$200:$A$299,'C Report Grouper'!$D76,'C Report'!X$200:X$299)+SUMIF('C Report'!$A$400:$A$499,'C Report Grouper'!$D76,'C Report'!X$400:X$499)),SUMIF('C Report'!$A$200:$A$299,'C Report Grouper'!$D76,'C Report'!X$200:X$299))</f>
        <v>0</v>
      </c>
      <c r="AA76" s="92">
        <f>IF($D$4="MAP+ADM Waivers",(SUMIF('C Report'!$A$200:$A$299,'C Report Grouper'!$D76,'C Report'!Y$200:Y$299)+SUMIF('C Report'!$A$400:$A$499,'C Report Grouper'!$D76,'C Report'!Y$400:Y$499)),SUMIF('C Report'!$A$200:$A$299,'C Report Grouper'!$D76,'C Report'!Y$200:Y$299))</f>
        <v>0</v>
      </c>
      <c r="AB76" s="92">
        <f>IF($D$4="MAP+ADM Waivers",(SUMIF('C Report'!$A$200:$A$299,'C Report Grouper'!$D76,'C Report'!Z$200:Z$299)+SUMIF('C Report'!$A$400:$A$499,'C Report Grouper'!$D76,'C Report'!Z$400:Z$499)),SUMIF('C Report'!$A$200:$A$299,'C Report Grouper'!$D76,'C Report'!Z$200:Z$299))</f>
        <v>0</v>
      </c>
      <c r="AC76" s="92">
        <f>IF($D$4="MAP+ADM Waivers",(SUMIF('C Report'!$A$200:$A$299,'C Report Grouper'!$D76,'C Report'!AA$200:AA$299)+SUMIF('C Report'!$A$400:$A$499,'C Report Grouper'!$D76,'C Report'!AA$400:AA$499)),SUMIF('C Report'!$A$200:$A$299,'C Report Grouper'!$D76,'C Report'!AA$200:AA$299))</f>
        <v>0</v>
      </c>
      <c r="AD76" s="92">
        <f>IF($D$4="MAP+ADM Waivers",(SUMIF('C Report'!$A$200:$A$299,'C Report Grouper'!$D76,'C Report'!AB$200:AB$299)+SUMIF('C Report'!$A$400:$A$499,'C Report Grouper'!$D76,'C Report'!AB$400:AB$499)),SUMIF('C Report'!$A$200:$A$299,'C Report Grouper'!$D76,'C Report'!AB$200:AB$299))</f>
        <v>0</v>
      </c>
      <c r="AE76" s="92">
        <f>IF($D$4="MAP+ADM Waivers",(SUMIF('C Report'!$A$200:$A$299,'C Report Grouper'!$D76,'C Report'!AC$200:AC$299)+SUMIF('C Report'!$A$400:$A$499,'C Report Grouper'!$D76,'C Report'!AC$400:AC$499)),SUMIF('C Report'!$A$200:$A$299,'C Report Grouper'!$D76,'C Report'!AC$200:AC$299))</f>
        <v>0</v>
      </c>
      <c r="AF76" s="92">
        <f>IF($D$4="MAP+ADM Waivers",(SUMIF('C Report'!$A$200:$A$299,'C Report Grouper'!$D76,'C Report'!AD$200:AD$299)+SUMIF('C Report'!$A$400:$A$499,'C Report Grouper'!$D76,'C Report'!AD$400:AD$499)),SUMIF('C Report'!$A$200:$A$299,'C Report Grouper'!$D76,'C Report'!AD$200:AD$299))</f>
        <v>0</v>
      </c>
      <c r="AG76" s="92">
        <f>IF($D$4="MAP+ADM Waivers",(SUMIF('C Report'!$A$200:$A$299,'C Report Grouper'!$D76,'C Report'!AE$200:AE$299)+SUMIF('C Report'!$A$400:$A$499,'C Report Grouper'!$D76,'C Report'!AE$400:AE$499)),SUMIF('C Report'!$A$200:$A$299,'C Report Grouper'!$D76,'C Report'!AE$200:AE$299))</f>
        <v>0</v>
      </c>
      <c r="AH76" s="93">
        <f>IF($D$4="MAP+ADM Waivers",(SUMIF('C Report'!$A$200:$A$299,'C Report Grouper'!$D76,'C Report'!AF$200:AF$299)+SUMIF('C Report'!$A$400:$A$499,'C Report Grouper'!$D76,'C Report'!AF$400:AF$499)),SUMIF('C Report'!$A$200:$A$299,'C Report Grouper'!$D76,'C Report'!AF$200:AF$299))</f>
        <v>0</v>
      </c>
    </row>
    <row r="77" spans="2:34" hidden="1" x14ac:dyDescent="0.2">
      <c r="B77" s="32"/>
      <c r="C77" s="50"/>
      <c r="D77" s="263"/>
      <c r="E77" s="91">
        <f>IF($D$4="MAP+ADM Waivers",(SUMIF('C Report'!$A$200:$A$299,'C Report Grouper'!$D77,'C Report'!C$200:C$299)+SUMIF('C Report'!$A$400:$A$499,'C Report Grouper'!$D77,'C Report'!C$400:C$499)),SUMIF('C Report'!$A$200:$A$299,'C Report Grouper'!$D77,'C Report'!C$200:C$299))</f>
        <v>0</v>
      </c>
      <c r="F77" s="422">
        <f>IF($D$4="MAP+ADM Waivers",(SUMIF('C Report'!$A$200:$A$299,'C Report Grouper'!$D77,'C Report'!D$200:D$299)+SUMIF('C Report'!$A$400:$A$499,'C Report Grouper'!$D77,'C Report'!D$400:D$499)),SUMIF('C Report'!$A$200:$A$299,'C Report Grouper'!$D77,'C Report'!D$200:D$299))</f>
        <v>0</v>
      </c>
      <c r="G77" s="422">
        <f>IF($D$4="MAP+ADM Waivers",(SUMIF('C Report'!$A$200:$A$299,'C Report Grouper'!$D77,'C Report'!E$200:E$299)+SUMIF('C Report'!$A$400:$A$499,'C Report Grouper'!$D77,'C Report'!E$400:E$499)),SUMIF('C Report'!$A$200:$A$299,'C Report Grouper'!$D77,'C Report'!E$200:E$299))</f>
        <v>0</v>
      </c>
      <c r="H77" s="422">
        <f>IF($D$4="MAP+ADM Waivers",(SUMIF('C Report'!$A$200:$A$299,'C Report Grouper'!$D77,'C Report'!F$200:F$299)+SUMIF('C Report'!$A$400:$A$499,'C Report Grouper'!$D77,'C Report'!F$400:F$499)),SUMIF('C Report'!$A$200:$A$299,'C Report Grouper'!$D77,'C Report'!F$200:F$299))</f>
        <v>0</v>
      </c>
      <c r="I77" s="422">
        <f>IF($D$4="MAP+ADM Waivers",(SUMIF('C Report'!$A$200:$A$299,'C Report Grouper'!$D77,'C Report'!G$200:G$299)+SUMIF('C Report'!$A$400:$A$499,'C Report Grouper'!$D77,'C Report'!G$400:G$499)),SUMIF('C Report'!$A$200:$A$299,'C Report Grouper'!$D77,'C Report'!G$200:G$299))</f>
        <v>0</v>
      </c>
      <c r="J77" s="422">
        <f>IF($D$4="MAP+ADM Waivers",(SUMIF('C Report'!$A$200:$A$299,'C Report Grouper'!$D77,'C Report'!H$200:H$299)+SUMIF('C Report'!$A$400:$A$499,'C Report Grouper'!$D77,'C Report'!H$400:H$499)),SUMIF('C Report'!$A$200:$A$299,'C Report Grouper'!$D77,'C Report'!H$200:H$299))</f>
        <v>0</v>
      </c>
      <c r="K77" s="422">
        <f>IF($D$4="MAP+ADM Waivers",(SUMIF('C Report'!$A$200:$A$299,'C Report Grouper'!$D77,'C Report'!I$200:I$299)+SUMIF('C Report'!$A$400:$A$499,'C Report Grouper'!$D77,'C Report'!I$400:I$499)),SUMIF('C Report'!$A$200:$A$299,'C Report Grouper'!$D77,'C Report'!I$200:I$299))</f>
        <v>0</v>
      </c>
      <c r="L77" s="422">
        <f>IF($D$4="MAP+ADM Waivers",(SUMIF('C Report'!$A$200:$A$299,'C Report Grouper'!$D77,'C Report'!J$200:J$299)+SUMIF('C Report'!$A$400:$A$499,'C Report Grouper'!$D77,'C Report'!J$400:J$499)),SUMIF('C Report'!$A$200:$A$299,'C Report Grouper'!$D77,'C Report'!J$200:J$299))</f>
        <v>0</v>
      </c>
      <c r="M77" s="422">
        <f>IF($D$4="MAP+ADM Waivers",(SUMIF('C Report'!$A$200:$A$299,'C Report Grouper'!$D77,'C Report'!K$200:K$299)+SUMIF('C Report'!$A$400:$A$499,'C Report Grouper'!$D77,'C Report'!K$400:K$499)),SUMIF('C Report'!$A$200:$A$299,'C Report Grouper'!$D77,'C Report'!K$200:K$299))</f>
        <v>0</v>
      </c>
      <c r="N77" s="422">
        <f>IF($D$4="MAP+ADM Waivers",(SUMIF('C Report'!$A$200:$A$299,'C Report Grouper'!$D77,'C Report'!L$200:L$299)+SUMIF('C Report'!$A$400:$A$499,'C Report Grouper'!$D77,'C Report'!L$400:L$499)),SUMIF('C Report'!$A$200:$A$299,'C Report Grouper'!$D77,'C Report'!L$200:L$299))</f>
        <v>0</v>
      </c>
      <c r="O77" s="422">
        <f>IF($D$4="MAP+ADM Waivers",(SUMIF('C Report'!$A$200:$A$299,'C Report Grouper'!$D77,'C Report'!M$200:M$299)+SUMIF('C Report'!$A$400:$A$499,'C Report Grouper'!$D77,'C Report'!M$400:M$499)),SUMIF('C Report'!$A$200:$A$299,'C Report Grouper'!$D77,'C Report'!M$200:M$299))</f>
        <v>0</v>
      </c>
      <c r="P77" s="422">
        <f>IF($D$4="MAP+ADM Waivers",(SUMIF('C Report'!$A$200:$A$299,'C Report Grouper'!$D77,'C Report'!N$200:N$299)+SUMIF('C Report'!$A$400:$A$499,'C Report Grouper'!$D77,'C Report'!N$400:N$499)),SUMIF('C Report'!$A$200:$A$299,'C Report Grouper'!$D77,'C Report'!N$200:N$299))</f>
        <v>0</v>
      </c>
      <c r="Q77" s="422">
        <f>IF($D$4="MAP+ADM Waivers",(SUMIF('C Report'!$A$200:$A$299,'C Report Grouper'!$D77,'C Report'!O$200:O$299)+SUMIF('C Report'!$A$400:$A$499,'C Report Grouper'!$D77,'C Report'!O$400:O$499)),SUMIF('C Report'!$A$200:$A$299,'C Report Grouper'!$D77,'C Report'!O$200:O$299))</f>
        <v>0</v>
      </c>
      <c r="R77" s="422">
        <f>IF($D$4="MAP+ADM Waivers",(SUMIF('C Report'!$A$200:$A$299,'C Report Grouper'!$D77,'C Report'!P$200:P$299)+SUMIF('C Report'!$A$400:$A$499,'C Report Grouper'!$D77,'C Report'!P$400:P$499)),SUMIF('C Report'!$A$200:$A$299,'C Report Grouper'!$D77,'C Report'!P$200:P$299))</f>
        <v>0</v>
      </c>
      <c r="S77" s="422">
        <f>IF($D$4="MAP+ADM Waivers",(SUMIF('C Report'!$A$200:$A$299,'C Report Grouper'!$D77,'C Report'!Q$200:Q$299)+SUMIF('C Report'!$A$400:$A$499,'C Report Grouper'!$D77,'C Report'!Q$400:Q$499)),SUMIF('C Report'!$A$200:$A$299,'C Report Grouper'!$D77,'C Report'!Q$200:Q$299))</f>
        <v>0</v>
      </c>
      <c r="T77" s="422">
        <f>IF($D$4="MAP+ADM Waivers",(SUMIF('C Report'!$A$200:$A$299,'C Report Grouper'!$D77,'C Report'!R$200:R$299)+SUMIF('C Report'!$A$400:$A$499,'C Report Grouper'!$D77,'C Report'!R$400:R$499)),SUMIF('C Report'!$A$200:$A$299,'C Report Grouper'!$D77,'C Report'!R$200:R$299))</f>
        <v>0</v>
      </c>
      <c r="U77" s="422">
        <f>IF($D$4="MAP+ADM Waivers",(SUMIF('C Report'!$A$200:$A$299,'C Report Grouper'!$D77,'C Report'!S$200:S$299)+SUMIF('C Report'!$A$400:$A$499,'C Report Grouper'!$D77,'C Report'!S$400:S$499)),SUMIF('C Report'!$A$200:$A$299,'C Report Grouper'!$D77,'C Report'!S$200:S$299))</f>
        <v>0</v>
      </c>
      <c r="V77" s="422">
        <f>IF($D$4="MAP+ADM Waivers",(SUMIF('C Report'!$A$200:$A$299,'C Report Grouper'!$D77,'C Report'!T$200:T$299)+SUMIF('C Report'!$A$400:$A$499,'C Report Grouper'!$D77,'C Report'!T$400:T$499)),SUMIF('C Report'!$A$200:$A$299,'C Report Grouper'!$D77,'C Report'!T$200:T$299))</f>
        <v>0</v>
      </c>
      <c r="W77" s="422">
        <f>IF($D$4="MAP+ADM Waivers",(SUMIF('C Report'!$A$200:$A$299,'C Report Grouper'!$D77,'C Report'!U$200:U$299)+SUMIF('C Report'!$A$400:$A$499,'C Report Grouper'!$D77,'C Report'!U$400:U$499)),SUMIF('C Report'!$A$200:$A$299,'C Report Grouper'!$D77,'C Report'!U$200:U$299))</f>
        <v>0</v>
      </c>
      <c r="X77" s="93">
        <f>IF($D$4="MAP+ADM Waivers",(SUMIF('C Report'!$A$200:$A$299,'C Report Grouper'!$D77,'C Report'!V$200:V$299)+SUMIF('C Report'!$A$400:$A$499,'C Report Grouper'!$D77,'C Report'!V$400:V$499)),SUMIF('C Report'!$A$200:$A$299,'C Report Grouper'!$D77,'C Report'!V$200:V$299))</f>
        <v>0</v>
      </c>
      <c r="Y77" s="92">
        <f>IF($D$4="MAP+ADM Waivers",(SUMIF('C Report'!$A$200:$A$299,'C Report Grouper'!$D77,'C Report'!W$200:W$299)+SUMIF('C Report'!$A$400:$A$499,'C Report Grouper'!$D77,'C Report'!W$400:W$499)),SUMIF('C Report'!$A$200:$A$299,'C Report Grouper'!$D77,'C Report'!W$200:W$299))</f>
        <v>0</v>
      </c>
      <c r="Z77" s="92">
        <f>IF($D$4="MAP+ADM Waivers",(SUMIF('C Report'!$A$200:$A$299,'C Report Grouper'!$D77,'C Report'!X$200:X$299)+SUMIF('C Report'!$A$400:$A$499,'C Report Grouper'!$D77,'C Report'!X$400:X$499)),SUMIF('C Report'!$A$200:$A$299,'C Report Grouper'!$D77,'C Report'!X$200:X$299))</f>
        <v>0</v>
      </c>
      <c r="AA77" s="92">
        <f>IF($D$4="MAP+ADM Waivers",(SUMIF('C Report'!$A$200:$A$299,'C Report Grouper'!$D77,'C Report'!Y$200:Y$299)+SUMIF('C Report'!$A$400:$A$499,'C Report Grouper'!$D77,'C Report'!Y$400:Y$499)),SUMIF('C Report'!$A$200:$A$299,'C Report Grouper'!$D77,'C Report'!Y$200:Y$299))</f>
        <v>0</v>
      </c>
      <c r="AB77" s="92">
        <f>IF($D$4="MAP+ADM Waivers",(SUMIF('C Report'!$A$200:$A$299,'C Report Grouper'!$D77,'C Report'!Z$200:Z$299)+SUMIF('C Report'!$A$400:$A$499,'C Report Grouper'!$D77,'C Report'!Z$400:Z$499)),SUMIF('C Report'!$A$200:$A$299,'C Report Grouper'!$D77,'C Report'!Z$200:Z$299))</f>
        <v>0</v>
      </c>
      <c r="AC77" s="92">
        <f>IF($D$4="MAP+ADM Waivers",(SUMIF('C Report'!$A$200:$A$299,'C Report Grouper'!$D77,'C Report'!AA$200:AA$299)+SUMIF('C Report'!$A$400:$A$499,'C Report Grouper'!$D77,'C Report'!AA$400:AA$499)),SUMIF('C Report'!$A$200:$A$299,'C Report Grouper'!$D77,'C Report'!AA$200:AA$299))</f>
        <v>0</v>
      </c>
      <c r="AD77" s="92">
        <f>IF($D$4="MAP+ADM Waivers",(SUMIF('C Report'!$A$200:$A$299,'C Report Grouper'!$D77,'C Report'!AB$200:AB$299)+SUMIF('C Report'!$A$400:$A$499,'C Report Grouper'!$D77,'C Report'!AB$400:AB$499)),SUMIF('C Report'!$A$200:$A$299,'C Report Grouper'!$D77,'C Report'!AB$200:AB$299))</f>
        <v>0</v>
      </c>
      <c r="AE77" s="92">
        <f>IF($D$4="MAP+ADM Waivers",(SUMIF('C Report'!$A$200:$A$299,'C Report Grouper'!$D77,'C Report'!AC$200:AC$299)+SUMIF('C Report'!$A$400:$A$499,'C Report Grouper'!$D77,'C Report'!AC$400:AC$499)),SUMIF('C Report'!$A$200:$A$299,'C Report Grouper'!$D77,'C Report'!AC$200:AC$299))</f>
        <v>0</v>
      </c>
      <c r="AF77" s="92">
        <f>IF($D$4="MAP+ADM Waivers",(SUMIF('C Report'!$A$200:$A$299,'C Report Grouper'!$D77,'C Report'!AD$200:AD$299)+SUMIF('C Report'!$A$400:$A$499,'C Report Grouper'!$D77,'C Report'!AD$400:AD$499)),SUMIF('C Report'!$A$200:$A$299,'C Report Grouper'!$D77,'C Report'!AD$200:AD$299))</f>
        <v>0</v>
      </c>
      <c r="AG77" s="92">
        <f>IF($D$4="MAP+ADM Waivers",(SUMIF('C Report'!$A$200:$A$299,'C Report Grouper'!$D77,'C Report'!AE$200:AE$299)+SUMIF('C Report'!$A$400:$A$499,'C Report Grouper'!$D77,'C Report'!AE$400:AE$499)),SUMIF('C Report'!$A$200:$A$299,'C Report Grouper'!$D77,'C Report'!AE$200:AE$299))</f>
        <v>0</v>
      </c>
      <c r="AH77" s="93">
        <f>IF($D$4="MAP+ADM Waivers",(SUMIF('C Report'!$A$200:$A$299,'C Report Grouper'!$D77,'C Report'!AF$200:AF$299)+SUMIF('C Report'!$A$400:$A$499,'C Report Grouper'!$D77,'C Report'!AF$400:AF$499)),SUMIF('C Report'!$A$200:$A$299,'C Report Grouper'!$D77,'C Report'!AF$200:AF$299))</f>
        <v>0</v>
      </c>
    </row>
    <row r="78" spans="2:34" hidden="1" x14ac:dyDescent="0.2">
      <c r="B78" s="6" t="s">
        <v>43</v>
      </c>
      <c r="C78" s="50"/>
      <c r="D78" s="263"/>
      <c r="E78" s="91">
        <f>IF($D$4="MAP+ADM Waivers",(SUMIF('C Report'!$A$200:$A$299,'C Report Grouper'!$D78,'C Report'!C$200:C$299)+SUMIF('C Report'!$A$400:$A$499,'C Report Grouper'!$D78,'C Report'!C$400:C$499)),SUMIF('C Report'!$A$200:$A$299,'C Report Grouper'!$D78,'C Report'!C$200:C$299))</f>
        <v>0</v>
      </c>
      <c r="F78" s="422">
        <f>IF($D$4="MAP+ADM Waivers",(SUMIF('C Report'!$A$200:$A$299,'C Report Grouper'!$D78,'C Report'!D$200:D$299)+SUMIF('C Report'!$A$400:$A$499,'C Report Grouper'!$D78,'C Report'!D$400:D$499)),SUMIF('C Report'!$A$200:$A$299,'C Report Grouper'!$D78,'C Report'!D$200:D$299))</f>
        <v>0</v>
      </c>
      <c r="G78" s="422">
        <f>IF($D$4="MAP+ADM Waivers",(SUMIF('C Report'!$A$200:$A$299,'C Report Grouper'!$D78,'C Report'!E$200:E$299)+SUMIF('C Report'!$A$400:$A$499,'C Report Grouper'!$D78,'C Report'!E$400:E$499)),SUMIF('C Report'!$A$200:$A$299,'C Report Grouper'!$D78,'C Report'!E$200:E$299))</f>
        <v>0</v>
      </c>
      <c r="H78" s="422">
        <f>IF($D$4="MAP+ADM Waivers",(SUMIF('C Report'!$A$200:$A$299,'C Report Grouper'!$D78,'C Report'!F$200:F$299)+SUMIF('C Report'!$A$400:$A$499,'C Report Grouper'!$D78,'C Report'!F$400:F$499)),SUMIF('C Report'!$A$200:$A$299,'C Report Grouper'!$D78,'C Report'!F$200:F$299))</f>
        <v>0</v>
      </c>
      <c r="I78" s="422">
        <f>IF($D$4="MAP+ADM Waivers",(SUMIF('C Report'!$A$200:$A$299,'C Report Grouper'!$D78,'C Report'!G$200:G$299)+SUMIF('C Report'!$A$400:$A$499,'C Report Grouper'!$D78,'C Report'!G$400:G$499)),SUMIF('C Report'!$A$200:$A$299,'C Report Grouper'!$D78,'C Report'!G$200:G$299))</f>
        <v>0</v>
      </c>
      <c r="J78" s="422">
        <f>IF($D$4="MAP+ADM Waivers",(SUMIF('C Report'!$A$200:$A$299,'C Report Grouper'!$D78,'C Report'!H$200:H$299)+SUMIF('C Report'!$A$400:$A$499,'C Report Grouper'!$D78,'C Report'!H$400:H$499)),SUMIF('C Report'!$A$200:$A$299,'C Report Grouper'!$D78,'C Report'!H$200:H$299))</f>
        <v>0</v>
      </c>
      <c r="K78" s="422">
        <f>IF($D$4="MAP+ADM Waivers",(SUMIF('C Report'!$A$200:$A$299,'C Report Grouper'!$D78,'C Report'!I$200:I$299)+SUMIF('C Report'!$A$400:$A$499,'C Report Grouper'!$D78,'C Report'!I$400:I$499)),SUMIF('C Report'!$A$200:$A$299,'C Report Grouper'!$D78,'C Report'!I$200:I$299))</f>
        <v>0</v>
      </c>
      <c r="L78" s="422">
        <f>IF($D$4="MAP+ADM Waivers",(SUMIF('C Report'!$A$200:$A$299,'C Report Grouper'!$D78,'C Report'!J$200:J$299)+SUMIF('C Report'!$A$400:$A$499,'C Report Grouper'!$D78,'C Report'!J$400:J$499)),SUMIF('C Report'!$A$200:$A$299,'C Report Grouper'!$D78,'C Report'!J$200:J$299))</f>
        <v>0</v>
      </c>
      <c r="M78" s="422">
        <f>IF($D$4="MAP+ADM Waivers",(SUMIF('C Report'!$A$200:$A$299,'C Report Grouper'!$D78,'C Report'!K$200:K$299)+SUMIF('C Report'!$A$400:$A$499,'C Report Grouper'!$D78,'C Report'!K$400:K$499)),SUMIF('C Report'!$A$200:$A$299,'C Report Grouper'!$D78,'C Report'!K$200:K$299))</f>
        <v>0</v>
      </c>
      <c r="N78" s="422">
        <f>IF($D$4="MAP+ADM Waivers",(SUMIF('C Report'!$A$200:$A$299,'C Report Grouper'!$D78,'C Report'!L$200:L$299)+SUMIF('C Report'!$A$400:$A$499,'C Report Grouper'!$D78,'C Report'!L$400:L$499)),SUMIF('C Report'!$A$200:$A$299,'C Report Grouper'!$D78,'C Report'!L$200:L$299))</f>
        <v>0</v>
      </c>
      <c r="O78" s="422">
        <f>IF($D$4="MAP+ADM Waivers",(SUMIF('C Report'!$A$200:$A$299,'C Report Grouper'!$D78,'C Report'!M$200:M$299)+SUMIF('C Report'!$A$400:$A$499,'C Report Grouper'!$D78,'C Report'!M$400:M$499)),SUMIF('C Report'!$A$200:$A$299,'C Report Grouper'!$D78,'C Report'!M$200:M$299))</f>
        <v>0</v>
      </c>
      <c r="P78" s="422">
        <f>IF($D$4="MAP+ADM Waivers",(SUMIF('C Report'!$A$200:$A$299,'C Report Grouper'!$D78,'C Report'!N$200:N$299)+SUMIF('C Report'!$A$400:$A$499,'C Report Grouper'!$D78,'C Report'!N$400:N$499)),SUMIF('C Report'!$A$200:$A$299,'C Report Grouper'!$D78,'C Report'!N$200:N$299))</f>
        <v>0</v>
      </c>
      <c r="Q78" s="422">
        <f>IF($D$4="MAP+ADM Waivers",(SUMIF('C Report'!$A$200:$A$299,'C Report Grouper'!$D78,'C Report'!O$200:O$299)+SUMIF('C Report'!$A$400:$A$499,'C Report Grouper'!$D78,'C Report'!O$400:O$499)),SUMIF('C Report'!$A$200:$A$299,'C Report Grouper'!$D78,'C Report'!O$200:O$299))</f>
        <v>0</v>
      </c>
      <c r="R78" s="422">
        <f>IF($D$4="MAP+ADM Waivers",(SUMIF('C Report'!$A$200:$A$299,'C Report Grouper'!$D78,'C Report'!P$200:P$299)+SUMIF('C Report'!$A$400:$A$499,'C Report Grouper'!$D78,'C Report'!P$400:P$499)),SUMIF('C Report'!$A$200:$A$299,'C Report Grouper'!$D78,'C Report'!P$200:P$299))</f>
        <v>0</v>
      </c>
      <c r="S78" s="422">
        <f>IF($D$4="MAP+ADM Waivers",(SUMIF('C Report'!$A$200:$A$299,'C Report Grouper'!$D78,'C Report'!Q$200:Q$299)+SUMIF('C Report'!$A$400:$A$499,'C Report Grouper'!$D78,'C Report'!Q$400:Q$499)),SUMIF('C Report'!$A$200:$A$299,'C Report Grouper'!$D78,'C Report'!Q$200:Q$299))</f>
        <v>0</v>
      </c>
      <c r="T78" s="422">
        <f>IF($D$4="MAP+ADM Waivers",(SUMIF('C Report'!$A$200:$A$299,'C Report Grouper'!$D78,'C Report'!R$200:R$299)+SUMIF('C Report'!$A$400:$A$499,'C Report Grouper'!$D78,'C Report'!R$400:R$499)),SUMIF('C Report'!$A$200:$A$299,'C Report Grouper'!$D78,'C Report'!R$200:R$299))</f>
        <v>0</v>
      </c>
      <c r="U78" s="422">
        <f>IF($D$4="MAP+ADM Waivers",(SUMIF('C Report'!$A$200:$A$299,'C Report Grouper'!$D78,'C Report'!S$200:S$299)+SUMIF('C Report'!$A$400:$A$499,'C Report Grouper'!$D78,'C Report'!S$400:S$499)),SUMIF('C Report'!$A$200:$A$299,'C Report Grouper'!$D78,'C Report'!S$200:S$299))</f>
        <v>0</v>
      </c>
      <c r="V78" s="422">
        <f>IF($D$4="MAP+ADM Waivers",(SUMIF('C Report'!$A$200:$A$299,'C Report Grouper'!$D78,'C Report'!T$200:T$299)+SUMIF('C Report'!$A$400:$A$499,'C Report Grouper'!$D78,'C Report'!T$400:T$499)),SUMIF('C Report'!$A$200:$A$299,'C Report Grouper'!$D78,'C Report'!T$200:T$299))</f>
        <v>0</v>
      </c>
      <c r="W78" s="422">
        <f>IF($D$4="MAP+ADM Waivers",(SUMIF('C Report'!$A$200:$A$299,'C Report Grouper'!$D78,'C Report'!U$200:U$299)+SUMIF('C Report'!$A$400:$A$499,'C Report Grouper'!$D78,'C Report'!U$400:U$499)),SUMIF('C Report'!$A$200:$A$299,'C Report Grouper'!$D78,'C Report'!U$200:U$299))</f>
        <v>0</v>
      </c>
      <c r="X78" s="93">
        <f>IF($D$4="MAP+ADM Waivers",(SUMIF('C Report'!$A$200:$A$299,'C Report Grouper'!$D78,'C Report'!V$200:V$299)+SUMIF('C Report'!$A$400:$A$499,'C Report Grouper'!$D78,'C Report'!V$400:V$499)),SUMIF('C Report'!$A$200:$A$299,'C Report Grouper'!$D78,'C Report'!V$200:V$299))</f>
        <v>0</v>
      </c>
      <c r="Y78" s="92">
        <f>IF($D$4="MAP+ADM Waivers",(SUMIF('C Report'!$A$200:$A$299,'C Report Grouper'!$D78,'C Report'!W$200:W$299)+SUMIF('C Report'!$A$400:$A$499,'C Report Grouper'!$D78,'C Report'!W$400:W$499)),SUMIF('C Report'!$A$200:$A$299,'C Report Grouper'!$D78,'C Report'!W$200:W$299))</f>
        <v>0</v>
      </c>
      <c r="Z78" s="92">
        <f>IF($D$4="MAP+ADM Waivers",(SUMIF('C Report'!$A$200:$A$299,'C Report Grouper'!$D78,'C Report'!X$200:X$299)+SUMIF('C Report'!$A$400:$A$499,'C Report Grouper'!$D78,'C Report'!X$400:X$499)),SUMIF('C Report'!$A$200:$A$299,'C Report Grouper'!$D78,'C Report'!X$200:X$299))</f>
        <v>0</v>
      </c>
      <c r="AA78" s="92">
        <f>IF($D$4="MAP+ADM Waivers",(SUMIF('C Report'!$A$200:$A$299,'C Report Grouper'!$D78,'C Report'!Y$200:Y$299)+SUMIF('C Report'!$A$400:$A$499,'C Report Grouper'!$D78,'C Report'!Y$400:Y$499)),SUMIF('C Report'!$A$200:$A$299,'C Report Grouper'!$D78,'C Report'!Y$200:Y$299))</f>
        <v>0</v>
      </c>
      <c r="AB78" s="92">
        <f>IF($D$4="MAP+ADM Waivers",(SUMIF('C Report'!$A$200:$A$299,'C Report Grouper'!$D78,'C Report'!Z$200:Z$299)+SUMIF('C Report'!$A$400:$A$499,'C Report Grouper'!$D78,'C Report'!Z$400:Z$499)),SUMIF('C Report'!$A$200:$A$299,'C Report Grouper'!$D78,'C Report'!Z$200:Z$299))</f>
        <v>0</v>
      </c>
      <c r="AC78" s="92">
        <f>IF($D$4="MAP+ADM Waivers",(SUMIF('C Report'!$A$200:$A$299,'C Report Grouper'!$D78,'C Report'!AA$200:AA$299)+SUMIF('C Report'!$A$400:$A$499,'C Report Grouper'!$D78,'C Report'!AA$400:AA$499)),SUMIF('C Report'!$A$200:$A$299,'C Report Grouper'!$D78,'C Report'!AA$200:AA$299))</f>
        <v>0</v>
      </c>
      <c r="AD78" s="92">
        <f>IF($D$4="MAP+ADM Waivers",(SUMIF('C Report'!$A$200:$A$299,'C Report Grouper'!$D78,'C Report'!AB$200:AB$299)+SUMIF('C Report'!$A$400:$A$499,'C Report Grouper'!$D78,'C Report'!AB$400:AB$499)),SUMIF('C Report'!$A$200:$A$299,'C Report Grouper'!$D78,'C Report'!AB$200:AB$299))</f>
        <v>0</v>
      </c>
      <c r="AE78" s="92">
        <f>IF($D$4="MAP+ADM Waivers",(SUMIF('C Report'!$A$200:$A$299,'C Report Grouper'!$D78,'C Report'!AC$200:AC$299)+SUMIF('C Report'!$A$400:$A$499,'C Report Grouper'!$D78,'C Report'!AC$400:AC$499)),SUMIF('C Report'!$A$200:$A$299,'C Report Grouper'!$D78,'C Report'!AC$200:AC$299))</f>
        <v>0</v>
      </c>
      <c r="AF78" s="92">
        <f>IF($D$4="MAP+ADM Waivers",(SUMIF('C Report'!$A$200:$A$299,'C Report Grouper'!$D78,'C Report'!AD$200:AD$299)+SUMIF('C Report'!$A$400:$A$499,'C Report Grouper'!$D78,'C Report'!AD$400:AD$499)),SUMIF('C Report'!$A$200:$A$299,'C Report Grouper'!$D78,'C Report'!AD$200:AD$299))</f>
        <v>0</v>
      </c>
      <c r="AG78" s="92">
        <f>IF($D$4="MAP+ADM Waivers",(SUMIF('C Report'!$A$200:$A$299,'C Report Grouper'!$D78,'C Report'!AE$200:AE$299)+SUMIF('C Report'!$A$400:$A$499,'C Report Grouper'!$D78,'C Report'!AE$400:AE$499)),SUMIF('C Report'!$A$200:$A$299,'C Report Grouper'!$D78,'C Report'!AE$200:AE$299))</f>
        <v>0</v>
      </c>
      <c r="AH78" s="93">
        <f>IF($D$4="MAP+ADM Waivers",(SUMIF('C Report'!$A$200:$A$299,'C Report Grouper'!$D78,'C Report'!AF$200:AF$299)+SUMIF('C Report'!$A$400:$A$499,'C Report Grouper'!$D78,'C Report'!AF$400:AF$499)),SUMIF('C Report'!$A$200:$A$299,'C Report Grouper'!$D78,'C Report'!AF$200:AF$299))</f>
        <v>0</v>
      </c>
    </row>
    <row r="79" spans="2:34" hidden="1" x14ac:dyDescent="0.2">
      <c r="B79" s="21" t="str">
        <f>IFERROR(VLOOKUP(C79,'MEG Def'!$A$45:$B$48,2),"")</f>
        <v/>
      </c>
      <c r="C79" s="50"/>
      <c r="D79" s="263"/>
      <c r="E79" s="91">
        <f>IF($D$4="MAP+ADM Waivers",(SUMIF('C Report'!$A$200:$A$299,'C Report Grouper'!$D79,'C Report'!C$200:C$299)+SUMIF('C Report'!$A$400:$A$499,'C Report Grouper'!$D79,'C Report'!C$400:C$499)),SUMIF('C Report'!$A$200:$A$299,'C Report Grouper'!$D79,'C Report'!C$200:C$299))</f>
        <v>0</v>
      </c>
      <c r="F79" s="422">
        <f>IF($D$4="MAP+ADM Waivers",(SUMIF('C Report'!$A$200:$A$299,'C Report Grouper'!$D79,'C Report'!D$200:D$299)+SUMIF('C Report'!$A$400:$A$499,'C Report Grouper'!$D79,'C Report'!D$400:D$499)),SUMIF('C Report'!$A$200:$A$299,'C Report Grouper'!$D79,'C Report'!D$200:D$299))</f>
        <v>0</v>
      </c>
      <c r="G79" s="422">
        <f>IF($D$4="MAP+ADM Waivers",(SUMIF('C Report'!$A$200:$A$299,'C Report Grouper'!$D79,'C Report'!E$200:E$299)+SUMIF('C Report'!$A$400:$A$499,'C Report Grouper'!$D79,'C Report'!E$400:E$499)),SUMIF('C Report'!$A$200:$A$299,'C Report Grouper'!$D79,'C Report'!E$200:E$299))</f>
        <v>0</v>
      </c>
      <c r="H79" s="422">
        <f>IF($D$4="MAP+ADM Waivers",(SUMIF('C Report'!$A$200:$A$299,'C Report Grouper'!$D79,'C Report'!F$200:F$299)+SUMIF('C Report'!$A$400:$A$499,'C Report Grouper'!$D79,'C Report'!F$400:F$499)),SUMIF('C Report'!$A$200:$A$299,'C Report Grouper'!$D79,'C Report'!F$200:F$299))</f>
        <v>0</v>
      </c>
      <c r="I79" s="422">
        <f>IF($D$4="MAP+ADM Waivers",(SUMIF('C Report'!$A$200:$A$299,'C Report Grouper'!$D79,'C Report'!G$200:G$299)+SUMIF('C Report'!$A$400:$A$499,'C Report Grouper'!$D79,'C Report'!G$400:G$499)),SUMIF('C Report'!$A$200:$A$299,'C Report Grouper'!$D79,'C Report'!G$200:G$299))</f>
        <v>0</v>
      </c>
      <c r="J79" s="422">
        <f>IF($D$4="MAP+ADM Waivers",(SUMIF('C Report'!$A$200:$A$299,'C Report Grouper'!$D79,'C Report'!H$200:H$299)+SUMIF('C Report'!$A$400:$A$499,'C Report Grouper'!$D79,'C Report'!H$400:H$499)),SUMIF('C Report'!$A$200:$A$299,'C Report Grouper'!$D79,'C Report'!H$200:H$299))</f>
        <v>0</v>
      </c>
      <c r="K79" s="422">
        <f>IF($D$4="MAP+ADM Waivers",(SUMIF('C Report'!$A$200:$A$299,'C Report Grouper'!$D79,'C Report'!I$200:I$299)+SUMIF('C Report'!$A$400:$A$499,'C Report Grouper'!$D79,'C Report'!I$400:I$499)),SUMIF('C Report'!$A$200:$A$299,'C Report Grouper'!$D79,'C Report'!I$200:I$299))</f>
        <v>0</v>
      </c>
      <c r="L79" s="422">
        <f>IF($D$4="MAP+ADM Waivers",(SUMIF('C Report'!$A$200:$A$299,'C Report Grouper'!$D79,'C Report'!J$200:J$299)+SUMIF('C Report'!$A$400:$A$499,'C Report Grouper'!$D79,'C Report'!J$400:J$499)),SUMIF('C Report'!$A$200:$A$299,'C Report Grouper'!$D79,'C Report'!J$200:J$299))</f>
        <v>0</v>
      </c>
      <c r="M79" s="422">
        <f>IF($D$4="MAP+ADM Waivers",(SUMIF('C Report'!$A$200:$A$299,'C Report Grouper'!$D79,'C Report'!K$200:K$299)+SUMIF('C Report'!$A$400:$A$499,'C Report Grouper'!$D79,'C Report'!K$400:K$499)),SUMIF('C Report'!$A$200:$A$299,'C Report Grouper'!$D79,'C Report'!K$200:K$299))</f>
        <v>0</v>
      </c>
      <c r="N79" s="422">
        <f>IF($D$4="MAP+ADM Waivers",(SUMIF('C Report'!$A$200:$A$299,'C Report Grouper'!$D79,'C Report'!L$200:L$299)+SUMIF('C Report'!$A$400:$A$499,'C Report Grouper'!$D79,'C Report'!L$400:L$499)),SUMIF('C Report'!$A$200:$A$299,'C Report Grouper'!$D79,'C Report'!L$200:L$299))</f>
        <v>0</v>
      </c>
      <c r="O79" s="422">
        <f>IF($D$4="MAP+ADM Waivers",(SUMIF('C Report'!$A$200:$A$299,'C Report Grouper'!$D79,'C Report'!M$200:M$299)+SUMIF('C Report'!$A$400:$A$499,'C Report Grouper'!$D79,'C Report'!M$400:M$499)),SUMIF('C Report'!$A$200:$A$299,'C Report Grouper'!$D79,'C Report'!M$200:M$299))</f>
        <v>0</v>
      </c>
      <c r="P79" s="422">
        <f>IF($D$4="MAP+ADM Waivers",(SUMIF('C Report'!$A$200:$A$299,'C Report Grouper'!$D79,'C Report'!N$200:N$299)+SUMIF('C Report'!$A$400:$A$499,'C Report Grouper'!$D79,'C Report'!N$400:N$499)),SUMIF('C Report'!$A$200:$A$299,'C Report Grouper'!$D79,'C Report'!N$200:N$299))</f>
        <v>0</v>
      </c>
      <c r="Q79" s="422">
        <f>IF($D$4="MAP+ADM Waivers",(SUMIF('C Report'!$A$200:$A$299,'C Report Grouper'!$D79,'C Report'!O$200:O$299)+SUMIF('C Report'!$A$400:$A$499,'C Report Grouper'!$D79,'C Report'!O$400:O$499)),SUMIF('C Report'!$A$200:$A$299,'C Report Grouper'!$D79,'C Report'!O$200:O$299))</f>
        <v>0</v>
      </c>
      <c r="R79" s="422">
        <f>IF($D$4="MAP+ADM Waivers",(SUMIF('C Report'!$A$200:$A$299,'C Report Grouper'!$D79,'C Report'!P$200:P$299)+SUMIF('C Report'!$A$400:$A$499,'C Report Grouper'!$D79,'C Report'!P$400:P$499)),SUMIF('C Report'!$A$200:$A$299,'C Report Grouper'!$D79,'C Report'!P$200:P$299))</f>
        <v>0</v>
      </c>
      <c r="S79" s="422">
        <f>IF($D$4="MAP+ADM Waivers",(SUMIF('C Report'!$A$200:$A$299,'C Report Grouper'!$D79,'C Report'!Q$200:Q$299)+SUMIF('C Report'!$A$400:$A$499,'C Report Grouper'!$D79,'C Report'!Q$400:Q$499)),SUMIF('C Report'!$A$200:$A$299,'C Report Grouper'!$D79,'C Report'!Q$200:Q$299))</f>
        <v>0</v>
      </c>
      <c r="T79" s="422">
        <f>IF($D$4="MAP+ADM Waivers",(SUMIF('C Report'!$A$200:$A$299,'C Report Grouper'!$D79,'C Report'!R$200:R$299)+SUMIF('C Report'!$A$400:$A$499,'C Report Grouper'!$D79,'C Report'!R$400:R$499)),SUMIF('C Report'!$A$200:$A$299,'C Report Grouper'!$D79,'C Report'!R$200:R$299))</f>
        <v>0</v>
      </c>
      <c r="U79" s="422">
        <f>IF($D$4="MAP+ADM Waivers",(SUMIF('C Report'!$A$200:$A$299,'C Report Grouper'!$D79,'C Report'!S$200:S$299)+SUMIF('C Report'!$A$400:$A$499,'C Report Grouper'!$D79,'C Report'!S$400:S$499)),SUMIF('C Report'!$A$200:$A$299,'C Report Grouper'!$D79,'C Report'!S$200:S$299))</f>
        <v>0</v>
      </c>
      <c r="V79" s="422">
        <f>IF($D$4="MAP+ADM Waivers",(SUMIF('C Report'!$A$200:$A$299,'C Report Grouper'!$D79,'C Report'!T$200:T$299)+SUMIF('C Report'!$A$400:$A$499,'C Report Grouper'!$D79,'C Report'!T$400:T$499)),SUMIF('C Report'!$A$200:$A$299,'C Report Grouper'!$D79,'C Report'!T$200:T$299))</f>
        <v>0</v>
      </c>
      <c r="W79" s="422">
        <f>IF($D$4="MAP+ADM Waivers",(SUMIF('C Report'!$A$200:$A$299,'C Report Grouper'!$D79,'C Report'!U$200:U$299)+SUMIF('C Report'!$A$400:$A$499,'C Report Grouper'!$D79,'C Report'!U$400:U$499)),SUMIF('C Report'!$A$200:$A$299,'C Report Grouper'!$D79,'C Report'!U$200:U$299))</f>
        <v>0</v>
      </c>
      <c r="X79" s="93">
        <f>IF($D$4="MAP+ADM Waivers",(SUMIF('C Report'!$A$200:$A$299,'C Report Grouper'!$D79,'C Report'!V$200:V$299)+SUMIF('C Report'!$A$400:$A$499,'C Report Grouper'!$D79,'C Report'!V$400:V$499)),SUMIF('C Report'!$A$200:$A$299,'C Report Grouper'!$D79,'C Report'!V$200:V$299))</f>
        <v>0</v>
      </c>
      <c r="Y79" s="92">
        <f>IF($D$4="MAP+ADM Waivers",(SUMIF('C Report'!$A$200:$A$299,'C Report Grouper'!$D79,'C Report'!W$200:W$299)+SUMIF('C Report'!$A$400:$A$499,'C Report Grouper'!$D79,'C Report'!W$400:W$499)),SUMIF('C Report'!$A$200:$A$299,'C Report Grouper'!$D79,'C Report'!W$200:W$299))</f>
        <v>0</v>
      </c>
      <c r="Z79" s="92">
        <f>IF($D$4="MAP+ADM Waivers",(SUMIF('C Report'!$A$200:$A$299,'C Report Grouper'!$D79,'C Report'!X$200:X$299)+SUMIF('C Report'!$A$400:$A$499,'C Report Grouper'!$D79,'C Report'!X$400:X$499)),SUMIF('C Report'!$A$200:$A$299,'C Report Grouper'!$D79,'C Report'!X$200:X$299))</f>
        <v>0</v>
      </c>
      <c r="AA79" s="92">
        <f>IF($D$4="MAP+ADM Waivers",(SUMIF('C Report'!$A$200:$A$299,'C Report Grouper'!$D79,'C Report'!Y$200:Y$299)+SUMIF('C Report'!$A$400:$A$499,'C Report Grouper'!$D79,'C Report'!Y$400:Y$499)),SUMIF('C Report'!$A$200:$A$299,'C Report Grouper'!$D79,'C Report'!Y$200:Y$299))</f>
        <v>0</v>
      </c>
      <c r="AB79" s="92">
        <f>IF($D$4="MAP+ADM Waivers",(SUMIF('C Report'!$A$200:$A$299,'C Report Grouper'!$D79,'C Report'!Z$200:Z$299)+SUMIF('C Report'!$A$400:$A$499,'C Report Grouper'!$D79,'C Report'!Z$400:Z$499)),SUMIF('C Report'!$A$200:$A$299,'C Report Grouper'!$D79,'C Report'!Z$200:Z$299))</f>
        <v>0</v>
      </c>
      <c r="AC79" s="92">
        <f>IF($D$4="MAP+ADM Waivers",(SUMIF('C Report'!$A$200:$A$299,'C Report Grouper'!$D79,'C Report'!AA$200:AA$299)+SUMIF('C Report'!$A$400:$A$499,'C Report Grouper'!$D79,'C Report'!AA$400:AA$499)),SUMIF('C Report'!$A$200:$A$299,'C Report Grouper'!$D79,'C Report'!AA$200:AA$299))</f>
        <v>0</v>
      </c>
      <c r="AD79" s="92">
        <f>IF($D$4="MAP+ADM Waivers",(SUMIF('C Report'!$A$200:$A$299,'C Report Grouper'!$D79,'C Report'!AB$200:AB$299)+SUMIF('C Report'!$A$400:$A$499,'C Report Grouper'!$D79,'C Report'!AB$400:AB$499)),SUMIF('C Report'!$A$200:$A$299,'C Report Grouper'!$D79,'C Report'!AB$200:AB$299))</f>
        <v>0</v>
      </c>
      <c r="AE79" s="92">
        <f>IF($D$4="MAP+ADM Waivers",(SUMIF('C Report'!$A$200:$A$299,'C Report Grouper'!$D79,'C Report'!AC$200:AC$299)+SUMIF('C Report'!$A$400:$A$499,'C Report Grouper'!$D79,'C Report'!AC$400:AC$499)),SUMIF('C Report'!$A$200:$A$299,'C Report Grouper'!$D79,'C Report'!AC$200:AC$299))</f>
        <v>0</v>
      </c>
      <c r="AF79" s="92">
        <f>IF($D$4="MAP+ADM Waivers",(SUMIF('C Report'!$A$200:$A$299,'C Report Grouper'!$D79,'C Report'!AD$200:AD$299)+SUMIF('C Report'!$A$400:$A$499,'C Report Grouper'!$D79,'C Report'!AD$400:AD$499)),SUMIF('C Report'!$A$200:$A$299,'C Report Grouper'!$D79,'C Report'!AD$200:AD$299))</f>
        <v>0</v>
      </c>
      <c r="AG79" s="92">
        <f>IF($D$4="MAP+ADM Waivers",(SUMIF('C Report'!$A$200:$A$299,'C Report Grouper'!$D79,'C Report'!AE$200:AE$299)+SUMIF('C Report'!$A$400:$A$499,'C Report Grouper'!$D79,'C Report'!AE$400:AE$499)),SUMIF('C Report'!$A$200:$A$299,'C Report Grouper'!$D79,'C Report'!AE$200:AE$299))</f>
        <v>0</v>
      </c>
      <c r="AH79" s="93">
        <f>IF($D$4="MAP+ADM Waivers",(SUMIF('C Report'!$A$200:$A$299,'C Report Grouper'!$D79,'C Report'!AF$200:AF$299)+SUMIF('C Report'!$A$400:$A$499,'C Report Grouper'!$D79,'C Report'!AF$400:AF$499)),SUMIF('C Report'!$A$200:$A$299,'C Report Grouper'!$D79,'C Report'!AF$200:AF$299))</f>
        <v>0</v>
      </c>
    </row>
    <row r="80" spans="2:34" hidden="1" x14ac:dyDescent="0.2">
      <c r="B80" s="21" t="str">
        <f>IFERROR(VLOOKUP(C80,'MEG Def'!$A$45:$B$48,2),"")</f>
        <v/>
      </c>
      <c r="C80" s="50"/>
      <c r="D80" s="263"/>
      <c r="E80" s="91">
        <f>IF($D$4="MAP+ADM Waivers",(SUMIF('C Report'!$A$200:$A$299,'C Report Grouper'!$D80,'C Report'!C$200:C$299)+SUMIF('C Report'!$A$400:$A$499,'C Report Grouper'!$D80,'C Report'!C$400:C$499)),SUMIF('C Report'!$A$200:$A$299,'C Report Grouper'!$D80,'C Report'!C$200:C$299))</f>
        <v>0</v>
      </c>
      <c r="F80" s="422">
        <f>IF($D$4="MAP+ADM Waivers",(SUMIF('C Report'!$A$200:$A$299,'C Report Grouper'!$D80,'C Report'!D$200:D$299)+SUMIF('C Report'!$A$400:$A$499,'C Report Grouper'!$D80,'C Report'!D$400:D$499)),SUMIF('C Report'!$A$200:$A$299,'C Report Grouper'!$D80,'C Report'!D$200:D$299))</f>
        <v>0</v>
      </c>
      <c r="G80" s="422">
        <f>IF($D$4="MAP+ADM Waivers",(SUMIF('C Report'!$A$200:$A$299,'C Report Grouper'!$D80,'C Report'!E$200:E$299)+SUMIF('C Report'!$A$400:$A$499,'C Report Grouper'!$D80,'C Report'!E$400:E$499)),SUMIF('C Report'!$A$200:$A$299,'C Report Grouper'!$D80,'C Report'!E$200:E$299))</f>
        <v>0</v>
      </c>
      <c r="H80" s="422">
        <f>IF($D$4="MAP+ADM Waivers",(SUMIF('C Report'!$A$200:$A$299,'C Report Grouper'!$D80,'C Report'!F$200:F$299)+SUMIF('C Report'!$A$400:$A$499,'C Report Grouper'!$D80,'C Report'!F$400:F$499)),SUMIF('C Report'!$A$200:$A$299,'C Report Grouper'!$D80,'C Report'!F$200:F$299))</f>
        <v>0</v>
      </c>
      <c r="I80" s="422">
        <f>IF($D$4="MAP+ADM Waivers",(SUMIF('C Report'!$A$200:$A$299,'C Report Grouper'!$D80,'C Report'!G$200:G$299)+SUMIF('C Report'!$A$400:$A$499,'C Report Grouper'!$D80,'C Report'!G$400:G$499)),SUMIF('C Report'!$A$200:$A$299,'C Report Grouper'!$D80,'C Report'!G$200:G$299))</f>
        <v>0</v>
      </c>
      <c r="J80" s="422">
        <f>IF($D$4="MAP+ADM Waivers",(SUMIF('C Report'!$A$200:$A$299,'C Report Grouper'!$D80,'C Report'!H$200:H$299)+SUMIF('C Report'!$A$400:$A$499,'C Report Grouper'!$D80,'C Report'!H$400:H$499)),SUMIF('C Report'!$A$200:$A$299,'C Report Grouper'!$D80,'C Report'!H$200:H$299))</f>
        <v>0</v>
      </c>
      <c r="K80" s="422">
        <f>IF($D$4="MAP+ADM Waivers",(SUMIF('C Report'!$A$200:$A$299,'C Report Grouper'!$D80,'C Report'!I$200:I$299)+SUMIF('C Report'!$A$400:$A$499,'C Report Grouper'!$D80,'C Report'!I$400:I$499)),SUMIF('C Report'!$A$200:$A$299,'C Report Grouper'!$D80,'C Report'!I$200:I$299))</f>
        <v>0</v>
      </c>
      <c r="L80" s="422">
        <f>IF($D$4="MAP+ADM Waivers",(SUMIF('C Report'!$A$200:$A$299,'C Report Grouper'!$D80,'C Report'!J$200:J$299)+SUMIF('C Report'!$A$400:$A$499,'C Report Grouper'!$D80,'C Report'!J$400:J$499)),SUMIF('C Report'!$A$200:$A$299,'C Report Grouper'!$D80,'C Report'!J$200:J$299))</f>
        <v>0</v>
      </c>
      <c r="M80" s="422">
        <f>IF($D$4="MAP+ADM Waivers",(SUMIF('C Report'!$A$200:$A$299,'C Report Grouper'!$D80,'C Report'!K$200:K$299)+SUMIF('C Report'!$A$400:$A$499,'C Report Grouper'!$D80,'C Report'!K$400:K$499)),SUMIF('C Report'!$A$200:$A$299,'C Report Grouper'!$D80,'C Report'!K$200:K$299))</f>
        <v>0</v>
      </c>
      <c r="N80" s="422">
        <f>IF($D$4="MAP+ADM Waivers",(SUMIF('C Report'!$A$200:$A$299,'C Report Grouper'!$D80,'C Report'!L$200:L$299)+SUMIF('C Report'!$A$400:$A$499,'C Report Grouper'!$D80,'C Report'!L$400:L$499)),SUMIF('C Report'!$A$200:$A$299,'C Report Grouper'!$D80,'C Report'!L$200:L$299))</f>
        <v>0</v>
      </c>
      <c r="O80" s="422">
        <f>IF($D$4="MAP+ADM Waivers",(SUMIF('C Report'!$A$200:$A$299,'C Report Grouper'!$D80,'C Report'!M$200:M$299)+SUMIF('C Report'!$A$400:$A$499,'C Report Grouper'!$D80,'C Report'!M$400:M$499)),SUMIF('C Report'!$A$200:$A$299,'C Report Grouper'!$D80,'C Report'!M$200:M$299))</f>
        <v>0</v>
      </c>
      <c r="P80" s="422">
        <f>IF($D$4="MAP+ADM Waivers",(SUMIF('C Report'!$A$200:$A$299,'C Report Grouper'!$D80,'C Report'!N$200:N$299)+SUMIF('C Report'!$A$400:$A$499,'C Report Grouper'!$D80,'C Report'!N$400:N$499)),SUMIF('C Report'!$A$200:$A$299,'C Report Grouper'!$D80,'C Report'!N$200:N$299))</f>
        <v>0</v>
      </c>
      <c r="Q80" s="422">
        <f>IF($D$4="MAP+ADM Waivers",(SUMIF('C Report'!$A$200:$A$299,'C Report Grouper'!$D80,'C Report'!O$200:O$299)+SUMIF('C Report'!$A$400:$A$499,'C Report Grouper'!$D80,'C Report'!O$400:O$499)),SUMIF('C Report'!$A$200:$A$299,'C Report Grouper'!$D80,'C Report'!O$200:O$299))</f>
        <v>0</v>
      </c>
      <c r="R80" s="422">
        <f>IF($D$4="MAP+ADM Waivers",(SUMIF('C Report'!$A$200:$A$299,'C Report Grouper'!$D80,'C Report'!P$200:P$299)+SUMIF('C Report'!$A$400:$A$499,'C Report Grouper'!$D80,'C Report'!P$400:P$499)),SUMIF('C Report'!$A$200:$A$299,'C Report Grouper'!$D80,'C Report'!P$200:P$299))</f>
        <v>0</v>
      </c>
      <c r="S80" s="422">
        <f>IF($D$4="MAP+ADM Waivers",(SUMIF('C Report'!$A$200:$A$299,'C Report Grouper'!$D80,'C Report'!Q$200:Q$299)+SUMIF('C Report'!$A$400:$A$499,'C Report Grouper'!$D80,'C Report'!Q$400:Q$499)),SUMIF('C Report'!$A$200:$A$299,'C Report Grouper'!$D80,'C Report'!Q$200:Q$299))</f>
        <v>0</v>
      </c>
      <c r="T80" s="422">
        <f>IF($D$4="MAP+ADM Waivers",(SUMIF('C Report'!$A$200:$A$299,'C Report Grouper'!$D80,'C Report'!R$200:R$299)+SUMIF('C Report'!$A$400:$A$499,'C Report Grouper'!$D80,'C Report'!R$400:R$499)),SUMIF('C Report'!$A$200:$A$299,'C Report Grouper'!$D80,'C Report'!R$200:R$299))</f>
        <v>0</v>
      </c>
      <c r="U80" s="422">
        <f>IF($D$4="MAP+ADM Waivers",(SUMIF('C Report'!$A$200:$A$299,'C Report Grouper'!$D80,'C Report'!S$200:S$299)+SUMIF('C Report'!$A$400:$A$499,'C Report Grouper'!$D80,'C Report'!S$400:S$499)),SUMIF('C Report'!$A$200:$A$299,'C Report Grouper'!$D80,'C Report'!S$200:S$299))</f>
        <v>0</v>
      </c>
      <c r="V80" s="422">
        <f>IF($D$4="MAP+ADM Waivers",(SUMIF('C Report'!$A$200:$A$299,'C Report Grouper'!$D80,'C Report'!T$200:T$299)+SUMIF('C Report'!$A$400:$A$499,'C Report Grouper'!$D80,'C Report'!T$400:T$499)),SUMIF('C Report'!$A$200:$A$299,'C Report Grouper'!$D80,'C Report'!T$200:T$299))</f>
        <v>0</v>
      </c>
      <c r="W80" s="422">
        <f>IF($D$4="MAP+ADM Waivers",(SUMIF('C Report'!$A$200:$A$299,'C Report Grouper'!$D80,'C Report'!U$200:U$299)+SUMIF('C Report'!$A$400:$A$499,'C Report Grouper'!$D80,'C Report'!U$400:U$499)),SUMIF('C Report'!$A$200:$A$299,'C Report Grouper'!$D80,'C Report'!U$200:U$299))</f>
        <v>0</v>
      </c>
      <c r="X80" s="93">
        <f>IF($D$4="MAP+ADM Waivers",(SUMIF('C Report'!$A$200:$A$299,'C Report Grouper'!$D80,'C Report'!V$200:V$299)+SUMIF('C Report'!$A$400:$A$499,'C Report Grouper'!$D80,'C Report'!V$400:V$499)),SUMIF('C Report'!$A$200:$A$299,'C Report Grouper'!$D80,'C Report'!V$200:V$299))</f>
        <v>0</v>
      </c>
      <c r="Y80" s="92">
        <f>IF($D$4="MAP+ADM Waivers",(SUMIF('C Report'!$A$200:$A$299,'C Report Grouper'!$D80,'C Report'!W$200:W$299)+SUMIF('C Report'!$A$400:$A$499,'C Report Grouper'!$D80,'C Report'!W$400:W$499)),SUMIF('C Report'!$A$200:$A$299,'C Report Grouper'!$D80,'C Report'!W$200:W$299))</f>
        <v>0</v>
      </c>
      <c r="Z80" s="92">
        <f>IF($D$4="MAP+ADM Waivers",(SUMIF('C Report'!$A$200:$A$299,'C Report Grouper'!$D80,'C Report'!X$200:X$299)+SUMIF('C Report'!$A$400:$A$499,'C Report Grouper'!$D80,'C Report'!X$400:X$499)),SUMIF('C Report'!$A$200:$A$299,'C Report Grouper'!$D80,'C Report'!X$200:X$299))</f>
        <v>0</v>
      </c>
      <c r="AA80" s="92">
        <f>IF($D$4="MAP+ADM Waivers",(SUMIF('C Report'!$A$200:$A$299,'C Report Grouper'!$D80,'C Report'!Y$200:Y$299)+SUMIF('C Report'!$A$400:$A$499,'C Report Grouper'!$D80,'C Report'!Y$400:Y$499)),SUMIF('C Report'!$A$200:$A$299,'C Report Grouper'!$D80,'C Report'!Y$200:Y$299))</f>
        <v>0</v>
      </c>
      <c r="AB80" s="92">
        <f>IF($D$4="MAP+ADM Waivers",(SUMIF('C Report'!$A$200:$A$299,'C Report Grouper'!$D80,'C Report'!Z$200:Z$299)+SUMIF('C Report'!$A$400:$A$499,'C Report Grouper'!$D80,'C Report'!Z$400:Z$499)),SUMIF('C Report'!$A$200:$A$299,'C Report Grouper'!$D80,'C Report'!Z$200:Z$299))</f>
        <v>0</v>
      </c>
      <c r="AC80" s="92">
        <f>IF($D$4="MAP+ADM Waivers",(SUMIF('C Report'!$A$200:$A$299,'C Report Grouper'!$D80,'C Report'!AA$200:AA$299)+SUMIF('C Report'!$A$400:$A$499,'C Report Grouper'!$D80,'C Report'!AA$400:AA$499)),SUMIF('C Report'!$A$200:$A$299,'C Report Grouper'!$D80,'C Report'!AA$200:AA$299))</f>
        <v>0</v>
      </c>
      <c r="AD80" s="92">
        <f>IF($D$4="MAP+ADM Waivers",(SUMIF('C Report'!$A$200:$A$299,'C Report Grouper'!$D80,'C Report'!AB$200:AB$299)+SUMIF('C Report'!$A$400:$A$499,'C Report Grouper'!$D80,'C Report'!AB$400:AB$499)),SUMIF('C Report'!$A$200:$A$299,'C Report Grouper'!$D80,'C Report'!AB$200:AB$299))</f>
        <v>0</v>
      </c>
      <c r="AE80" s="92">
        <f>IF($D$4="MAP+ADM Waivers",(SUMIF('C Report'!$A$200:$A$299,'C Report Grouper'!$D80,'C Report'!AC$200:AC$299)+SUMIF('C Report'!$A$400:$A$499,'C Report Grouper'!$D80,'C Report'!AC$400:AC$499)),SUMIF('C Report'!$A$200:$A$299,'C Report Grouper'!$D80,'C Report'!AC$200:AC$299))</f>
        <v>0</v>
      </c>
      <c r="AF80" s="92">
        <f>IF($D$4="MAP+ADM Waivers",(SUMIF('C Report'!$A$200:$A$299,'C Report Grouper'!$D80,'C Report'!AD$200:AD$299)+SUMIF('C Report'!$A$400:$A$499,'C Report Grouper'!$D80,'C Report'!AD$400:AD$499)),SUMIF('C Report'!$A$200:$A$299,'C Report Grouper'!$D80,'C Report'!AD$200:AD$299))</f>
        <v>0</v>
      </c>
      <c r="AG80" s="92">
        <f>IF($D$4="MAP+ADM Waivers",(SUMIF('C Report'!$A$200:$A$299,'C Report Grouper'!$D80,'C Report'!AE$200:AE$299)+SUMIF('C Report'!$A$400:$A$499,'C Report Grouper'!$D80,'C Report'!AE$400:AE$499)),SUMIF('C Report'!$A$200:$A$299,'C Report Grouper'!$D80,'C Report'!AE$200:AE$299))</f>
        <v>0</v>
      </c>
      <c r="AH80" s="93">
        <f>IF($D$4="MAP+ADM Waivers",(SUMIF('C Report'!$A$200:$A$299,'C Report Grouper'!$D80,'C Report'!AF$200:AF$299)+SUMIF('C Report'!$A$400:$A$499,'C Report Grouper'!$D80,'C Report'!AF$400:AF$499)),SUMIF('C Report'!$A$200:$A$299,'C Report Grouper'!$D80,'C Report'!AF$200:AF$299))</f>
        <v>0</v>
      </c>
    </row>
    <row r="81" spans="2:34" hidden="1" x14ac:dyDescent="0.2">
      <c r="B81" s="21" t="str">
        <f>IFERROR(VLOOKUP(C81,'MEG Def'!$A$45:$B$48,2),"")</f>
        <v/>
      </c>
      <c r="C81" s="50"/>
      <c r="D81" s="263"/>
      <c r="E81" s="91">
        <f>IF($D$4="MAP+ADM Waivers",(SUMIF('C Report'!$A$200:$A$299,'C Report Grouper'!$D81,'C Report'!C$200:C$299)+SUMIF('C Report'!$A$400:$A$499,'C Report Grouper'!$D81,'C Report'!C$400:C$499)),SUMIF('C Report'!$A$200:$A$299,'C Report Grouper'!$D81,'C Report'!C$200:C$299))</f>
        <v>0</v>
      </c>
      <c r="F81" s="422">
        <f>IF($D$4="MAP+ADM Waivers",(SUMIF('C Report'!$A$200:$A$299,'C Report Grouper'!$D81,'C Report'!D$200:D$299)+SUMIF('C Report'!$A$400:$A$499,'C Report Grouper'!$D81,'C Report'!D$400:D$499)),SUMIF('C Report'!$A$200:$A$299,'C Report Grouper'!$D81,'C Report'!D$200:D$299))</f>
        <v>0</v>
      </c>
      <c r="G81" s="422">
        <f>IF($D$4="MAP+ADM Waivers",(SUMIF('C Report'!$A$200:$A$299,'C Report Grouper'!$D81,'C Report'!E$200:E$299)+SUMIF('C Report'!$A$400:$A$499,'C Report Grouper'!$D81,'C Report'!E$400:E$499)),SUMIF('C Report'!$A$200:$A$299,'C Report Grouper'!$D81,'C Report'!E$200:E$299))</f>
        <v>0</v>
      </c>
      <c r="H81" s="422">
        <f>IF($D$4="MAP+ADM Waivers",(SUMIF('C Report'!$A$200:$A$299,'C Report Grouper'!$D81,'C Report'!F$200:F$299)+SUMIF('C Report'!$A$400:$A$499,'C Report Grouper'!$D81,'C Report'!F$400:F$499)),SUMIF('C Report'!$A$200:$A$299,'C Report Grouper'!$D81,'C Report'!F$200:F$299))</f>
        <v>0</v>
      </c>
      <c r="I81" s="422">
        <f>IF($D$4="MAP+ADM Waivers",(SUMIF('C Report'!$A$200:$A$299,'C Report Grouper'!$D81,'C Report'!G$200:G$299)+SUMIF('C Report'!$A$400:$A$499,'C Report Grouper'!$D81,'C Report'!G$400:G$499)),SUMIF('C Report'!$A$200:$A$299,'C Report Grouper'!$D81,'C Report'!G$200:G$299))</f>
        <v>0</v>
      </c>
      <c r="J81" s="422">
        <f>IF($D$4="MAP+ADM Waivers",(SUMIF('C Report'!$A$200:$A$299,'C Report Grouper'!$D81,'C Report'!H$200:H$299)+SUMIF('C Report'!$A$400:$A$499,'C Report Grouper'!$D81,'C Report'!H$400:H$499)),SUMIF('C Report'!$A$200:$A$299,'C Report Grouper'!$D81,'C Report'!H$200:H$299))</f>
        <v>0</v>
      </c>
      <c r="K81" s="422">
        <f>IF($D$4="MAP+ADM Waivers",(SUMIF('C Report'!$A$200:$A$299,'C Report Grouper'!$D81,'C Report'!I$200:I$299)+SUMIF('C Report'!$A$400:$A$499,'C Report Grouper'!$D81,'C Report'!I$400:I$499)),SUMIF('C Report'!$A$200:$A$299,'C Report Grouper'!$D81,'C Report'!I$200:I$299))</f>
        <v>0</v>
      </c>
      <c r="L81" s="422">
        <f>IF($D$4="MAP+ADM Waivers",(SUMIF('C Report'!$A$200:$A$299,'C Report Grouper'!$D81,'C Report'!J$200:J$299)+SUMIF('C Report'!$A$400:$A$499,'C Report Grouper'!$D81,'C Report'!J$400:J$499)),SUMIF('C Report'!$A$200:$A$299,'C Report Grouper'!$D81,'C Report'!J$200:J$299))</f>
        <v>0</v>
      </c>
      <c r="M81" s="422">
        <f>IF($D$4="MAP+ADM Waivers",(SUMIF('C Report'!$A$200:$A$299,'C Report Grouper'!$D81,'C Report'!K$200:K$299)+SUMIF('C Report'!$A$400:$A$499,'C Report Grouper'!$D81,'C Report'!K$400:K$499)),SUMIF('C Report'!$A$200:$A$299,'C Report Grouper'!$D81,'C Report'!K$200:K$299))</f>
        <v>0</v>
      </c>
      <c r="N81" s="422">
        <f>IF($D$4="MAP+ADM Waivers",(SUMIF('C Report'!$A$200:$A$299,'C Report Grouper'!$D81,'C Report'!L$200:L$299)+SUMIF('C Report'!$A$400:$A$499,'C Report Grouper'!$D81,'C Report'!L$400:L$499)),SUMIF('C Report'!$A$200:$A$299,'C Report Grouper'!$D81,'C Report'!L$200:L$299))</f>
        <v>0</v>
      </c>
      <c r="O81" s="422">
        <f>IF($D$4="MAP+ADM Waivers",(SUMIF('C Report'!$A$200:$A$299,'C Report Grouper'!$D81,'C Report'!M$200:M$299)+SUMIF('C Report'!$A$400:$A$499,'C Report Grouper'!$D81,'C Report'!M$400:M$499)),SUMIF('C Report'!$A$200:$A$299,'C Report Grouper'!$D81,'C Report'!M$200:M$299))</f>
        <v>0</v>
      </c>
      <c r="P81" s="422">
        <f>IF($D$4="MAP+ADM Waivers",(SUMIF('C Report'!$A$200:$A$299,'C Report Grouper'!$D81,'C Report'!N$200:N$299)+SUMIF('C Report'!$A$400:$A$499,'C Report Grouper'!$D81,'C Report'!N$400:N$499)),SUMIF('C Report'!$A$200:$A$299,'C Report Grouper'!$D81,'C Report'!N$200:N$299))</f>
        <v>0</v>
      </c>
      <c r="Q81" s="422">
        <f>IF($D$4="MAP+ADM Waivers",(SUMIF('C Report'!$A$200:$A$299,'C Report Grouper'!$D81,'C Report'!O$200:O$299)+SUMIF('C Report'!$A$400:$A$499,'C Report Grouper'!$D81,'C Report'!O$400:O$499)),SUMIF('C Report'!$A$200:$A$299,'C Report Grouper'!$D81,'C Report'!O$200:O$299))</f>
        <v>0</v>
      </c>
      <c r="R81" s="422">
        <f>IF($D$4="MAP+ADM Waivers",(SUMIF('C Report'!$A$200:$A$299,'C Report Grouper'!$D81,'C Report'!P$200:P$299)+SUMIF('C Report'!$A$400:$A$499,'C Report Grouper'!$D81,'C Report'!P$400:P$499)),SUMIF('C Report'!$A$200:$A$299,'C Report Grouper'!$D81,'C Report'!P$200:P$299))</f>
        <v>0</v>
      </c>
      <c r="S81" s="422">
        <f>IF($D$4="MAP+ADM Waivers",(SUMIF('C Report'!$A$200:$A$299,'C Report Grouper'!$D81,'C Report'!Q$200:Q$299)+SUMIF('C Report'!$A$400:$A$499,'C Report Grouper'!$D81,'C Report'!Q$400:Q$499)),SUMIF('C Report'!$A$200:$A$299,'C Report Grouper'!$D81,'C Report'!Q$200:Q$299))</f>
        <v>0</v>
      </c>
      <c r="T81" s="422">
        <f>IF($D$4="MAP+ADM Waivers",(SUMIF('C Report'!$A$200:$A$299,'C Report Grouper'!$D81,'C Report'!R$200:R$299)+SUMIF('C Report'!$A$400:$A$499,'C Report Grouper'!$D81,'C Report'!R$400:R$499)),SUMIF('C Report'!$A$200:$A$299,'C Report Grouper'!$D81,'C Report'!R$200:R$299))</f>
        <v>0</v>
      </c>
      <c r="U81" s="422">
        <f>IF($D$4="MAP+ADM Waivers",(SUMIF('C Report'!$A$200:$A$299,'C Report Grouper'!$D81,'C Report'!S$200:S$299)+SUMIF('C Report'!$A$400:$A$499,'C Report Grouper'!$D81,'C Report'!S$400:S$499)),SUMIF('C Report'!$A$200:$A$299,'C Report Grouper'!$D81,'C Report'!S$200:S$299))</f>
        <v>0</v>
      </c>
      <c r="V81" s="422">
        <f>IF($D$4="MAP+ADM Waivers",(SUMIF('C Report'!$A$200:$A$299,'C Report Grouper'!$D81,'C Report'!T$200:T$299)+SUMIF('C Report'!$A$400:$A$499,'C Report Grouper'!$D81,'C Report'!T$400:T$499)),SUMIF('C Report'!$A$200:$A$299,'C Report Grouper'!$D81,'C Report'!T$200:T$299))</f>
        <v>0</v>
      </c>
      <c r="W81" s="422">
        <f>IF($D$4="MAP+ADM Waivers",(SUMIF('C Report'!$A$200:$A$299,'C Report Grouper'!$D81,'C Report'!U$200:U$299)+SUMIF('C Report'!$A$400:$A$499,'C Report Grouper'!$D81,'C Report'!U$400:U$499)),SUMIF('C Report'!$A$200:$A$299,'C Report Grouper'!$D81,'C Report'!U$200:U$299))</f>
        <v>0</v>
      </c>
      <c r="X81" s="93">
        <f>IF($D$4="MAP+ADM Waivers",(SUMIF('C Report'!$A$200:$A$299,'C Report Grouper'!$D81,'C Report'!V$200:V$299)+SUMIF('C Report'!$A$400:$A$499,'C Report Grouper'!$D81,'C Report'!V$400:V$499)),SUMIF('C Report'!$A$200:$A$299,'C Report Grouper'!$D81,'C Report'!V$200:V$299))</f>
        <v>0</v>
      </c>
      <c r="Y81" s="92">
        <f>IF($D$4="MAP+ADM Waivers",(SUMIF('C Report'!$A$200:$A$299,'C Report Grouper'!$D81,'C Report'!W$200:W$299)+SUMIF('C Report'!$A$400:$A$499,'C Report Grouper'!$D81,'C Report'!W$400:W$499)),SUMIF('C Report'!$A$200:$A$299,'C Report Grouper'!$D81,'C Report'!W$200:W$299))</f>
        <v>0</v>
      </c>
      <c r="Z81" s="92">
        <f>IF($D$4="MAP+ADM Waivers",(SUMIF('C Report'!$A$200:$A$299,'C Report Grouper'!$D81,'C Report'!X$200:X$299)+SUMIF('C Report'!$A$400:$A$499,'C Report Grouper'!$D81,'C Report'!X$400:X$499)),SUMIF('C Report'!$A$200:$A$299,'C Report Grouper'!$D81,'C Report'!X$200:X$299))</f>
        <v>0</v>
      </c>
      <c r="AA81" s="92">
        <f>IF($D$4="MAP+ADM Waivers",(SUMIF('C Report'!$A$200:$A$299,'C Report Grouper'!$D81,'C Report'!Y$200:Y$299)+SUMIF('C Report'!$A$400:$A$499,'C Report Grouper'!$D81,'C Report'!Y$400:Y$499)),SUMIF('C Report'!$A$200:$A$299,'C Report Grouper'!$D81,'C Report'!Y$200:Y$299))</f>
        <v>0</v>
      </c>
      <c r="AB81" s="92">
        <f>IF($D$4="MAP+ADM Waivers",(SUMIF('C Report'!$A$200:$A$299,'C Report Grouper'!$D81,'C Report'!Z$200:Z$299)+SUMIF('C Report'!$A$400:$A$499,'C Report Grouper'!$D81,'C Report'!Z$400:Z$499)),SUMIF('C Report'!$A$200:$A$299,'C Report Grouper'!$D81,'C Report'!Z$200:Z$299))</f>
        <v>0</v>
      </c>
      <c r="AC81" s="92">
        <f>IF($D$4="MAP+ADM Waivers",(SUMIF('C Report'!$A$200:$A$299,'C Report Grouper'!$D81,'C Report'!AA$200:AA$299)+SUMIF('C Report'!$A$400:$A$499,'C Report Grouper'!$D81,'C Report'!AA$400:AA$499)),SUMIF('C Report'!$A$200:$A$299,'C Report Grouper'!$D81,'C Report'!AA$200:AA$299))</f>
        <v>0</v>
      </c>
      <c r="AD81" s="92">
        <f>IF($D$4="MAP+ADM Waivers",(SUMIF('C Report'!$A$200:$A$299,'C Report Grouper'!$D81,'C Report'!AB$200:AB$299)+SUMIF('C Report'!$A$400:$A$499,'C Report Grouper'!$D81,'C Report'!AB$400:AB$499)),SUMIF('C Report'!$A$200:$A$299,'C Report Grouper'!$D81,'C Report'!AB$200:AB$299))</f>
        <v>0</v>
      </c>
      <c r="AE81" s="92">
        <f>IF($D$4="MAP+ADM Waivers",(SUMIF('C Report'!$A$200:$A$299,'C Report Grouper'!$D81,'C Report'!AC$200:AC$299)+SUMIF('C Report'!$A$400:$A$499,'C Report Grouper'!$D81,'C Report'!AC$400:AC$499)),SUMIF('C Report'!$A$200:$A$299,'C Report Grouper'!$D81,'C Report'!AC$200:AC$299))</f>
        <v>0</v>
      </c>
      <c r="AF81" s="92">
        <f>IF($D$4="MAP+ADM Waivers",(SUMIF('C Report'!$A$200:$A$299,'C Report Grouper'!$D81,'C Report'!AD$200:AD$299)+SUMIF('C Report'!$A$400:$A$499,'C Report Grouper'!$D81,'C Report'!AD$400:AD$499)),SUMIF('C Report'!$A$200:$A$299,'C Report Grouper'!$D81,'C Report'!AD$200:AD$299))</f>
        <v>0</v>
      </c>
      <c r="AG81" s="92">
        <f>IF($D$4="MAP+ADM Waivers",(SUMIF('C Report'!$A$200:$A$299,'C Report Grouper'!$D81,'C Report'!AE$200:AE$299)+SUMIF('C Report'!$A$400:$A$499,'C Report Grouper'!$D81,'C Report'!AE$400:AE$499)),SUMIF('C Report'!$A$200:$A$299,'C Report Grouper'!$D81,'C Report'!AE$200:AE$299))</f>
        <v>0</v>
      </c>
      <c r="AH81" s="93">
        <f>IF($D$4="MAP+ADM Waivers",(SUMIF('C Report'!$A$200:$A$299,'C Report Grouper'!$D81,'C Report'!AF$200:AF$299)+SUMIF('C Report'!$A$400:$A$499,'C Report Grouper'!$D81,'C Report'!AF$400:AF$499)),SUMIF('C Report'!$A$200:$A$299,'C Report Grouper'!$D81,'C Report'!AF$200:AF$299))</f>
        <v>0</v>
      </c>
    </row>
    <row r="82" spans="2:34" hidden="1" x14ac:dyDescent="0.2">
      <c r="B82" s="32"/>
      <c r="C82" s="50"/>
      <c r="D82" s="263"/>
      <c r="E82" s="91">
        <f>IF($D$4="MAP+ADM Waivers",(SUMIF('C Report'!$A$200:$A$299,'C Report Grouper'!$D82,'C Report'!C$200:C$299)+SUMIF('C Report'!$A$400:$A$499,'C Report Grouper'!$D82,'C Report'!C$400:C$499)),SUMIF('C Report'!$A$200:$A$299,'C Report Grouper'!$D82,'C Report'!C$200:C$299))</f>
        <v>0</v>
      </c>
      <c r="F82" s="422">
        <f>IF($D$4="MAP+ADM Waivers",(SUMIF('C Report'!$A$200:$A$299,'C Report Grouper'!$D82,'C Report'!D$200:D$299)+SUMIF('C Report'!$A$400:$A$499,'C Report Grouper'!$D82,'C Report'!D$400:D$499)),SUMIF('C Report'!$A$200:$A$299,'C Report Grouper'!$D82,'C Report'!D$200:D$299))</f>
        <v>0</v>
      </c>
      <c r="G82" s="422">
        <f>IF($D$4="MAP+ADM Waivers",(SUMIF('C Report'!$A$200:$A$299,'C Report Grouper'!$D82,'C Report'!E$200:E$299)+SUMIF('C Report'!$A$400:$A$499,'C Report Grouper'!$D82,'C Report'!E$400:E$499)),SUMIF('C Report'!$A$200:$A$299,'C Report Grouper'!$D82,'C Report'!E$200:E$299))</f>
        <v>0</v>
      </c>
      <c r="H82" s="422">
        <f>IF($D$4="MAP+ADM Waivers",(SUMIF('C Report'!$A$200:$A$299,'C Report Grouper'!$D82,'C Report'!F$200:F$299)+SUMIF('C Report'!$A$400:$A$499,'C Report Grouper'!$D82,'C Report'!F$400:F$499)),SUMIF('C Report'!$A$200:$A$299,'C Report Grouper'!$D82,'C Report'!F$200:F$299))</f>
        <v>0</v>
      </c>
      <c r="I82" s="422">
        <f>IF($D$4="MAP+ADM Waivers",(SUMIF('C Report'!$A$200:$A$299,'C Report Grouper'!$D82,'C Report'!G$200:G$299)+SUMIF('C Report'!$A$400:$A$499,'C Report Grouper'!$D82,'C Report'!G$400:G$499)),SUMIF('C Report'!$A$200:$A$299,'C Report Grouper'!$D82,'C Report'!G$200:G$299))</f>
        <v>0</v>
      </c>
      <c r="J82" s="422">
        <f>IF($D$4="MAP+ADM Waivers",(SUMIF('C Report'!$A$200:$A$299,'C Report Grouper'!$D82,'C Report'!H$200:H$299)+SUMIF('C Report'!$A$400:$A$499,'C Report Grouper'!$D82,'C Report'!H$400:H$499)),SUMIF('C Report'!$A$200:$A$299,'C Report Grouper'!$D82,'C Report'!H$200:H$299))</f>
        <v>0</v>
      </c>
      <c r="K82" s="422">
        <f>IF($D$4="MAP+ADM Waivers",(SUMIF('C Report'!$A$200:$A$299,'C Report Grouper'!$D82,'C Report'!I$200:I$299)+SUMIF('C Report'!$A$400:$A$499,'C Report Grouper'!$D82,'C Report'!I$400:I$499)),SUMIF('C Report'!$A$200:$A$299,'C Report Grouper'!$D82,'C Report'!I$200:I$299))</f>
        <v>0</v>
      </c>
      <c r="L82" s="422">
        <f>IF($D$4="MAP+ADM Waivers",(SUMIF('C Report'!$A$200:$A$299,'C Report Grouper'!$D82,'C Report'!J$200:J$299)+SUMIF('C Report'!$A$400:$A$499,'C Report Grouper'!$D82,'C Report'!J$400:J$499)),SUMIF('C Report'!$A$200:$A$299,'C Report Grouper'!$D82,'C Report'!J$200:J$299))</f>
        <v>0</v>
      </c>
      <c r="M82" s="422">
        <f>IF($D$4="MAP+ADM Waivers",(SUMIF('C Report'!$A$200:$A$299,'C Report Grouper'!$D82,'C Report'!K$200:K$299)+SUMIF('C Report'!$A$400:$A$499,'C Report Grouper'!$D82,'C Report'!K$400:K$499)),SUMIF('C Report'!$A$200:$A$299,'C Report Grouper'!$D82,'C Report'!K$200:K$299))</f>
        <v>0</v>
      </c>
      <c r="N82" s="422">
        <f>IF($D$4="MAP+ADM Waivers",(SUMIF('C Report'!$A$200:$A$299,'C Report Grouper'!$D82,'C Report'!L$200:L$299)+SUMIF('C Report'!$A$400:$A$499,'C Report Grouper'!$D82,'C Report'!L$400:L$499)),SUMIF('C Report'!$A$200:$A$299,'C Report Grouper'!$D82,'C Report'!L$200:L$299))</f>
        <v>0</v>
      </c>
      <c r="O82" s="422">
        <f>IF($D$4="MAP+ADM Waivers",(SUMIF('C Report'!$A$200:$A$299,'C Report Grouper'!$D82,'C Report'!M$200:M$299)+SUMIF('C Report'!$A$400:$A$499,'C Report Grouper'!$D82,'C Report'!M$400:M$499)),SUMIF('C Report'!$A$200:$A$299,'C Report Grouper'!$D82,'C Report'!M$200:M$299))</f>
        <v>0</v>
      </c>
      <c r="P82" s="422">
        <f>IF($D$4="MAP+ADM Waivers",(SUMIF('C Report'!$A$200:$A$299,'C Report Grouper'!$D82,'C Report'!N$200:N$299)+SUMIF('C Report'!$A$400:$A$499,'C Report Grouper'!$D82,'C Report'!N$400:N$499)),SUMIF('C Report'!$A$200:$A$299,'C Report Grouper'!$D82,'C Report'!N$200:N$299))</f>
        <v>0</v>
      </c>
      <c r="Q82" s="422">
        <f>IF($D$4="MAP+ADM Waivers",(SUMIF('C Report'!$A$200:$A$299,'C Report Grouper'!$D82,'C Report'!O$200:O$299)+SUMIF('C Report'!$A$400:$A$499,'C Report Grouper'!$D82,'C Report'!O$400:O$499)),SUMIF('C Report'!$A$200:$A$299,'C Report Grouper'!$D82,'C Report'!O$200:O$299))</f>
        <v>0</v>
      </c>
      <c r="R82" s="422">
        <f>IF($D$4="MAP+ADM Waivers",(SUMIF('C Report'!$A$200:$A$299,'C Report Grouper'!$D82,'C Report'!P$200:P$299)+SUMIF('C Report'!$A$400:$A$499,'C Report Grouper'!$D82,'C Report'!P$400:P$499)),SUMIF('C Report'!$A$200:$A$299,'C Report Grouper'!$D82,'C Report'!P$200:P$299))</f>
        <v>0</v>
      </c>
      <c r="S82" s="422">
        <f>IF($D$4="MAP+ADM Waivers",(SUMIF('C Report'!$A$200:$A$299,'C Report Grouper'!$D82,'C Report'!Q$200:Q$299)+SUMIF('C Report'!$A$400:$A$499,'C Report Grouper'!$D82,'C Report'!Q$400:Q$499)),SUMIF('C Report'!$A$200:$A$299,'C Report Grouper'!$D82,'C Report'!Q$200:Q$299))</f>
        <v>0</v>
      </c>
      <c r="T82" s="422">
        <f>IF($D$4="MAP+ADM Waivers",(SUMIF('C Report'!$A$200:$A$299,'C Report Grouper'!$D82,'C Report'!R$200:R$299)+SUMIF('C Report'!$A$400:$A$499,'C Report Grouper'!$D82,'C Report'!R$400:R$499)),SUMIF('C Report'!$A$200:$A$299,'C Report Grouper'!$D82,'C Report'!R$200:R$299))</f>
        <v>0</v>
      </c>
      <c r="U82" s="422">
        <f>IF($D$4="MAP+ADM Waivers",(SUMIF('C Report'!$A$200:$A$299,'C Report Grouper'!$D82,'C Report'!S$200:S$299)+SUMIF('C Report'!$A$400:$A$499,'C Report Grouper'!$D82,'C Report'!S$400:S$499)),SUMIF('C Report'!$A$200:$A$299,'C Report Grouper'!$D82,'C Report'!S$200:S$299))</f>
        <v>0</v>
      </c>
      <c r="V82" s="422">
        <f>IF($D$4="MAP+ADM Waivers",(SUMIF('C Report'!$A$200:$A$299,'C Report Grouper'!$D82,'C Report'!T$200:T$299)+SUMIF('C Report'!$A$400:$A$499,'C Report Grouper'!$D82,'C Report'!T$400:T$499)),SUMIF('C Report'!$A$200:$A$299,'C Report Grouper'!$D82,'C Report'!T$200:T$299))</f>
        <v>0</v>
      </c>
      <c r="W82" s="422">
        <f>IF($D$4="MAP+ADM Waivers",(SUMIF('C Report'!$A$200:$A$299,'C Report Grouper'!$D82,'C Report'!U$200:U$299)+SUMIF('C Report'!$A$400:$A$499,'C Report Grouper'!$D82,'C Report'!U$400:U$499)),SUMIF('C Report'!$A$200:$A$299,'C Report Grouper'!$D82,'C Report'!U$200:U$299))</f>
        <v>0</v>
      </c>
      <c r="X82" s="93">
        <f>IF($D$4="MAP+ADM Waivers",(SUMIF('C Report'!$A$200:$A$299,'C Report Grouper'!$D82,'C Report'!V$200:V$299)+SUMIF('C Report'!$A$400:$A$499,'C Report Grouper'!$D82,'C Report'!V$400:V$499)),SUMIF('C Report'!$A$200:$A$299,'C Report Grouper'!$D82,'C Report'!V$200:V$299))</f>
        <v>0</v>
      </c>
      <c r="Y82" s="92">
        <f>IF($D$4="MAP+ADM Waivers",(SUMIF('C Report'!$A$200:$A$299,'C Report Grouper'!$D82,'C Report'!W$200:W$299)+SUMIF('C Report'!$A$400:$A$499,'C Report Grouper'!$D82,'C Report'!W$400:W$499)),SUMIF('C Report'!$A$200:$A$299,'C Report Grouper'!$D82,'C Report'!W$200:W$299))</f>
        <v>0</v>
      </c>
      <c r="Z82" s="92">
        <f>IF($D$4="MAP+ADM Waivers",(SUMIF('C Report'!$A$200:$A$299,'C Report Grouper'!$D82,'C Report'!X$200:X$299)+SUMIF('C Report'!$A$400:$A$499,'C Report Grouper'!$D82,'C Report'!X$400:X$499)),SUMIF('C Report'!$A$200:$A$299,'C Report Grouper'!$D82,'C Report'!X$200:X$299))</f>
        <v>0</v>
      </c>
      <c r="AA82" s="92">
        <f>IF($D$4="MAP+ADM Waivers",(SUMIF('C Report'!$A$200:$A$299,'C Report Grouper'!$D82,'C Report'!Y$200:Y$299)+SUMIF('C Report'!$A$400:$A$499,'C Report Grouper'!$D82,'C Report'!Y$400:Y$499)),SUMIF('C Report'!$A$200:$A$299,'C Report Grouper'!$D82,'C Report'!Y$200:Y$299))</f>
        <v>0</v>
      </c>
      <c r="AB82" s="92">
        <f>IF($D$4="MAP+ADM Waivers",(SUMIF('C Report'!$A$200:$A$299,'C Report Grouper'!$D82,'C Report'!Z$200:Z$299)+SUMIF('C Report'!$A$400:$A$499,'C Report Grouper'!$D82,'C Report'!Z$400:Z$499)),SUMIF('C Report'!$A$200:$A$299,'C Report Grouper'!$D82,'C Report'!Z$200:Z$299))</f>
        <v>0</v>
      </c>
      <c r="AC82" s="92">
        <f>IF($D$4="MAP+ADM Waivers",(SUMIF('C Report'!$A$200:$A$299,'C Report Grouper'!$D82,'C Report'!AA$200:AA$299)+SUMIF('C Report'!$A$400:$A$499,'C Report Grouper'!$D82,'C Report'!AA$400:AA$499)),SUMIF('C Report'!$A$200:$A$299,'C Report Grouper'!$D82,'C Report'!AA$200:AA$299))</f>
        <v>0</v>
      </c>
      <c r="AD82" s="92">
        <f>IF($D$4="MAP+ADM Waivers",(SUMIF('C Report'!$A$200:$A$299,'C Report Grouper'!$D82,'C Report'!AB$200:AB$299)+SUMIF('C Report'!$A$400:$A$499,'C Report Grouper'!$D82,'C Report'!AB$400:AB$499)),SUMIF('C Report'!$A$200:$A$299,'C Report Grouper'!$D82,'C Report'!AB$200:AB$299))</f>
        <v>0</v>
      </c>
      <c r="AE82" s="92">
        <f>IF($D$4="MAP+ADM Waivers",(SUMIF('C Report'!$A$200:$A$299,'C Report Grouper'!$D82,'C Report'!AC$200:AC$299)+SUMIF('C Report'!$A$400:$A$499,'C Report Grouper'!$D82,'C Report'!AC$400:AC$499)),SUMIF('C Report'!$A$200:$A$299,'C Report Grouper'!$D82,'C Report'!AC$200:AC$299))</f>
        <v>0</v>
      </c>
      <c r="AF82" s="92">
        <f>IF($D$4="MAP+ADM Waivers",(SUMIF('C Report'!$A$200:$A$299,'C Report Grouper'!$D82,'C Report'!AD$200:AD$299)+SUMIF('C Report'!$A$400:$A$499,'C Report Grouper'!$D82,'C Report'!AD$400:AD$499)),SUMIF('C Report'!$A$200:$A$299,'C Report Grouper'!$D82,'C Report'!AD$200:AD$299))</f>
        <v>0</v>
      </c>
      <c r="AG82" s="92">
        <f>IF($D$4="MAP+ADM Waivers",(SUMIF('C Report'!$A$200:$A$299,'C Report Grouper'!$D82,'C Report'!AE$200:AE$299)+SUMIF('C Report'!$A$400:$A$499,'C Report Grouper'!$D82,'C Report'!AE$400:AE$499)),SUMIF('C Report'!$A$200:$A$299,'C Report Grouper'!$D82,'C Report'!AE$200:AE$299))</f>
        <v>0</v>
      </c>
      <c r="AH82" s="93">
        <f>IF($D$4="MAP+ADM Waivers",(SUMIF('C Report'!$A$200:$A$299,'C Report Grouper'!$D82,'C Report'!AF$200:AF$299)+SUMIF('C Report'!$A$400:$A$499,'C Report Grouper'!$D82,'C Report'!AF$400:AF$499)),SUMIF('C Report'!$A$200:$A$299,'C Report Grouper'!$D82,'C Report'!AF$200:AF$299))</f>
        <v>0</v>
      </c>
    </row>
    <row r="83" spans="2:34" hidden="1" x14ac:dyDescent="0.2">
      <c r="B83" s="6" t="s">
        <v>42</v>
      </c>
      <c r="C83" s="50"/>
      <c r="D83" s="263"/>
      <c r="E83" s="91">
        <f>IF($D$4="MAP+ADM Waivers",(SUMIF('C Report'!$A$200:$A$299,'C Report Grouper'!$D83,'C Report'!C$200:C$299)+SUMIF('C Report'!$A$400:$A$499,'C Report Grouper'!$D83,'C Report'!C$400:C$499)),SUMIF('C Report'!$A$200:$A$299,'C Report Grouper'!$D83,'C Report'!C$200:C$299))</f>
        <v>0</v>
      </c>
      <c r="F83" s="422">
        <f>IF($D$4="MAP+ADM Waivers",(SUMIF('C Report'!$A$200:$A$299,'C Report Grouper'!$D83,'C Report'!D$200:D$299)+SUMIF('C Report'!$A$400:$A$499,'C Report Grouper'!$D83,'C Report'!D$400:D$499)),SUMIF('C Report'!$A$200:$A$299,'C Report Grouper'!$D83,'C Report'!D$200:D$299))</f>
        <v>0</v>
      </c>
      <c r="G83" s="422">
        <f>IF($D$4="MAP+ADM Waivers",(SUMIF('C Report'!$A$200:$A$299,'C Report Grouper'!$D83,'C Report'!E$200:E$299)+SUMIF('C Report'!$A$400:$A$499,'C Report Grouper'!$D83,'C Report'!E$400:E$499)),SUMIF('C Report'!$A$200:$A$299,'C Report Grouper'!$D83,'C Report'!E$200:E$299))</f>
        <v>0</v>
      </c>
      <c r="H83" s="422">
        <f>IF($D$4="MAP+ADM Waivers",(SUMIF('C Report'!$A$200:$A$299,'C Report Grouper'!$D83,'C Report'!F$200:F$299)+SUMIF('C Report'!$A$400:$A$499,'C Report Grouper'!$D83,'C Report'!F$400:F$499)),SUMIF('C Report'!$A$200:$A$299,'C Report Grouper'!$D83,'C Report'!F$200:F$299))</f>
        <v>0</v>
      </c>
      <c r="I83" s="422">
        <f>IF($D$4="MAP+ADM Waivers",(SUMIF('C Report'!$A$200:$A$299,'C Report Grouper'!$D83,'C Report'!G$200:G$299)+SUMIF('C Report'!$A$400:$A$499,'C Report Grouper'!$D83,'C Report'!G$400:G$499)),SUMIF('C Report'!$A$200:$A$299,'C Report Grouper'!$D83,'C Report'!G$200:G$299))</f>
        <v>0</v>
      </c>
      <c r="J83" s="422">
        <f>IF($D$4="MAP+ADM Waivers",(SUMIF('C Report'!$A$200:$A$299,'C Report Grouper'!$D83,'C Report'!H$200:H$299)+SUMIF('C Report'!$A$400:$A$499,'C Report Grouper'!$D83,'C Report'!H$400:H$499)),SUMIF('C Report'!$A$200:$A$299,'C Report Grouper'!$D83,'C Report'!H$200:H$299))</f>
        <v>0</v>
      </c>
      <c r="K83" s="422">
        <f>IF($D$4="MAP+ADM Waivers",(SUMIF('C Report'!$A$200:$A$299,'C Report Grouper'!$D83,'C Report'!I$200:I$299)+SUMIF('C Report'!$A$400:$A$499,'C Report Grouper'!$D83,'C Report'!I$400:I$499)),SUMIF('C Report'!$A$200:$A$299,'C Report Grouper'!$D83,'C Report'!I$200:I$299))</f>
        <v>0</v>
      </c>
      <c r="L83" s="422">
        <f>IF($D$4="MAP+ADM Waivers",(SUMIF('C Report'!$A$200:$A$299,'C Report Grouper'!$D83,'C Report'!J$200:J$299)+SUMIF('C Report'!$A$400:$A$499,'C Report Grouper'!$D83,'C Report'!J$400:J$499)),SUMIF('C Report'!$A$200:$A$299,'C Report Grouper'!$D83,'C Report'!J$200:J$299))</f>
        <v>0</v>
      </c>
      <c r="M83" s="422">
        <f>IF($D$4="MAP+ADM Waivers",(SUMIF('C Report'!$A$200:$A$299,'C Report Grouper'!$D83,'C Report'!K$200:K$299)+SUMIF('C Report'!$A$400:$A$499,'C Report Grouper'!$D83,'C Report'!K$400:K$499)),SUMIF('C Report'!$A$200:$A$299,'C Report Grouper'!$D83,'C Report'!K$200:K$299))</f>
        <v>0</v>
      </c>
      <c r="N83" s="422">
        <f>IF($D$4="MAP+ADM Waivers",(SUMIF('C Report'!$A$200:$A$299,'C Report Grouper'!$D83,'C Report'!L$200:L$299)+SUMIF('C Report'!$A$400:$A$499,'C Report Grouper'!$D83,'C Report'!L$400:L$499)),SUMIF('C Report'!$A$200:$A$299,'C Report Grouper'!$D83,'C Report'!L$200:L$299))</f>
        <v>0</v>
      </c>
      <c r="O83" s="422">
        <f>IF($D$4="MAP+ADM Waivers",(SUMIF('C Report'!$A$200:$A$299,'C Report Grouper'!$D83,'C Report'!M$200:M$299)+SUMIF('C Report'!$A$400:$A$499,'C Report Grouper'!$D83,'C Report'!M$400:M$499)),SUMIF('C Report'!$A$200:$A$299,'C Report Grouper'!$D83,'C Report'!M$200:M$299))</f>
        <v>0</v>
      </c>
      <c r="P83" s="422">
        <f>IF($D$4="MAP+ADM Waivers",(SUMIF('C Report'!$A$200:$A$299,'C Report Grouper'!$D83,'C Report'!N$200:N$299)+SUMIF('C Report'!$A$400:$A$499,'C Report Grouper'!$D83,'C Report'!N$400:N$499)),SUMIF('C Report'!$A$200:$A$299,'C Report Grouper'!$D83,'C Report'!N$200:N$299))</f>
        <v>0</v>
      </c>
      <c r="Q83" s="422">
        <f>IF($D$4="MAP+ADM Waivers",(SUMIF('C Report'!$A$200:$A$299,'C Report Grouper'!$D83,'C Report'!O$200:O$299)+SUMIF('C Report'!$A$400:$A$499,'C Report Grouper'!$D83,'C Report'!O$400:O$499)),SUMIF('C Report'!$A$200:$A$299,'C Report Grouper'!$D83,'C Report'!O$200:O$299))</f>
        <v>0</v>
      </c>
      <c r="R83" s="422">
        <f>IF($D$4="MAP+ADM Waivers",(SUMIF('C Report'!$A$200:$A$299,'C Report Grouper'!$D83,'C Report'!P$200:P$299)+SUMIF('C Report'!$A$400:$A$499,'C Report Grouper'!$D83,'C Report'!P$400:P$499)),SUMIF('C Report'!$A$200:$A$299,'C Report Grouper'!$D83,'C Report'!P$200:P$299))</f>
        <v>0</v>
      </c>
      <c r="S83" s="422">
        <f>IF($D$4="MAP+ADM Waivers",(SUMIF('C Report'!$A$200:$A$299,'C Report Grouper'!$D83,'C Report'!Q$200:Q$299)+SUMIF('C Report'!$A$400:$A$499,'C Report Grouper'!$D83,'C Report'!Q$400:Q$499)),SUMIF('C Report'!$A$200:$A$299,'C Report Grouper'!$D83,'C Report'!Q$200:Q$299))</f>
        <v>0</v>
      </c>
      <c r="T83" s="422">
        <f>IF($D$4="MAP+ADM Waivers",(SUMIF('C Report'!$A$200:$A$299,'C Report Grouper'!$D83,'C Report'!R$200:R$299)+SUMIF('C Report'!$A$400:$A$499,'C Report Grouper'!$D83,'C Report'!R$400:R$499)),SUMIF('C Report'!$A$200:$A$299,'C Report Grouper'!$D83,'C Report'!R$200:R$299))</f>
        <v>0</v>
      </c>
      <c r="U83" s="422">
        <f>IF($D$4="MAP+ADM Waivers",(SUMIF('C Report'!$A$200:$A$299,'C Report Grouper'!$D83,'C Report'!S$200:S$299)+SUMIF('C Report'!$A$400:$A$499,'C Report Grouper'!$D83,'C Report'!S$400:S$499)),SUMIF('C Report'!$A$200:$A$299,'C Report Grouper'!$D83,'C Report'!S$200:S$299))</f>
        <v>0</v>
      </c>
      <c r="V83" s="422">
        <f>IF($D$4="MAP+ADM Waivers",(SUMIF('C Report'!$A$200:$A$299,'C Report Grouper'!$D83,'C Report'!T$200:T$299)+SUMIF('C Report'!$A$400:$A$499,'C Report Grouper'!$D83,'C Report'!T$400:T$499)),SUMIF('C Report'!$A$200:$A$299,'C Report Grouper'!$D83,'C Report'!T$200:T$299))</f>
        <v>0</v>
      </c>
      <c r="W83" s="422">
        <f>IF($D$4="MAP+ADM Waivers",(SUMIF('C Report'!$A$200:$A$299,'C Report Grouper'!$D83,'C Report'!U$200:U$299)+SUMIF('C Report'!$A$400:$A$499,'C Report Grouper'!$D83,'C Report'!U$400:U$499)),SUMIF('C Report'!$A$200:$A$299,'C Report Grouper'!$D83,'C Report'!U$200:U$299))</f>
        <v>0</v>
      </c>
      <c r="X83" s="93">
        <f>IF($D$4="MAP+ADM Waivers",(SUMIF('C Report'!$A$200:$A$299,'C Report Grouper'!$D83,'C Report'!V$200:V$299)+SUMIF('C Report'!$A$400:$A$499,'C Report Grouper'!$D83,'C Report'!V$400:V$499)),SUMIF('C Report'!$A$200:$A$299,'C Report Grouper'!$D83,'C Report'!V$200:V$299))</f>
        <v>0</v>
      </c>
      <c r="Y83" s="92">
        <f>IF($D$4="MAP+ADM Waivers",(SUMIF('C Report'!$A$200:$A$299,'C Report Grouper'!$D83,'C Report'!W$200:W$299)+SUMIF('C Report'!$A$400:$A$499,'C Report Grouper'!$D83,'C Report'!W$400:W$499)),SUMIF('C Report'!$A$200:$A$299,'C Report Grouper'!$D83,'C Report'!W$200:W$299))</f>
        <v>0</v>
      </c>
      <c r="Z83" s="92">
        <f>IF($D$4="MAP+ADM Waivers",(SUMIF('C Report'!$A$200:$A$299,'C Report Grouper'!$D83,'C Report'!X$200:X$299)+SUMIF('C Report'!$A$400:$A$499,'C Report Grouper'!$D83,'C Report'!X$400:X$499)),SUMIF('C Report'!$A$200:$A$299,'C Report Grouper'!$D83,'C Report'!X$200:X$299))</f>
        <v>0</v>
      </c>
      <c r="AA83" s="92">
        <f>IF($D$4="MAP+ADM Waivers",(SUMIF('C Report'!$A$200:$A$299,'C Report Grouper'!$D83,'C Report'!Y$200:Y$299)+SUMIF('C Report'!$A$400:$A$499,'C Report Grouper'!$D83,'C Report'!Y$400:Y$499)),SUMIF('C Report'!$A$200:$A$299,'C Report Grouper'!$D83,'C Report'!Y$200:Y$299))</f>
        <v>0</v>
      </c>
      <c r="AB83" s="92">
        <f>IF($D$4="MAP+ADM Waivers",(SUMIF('C Report'!$A$200:$A$299,'C Report Grouper'!$D83,'C Report'!Z$200:Z$299)+SUMIF('C Report'!$A$400:$A$499,'C Report Grouper'!$D83,'C Report'!Z$400:Z$499)),SUMIF('C Report'!$A$200:$A$299,'C Report Grouper'!$D83,'C Report'!Z$200:Z$299))</f>
        <v>0</v>
      </c>
      <c r="AC83" s="92">
        <f>IF($D$4="MAP+ADM Waivers",(SUMIF('C Report'!$A$200:$A$299,'C Report Grouper'!$D83,'C Report'!AA$200:AA$299)+SUMIF('C Report'!$A$400:$A$499,'C Report Grouper'!$D83,'C Report'!AA$400:AA$499)),SUMIF('C Report'!$A$200:$A$299,'C Report Grouper'!$D83,'C Report'!AA$200:AA$299))</f>
        <v>0</v>
      </c>
      <c r="AD83" s="92">
        <f>IF($D$4="MAP+ADM Waivers",(SUMIF('C Report'!$A$200:$A$299,'C Report Grouper'!$D83,'C Report'!AB$200:AB$299)+SUMIF('C Report'!$A$400:$A$499,'C Report Grouper'!$D83,'C Report'!AB$400:AB$499)),SUMIF('C Report'!$A$200:$A$299,'C Report Grouper'!$D83,'C Report'!AB$200:AB$299))</f>
        <v>0</v>
      </c>
      <c r="AE83" s="92">
        <f>IF($D$4="MAP+ADM Waivers",(SUMIF('C Report'!$A$200:$A$299,'C Report Grouper'!$D83,'C Report'!AC$200:AC$299)+SUMIF('C Report'!$A$400:$A$499,'C Report Grouper'!$D83,'C Report'!AC$400:AC$499)),SUMIF('C Report'!$A$200:$A$299,'C Report Grouper'!$D83,'C Report'!AC$200:AC$299))</f>
        <v>0</v>
      </c>
      <c r="AF83" s="92">
        <f>IF($D$4="MAP+ADM Waivers",(SUMIF('C Report'!$A$200:$A$299,'C Report Grouper'!$D83,'C Report'!AD$200:AD$299)+SUMIF('C Report'!$A$400:$A$499,'C Report Grouper'!$D83,'C Report'!AD$400:AD$499)),SUMIF('C Report'!$A$200:$A$299,'C Report Grouper'!$D83,'C Report'!AD$200:AD$299))</f>
        <v>0</v>
      </c>
      <c r="AG83" s="92">
        <f>IF($D$4="MAP+ADM Waivers",(SUMIF('C Report'!$A$200:$A$299,'C Report Grouper'!$D83,'C Report'!AE$200:AE$299)+SUMIF('C Report'!$A$400:$A$499,'C Report Grouper'!$D83,'C Report'!AE$400:AE$499)),SUMIF('C Report'!$A$200:$A$299,'C Report Grouper'!$D83,'C Report'!AE$200:AE$299))</f>
        <v>0</v>
      </c>
      <c r="AH83" s="93">
        <f>IF($D$4="MAP+ADM Waivers",(SUMIF('C Report'!$A$200:$A$299,'C Report Grouper'!$D83,'C Report'!AF$200:AF$299)+SUMIF('C Report'!$A$400:$A$499,'C Report Grouper'!$D83,'C Report'!AF$400:AF$499)),SUMIF('C Report'!$A$200:$A$299,'C Report Grouper'!$D83,'C Report'!AF$200:AF$299))</f>
        <v>0</v>
      </c>
    </row>
    <row r="84" spans="2:34" hidden="1" x14ac:dyDescent="0.2">
      <c r="B84" s="21" t="str">
        <f>IFERROR(VLOOKUP(C84,'MEG Def'!$A$50:$B$53,2),"")</f>
        <v/>
      </c>
      <c r="C84" s="50"/>
      <c r="D84" s="263"/>
      <c r="E84" s="91">
        <f>IF($D$4="MAP+ADM Waivers",(SUMIF('C Report'!$A$200:$A$299,'C Report Grouper'!$D84,'C Report'!C$200:C$299)+SUMIF('C Report'!$A$400:$A$499,'C Report Grouper'!$D84,'C Report'!C$400:C$499)),SUMIF('C Report'!$A$200:$A$299,'C Report Grouper'!$D84,'C Report'!C$200:C$299))</f>
        <v>0</v>
      </c>
      <c r="F84" s="422">
        <f>IF($D$4="MAP+ADM Waivers",(SUMIF('C Report'!$A$200:$A$299,'C Report Grouper'!$D84,'C Report'!D$200:D$299)+SUMIF('C Report'!$A$400:$A$499,'C Report Grouper'!$D84,'C Report'!D$400:D$499)),SUMIF('C Report'!$A$200:$A$299,'C Report Grouper'!$D84,'C Report'!D$200:D$299))</f>
        <v>0</v>
      </c>
      <c r="G84" s="422">
        <f>IF($D$4="MAP+ADM Waivers",(SUMIF('C Report'!$A$200:$A$299,'C Report Grouper'!$D84,'C Report'!E$200:E$299)+SUMIF('C Report'!$A$400:$A$499,'C Report Grouper'!$D84,'C Report'!E$400:E$499)),SUMIF('C Report'!$A$200:$A$299,'C Report Grouper'!$D84,'C Report'!E$200:E$299))</f>
        <v>0</v>
      </c>
      <c r="H84" s="422">
        <f>IF($D$4="MAP+ADM Waivers",(SUMIF('C Report'!$A$200:$A$299,'C Report Grouper'!$D84,'C Report'!F$200:F$299)+SUMIF('C Report'!$A$400:$A$499,'C Report Grouper'!$D84,'C Report'!F$400:F$499)),SUMIF('C Report'!$A$200:$A$299,'C Report Grouper'!$D84,'C Report'!F$200:F$299))</f>
        <v>0</v>
      </c>
      <c r="I84" s="422">
        <f>IF($D$4="MAP+ADM Waivers",(SUMIF('C Report'!$A$200:$A$299,'C Report Grouper'!$D84,'C Report'!G$200:G$299)+SUMIF('C Report'!$A$400:$A$499,'C Report Grouper'!$D84,'C Report'!G$400:G$499)),SUMIF('C Report'!$A$200:$A$299,'C Report Grouper'!$D84,'C Report'!G$200:G$299))</f>
        <v>0</v>
      </c>
      <c r="J84" s="422">
        <f>IF($D$4="MAP+ADM Waivers",(SUMIF('C Report'!$A$200:$A$299,'C Report Grouper'!$D84,'C Report'!H$200:H$299)+SUMIF('C Report'!$A$400:$A$499,'C Report Grouper'!$D84,'C Report'!H$400:H$499)),SUMIF('C Report'!$A$200:$A$299,'C Report Grouper'!$D84,'C Report'!H$200:H$299))</f>
        <v>0</v>
      </c>
      <c r="K84" s="422">
        <f>IF($D$4="MAP+ADM Waivers",(SUMIF('C Report'!$A$200:$A$299,'C Report Grouper'!$D84,'C Report'!I$200:I$299)+SUMIF('C Report'!$A$400:$A$499,'C Report Grouper'!$D84,'C Report'!I$400:I$499)),SUMIF('C Report'!$A$200:$A$299,'C Report Grouper'!$D84,'C Report'!I$200:I$299))</f>
        <v>0</v>
      </c>
      <c r="L84" s="422">
        <f>IF($D$4="MAP+ADM Waivers",(SUMIF('C Report'!$A$200:$A$299,'C Report Grouper'!$D84,'C Report'!J$200:J$299)+SUMIF('C Report'!$A$400:$A$499,'C Report Grouper'!$D84,'C Report'!J$400:J$499)),SUMIF('C Report'!$A$200:$A$299,'C Report Grouper'!$D84,'C Report'!J$200:J$299))</f>
        <v>0</v>
      </c>
      <c r="M84" s="422">
        <f>IF($D$4="MAP+ADM Waivers",(SUMIF('C Report'!$A$200:$A$299,'C Report Grouper'!$D84,'C Report'!K$200:K$299)+SUMIF('C Report'!$A$400:$A$499,'C Report Grouper'!$D84,'C Report'!K$400:K$499)),SUMIF('C Report'!$A$200:$A$299,'C Report Grouper'!$D84,'C Report'!K$200:K$299))</f>
        <v>0</v>
      </c>
      <c r="N84" s="422">
        <f>IF($D$4="MAP+ADM Waivers",(SUMIF('C Report'!$A$200:$A$299,'C Report Grouper'!$D84,'C Report'!L$200:L$299)+SUMIF('C Report'!$A$400:$A$499,'C Report Grouper'!$D84,'C Report'!L$400:L$499)),SUMIF('C Report'!$A$200:$A$299,'C Report Grouper'!$D84,'C Report'!L$200:L$299))</f>
        <v>0</v>
      </c>
      <c r="O84" s="422">
        <f>IF($D$4="MAP+ADM Waivers",(SUMIF('C Report'!$A$200:$A$299,'C Report Grouper'!$D84,'C Report'!M$200:M$299)+SUMIF('C Report'!$A$400:$A$499,'C Report Grouper'!$D84,'C Report'!M$400:M$499)),SUMIF('C Report'!$A$200:$A$299,'C Report Grouper'!$D84,'C Report'!M$200:M$299))</f>
        <v>0</v>
      </c>
      <c r="P84" s="422">
        <f>IF($D$4="MAP+ADM Waivers",(SUMIF('C Report'!$A$200:$A$299,'C Report Grouper'!$D84,'C Report'!N$200:N$299)+SUMIF('C Report'!$A$400:$A$499,'C Report Grouper'!$D84,'C Report'!N$400:N$499)),SUMIF('C Report'!$A$200:$A$299,'C Report Grouper'!$D84,'C Report'!N$200:N$299))</f>
        <v>0</v>
      </c>
      <c r="Q84" s="422">
        <f>IF($D$4="MAP+ADM Waivers",(SUMIF('C Report'!$A$200:$A$299,'C Report Grouper'!$D84,'C Report'!O$200:O$299)+SUMIF('C Report'!$A$400:$A$499,'C Report Grouper'!$D84,'C Report'!O$400:O$499)),SUMIF('C Report'!$A$200:$A$299,'C Report Grouper'!$D84,'C Report'!O$200:O$299))</f>
        <v>0</v>
      </c>
      <c r="R84" s="422">
        <f>IF($D$4="MAP+ADM Waivers",(SUMIF('C Report'!$A$200:$A$299,'C Report Grouper'!$D84,'C Report'!P$200:P$299)+SUMIF('C Report'!$A$400:$A$499,'C Report Grouper'!$D84,'C Report'!P$400:P$499)),SUMIF('C Report'!$A$200:$A$299,'C Report Grouper'!$D84,'C Report'!P$200:P$299))</f>
        <v>0</v>
      </c>
      <c r="S84" s="422">
        <f>IF($D$4="MAP+ADM Waivers",(SUMIF('C Report'!$A$200:$A$299,'C Report Grouper'!$D84,'C Report'!Q$200:Q$299)+SUMIF('C Report'!$A$400:$A$499,'C Report Grouper'!$D84,'C Report'!Q$400:Q$499)),SUMIF('C Report'!$A$200:$A$299,'C Report Grouper'!$D84,'C Report'!Q$200:Q$299))</f>
        <v>0</v>
      </c>
      <c r="T84" s="422">
        <f>IF($D$4="MAP+ADM Waivers",(SUMIF('C Report'!$A$200:$A$299,'C Report Grouper'!$D84,'C Report'!R$200:R$299)+SUMIF('C Report'!$A$400:$A$499,'C Report Grouper'!$D84,'C Report'!R$400:R$499)),SUMIF('C Report'!$A$200:$A$299,'C Report Grouper'!$D84,'C Report'!R$200:R$299))</f>
        <v>0</v>
      </c>
      <c r="U84" s="422">
        <f>IF($D$4="MAP+ADM Waivers",(SUMIF('C Report'!$A$200:$A$299,'C Report Grouper'!$D84,'C Report'!S$200:S$299)+SUMIF('C Report'!$A$400:$A$499,'C Report Grouper'!$D84,'C Report'!S$400:S$499)),SUMIF('C Report'!$A$200:$A$299,'C Report Grouper'!$D84,'C Report'!S$200:S$299))</f>
        <v>0</v>
      </c>
      <c r="V84" s="422">
        <f>IF($D$4="MAP+ADM Waivers",(SUMIF('C Report'!$A$200:$A$299,'C Report Grouper'!$D84,'C Report'!T$200:T$299)+SUMIF('C Report'!$A$400:$A$499,'C Report Grouper'!$D84,'C Report'!T$400:T$499)),SUMIF('C Report'!$A$200:$A$299,'C Report Grouper'!$D84,'C Report'!T$200:T$299))</f>
        <v>0</v>
      </c>
      <c r="W84" s="422">
        <f>IF($D$4="MAP+ADM Waivers",(SUMIF('C Report'!$A$200:$A$299,'C Report Grouper'!$D84,'C Report'!U$200:U$299)+SUMIF('C Report'!$A$400:$A$499,'C Report Grouper'!$D84,'C Report'!U$400:U$499)),SUMIF('C Report'!$A$200:$A$299,'C Report Grouper'!$D84,'C Report'!U$200:U$299))</f>
        <v>0</v>
      </c>
      <c r="X84" s="93">
        <f>IF($D$4="MAP+ADM Waivers",(SUMIF('C Report'!$A$200:$A$299,'C Report Grouper'!$D84,'C Report'!V$200:V$299)+SUMIF('C Report'!$A$400:$A$499,'C Report Grouper'!$D84,'C Report'!V$400:V$499)),SUMIF('C Report'!$A$200:$A$299,'C Report Grouper'!$D84,'C Report'!V$200:V$299))</f>
        <v>0</v>
      </c>
      <c r="Y84" s="92">
        <f>IF($D$4="MAP+ADM Waivers",(SUMIF('C Report'!$A$200:$A$299,'C Report Grouper'!$D84,'C Report'!W$200:W$299)+SUMIF('C Report'!$A$400:$A$499,'C Report Grouper'!$D84,'C Report'!W$400:W$499)),SUMIF('C Report'!$A$200:$A$299,'C Report Grouper'!$D84,'C Report'!W$200:W$299))</f>
        <v>0</v>
      </c>
      <c r="Z84" s="92">
        <f>IF($D$4="MAP+ADM Waivers",(SUMIF('C Report'!$A$200:$A$299,'C Report Grouper'!$D84,'C Report'!X$200:X$299)+SUMIF('C Report'!$A$400:$A$499,'C Report Grouper'!$D84,'C Report'!X$400:X$499)),SUMIF('C Report'!$A$200:$A$299,'C Report Grouper'!$D84,'C Report'!X$200:X$299))</f>
        <v>0</v>
      </c>
      <c r="AA84" s="92">
        <f>IF($D$4="MAP+ADM Waivers",(SUMIF('C Report'!$A$200:$A$299,'C Report Grouper'!$D84,'C Report'!Y$200:Y$299)+SUMIF('C Report'!$A$400:$A$499,'C Report Grouper'!$D84,'C Report'!Y$400:Y$499)),SUMIF('C Report'!$A$200:$A$299,'C Report Grouper'!$D84,'C Report'!Y$200:Y$299))</f>
        <v>0</v>
      </c>
      <c r="AB84" s="92">
        <f>IF($D$4="MAP+ADM Waivers",(SUMIF('C Report'!$A$200:$A$299,'C Report Grouper'!$D84,'C Report'!Z$200:Z$299)+SUMIF('C Report'!$A$400:$A$499,'C Report Grouper'!$D84,'C Report'!Z$400:Z$499)),SUMIF('C Report'!$A$200:$A$299,'C Report Grouper'!$D84,'C Report'!Z$200:Z$299))</f>
        <v>0</v>
      </c>
      <c r="AC84" s="92">
        <f>IF($D$4="MAP+ADM Waivers",(SUMIF('C Report'!$A$200:$A$299,'C Report Grouper'!$D84,'C Report'!AA$200:AA$299)+SUMIF('C Report'!$A$400:$A$499,'C Report Grouper'!$D84,'C Report'!AA$400:AA$499)),SUMIF('C Report'!$A$200:$A$299,'C Report Grouper'!$D84,'C Report'!AA$200:AA$299))</f>
        <v>0</v>
      </c>
      <c r="AD84" s="92">
        <f>IF($D$4="MAP+ADM Waivers",(SUMIF('C Report'!$A$200:$A$299,'C Report Grouper'!$D84,'C Report'!AB$200:AB$299)+SUMIF('C Report'!$A$400:$A$499,'C Report Grouper'!$D84,'C Report'!AB$400:AB$499)),SUMIF('C Report'!$A$200:$A$299,'C Report Grouper'!$D84,'C Report'!AB$200:AB$299))</f>
        <v>0</v>
      </c>
      <c r="AE84" s="92">
        <f>IF($D$4="MAP+ADM Waivers",(SUMIF('C Report'!$A$200:$A$299,'C Report Grouper'!$D84,'C Report'!AC$200:AC$299)+SUMIF('C Report'!$A$400:$A$499,'C Report Grouper'!$D84,'C Report'!AC$400:AC$499)),SUMIF('C Report'!$A$200:$A$299,'C Report Grouper'!$D84,'C Report'!AC$200:AC$299))</f>
        <v>0</v>
      </c>
      <c r="AF84" s="92">
        <f>IF($D$4="MAP+ADM Waivers",(SUMIF('C Report'!$A$200:$A$299,'C Report Grouper'!$D84,'C Report'!AD$200:AD$299)+SUMIF('C Report'!$A$400:$A$499,'C Report Grouper'!$D84,'C Report'!AD$400:AD$499)),SUMIF('C Report'!$A$200:$A$299,'C Report Grouper'!$D84,'C Report'!AD$200:AD$299))</f>
        <v>0</v>
      </c>
      <c r="AG84" s="92">
        <f>IF($D$4="MAP+ADM Waivers",(SUMIF('C Report'!$A$200:$A$299,'C Report Grouper'!$D84,'C Report'!AE$200:AE$299)+SUMIF('C Report'!$A$400:$A$499,'C Report Grouper'!$D84,'C Report'!AE$400:AE$499)),SUMIF('C Report'!$A$200:$A$299,'C Report Grouper'!$D84,'C Report'!AE$200:AE$299))</f>
        <v>0</v>
      </c>
      <c r="AH84" s="93">
        <f>IF($D$4="MAP+ADM Waivers",(SUMIF('C Report'!$A$200:$A$299,'C Report Grouper'!$D84,'C Report'!AF$200:AF$299)+SUMIF('C Report'!$A$400:$A$499,'C Report Grouper'!$D84,'C Report'!AF$400:AF$499)),SUMIF('C Report'!$A$200:$A$299,'C Report Grouper'!$D84,'C Report'!AF$200:AF$299))</f>
        <v>0</v>
      </c>
    </row>
    <row r="85" spans="2:34" hidden="1" x14ac:dyDescent="0.2">
      <c r="B85" s="21" t="str">
        <f>IFERROR(VLOOKUP(C85,'MEG Def'!$A$50:$B$53,2),"")</f>
        <v/>
      </c>
      <c r="C85" s="50"/>
      <c r="D85" s="263"/>
      <c r="E85" s="91">
        <f>IF($D$4="MAP+ADM Waivers",(SUMIF('C Report'!$A$200:$A$299,'C Report Grouper'!$D85,'C Report'!C$200:C$299)+SUMIF('C Report'!$A$400:$A$499,'C Report Grouper'!$D85,'C Report'!C$400:C$499)),SUMIF('C Report'!$A$200:$A$299,'C Report Grouper'!$D85,'C Report'!C$200:C$299))</f>
        <v>0</v>
      </c>
      <c r="F85" s="422">
        <f>IF($D$4="MAP+ADM Waivers",(SUMIF('C Report'!$A$200:$A$299,'C Report Grouper'!$D85,'C Report'!D$200:D$299)+SUMIF('C Report'!$A$400:$A$499,'C Report Grouper'!$D85,'C Report'!D$400:D$499)),SUMIF('C Report'!$A$200:$A$299,'C Report Grouper'!$D85,'C Report'!D$200:D$299))</f>
        <v>0</v>
      </c>
      <c r="G85" s="422">
        <f>IF($D$4="MAP+ADM Waivers",(SUMIF('C Report'!$A$200:$A$299,'C Report Grouper'!$D85,'C Report'!E$200:E$299)+SUMIF('C Report'!$A$400:$A$499,'C Report Grouper'!$D85,'C Report'!E$400:E$499)),SUMIF('C Report'!$A$200:$A$299,'C Report Grouper'!$D85,'C Report'!E$200:E$299))</f>
        <v>0</v>
      </c>
      <c r="H85" s="422">
        <f>IF($D$4="MAP+ADM Waivers",(SUMIF('C Report'!$A$200:$A$299,'C Report Grouper'!$D85,'C Report'!F$200:F$299)+SUMIF('C Report'!$A$400:$A$499,'C Report Grouper'!$D85,'C Report'!F$400:F$499)),SUMIF('C Report'!$A$200:$A$299,'C Report Grouper'!$D85,'C Report'!F$200:F$299))</f>
        <v>0</v>
      </c>
      <c r="I85" s="422">
        <f>IF($D$4="MAP+ADM Waivers",(SUMIF('C Report'!$A$200:$A$299,'C Report Grouper'!$D85,'C Report'!G$200:G$299)+SUMIF('C Report'!$A$400:$A$499,'C Report Grouper'!$D85,'C Report'!G$400:G$499)),SUMIF('C Report'!$A$200:$A$299,'C Report Grouper'!$D85,'C Report'!G$200:G$299))</f>
        <v>0</v>
      </c>
      <c r="J85" s="422">
        <f>IF($D$4="MAP+ADM Waivers",(SUMIF('C Report'!$A$200:$A$299,'C Report Grouper'!$D85,'C Report'!H$200:H$299)+SUMIF('C Report'!$A$400:$A$499,'C Report Grouper'!$D85,'C Report'!H$400:H$499)),SUMIF('C Report'!$A$200:$A$299,'C Report Grouper'!$D85,'C Report'!H$200:H$299))</f>
        <v>0</v>
      </c>
      <c r="K85" s="422">
        <f>IF($D$4="MAP+ADM Waivers",(SUMIF('C Report'!$A$200:$A$299,'C Report Grouper'!$D85,'C Report'!I$200:I$299)+SUMIF('C Report'!$A$400:$A$499,'C Report Grouper'!$D85,'C Report'!I$400:I$499)),SUMIF('C Report'!$A$200:$A$299,'C Report Grouper'!$D85,'C Report'!I$200:I$299))</f>
        <v>0</v>
      </c>
      <c r="L85" s="422">
        <f>IF($D$4="MAP+ADM Waivers",(SUMIF('C Report'!$A$200:$A$299,'C Report Grouper'!$D85,'C Report'!J$200:J$299)+SUMIF('C Report'!$A$400:$A$499,'C Report Grouper'!$D85,'C Report'!J$400:J$499)),SUMIF('C Report'!$A$200:$A$299,'C Report Grouper'!$D85,'C Report'!J$200:J$299))</f>
        <v>0</v>
      </c>
      <c r="M85" s="422">
        <f>IF($D$4="MAP+ADM Waivers",(SUMIF('C Report'!$A$200:$A$299,'C Report Grouper'!$D85,'C Report'!K$200:K$299)+SUMIF('C Report'!$A$400:$A$499,'C Report Grouper'!$D85,'C Report'!K$400:K$499)),SUMIF('C Report'!$A$200:$A$299,'C Report Grouper'!$D85,'C Report'!K$200:K$299))</f>
        <v>0</v>
      </c>
      <c r="N85" s="422">
        <f>IF($D$4="MAP+ADM Waivers",(SUMIF('C Report'!$A$200:$A$299,'C Report Grouper'!$D85,'C Report'!L$200:L$299)+SUMIF('C Report'!$A$400:$A$499,'C Report Grouper'!$D85,'C Report'!L$400:L$499)),SUMIF('C Report'!$A$200:$A$299,'C Report Grouper'!$D85,'C Report'!L$200:L$299))</f>
        <v>0</v>
      </c>
      <c r="O85" s="422">
        <f>IF($D$4="MAP+ADM Waivers",(SUMIF('C Report'!$A$200:$A$299,'C Report Grouper'!$D85,'C Report'!M$200:M$299)+SUMIF('C Report'!$A$400:$A$499,'C Report Grouper'!$D85,'C Report'!M$400:M$499)),SUMIF('C Report'!$A$200:$A$299,'C Report Grouper'!$D85,'C Report'!M$200:M$299))</f>
        <v>0</v>
      </c>
      <c r="P85" s="422">
        <f>IF($D$4="MAP+ADM Waivers",(SUMIF('C Report'!$A$200:$A$299,'C Report Grouper'!$D85,'C Report'!N$200:N$299)+SUMIF('C Report'!$A$400:$A$499,'C Report Grouper'!$D85,'C Report'!N$400:N$499)),SUMIF('C Report'!$A$200:$A$299,'C Report Grouper'!$D85,'C Report'!N$200:N$299))</f>
        <v>0</v>
      </c>
      <c r="Q85" s="422">
        <f>IF($D$4="MAP+ADM Waivers",(SUMIF('C Report'!$A$200:$A$299,'C Report Grouper'!$D85,'C Report'!O$200:O$299)+SUMIF('C Report'!$A$400:$A$499,'C Report Grouper'!$D85,'C Report'!O$400:O$499)),SUMIF('C Report'!$A$200:$A$299,'C Report Grouper'!$D85,'C Report'!O$200:O$299))</f>
        <v>0</v>
      </c>
      <c r="R85" s="422">
        <f>IF($D$4="MAP+ADM Waivers",(SUMIF('C Report'!$A$200:$A$299,'C Report Grouper'!$D85,'C Report'!P$200:P$299)+SUMIF('C Report'!$A$400:$A$499,'C Report Grouper'!$D85,'C Report'!P$400:P$499)),SUMIF('C Report'!$A$200:$A$299,'C Report Grouper'!$D85,'C Report'!P$200:P$299))</f>
        <v>0</v>
      </c>
      <c r="S85" s="422">
        <f>IF($D$4="MAP+ADM Waivers",(SUMIF('C Report'!$A$200:$A$299,'C Report Grouper'!$D85,'C Report'!Q$200:Q$299)+SUMIF('C Report'!$A$400:$A$499,'C Report Grouper'!$D85,'C Report'!Q$400:Q$499)),SUMIF('C Report'!$A$200:$A$299,'C Report Grouper'!$D85,'C Report'!Q$200:Q$299))</f>
        <v>0</v>
      </c>
      <c r="T85" s="422">
        <f>IF($D$4="MAP+ADM Waivers",(SUMIF('C Report'!$A$200:$A$299,'C Report Grouper'!$D85,'C Report'!R$200:R$299)+SUMIF('C Report'!$A$400:$A$499,'C Report Grouper'!$D85,'C Report'!R$400:R$499)),SUMIF('C Report'!$A$200:$A$299,'C Report Grouper'!$D85,'C Report'!R$200:R$299))</f>
        <v>0</v>
      </c>
      <c r="U85" s="422">
        <f>IF($D$4="MAP+ADM Waivers",(SUMIF('C Report'!$A$200:$A$299,'C Report Grouper'!$D85,'C Report'!S$200:S$299)+SUMIF('C Report'!$A$400:$A$499,'C Report Grouper'!$D85,'C Report'!S$400:S$499)),SUMIF('C Report'!$A$200:$A$299,'C Report Grouper'!$D85,'C Report'!S$200:S$299))</f>
        <v>0</v>
      </c>
      <c r="V85" s="422">
        <f>IF($D$4="MAP+ADM Waivers",(SUMIF('C Report'!$A$200:$A$299,'C Report Grouper'!$D85,'C Report'!T$200:T$299)+SUMIF('C Report'!$A$400:$A$499,'C Report Grouper'!$D85,'C Report'!T$400:T$499)),SUMIF('C Report'!$A$200:$A$299,'C Report Grouper'!$D85,'C Report'!T$200:T$299))</f>
        <v>0</v>
      </c>
      <c r="W85" s="422">
        <f>IF($D$4="MAP+ADM Waivers",(SUMIF('C Report'!$A$200:$A$299,'C Report Grouper'!$D85,'C Report'!U$200:U$299)+SUMIF('C Report'!$A$400:$A$499,'C Report Grouper'!$D85,'C Report'!U$400:U$499)),SUMIF('C Report'!$A$200:$A$299,'C Report Grouper'!$D85,'C Report'!U$200:U$299))</f>
        <v>0</v>
      </c>
      <c r="X85" s="93">
        <f>IF($D$4="MAP+ADM Waivers",(SUMIF('C Report'!$A$200:$A$299,'C Report Grouper'!$D85,'C Report'!V$200:V$299)+SUMIF('C Report'!$A$400:$A$499,'C Report Grouper'!$D85,'C Report'!V$400:V$499)),SUMIF('C Report'!$A$200:$A$299,'C Report Grouper'!$D85,'C Report'!V$200:V$299))</f>
        <v>0</v>
      </c>
      <c r="Y85" s="92">
        <f>IF($D$4="MAP+ADM Waivers",(SUMIF('C Report'!$A$200:$A$299,'C Report Grouper'!$D85,'C Report'!W$200:W$299)+SUMIF('C Report'!$A$400:$A$499,'C Report Grouper'!$D85,'C Report'!W$400:W$499)),SUMIF('C Report'!$A$200:$A$299,'C Report Grouper'!$D85,'C Report'!W$200:W$299))</f>
        <v>0</v>
      </c>
      <c r="Z85" s="92">
        <f>IF($D$4="MAP+ADM Waivers",(SUMIF('C Report'!$A$200:$A$299,'C Report Grouper'!$D85,'C Report'!X$200:X$299)+SUMIF('C Report'!$A$400:$A$499,'C Report Grouper'!$D85,'C Report'!X$400:X$499)),SUMIF('C Report'!$A$200:$A$299,'C Report Grouper'!$D85,'C Report'!X$200:X$299))</f>
        <v>0</v>
      </c>
      <c r="AA85" s="92">
        <f>IF($D$4="MAP+ADM Waivers",(SUMIF('C Report'!$A$200:$A$299,'C Report Grouper'!$D85,'C Report'!Y$200:Y$299)+SUMIF('C Report'!$A$400:$A$499,'C Report Grouper'!$D85,'C Report'!Y$400:Y$499)),SUMIF('C Report'!$A$200:$A$299,'C Report Grouper'!$D85,'C Report'!Y$200:Y$299))</f>
        <v>0</v>
      </c>
      <c r="AB85" s="92">
        <f>IF($D$4="MAP+ADM Waivers",(SUMIF('C Report'!$A$200:$A$299,'C Report Grouper'!$D85,'C Report'!Z$200:Z$299)+SUMIF('C Report'!$A$400:$A$499,'C Report Grouper'!$D85,'C Report'!Z$400:Z$499)),SUMIF('C Report'!$A$200:$A$299,'C Report Grouper'!$D85,'C Report'!Z$200:Z$299))</f>
        <v>0</v>
      </c>
      <c r="AC85" s="92">
        <f>IF($D$4="MAP+ADM Waivers",(SUMIF('C Report'!$A$200:$A$299,'C Report Grouper'!$D85,'C Report'!AA$200:AA$299)+SUMIF('C Report'!$A$400:$A$499,'C Report Grouper'!$D85,'C Report'!AA$400:AA$499)),SUMIF('C Report'!$A$200:$A$299,'C Report Grouper'!$D85,'C Report'!AA$200:AA$299))</f>
        <v>0</v>
      </c>
      <c r="AD85" s="92">
        <f>IF($D$4="MAP+ADM Waivers",(SUMIF('C Report'!$A$200:$A$299,'C Report Grouper'!$D85,'C Report'!AB$200:AB$299)+SUMIF('C Report'!$A$400:$A$499,'C Report Grouper'!$D85,'C Report'!AB$400:AB$499)),SUMIF('C Report'!$A$200:$A$299,'C Report Grouper'!$D85,'C Report'!AB$200:AB$299))</f>
        <v>0</v>
      </c>
      <c r="AE85" s="92">
        <f>IF($D$4="MAP+ADM Waivers",(SUMIF('C Report'!$A$200:$A$299,'C Report Grouper'!$D85,'C Report'!AC$200:AC$299)+SUMIF('C Report'!$A$400:$A$499,'C Report Grouper'!$D85,'C Report'!AC$400:AC$499)),SUMIF('C Report'!$A$200:$A$299,'C Report Grouper'!$D85,'C Report'!AC$200:AC$299))</f>
        <v>0</v>
      </c>
      <c r="AF85" s="92">
        <f>IF($D$4="MAP+ADM Waivers",(SUMIF('C Report'!$A$200:$A$299,'C Report Grouper'!$D85,'C Report'!AD$200:AD$299)+SUMIF('C Report'!$A$400:$A$499,'C Report Grouper'!$D85,'C Report'!AD$400:AD$499)),SUMIF('C Report'!$A$200:$A$299,'C Report Grouper'!$D85,'C Report'!AD$200:AD$299))</f>
        <v>0</v>
      </c>
      <c r="AG85" s="92">
        <f>IF($D$4="MAP+ADM Waivers",(SUMIF('C Report'!$A$200:$A$299,'C Report Grouper'!$D85,'C Report'!AE$200:AE$299)+SUMIF('C Report'!$A$400:$A$499,'C Report Grouper'!$D85,'C Report'!AE$400:AE$499)),SUMIF('C Report'!$A$200:$A$299,'C Report Grouper'!$D85,'C Report'!AE$200:AE$299))</f>
        <v>0</v>
      </c>
      <c r="AH85" s="93">
        <f>IF($D$4="MAP+ADM Waivers",(SUMIF('C Report'!$A$200:$A$299,'C Report Grouper'!$D85,'C Report'!AF$200:AF$299)+SUMIF('C Report'!$A$400:$A$499,'C Report Grouper'!$D85,'C Report'!AF$400:AF$499)),SUMIF('C Report'!$A$200:$A$299,'C Report Grouper'!$D85,'C Report'!AF$200:AF$299))</f>
        <v>0</v>
      </c>
    </row>
    <row r="86" spans="2:34" hidden="1" x14ac:dyDescent="0.2">
      <c r="B86" s="21" t="str">
        <f>IFERROR(VLOOKUP(C86,'MEG Def'!$A$50:$B$53,2),"")</f>
        <v/>
      </c>
      <c r="C86" s="50"/>
      <c r="D86" s="263"/>
      <c r="E86" s="91">
        <f>IF($D$4="MAP+ADM Waivers",(SUMIF('C Report'!$A$200:$A$299,'C Report Grouper'!$D86,'C Report'!C$200:C$299)+SUMIF('C Report'!$A$400:$A$499,'C Report Grouper'!$D86,'C Report'!C$400:C$499)),SUMIF('C Report'!$A$200:$A$299,'C Report Grouper'!$D86,'C Report'!C$200:C$299))</f>
        <v>0</v>
      </c>
      <c r="F86" s="422">
        <f>IF($D$4="MAP+ADM Waivers",(SUMIF('C Report'!$A$200:$A$299,'C Report Grouper'!$D86,'C Report'!D$200:D$299)+SUMIF('C Report'!$A$400:$A$499,'C Report Grouper'!$D86,'C Report'!D$400:D$499)),SUMIF('C Report'!$A$200:$A$299,'C Report Grouper'!$D86,'C Report'!D$200:D$299))</f>
        <v>0</v>
      </c>
      <c r="G86" s="422">
        <f>IF($D$4="MAP+ADM Waivers",(SUMIF('C Report'!$A$200:$A$299,'C Report Grouper'!$D86,'C Report'!E$200:E$299)+SUMIF('C Report'!$A$400:$A$499,'C Report Grouper'!$D86,'C Report'!E$400:E$499)),SUMIF('C Report'!$A$200:$A$299,'C Report Grouper'!$D86,'C Report'!E$200:E$299))</f>
        <v>0</v>
      </c>
      <c r="H86" s="422">
        <f>IF($D$4="MAP+ADM Waivers",(SUMIF('C Report'!$A$200:$A$299,'C Report Grouper'!$D86,'C Report'!F$200:F$299)+SUMIF('C Report'!$A$400:$A$499,'C Report Grouper'!$D86,'C Report'!F$400:F$499)),SUMIF('C Report'!$A$200:$A$299,'C Report Grouper'!$D86,'C Report'!F$200:F$299))</f>
        <v>0</v>
      </c>
      <c r="I86" s="422">
        <f>IF($D$4="MAP+ADM Waivers",(SUMIF('C Report'!$A$200:$A$299,'C Report Grouper'!$D86,'C Report'!G$200:G$299)+SUMIF('C Report'!$A$400:$A$499,'C Report Grouper'!$D86,'C Report'!G$400:G$499)),SUMIF('C Report'!$A$200:$A$299,'C Report Grouper'!$D86,'C Report'!G$200:G$299))</f>
        <v>0</v>
      </c>
      <c r="J86" s="422">
        <f>IF($D$4="MAP+ADM Waivers",(SUMIF('C Report'!$A$200:$A$299,'C Report Grouper'!$D86,'C Report'!H$200:H$299)+SUMIF('C Report'!$A$400:$A$499,'C Report Grouper'!$D86,'C Report'!H$400:H$499)),SUMIF('C Report'!$A$200:$A$299,'C Report Grouper'!$D86,'C Report'!H$200:H$299))</f>
        <v>0</v>
      </c>
      <c r="K86" s="422">
        <f>IF($D$4="MAP+ADM Waivers",(SUMIF('C Report'!$A$200:$A$299,'C Report Grouper'!$D86,'C Report'!I$200:I$299)+SUMIF('C Report'!$A$400:$A$499,'C Report Grouper'!$D86,'C Report'!I$400:I$499)),SUMIF('C Report'!$A$200:$A$299,'C Report Grouper'!$D86,'C Report'!I$200:I$299))</f>
        <v>0</v>
      </c>
      <c r="L86" s="422">
        <f>IF($D$4="MAP+ADM Waivers",(SUMIF('C Report'!$A$200:$A$299,'C Report Grouper'!$D86,'C Report'!J$200:J$299)+SUMIF('C Report'!$A$400:$A$499,'C Report Grouper'!$D86,'C Report'!J$400:J$499)),SUMIF('C Report'!$A$200:$A$299,'C Report Grouper'!$D86,'C Report'!J$200:J$299))</f>
        <v>0</v>
      </c>
      <c r="M86" s="422">
        <f>IF($D$4="MAP+ADM Waivers",(SUMIF('C Report'!$A$200:$A$299,'C Report Grouper'!$D86,'C Report'!K$200:K$299)+SUMIF('C Report'!$A$400:$A$499,'C Report Grouper'!$D86,'C Report'!K$400:K$499)),SUMIF('C Report'!$A$200:$A$299,'C Report Grouper'!$D86,'C Report'!K$200:K$299))</f>
        <v>0</v>
      </c>
      <c r="N86" s="422">
        <f>IF($D$4="MAP+ADM Waivers",(SUMIF('C Report'!$A$200:$A$299,'C Report Grouper'!$D86,'C Report'!L$200:L$299)+SUMIF('C Report'!$A$400:$A$499,'C Report Grouper'!$D86,'C Report'!L$400:L$499)),SUMIF('C Report'!$A$200:$A$299,'C Report Grouper'!$D86,'C Report'!L$200:L$299))</f>
        <v>0</v>
      </c>
      <c r="O86" s="422">
        <f>IF($D$4="MAP+ADM Waivers",(SUMIF('C Report'!$A$200:$A$299,'C Report Grouper'!$D86,'C Report'!M$200:M$299)+SUMIF('C Report'!$A$400:$A$499,'C Report Grouper'!$D86,'C Report'!M$400:M$499)),SUMIF('C Report'!$A$200:$A$299,'C Report Grouper'!$D86,'C Report'!M$200:M$299))</f>
        <v>0</v>
      </c>
      <c r="P86" s="422">
        <f>IF($D$4="MAP+ADM Waivers",(SUMIF('C Report'!$A$200:$A$299,'C Report Grouper'!$D86,'C Report'!N$200:N$299)+SUMIF('C Report'!$A$400:$A$499,'C Report Grouper'!$D86,'C Report'!N$400:N$499)),SUMIF('C Report'!$A$200:$A$299,'C Report Grouper'!$D86,'C Report'!N$200:N$299))</f>
        <v>0</v>
      </c>
      <c r="Q86" s="422">
        <f>IF($D$4="MAP+ADM Waivers",(SUMIF('C Report'!$A$200:$A$299,'C Report Grouper'!$D86,'C Report'!O$200:O$299)+SUMIF('C Report'!$A$400:$A$499,'C Report Grouper'!$D86,'C Report'!O$400:O$499)),SUMIF('C Report'!$A$200:$A$299,'C Report Grouper'!$D86,'C Report'!O$200:O$299))</f>
        <v>0</v>
      </c>
      <c r="R86" s="422">
        <f>IF($D$4="MAP+ADM Waivers",(SUMIF('C Report'!$A$200:$A$299,'C Report Grouper'!$D86,'C Report'!P$200:P$299)+SUMIF('C Report'!$A$400:$A$499,'C Report Grouper'!$D86,'C Report'!P$400:P$499)),SUMIF('C Report'!$A$200:$A$299,'C Report Grouper'!$D86,'C Report'!P$200:P$299))</f>
        <v>0</v>
      </c>
      <c r="S86" s="422">
        <f>IF($D$4="MAP+ADM Waivers",(SUMIF('C Report'!$A$200:$A$299,'C Report Grouper'!$D86,'C Report'!Q$200:Q$299)+SUMIF('C Report'!$A$400:$A$499,'C Report Grouper'!$D86,'C Report'!Q$400:Q$499)),SUMIF('C Report'!$A$200:$A$299,'C Report Grouper'!$D86,'C Report'!Q$200:Q$299))</f>
        <v>0</v>
      </c>
      <c r="T86" s="422">
        <f>IF($D$4="MAP+ADM Waivers",(SUMIF('C Report'!$A$200:$A$299,'C Report Grouper'!$D86,'C Report'!R$200:R$299)+SUMIF('C Report'!$A$400:$A$499,'C Report Grouper'!$D86,'C Report'!R$400:R$499)),SUMIF('C Report'!$A$200:$A$299,'C Report Grouper'!$D86,'C Report'!R$200:R$299))</f>
        <v>0</v>
      </c>
      <c r="U86" s="422">
        <f>IF($D$4="MAP+ADM Waivers",(SUMIF('C Report'!$A$200:$A$299,'C Report Grouper'!$D86,'C Report'!S$200:S$299)+SUMIF('C Report'!$A$400:$A$499,'C Report Grouper'!$D86,'C Report'!S$400:S$499)),SUMIF('C Report'!$A$200:$A$299,'C Report Grouper'!$D86,'C Report'!S$200:S$299))</f>
        <v>0</v>
      </c>
      <c r="V86" s="422">
        <f>IF($D$4="MAP+ADM Waivers",(SUMIF('C Report'!$A$200:$A$299,'C Report Grouper'!$D86,'C Report'!T$200:T$299)+SUMIF('C Report'!$A$400:$A$499,'C Report Grouper'!$D86,'C Report'!T$400:T$499)),SUMIF('C Report'!$A$200:$A$299,'C Report Grouper'!$D86,'C Report'!T$200:T$299))</f>
        <v>0</v>
      </c>
      <c r="W86" s="422">
        <f>IF($D$4="MAP+ADM Waivers",(SUMIF('C Report'!$A$200:$A$299,'C Report Grouper'!$D86,'C Report'!U$200:U$299)+SUMIF('C Report'!$A$400:$A$499,'C Report Grouper'!$D86,'C Report'!U$400:U$499)),SUMIF('C Report'!$A$200:$A$299,'C Report Grouper'!$D86,'C Report'!U$200:U$299))</f>
        <v>0</v>
      </c>
      <c r="X86" s="93">
        <f>IF($D$4="MAP+ADM Waivers",(SUMIF('C Report'!$A$200:$A$299,'C Report Grouper'!$D86,'C Report'!V$200:V$299)+SUMIF('C Report'!$A$400:$A$499,'C Report Grouper'!$D86,'C Report'!V$400:V$499)),SUMIF('C Report'!$A$200:$A$299,'C Report Grouper'!$D86,'C Report'!V$200:V$299))</f>
        <v>0</v>
      </c>
      <c r="Y86" s="92">
        <f>IF($D$4="MAP+ADM Waivers",(SUMIF('C Report'!$A$200:$A$299,'C Report Grouper'!$D86,'C Report'!W$200:W$299)+SUMIF('C Report'!$A$400:$A$499,'C Report Grouper'!$D86,'C Report'!W$400:W$499)),SUMIF('C Report'!$A$200:$A$299,'C Report Grouper'!$D86,'C Report'!W$200:W$299))</f>
        <v>0</v>
      </c>
      <c r="Z86" s="92">
        <f>IF($D$4="MAP+ADM Waivers",(SUMIF('C Report'!$A$200:$A$299,'C Report Grouper'!$D86,'C Report'!X$200:X$299)+SUMIF('C Report'!$A$400:$A$499,'C Report Grouper'!$D86,'C Report'!X$400:X$499)),SUMIF('C Report'!$A$200:$A$299,'C Report Grouper'!$D86,'C Report'!X$200:X$299))</f>
        <v>0</v>
      </c>
      <c r="AA86" s="92">
        <f>IF($D$4="MAP+ADM Waivers",(SUMIF('C Report'!$A$200:$A$299,'C Report Grouper'!$D86,'C Report'!Y$200:Y$299)+SUMIF('C Report'!$A$400:$A$499,'C Report Grouper'!$D86,'C Report'!Y$400:Y$499)),SUMIF('C Report'!$A$200:$A$299,'C Report Grouper'!$D86,'C Report'!Y$200:Y$299))</f>
        <v>0</v>
      </c>
      <c r="AB86" s="92">
        <f>IF($D$4="MAP+ADM Waivers",(SUMIF('C Report'!$A$200:$A$299,'C Report Grouper'!$D86,'C Report'!Z$200:Z$299)+SUMIF('C Report'!$A$400:$A$499,'C Report Grouper'!$D86,'C Report'!Z$400:Z$499)),SUMIF('C Report'!$A$200:$A$299,'C Report Grouper'!$D86,'C Report'!Z$200:Z$299))</f>
        <v>0</v>
      </c>
      <c r="AC86" s="92">
        <f>IF($D$4="MAP+ADM Waivers",(SUMIF('C Report'!$A$200:$A$299,'C Report Grouper'!$D86,'C Report'!AA$200:AA$299)+SUMIF('C Report'!$A$400:$A$499,'C Report Grouper'!$D86,'C Report'!AA$400:AA$499)),SUMIF('C Report'!$A$200:$A$299,'C Report Grouper'!$D86,'C Report'!AA$200:AA$299))</f>
        <v>0</v>
      </c>
      <c r="AD86" s="92">
        <f>IF($D$4="MAP+ADM Waivers",(SUMIF('C Report'!$A$200:$A$299,'C Report Grouper'!$D86,'C Report'!AB$200:AB$299)+SUMIF('C Report'!$A$400:$A$499,'C Report Grouper'!$D86,'C Report'!AB$400:AB$499)),SUMIF('C Report'!$A$200:$A$299,'C Report Grouper'!$D86,'C Report'!AB$200:AB$299))</f>
        <v>0</v>
      </c>
      <c r="AE86" s="92">
        <f>IF($D$4="MAP+ADM Waivers",(SUMIF('C Report'!$A$200:$A$299,'C Report Grouper'!$D86,'C Report'!AC$200:AC$299)+SUMIF('C Report'!$A$400:$A$499,'C Report Grouper'!$D86,'C Report'!AC$400:AC$499)),SUMIF('C Report'!$A$200:$A$299,'C Report Grouper'!$D86,'C Report'!AC$200:AC$299))</f>
        <v>0</v>
      </c>
      <c r="AF86" s="92">
        <f>IF($D$4="MAP+ADM Waivers",(SUMIF('C Report'!$A$200:$A$299,'C Report Grouper'!$D86,'C Report'!AD$200:AD$299)+SUMIF('C Report'!$A$400:$A$499,'C Report Grouper'!$D86,'C Report'!AD$400:AD$499)),SUMIF('C Report'!$A$200:$A$299,'C Report Grouper'!$D86,'C Report'!AD$200:AD$299))</f>
        <v>0</v>
      </c>
      <c r="AG86" s="92">
        <f>IF($D$4="MAP+ADM Waivers",(SUMIF('C Report'!$A$200:$A$299,'C Report Grouper'!$D86,'C Report'!AE$200:AE$299)+SUMIF('C Report'!$A$400:$A$499,'C Report Grouper'!$D86,'C Report'!AE$400:AE$499)),SUMIF('C Report'!$A$200:$A$299,'C Report Grouper'!$D86,'C Report'!AE$200:AE$299))</f>
        <v>0</v>
      </c>
      <c r="AH86" s="93">
        <f>IF($D$4="MAP+ADM Waivers",(SUMIF('C Report'!$A$200:$A$299,'C Report Grouper'!$D86,'C Report'!AF$200:AF$299)+SUMIF('C Report'!$A$400:$A$499,'C Report Grouper'!$D86,'C Report'!AF$400:AF$499)),SUMIF('C Report'!$A$200:$A$299,'C Report Grouper'!$D86,'C Report'!AF$200:AF$299))</f>
        <v>0</v>
      </c>
    </row>
    <row r="87" spans="2:34" hidden="1" x14ac:dyDescent="0.2">
      <c r="B87" s="21"/>
      <c r="C87" s="50"/>
      <c r="D87" s="263"/>
      <c r="E87" s="91">
        <f>IF($D$4="MAP+ADM Waivers",(SUMIF('C Report'!$A$200:$A$299,'C Report Grouper'!$D87,'C Report'!C$200:C$299)+SUMIF('C Report'!$A$400:$A$499,'C Report Grouper'!$D87,'C Report'!C$400:C$499)),SUMIF('C Report'!$A$200:$A$299,'C Report Grouper'!$D87,'C Report'!C$200:C$299))</f>
        <v>0</v>
      </c>
      <c r="F87" s="422">
        <f>IF($D$4="MAP+ADM Waivers",(SUMIF('C Report'!$A$200:$A$299,'C Report Grouper'!$D87,'C Report'!D$200:D$299)+SUMIF('C Report'!$A$400:$A$499,'C Report Grouper'!$D87,'C Report'!D$400:D$499)),SUMIF('C Report'!$A$200:$A$299,'C Report Grouper'!$D87,'C Report'!D$200:D$299))</f>
        <v>0</v>
      </c>
      <c r="G87" s="422">
        <f>IF($D$4="MAP+ADM Waivers",(SUMIF('C Report'!$A$200:$A$299,'C Report Grouper'!$D87,'C Report'!E$200:E$299)+SUMIF('C Report'!$A$400:$A$499,'C Report Grouper'!$D87,'C Report'!E$400:E$499)),SUMIF('C Report'!$A$200:$A$299,'C Report Grouper'!$D87,'C Report'!E$200:E$299))</f>
        <v>0</v>
      </c>
      <c r="H87" s="422">
        <f>IF($D$4="MAP+ADM Waivers",(SUMIF('C Report'!$A$200:$A$299,'C Report Grouper'!$D87,'C Report'!F$200:F$299)+SUMIF('C Report'!$A$400:$A$499,'C Report Grouper'!$D87,'C Report'!F$400:F$499)),SUMIF('C Report'!$A$200:$A$299,'C Report Grouper'!$D87,'C Report'!F$200:F$299))</f>
        <v>0</v>
      </c>
      <c r="I87" s="422">
        <f>IF($D$4="MAP+ADM Waivers",(SUMIF('C Report'!$A$200:$A$299,'C Report Grouper'!$D87,'C Report'!G$200:G$299)+SUMIF('C Report'!$A$400:$A$499,'C Report Grouper'!$D87,'C Report'!G$400:G$499)),SUMIF('C Report'!$A$200:$A$299,'C Report Grouper'!$D87,'C Report'!G$200:G$299))</f>
        <v>0</v>
      </c>
      <c r="J87" s="422">
        <f>IF($D$4="MAP+ADM Waivers",(SUMIF('C Report'!$A$200:$A$299,'C Report Grouper'!$D87,'C Report'!H$200:H$299)+SUMIF('C Report'!$A$400:$A$499,'C Report Grouper'!$D87,'C Report'!H$400:H$499)),SUMIF('C Report'!$A$200:$A$299,'C Report Grouper'!$D87,'C Report'!H$200:H$299))</f>
        <v>0</v>
      </c>
      <c r="K87" s="422">
        <f>IF($D$4="MAP+ADM Waivers",(SUMIF('C Report'!$A$200:$A$299,'C Report Grouper'!$D87,'C Report'!I$200:I$299)+SUMIF('C Report'!$A$400:$A$499,'C Report Grouper'!$D87,'C Report'!I$400:I$499)),SUMIF('C Report'!$A$200:$A$299,'C Report Grouper'!$D87,'C Report'!I$200:I$299))</f>
        <v>0</v>
      </c>
      <c r="L87" s="422">
        <f>IF($D$4="MAP+ADM Waivers",(SUMIF('C Report'!$A$200:$A$299,'C Report Grouper'!$D87,'C Report'!J$200:J$299)+SUMIF('C Report'!$A$400:$A$499,'C Report Grouper'!$D87,'C Report'!J$400:J$499)),SUMIF('C Report'!$A$200:$A$299,'C Report Grouper'!$D87,'C Report'!J$200:J$299))</f>
        <v>0</v>
      </c>
      <c r="M87" s="422">
        <f>IF($D$4="MAP+ADM Waivers",(SUMIF('C Report'!$A$200:$A$299,'C Report Grouper'!$D87,'C Report'!K$200:K$299)+SUMIF('C Report'!$A$400:$A$499,'C Report Grouper'!$D87,'C Report'!K$400:K$499)),SUMIF('C Report'!$A$200:$A$299,'C Report Grouper'!$D87,'C Report'!K$200:K$299))</f>
        <v>0</v>
      </c>
      <c r="N87" s="422">
        <f>IF($D$4="MAP+ADM Waivers",(SUMIF('C Report'!$A$200:$A$299,'C Report Grouper'!$D87,'C Report'!L$200:L$299)+SUMIF('C Report'!$A$400:$A$499,'C Report Grouper'!$D87,'C Report'!L$400:L$499)),SUMIF('C Report'!$A$200:$A$299,'C Report Grouper'!$D87,'C Report'!L$200:L$299))</f>
        <v>0</v>
      </c>
      <c r="O87" s="422">
        <f>IF($D$4="MAP+ADM Waivers",(SUMIF('C Report'!$A$200:$A$299,'C Report Grouper'!$D87,'C Report'!M$200:M$299)+SUMIF('C Report'!$A$400:$A$499,'C Report Grouper'!$D87,'C Report'!M$400:M$499)),SUMIF('C Report'!$A$200:$A$299,'C Report Grouper'!$D87,'C Report'!M$200:M$299))</f>
        <v>0</v>
      </c>
      <c r="P87" s="422">
        <f>IF($D$4="MAP+ADM Waivers",(SUMIF('C Report'!$A$200:$A$299,'C Report Grouper'!$D87,'C Report'!N$200:N$299)+SUMIF('C Report'!$A$400:$A$499,'C Report Grouper'!$D87,'C Report'!N$400:N$499)),SUMIF('C Report'!$A$200:$A$299,'C Report Grouper'!$D87,'C Report'!N$200:N$299))</f>
        <v>0</v>
      </c>
      <c r="Q87" s="422">
        <f>IF($D$4="MAP+ADM Waivers",(SUMIF('C Report'!$A$200:$A$299,'C Report Grouper'!$D87,'C Report'!O$200:O$299)+SUMIF('C Report'!$A$400:$A$499,'C Report Grouper'!$D87,'C Report'!O$400:O$499)),SUMIF('C Report'!$A$200:$A$299,'C Report Grouper'!$D87,'C Report'!O$200:O$299))</f>
        <v>0</v>
      </c>
      <c r="R87" s="422">
        <f>IF($D$4="MAP+ADM Waivers",(SUMIF('C Report'!$A$200:$A$299,'C Report Grouper'!$D87,'C Report'!P$200:P$299)+SUMIF('C Report'!$A$400:$A$499,'C Report Grouper'!$D87,'C Report'!P$400:P$499)),SUMIF('C Report'!$A$200:$A$299,'C Report Grouper'!$D87,'C Report'!P$200:P$299))</f>
        <v>0</v>
      </c>
      <c r="S87" s="422">
        <f>IF($D$4="MAP+ADM Waivers",(SUMIF('C Report'!$A$200:$A$299,'C Report Grouper'!$D87,'C Report'!Q$200:Q$299)+SUMIF('C Report'!$A$400:$A$499,'C Report Grouper'!$D87,'C Report'!Q$400:Q$499)),SUMIF('C Report'!$A$200:$A$299,'C Report Grouper'!$D87,'C Report'!Q$200:Q$299))</f>
        <v>0</v>
      </c>
      <c r="T87" s="422">
        <f>IF($D$4="MAP+ADM Waivers",(SUMIF('C Report'!$A$200:$A$299,'C Report Grouper'!$D87,'C Report'!R$200:R$299)+SUMIF('C Report'!$A$400:$A$499,'C Report Grouper'!$D87,'C Report'!R$400:R$499)),SUMIF('C Report'!$A$200:$A$299,'C Report Grouper'!$D87,'C Report'!R$200:R$299))</f>
        <v>0</v>
      </c>
      <c r="U87" s="422">
        <f>IF($D$4="MAP+ADM Waivers",(SUMIF('C Report'!$A$200:$A$299,'C Report Grouper'!$D87,'C Report'!S$200:S$299)+SUMIF('C Report'!$A$400:$A$499,'C Report Grouper'!$D87,'C Report'!S$400:S$499)),SUMIF('C Report'!$A$200:$A$299,'C Report Grouper'!$D87,'C Report'!S$200:S$299))</f>
        <v>0</v>
      </c>
      <c r="V87" s="422">
        <f>IF($D$4="MAP+ADM Waivers",(SUMIF('C Report'!$A$200:$A$299,'C Report Grouper'!$D87,'C Report'!T$200:T$299)+SUMIF('C Report'!$A$400:$A$499,'C Report Grouper'!$D87,'C Report'!T$400:T$499)),SUMIF('C Report'!$A$200:$A$299,'C Report Grouper'!$D87,'C Report'!T$200:T$299))</f>
        <v>0</v>
      </c>
      <c r="W87" s="422">
        <f>IF($D$4="MAP+ADM Waivers",(SUMIF('C Report'!$A$200:$A$299,'C Report Grouper'!$D87,'C Report'!U$200:U$299)+SUMIF('C Report'!$A$400:$A$499,'C Report Grouper'!$D87,'C Report'!U$400:U$499)),SUMIF('C Report'!$A$200:$A$299,'C Report Grouper'!$D87,'C Report'!U$200:U$299))</f>
        <v>0</v>
      </c>
      <c r="X87" s="93">
        <f>IF($D$4="MAP+ADM Waivers",(SUMIF('C Report'!$A$200:$A$299,'C Report Grouper'!$D87,'C Report'!V$200:V$299)+SUMIF('C Report'!$A$400:$A$499,'C Report Grouper'!$D87,'C Report'!V$400:V$499)),SUMIF('C Report'!$A$200:$A$299,'C Report Grouper'!$D87,'C Report'!V$200:V$299))</f>
        <v>0</v>
      </c>
      <c r="Y87" s="92">
        <f>IF($D$4="MAP+ADM Waivers",(SUMIF('C Report'!$A$200:$A$299,'C Report Grouper'!$D87,'C Report'!W$200:W$299)+SUMIF('C Report'!$A$400:$A$499,'C Report Grouper'!$D87,'C Report'!W$400:W$499)),SUMIF('C Report'!$A$200:$A$299,'C Report Grouper'!$D87,'C Report'!W$200:W$299))</f>
        <v>0</v>
      </c>
      <c r="Z87" s="92">
        <f>IF($D$4="MAP+ADM Waivers",(SUMIF('C Report'!$A$200:$A$299,'C Report Grouper'!$D87,'C Report'!X$200:X$299)+SUMIF('C Report'!$A$400:$A$499,'C Report Grouper'!$D87,'C Report'!X$400:X$499)),SUMIF('C Report'!$A$200:$A$299,'C Report Grouper'!$D87,'C Report'!X$200:X$299))</f>
        <v>0</v>
      </c>
      <c r="AA87" s="92">
        <f>IF($D$4="MAP+ADM Waivers",(SUMIF('C Report'!$A$200:$A$299,'C Report Grouper'!$D87,'C Report'!Y$200:Y$299)+SUMIF('C Report'!$A$400:$A$499,'C Report Grouper'!$D87,'C Report'!Y$400:Y$499)),SUMIF('C Report'!$A$200:$A$299,'C Report Grouper'!$D87,'C Report'!Y$200:Y$299))</f>
        <v>0</v>
      </c>
      <c r="AB87" s="92">
        <f>IF($D$4="MAP+ADM Waivers",(SUMIF('C Report'!$A$200:$A$299,'C Report Grouper'!$D87,'C Report'!Z$200:Z$299)+SUMIF('C Report'!$A$400:$A$499,'C Report Grouper'!$D87,'C Report'!Z$400:Z$499)),SUMIF('C Report'!$A$200:$A$299,'C Report Grouper'!$D87,'C Report'!Z$200:Z$299))</f>
        <v>0</v>
      </c>
      <c r="AC87" s="92">
        <f>IF($D$4="MAP+ADM Waivers",(SUMIF('C Report'!$A$200:$A$299,'C Report Grouper'!$D87,'C Report'!AA$200:AA$299)+SUMIF('C Report'!$A$400:$A$499,'C Report Grouper'!$D87,'C Report'!AA$400:AA$499)),SUMIF('C Report'!$A$200:$A$299,'C Report Grouper'!$D87,'C Report'!AA$200:AA$299))</f>
        <v>0</v>
      </c>
      <c r="AD87" s="92">
        <f>IF($D$4="MAP+ADM Waivers",(SUMIF('C Report'!$A$200:$A$299,'C Report Grouper'!$D87,'C Report'!AB$200:AB$299)+SUMIF('C Report'!$A$400:$A$499,'C Report Grouper'!$D87,'C Report'!AB$400:AB$499)),SUMIF('C Report'!$A$200:$A$299,'C Report Grouper'!$D87,'C Report'!AB$200:AB$299))</f>
        <v>0</v>
      </c>
      <c r="AE87" s="92">
        <f>IF($D$4="MAP+ADM Waivers",(SUMIF('C Report'!$A$200:$A$299,'C Report Grouper'!$D87,'C Report'!AC$200:AC$299)+SUMIF('C Report'!$A$400:$A$499,'C Report Grouper'!$D87,'C Report'!AC$400:AC$499)),SUMIF('C Report'!$A$200:$A$299,'C Report Grouper'!$D87,'C Report'!AC$200:AC$299))</f>
        <v>0</v>
      </c>
      <c r="AF87" s="92">
        <f>IF($D$4="MAP+ADM Waivers",(SUMIF('C Report'!$A$200:$A$299,'C Report Grouper'!$D87,'C Report'!AD$200:AD$299)+SUMIF('C Report'!$A$400:$A$499,'C Report Grouper'!$D87,'C Report'!AD$400:AD$499)),SUMIF('C Report'!$A$200:$A$299,'C Report Grouper'!$D87,'C Report'!AD$200:AD$299))</f>
        <v>0</v>
      </c>
      <c r="AG87" s="92">
        <f>IF($D$4="MAP+ADM Waivers",(SUMIF('C Report'!$A$200:$A$299,'C Report Grouper'!$D87,'C Report'!AE$200:AE$299)+SUMIF('C Report'!$A$400:$A$499,'C Report Grouper'!$D87,'C Report'!AE$400:AE$499)),SUMIF('C Report'!$A$200:$A$299,'C Report Grouper'!$D87,'C Report'!AE$200:AE$299))</f>
        <v>0</v>
      </c>
      <c r="AH87" s="93">
        <f>IF($D$4="MAP+ADM Waivers",(SUMIF('C Report'!$A$200:$A$299,'C Report Grouper'!$D87,'C Report'!AF$200:AF$299)+SUMIF('C Report'!$A$400:$A$499,'C Report Grouper'!$D87,'C Report'!AF$400:AF$499)),SUMIF('C Report'!$A$200:$A$299,'C Report Grouper'!$D87,'C Report'!AF$200:AF$299))</f>
        <v>0</v>
      </c>
    </row>
    <row r="88" spans="2:34" hidden="1" x14ac:dyDescent="0.2">
      <c r="B88" s="6" t="s">
        <v>80</v>
      </c>
      <c r="C88" s="50"/>
      <c r="D88" s="263"/>
      <c r="E88" s="91">
        <f>IF($D$4="MAP+ADM Waivers",(SUMIF('C Report'!$A$200:$A$299,'C Report Grouper'!$D88,'C Report'!C$200:C$299)+SUMIF('C Report'!$A$400:$A$499,'C Report Grouper'!$D88,'C Report'!C$400:C$499)),SUMIF('C Report'!$A$200:$A$299,'C Report Grouper'!$D88,'C Report'!C$200:C$299))</f>
        <v>0</v>
      </c>
      <c r="F88" s="422">
        <f>IF($D$4="MAP+ADM Waivers",(SUMIF('C Report'!$A$200:$A$299,'C Report Grouper'!$D88,'C Report'!D$200:D$299)+SUMIF('C Report'!$A$400:$A$499,'C Report Grouper'!$D88,'C Report'!D$400:D$499)),SUMIF('C Report'!$A$200:$A$299,'C Report Grouper'!$D88,'C Report'!D$200:D$299))</f>
        <v>0</v>
      </c>
      <c r="G88" s="422">
        <f>IF($D$4="MAP+ADM Waivers",(SUMIF('C Report'!$A$200:$A$299,'C Report Grouper'!$D88,'C Report'!E$200:E$299)+SUMIF('C Report'!$A$400:$A$499,'C Report Grouper'!$D88,'C Report'!E$400:E$499)),SUMIF('C Report'!$A$200:$A$299,'C Report Grouper'!$D88,'C Report'!E$200:E$299))</f>
        <v>0</v>
      </c>
      <c r="H88" s="422">
        <f>IF($D$4="MAP+ADM Waivers",(SUMIF('C Report'!$A$200:$A$299,'C Report Grouper'!$D88,'C Report'!F$200:F$299)+SUMIF('C Report'!$A$400:$A$499,'C Report Grouper'!$D88,'C Report'!F$400:F$499)),SUMIF('C Report'!$A$200:$A$299,'C Report Grouper'!$D88,'C Report'!F$200:F$299))</f>
        <v>0</v>
      </c>
      <c r="I88" s="422">
        <f>IF($D$4="MAP+ADM Waivers",(SUMIF('C Report'!$A$200:$A$299,'C Report Grouper'!$D88,'C Report'!G$200:G$299)+SUMIF('C Report'!$A$400:$A$499,'C Report Grouper'!$D88,'C Report'!G$400:G$499)),SUMIF('C Report'!$A$200:$A$299,'C Report Grouper'!$D88,'C Report'!G$200:G$299))</f>
        <v>0</v>
      </c>
      <c r="J88" s="422">
        <f>IF($D$4="MAP+ADM Waivers",(SUMIF('C Report'!$A$200:$A$299,'C Report Grouper'!$D88,'C Report'!H$200:H$299)+SUMIF('C Report'!$A$400:$A$499,'C Report Grouper'!$D88,'C Report'!H$400:H$499)),SUMIF('C Report'!$A$200:$A$299,'C Report Grouper'!$D88,'C Report'!H$200:H$299))</f>
        <v>0</v>
      </c>
      <c r="K88" s="422">
        <f>IF($D$4="MAP+ADM Waivers",(SUMIF('C Report'!$A$200:$A$299,'C Report Grouper'!$D88,'C Report'!I$200:I$299)+SUMIF('C Report'!$A$400:$A$499,'C Report Grouper'!$D88,'C Report'!I$400:I$499)),SUMIF('C Report'!$A$200:$A$299,'C Report Grouper'!$D88,'C Report'!I$200:I$299))</f>
        <v>0</v>
      </c>
      <c r="L88" s="422">
        <f>IF($D$4="MAP+ADM Waivers",(SUMIF('C Report'!$A$200:$A$299,'C Report Grouper'!$D88,'C Report'!J$200:J$299)+SUMIF('C Report'!$A$400:$A$499,'C Report Grouper'!$D88,'C Report'!J$400:J$499)),SUMIF('C Report'!$A$200:$A$299,'C Report Grouper'!$D88,'C Report'!J$200:J$299))</f>
        <v>0</v>
      </c>
      <c r="M88" s="422">
        <f>IF($D$4="MAP+ADM Waivers",(SUMIF('C Report'!$A$200:$A$299,'C Report Grouper'!$D88,'C Report'!K$200:K$299)+SUMIF('C Report'!$A$400:$A$499,'C Report Grouper'!$D88,'C Report'!K$400:K$499)),SUMIF('C Report'!$A$200:$A$299,'C Report Grouper'!$D88,'C Report'!K$200:K$299))</f>
        <v>0</v>
      </c>
      <c r="N88" s="422">
        <f>IF($D$4="MAP+ADM Waivers",(SUMIF('C Report'!$A$200:$A$299,'C Report Grouper'!$D88,'C Report'!L$200:L$299)+SUMIF('C Report'!$A$400:$A$499,'C Report Grouper'!$D88,'C Report'!L$400:L$499)),SUMIF('C Report'!$A$200:$A$299,'C Report Grouper'!$D88,'C Report'!L$200:L$299))</f>
        <v>0</v>
      </c>
      <c r="O88" s="422">
        <f>IF($D$4="MAP+ADM Waivers",(SUMIF('C Report'!$A$200:$A$299,'C Report Grouper'!$D88,'C Report'!M$200:M$299)+SUMIF('C Report'!$A$400:$A$499,'C Report Grouper'!$D88,'C Report'!M$400:M$499)),SUMIF('C Report'!$A$200:$A$299,'C Report Grouper'!$D88,'C Report'!M$200:M$299))</f>
        <v>0</v>
      </c>
      <c r="P88" s="422">
        <f>IF($D$4="MAP+ADM Waivers",(SUMIF('C Report'!$A$200:$A$299,'C Report Grouper'!$D88,'C Report'!N$200:N$299)+SUMIF('C Report'!$A$400:$A$499,'C Report Grouper'!$D88,'C Report'!N$400:N$499)),SUMIF('C Report'!$A$200:$A$299,'C Report Grouper'!$D88,'C Report'!N$200:N$299))</f>
        <v>0</v>
      </c>
      <c r="Q88" s="422">
        <f>IF($D$4="MAP+ADM Waivers",(SUMIF('C Report'!$A$200:$A$299,'C Report Grouper'!$D88,'C Report'!O$200:O$299)+SUMIF('C Report'!$A$400:$A$499,'C Report Grouper'!$D88,'C Report'!O$400:O$499)),SUMIF('C Report'!$A$200:$A$299,'C Report Grouper'!$D88,'C Report'!O$200:O$299))</f>
        <v>0</v>
      </c>
      <c r="R88" s="422">
        <f>IF($D$4="MAP+ADM Waivers",(SUMIF('C Report'!$A$200:$A$299,'C Report Grouper'!$D88,'C Report'!P$200:P$299)+SUMIF('C Report'!$A$400:$A$499,'C Report Grouper'!$D88,'C Report'!P$400:P$499)),SUMIF('C Report'!$A$200:$A$299,'C Report Grouper'!$D88,'C Report'!P$200:P$299))</f>
        <v>0</v>
      </c>
      <c r="S88" s="422">
        <f>IF($D$4="MAP+ADM Waivers",(SUMIF('C Report'!$A$200:$A$299,'C Report Grouper'!$D88,'C Report'!Q$200:Q$299)+SUMIF('C Report'!$A$400:$A$499,'C Report Grouper'!$D88,'C Report'!Q$400:Q$499)),SUMIF('C Report'!$A$200:$A$299,'C Report Grouper'!$D88,'C Report'!Q$200:Q$299))</f>
        <v>0</v>
      </c>
      <c r="T88" s="422">
        <f>IF($D$4="MAP+ADM Waivers",(SUMIF('C Report'!$A$200:$A$299,'C Report Grouper'!$D88,'C Report'!R$200:R$299)+SUMIF('C Report'!$A$400:$A$499,'C Report Grouper'!$D88,'C Report'!R$400:R$499)),SUMIF('C Report'!$A$200:$A$299,'C Report Grouper'!$D88,'C Report'!R$200:R$299))</f>
        <v>0</v>
      </c>
      <c r="U88" s="422">
        <f>IF($D$4="MAP+ADM Waivers",(SUMIF('C Report'!$A$200:$A$299,'C Report Grouper'!$D88,'C Report'!S$200:S$299)+SUMIF('C Report'!$A$400:$A$499,'C Report Grouper'!$D88,'C Report'!S$400:S$499)),SUMIF('C Report'!$A$200:$A$299,'C Report Grouper'!$D88,'C Report'!S$200:S$299))</f>
        <v>0</v>
      </c>
      <c r="V88" s="422">
        <f>IF($D$4="MAP+ADM Waivers",(SUMIF('C Report'!$A$200:$A$299,'C Report Grouper'!$D88,'C Report'!T$200:T$299)+SUMIF('C Report'!$A$400:$A$499,'C Report Grouper'!$D88,'C Report'!T$400:T$499)),SUMIF('C Report'!$A$200:$A$299,'C Report Grouper'!$D88,'C Report'!T$200:T$299))</f>
        <v>0</v>
      </c>
      <c r="W88" s="422">
        <f>IF($D$4="MAP+ADM Waivers",(SUMIF('C Report'!$A$200:$A$299,'C Report Grouper'!$D88,'C Report'!U$200:U$299)+SUMIF('C Report'!$A$400:$A$499,'C Report Grouper'!$D88,'C Report'!U$400:U$499)),SUMIF('C Report'!$A$200:$A$299,'C Report Grouper'!$D88,'C Report'!U$200:U$299))</f>
        <v>0</v>
      </c>
      <c r="X88" s="93">
        <f>IF($D$4="MAP+ADM Waivers",(SUMIF('C Report'!$A$200:$A$299,'C Report Grouper'!$D88,'C Report'!V$200:V$299)+SUMIF('C Report'!$A$400:$A$499,'C Report Grouper'!$D88,'C Report'!V$400:V$499)),SUMIF('C Report'!$A$200:$A$299,'C Report Grouper'!$D88,'C Report'!V$200:V$299))</f>
        <v>0</v>
      </c>
      <c r="Y88" s="92">
        <f>IF($D$4="MAP+ADM Waivers",(SUMIF('C Report'!$A$200:$A$299,'C Report Grouper'!$D88,'C Report'!W$200:W$299)+SUMIF('C Report'!$A$400:$A$499,'C Report Grouper'!$D88,'C Report'!W$400:W$499)),SUMIF('C Report'!$A$200:$A$299,'C Report Grouper'!$D88,'C Report'!W$200:W$299))</f>
        <v>0</v>
      </c>
      <c r="Z88" s="92">
        <f>IF($D$4="MAP+ADM Waivers",(SUMIF('C Report'!$A$200:$A$299,'C Report Grouper'!$D88,'C Report'!X$200:X$299)+SUMIF('C Report'!$A$400:$A$499,'C Report Grouper'!$D88,'C Report'!X$400:X$499)),SUMIF('C Report'!$A$200:$A$299,'C Report Grouper'!$D88,'C Report'!X$200:X$299))</f>
        <v>0</v>
      </c>
      <c r="AA88" s="92">
        <f>IF($D$4="MAP+ADM Waivers",(SUMIF('C Report'!$A$200:$A$299,'C Report Grouper'!$D88,'C Report'!Y$200:Y$299)+SUMIF('C Report'!$A$400:$A$499,'C Report Grouper'!$D88,'C Report'!Y$400:Y$499)),SUMIF('C Report'!$A$200:$A$299,'C Report Grouper'!$D88,'C Report'!Y$200:Y$299))</f>
        <v>0</v>
      </c>
      <c r="AB88" s="92">
        <f>IF($D$4="MAP+ADM Waivers",(SUMIF('C Report'!$A$200:$A$299,'C Report Grouper'!$D88,'C Report'!Z$200:Z$299)+SUMIF('C Report'!$A$400:$A$499,'C Report Grouper'!$D88,'C Report'!Z$400:Z$499)),SUMIF('C Report'!$A$200:$A$299,'C Report Grouper'!$D88,'C Report'!Z$200:Z$299))</f>
        <v>0</v>
      </c>
      <c r="AC88" s="92">
        <f>IF($D$4="MAP+ADM Waivers",(SUMIF('C Report'!$A$200:$A$299,'C Report Grouper'!$D88,'C Report'!AA$200:AA$299)+SUMIF('C Report'!$A$400:$A$499,'C Report Grouper'!$D88,'C Report'!AA$400:AA$499)),SUMIF('C Report'!$A$200:$A$299,'C Report Grouper'!$D88,'C Report'!AA$200:AA$299))</f>
        <v>0</v>
      </c>
      <c r="AD88" s="92">
        <f>IF($D$4="MAP+ADM Waivers",(SUMIF('C Report'!$A$200:$A$299,'C Report Grouper'!$D88,'C Report'!AB$200:AB$299)+SUMIF('C Report'!$A$400:$A$499,'C Report Grouper'!$D88,'C Report'!AB$400:AB$499)),SUMIF('C Report'!$A$200:$A$299,'C Report Grouper'!$D88,'C Report'!AB$200:AB$299))</f>
        <v>0</v>
      </c>
      <c r="AE88" s="92">
        <f>IF($D$4="MAP+ADM Waivers",(SUMIF('C Report'!$A$200:$A$299,'C Report Grouper'!$D88,'C Report'!AC$200:AC$299)+SUMIF('C Report'!$A$400:$A$499,'C Report Grouper'!$D88,'C Report'!AC$400:AC$499)),SUMIF('C Report'!$A$200:$A$299,'C Report Grouper'!$D88,'C Report'!AC$200:AC$299))</f>
        <v>0</v>
      </c>
      <c r="AF88" s="92">
        <f>IF($D$4="MAP+ADM Waivers",(SUMIF('C Report'!$A$200:$A$299,'C Report Grouper'!$D88,'C Report'!AD$200:AD$299)+SUMIF('C Report'!$A$400:$A$499,'C Report Grouper'!$D88,'C Report'!AD$400:AD$499)),SUMIF('C Report'!$A$200:$A$299,'C Report Grouper'!$D88,'C Report'!AD$200:AD$299))</f>
        <v>0</v>
      </c>
      <c r="AG88" s="92">
        <f>IF($D$4="MAP+ADM Waivers",(SUMIF('C Report'!$A$200:$A$299,'C Report Grouper'!$D88,'C Report'!AE$200:AE$299)+SUMIF('C Report'!$A$400:$A$499,'C Report Grouper'!$D88,'C Report'!AE$400:AE$499)),SUMIF('C Report'!$A$200:$A$299,'C Report Grouper'!$D88,'C Report'!AE$200:AE$299))</f>
        <v>0</v>
      </c>
      <c r="AH88" s="93">
        <f>IF($D$4="MAP+ADM Waivers",(SUMIF('C Report'!$A$200:$A$299,'C Report Grouper'!$D88,'C Report'!AF$200:AF$299)+SUMIF('C Report'!$A$400:$A$499,'C Report Grouper'!$D88,'C Report'!AF$400:AF$499)),SUMIF('C Report'!$A$200:$A$299,'C Report Grouper'!$D88,'C Report'!AF$200:AF$299))</f>
        <v>0</v>
      </c>
    </row>
    <row r="89" spans="2:34" hidden="1" x14ac:dyDescent="0.2">
      <c r="B89" s="21" t="str">
        <f>IFERROR(VLOOKUP(C89,'MEG Def'!$A$55:$B$58,2),"")</f>
        <v/>
      </c>
      <c r="C89" s="50"/>
      <c r="D89" s="263"/>
      <c r="E89" s="91">
        <f>IF($D$4="MAP+ADM Waivers",(SUMIF('C Report'!$A$200:$A$299,'C Report Grouper'!$D89,'C Report'!C$200:C$299)+SUMIF('C Report'!$A$400:$A$499,'C Report Grouper'!$D89,'C Report'!C$400:C$499)),SUMIF('C Report'!$A$200:$A$299,'C Report Grouper'!$D89,'C Report'!C$200:C$299))</f>
        <v>0</v>
      </c>
      <c r="F89" s="422">
        <f>IF($D$4="MAP+ADM Waivers",(SUMIF('C Report'!$A$200:$A$299,'C Report Grouper'!$D89,'C Report'!D$200:D$299)+SUMIF('C Report'!$A$400:$A$499,'C Report Grouper'!$D89,'C Report'!D$400:D$499)),SUMIF('C Report'!$A$200:$A$299,'C Report Grouper'!$D89,'C Report'!D$200:D$299))</f>
        <v>0</v>
      </c>
      <c r="G89" s="422">
        <f>IF($D$4="MAP+ADM Waivers",(SUMIF('C Report'!$A$200:$A$299,'C Report Grouper'!$D89,'C Report'!E$200:E$299)+SUMIF('C Report'!$A$400:$A$499,'C Report Grouper'!$D89,'C Report'!E$400:E$499)),SUMIF('C Report'!$A$200:$A$299,'C Report Grouper'!$D89,'C Report'!E$200:E$299))</f>
        <v>0</v>
      </c>
      <c r="H89" s="422">
        <f>IF($D$4="MAP+ADM Waivers",(SUMIF('C Report'!$A$200:$A$299,'C Report Grouper'!$D89,'C Report'!F$200:F$299)+SUMIF('C Report'!$A$400:$A$499,'C Report Grouper'!$D89,'C Report'!F$400:F$499)),SUMIF('C Report'!$A$200:$A$299,'C Report Grouper'!$D89,'C Report'!F$200:F$299))</f>
        <v>0</v>
      </c>
      <c r="I89" s="422">
        <f>IF($D$4="MAP+ADM Waivers",(SUMIF('C Report'!$A$200:$A$299,'C Report Grouper'!$D89,'C Report'!G$200:G$299)+SUMIF('C Report'!$A$400:$A$499,'C Report Grouper'!$D89,'C Report'!G$400:G$499)),SUMIF('C Report'!$A$200:$A$299,'C Report Grouper'!$D89,'C Report'!G$200:G$299))</f>
        <v>0</v>
      </c>
      <c r="J89" s="422">
        <f>IF($D$4="MAP+ADM Waivers",(SUMIF('C Report'!$A$200:$A$299,'C Report Grouper'!$D89,'C Report'!H$200:H$299)+SUMIF('C Report'!$A$400:$A$499,'C Report Grouper'!$D89,'C Report'!H$400:H$499)),SUMIF('C Report'!$A$200:$A$299,'C Report Grouper'!$D89,'C Report'!H$200:H$299))</f>
        <v>0</v>
      </c>
      <c r="K89" s="422">
        <f>IF($D$4="MAP+ADM Waivers",(SUMIF('C Report'!$A$200:$A$299,'C Report Grouper'!$D89,'C Report'!I$200:I$299)+SUMIF('C Report'!$A$400:$A$499,'C Report Grouper'!$D89,'C Report'!I$400:I$499)),SUMIF('C Report'!$A$200:$A$299,'C Report Grouper'!$D89,'C Report'!I$200:I$299))</f>
        <v>0</v>
      </c>
      <c r="L89" s="422">
        <f>IF($D$4="MAP+ADM Waivers",(SUMIF('C Report'!$A$200:$A$299,'C Report Grouper'!$D89,'C Report'!J$200:J$299)+SUMIF('C Report'!$A$400:$A$499,'C Report Grouper'!$D89,'C Report'!J$400:J$499)),SUMIF('C Report'!$A$200:$A$299,'C Report Grouper'!$D89,'C Report'!J$200:J$299))</f>
        <v>0</v>
      </c>
      <c r="M89" s="422">
        <f>IF($D$4="MAP+ADM Waivers",(SUMIF('C Report'!$A$200:$A$299,'C Report Grouper'!$D89,'C Report'!K$200:K$299)+SUMIF('C Report'!$A$400:$A$499,'C Report Grouper'!$D89,'C Report'!K$400:K$499)),SUMIF('C Report'!$A$200:$A$299,'C Report Grouper'!$D89,'C Report'!K$200:K$299))</f>
        <v>0</v>
      </c>
      <c r="N89" s="422">
        <f>IF($D$4="MAP+ADM Waivers",(SUMIF('C Report'!$A$200:$A$299,'C Report Grouper'!$D89,'C Report'!L$200:L$299)+SUMIF('C Report'!$A$400:$A$499,'C Report Grouper'!$D89,'C Report'!L$400:L$499)),SUMIF('C Report'!$A$200:$A$299,'C Report Grouper'!$D89,'C Report'!L$200:L$299))</f>
        <v>0</v>
      </c>
      <c r="O89" s="422">
        <f>IF($D$4="MAP+ADM Waivers",(SUMIF('C Report'!$A$200:$A$299,'C Report Grouper'!$D89,'C Report'!M$200:M$299)+SUMIF('C Report'!$A$400:$A$499,'C Report Grouper'!$D89,'C Report'!M$400:M$499)),SUMIF('C Report'!$A$200:$A$299,'C Report Grouper'!$D89,'C Report'!M$200:M$299))</f>
        <v>0</v>
      </c>
      <c r="P89" s="422">
        <f>IF($D$4="MAP+ADM Waivers",(SUMIF('C Report'!$A$200:$A$299,'C Report Grouper'!$D89,'C Report'!N$200:N$299)+SUMIF('C Report'!$A$400:$A$499,'C Report Grouper'!$D89,'C Report'!N$400:N$499)),SUMIF('C Report'!$A$200:$A$299,'C Report Grouper'!$D89,'C Report'!N$200:N$299))</f>
        <v>0</v>
      </c>
      <c r="Q89" s="422">
        <f>IF($D$4="MAP+ADM Waivers",(SUMIF('C Report'!$A$200:$A$299,'C Report Grouper'!$D89,'C Report'!O$200:O$299)+SUMIF('C Report'!$A$400:$A$499,'C Report Grouper'!$D89,'C Report'!O$400:O$499)),SUMIF('C Report'!$A$200:$A$299,'C Report Grouper'!$D89,'C Report'!O$200:O$299))</f>
        <v>0</v>
      </c>
      <c r="R89" s="422">
        <f>IF($D$4="MAP+ADM Waivers",(SUMIF('C Report'!$A$200:$A$299,'C Report Grouper'!$D89,'C Report'!P$200:P$299)+SUMIF('C Report'!$A$400:$A$499,'C Report Grouper'!$D89,'C Report'!P$400:P$499)),SUMIF('C Report'!$A$200:$A$299,'C Report Grouper'!$D89,'C Report'!P$200:P$299))</f>
        <v>0</v>
      </c>
      <c r="S89" s="422">
        <f>IF($D$4="MAP+ADM Waivers",(SUMIF('C Report'!$A$200:$A$299,'C Report Grouper'!$D89,'C Report'!Q$200:Q$299)+SUMIF('C Report'!$A$400:$A$499,'C Report Grouper'!$D89,'C Report'!Q$400:Q$499)),SUMIF('C Report'!$A$200:$A$299,'C Report Grouper'!$D89,'C Report'!Q$200:Q$299))</f>
        <v>0</v>
      </c>
      <c r="T89" s="422">
        <f>IF($D$4="MAP+ADM Waivers",(SUMIF('C Report'!$A$200:$A$299,'C Report Grouper'!$D89,'C Report'!R$200:R$299)+SUMIF('C Report'!$A$400:$A$499,'C Report Grouper'!$D89,'C Report'!R$400:R$499)),SUMIF('C Report'!$A$200:$A$299,'C Report Grouper'!$D89,'C Report'!R$200:R$299))</f>
        <v>0</v>
      </c>
      <c r="U89" s="422">
        <f>IF($D$4="MAP+ADM Waivers",(SUMIF('C Report'!$A$200:$A$299,'C Report Grouper'!$D89,'C Report'!S$200:S$299)+SUMIF('C Report'!$A$400:$A$499,'C Report Grouper'!$D89,'C Report'!S$400:S$499)),SUMIF('C Report'!$A$200:$A$299,'C Report Grouper'!$D89,'C Report'!S$200:S$299))</f>
        <v>0</v>
      </c>
      <c r="V89" s="422">
        <f>IF($D$4="MAP+ADM Waivers",(SUMIF('C Report'!$A$200:$A$299,'C Report Grouper'!$D89,'C Report'!T$200:T$299)+SUMIF('C Report'!$A$400:$A$499,'C Report Grouper'!$D89,'C Report'!T$400:T$499)),SUMIF('C Report'!$A$200:$A$299,'C Report Grouper'!$D89,'C Report'!T$200:T$299))</f>
        <v>0</v>
      </c>
      <c r="W89" s="422">
        <f>IF($D$4="MAP+ADM Waivers",(SUMIF('C Report'!$A$200:$A$299,'C Report Grouper'!$D89,'C Report'!U$200:U$299)+SUMIF('C Report'!$A$400:$A$499,'C Report Grouper'!$D89,'C Report'!U$400:U$499)),SUMIF('C Report'!$A$200:$A$299,'C Report Grouper'!$D89,'C Report'!U$200:U$299))</f>
        <v>0</v>
      </c>
      <c r="X89" s="93">
        <f>IF($D$4="MAP+ADM Waivers",(SUMIF('C Report'!$A$200:$A$299,'C Report Grouper'!$D89,'C Report'!V$200:V$299)+SUMIF('C Report'!$A$400:$A$499,'C Report Grouper'!$D89,'C Report'!V$400:V$499)),SUMIF('C Report'!$A$200:$A$299,'C Report Grouper'!$D89,'C Report'!V$200:V$299))</f>
        <v>0</v>
      </c>
      <c r="Y89" s="92">
        <f>IF($D$4="MAP+ADM Waivers",(SUMIF('C Report'!$A$200:$A$299,'C Report Grouper'!$D89,'C Report'!W$200:W$299)+SUMIF('C Report'!$A$400:$A$499,'C Report Grouper'!$D89,'C Report'!W$400:W$499)),SUMIF('C Report'!$A$200:$A$299,'C Report Grouper'!$D89,'C Report'!W$200:W$299))</f>
        <v>0</v>
      </c>
      <c r="Z89" s="92">
        <f>IF($D$4="MAP+ADM Waivers",(SUMIF('C Report'!$A$200:$A$299,'C Report Grouper'!$D89,'C Report'!X$200:X$299)+SUMIF('C Report'!$A$400:$A$499,'C Report Grouper'!$D89,'C Report'!X$400:X$499)),SUMIF('C Report'!$A$200:$A$299,'C Report Grouper'!$D89,'C Report'!X$200:X$299))</f>
        <v>0</v>
      </c>
      <c r="AA89" s="92">
        <f>IF($D$4="MAP+ADM Waivers",(SUMIF('C Report'!$A$200:$A$299,'C Report Grouper'!$D89,'C Report'!Y$200:Y$299)+SUMIF('C Report'!$A$400:$A$499,'C Report Grouper'!$D89,'C Report'!Y$400:Y$499)),SUMIF('C Report'!$A$200:$A$299,'C Report Grouper'!$D89,'C Report'!Y$200:Y$299))</f>
        <v>0</v>
      </c>
      <c r="AB89" s="92">
        <f>IF($D$4="MAP+ADM Waivers",(SUMIF('C Report'!$A$200:$A$299,'C Report Grouper'!$D89,'C Report'!Z$200:Z$299)+SUMIF('C Report'!$A$400:$A$499,'C Report Grouper'!$D89,'C Report'!Z$400:Z$499)),SUMIF('C Report'!$A$200:$A$299,'C Report Grouper'!$D89,'C Report'!Z$200:Z$299))</f>
        <v>0</v>
      </c>
      <c r="AC89" s="92">
        <f>IF($D$4="MAP+ADM Waivers",(SUMIF('C Report'!$A$200:$A$299,'C Report Grouper'!$D89,'C Report'!AA$200:AA$299)+SUMIF('C Report'!$A$400:$A$499,'C Report Grouper'!$D89,'C Report'!AA$400:AA$499)),SUMIF('C Report'!$A$200:$A$299,'C Report Grouper'!$D89,'C Report'!AA$200:AA$299))</f>
        <v>0</v>
      </c>
      <c r="AD89" s="92">
        <f>IF($D$4="MAP+ADM Waivers",(SUMIF('C Report'!$A$200:$A$299,'C Report Grouper'!$D89,'C Report'!AB$200:AB$299)+SUMIF('C Report'!$A$400:$A$499,'C Report Grouper'!$D89,'C Report'!AB$400:AB$499)),SUMIF('C Report'!$A$200:$A$299,'C Report Grouper'!$D89,'C Report'!AB$200:AB$299))</f>
        <v>0</v>
      </c>
      <c r="AE89" s="92">
        <f>IF($D$4="MAP+ADM Waivers",(SUMIF('C Report'!$A$200:$A$299,'C Report Grouper'!$D89,'C Report'!AC$200:AC$299)+SUMIF('C Report'!$A$400:$A$499,'C Report Grouper'!$D89,'C Report'!AC$400:AC$499)),SUMIF('C Report'!$A$200:$A$299,'C Report Grouper'!$D89,'C Report'!AC$200:AC$299))</f>
        <v>0</v>
      </c>
      <c r="AF89" s="92">
        <f>IF($D$4="MAP+ADM Waivers",(SUMIF('C Report'!$A$200:$A$299,'C Report Grouper'!$D89,'C Report'!AD$200:AD$299)+SUMIF('C Report'!$A$400:$A$499,'C Report Grouper'!$D89,'C Report'!AD$400:AD$499)),SUMIF('C Report'!$A$200:$A$299,'C Report Grouper'!$D89,'C Report'!AD$200:AD$299))</f>
        <v>0</v>
      </c>
      <c r="AG89" s="92">
        <f>IF($D$4="MAP+ADM Waivers",(SUMIF('C Report'!$A$200:$A$299,'C Report Grouper'!$D89,'C Report'!AE$200:AE$299)+SUMIF('C Report'!$A$400:$A$499,'C Report Grouper'!$D89,'C Report'!AE$400:AE$499)),SUMIF('C Report'!$A$200:$A$299,'C Report Grouper'!$D89,'C Report'!AE$200:AE$299))</f>
        <v>0</v>
      </c>
      <c r="AH89" s="93">
        <f>IF($D$4="MAP+ADM Waivers",(SUMIF('C Report'!$A$200:$A$299,'C Report Grouper'!$D89,'C Report'!AF$200:AF$299)+SUMIF('C Report'!$A$400:$A$499,'C Report Grouper'!$D89,'C Report'!AF$400:AF$499)),SUMIF('C Report'!$A$200:$A$299,'C Report Grouper'!$D89,'C Report'!AF$200:AF$299))</f>
        <v>0</v>
      </c>
    </row>
    <row r="90" spans="2:34" hidden="1" x14ac:dyDescent="0.2">
      <c r="B90" s="21" t="str">
        <f>IFERROR(VLOOKUP(C90,'MEG Def'!$A$55:$B$58,2),"")</f>
        <v/>
      </c>
      <c r="C90" s="50"/>
      <c r="D90" s="263"/>
      <c r="E90" s="91">
        <f>IF($D$4="MAP+ADM Waivers",(SUMIF('C Report'!$A$200:$A$299,'C Report Grouper'!$D90,'C Report'!C$200:C$299)+SUMIF('C Report'!$A$400:$A$499,'C Report Grouper'!$D90,'C Report'!C$400:C$499)),SUMIF('C Report'!$A$200:$A$299,'C Report Grouper'!$D90,'C Report'!C$200:C$299))</f>
        <v>0</v>
      </c>
      <c r="F90" s="422">
        <f>IF($D$4="MAP+ADM Waivers",(SUMIF('C Report'!$A$200:$A$299,'C Report Grouper'!$D90,'C Report'!D$200:D$299)+SUMIF('C Report'!$A$400:$A$499,'C Report Grouper'!$D90,'C Report'!D$400:D$499)),SUMIF('C Report'!$A$200:$A$299,'C Report Grouper'!$D90,'C Report'!D$200:D$299))</f>
        <v>0</v>
      </c>
      <c r="G90" s="422">
        <f>IF($D$4="MAP+ADM Waivers",(SUMIF('C Report'!$A$200:$A$299,'C Report Grouper'!$D90,'C Report'!E$200:E$299)+SUMIF('C Report'!$A$400:$A$499,'C Report Grouper'!$D90,'C Report'!E$400:E$499)),SUMIF('C Report'!$A$200:$A$299,'C Report Grouper'!$D90,'C Report'!E$200:E$299))</f>
        <v>0</v>
      </c>
      <c r="H90" s="422">
        <f>IF($D$4="MAP+ADM Waivers",(SUMIF('C Report'!$A$200:$A$299,'C Report Grouper'!$D90,'C Report'!F$200:F$299)+SUMIF('C Report'!$A$400:$A$499,'C Report Grouper'!$D90,'C Report'!F$400:F$499)),SUMIF('C Report'!$A$200:$A$299,'C Report Grouper'!$D90,'C Report'!F$200:F$299))</f>
        <v>0</v>
      </c>
      <c r="I90" s="422">
        <f>IF($D$4="MAP+ADM Waivers",(SUMIF('C Report'!$A$200:$A$299,'C Report Grouper'!$D90,'C Report'!G$200:G$299)+SUMIF('C Report'!$A$400:$A$499,'C Report Grouper'!$D90,'C Report'!G$400:G$499)),SUMIF('C Report'!$A$200:$A$299,'C Report Grouper'!$D90,'C Report'!G$200:G$299))</f>
        <v>0</v>
      </c>
      <c r="J90" s="422">
        <f>IF($D$4="MAP+ADM Waivers",(SUMIF('C Report'!$A$200:$A$299,'C Report Grouper'!$D90,'C Report'!H$200:H$299)+SUMIF('C Report'!$A$400:$A$499,'C Report Grouper'!$D90,'C Report'!H$400:H$499)),SUMIF('C Report'!$A$200:$A$299,'C Report Grouper'!$D90,'C Report'!H$200:H$299))</f>
        <v>0</v>
      </c>
      <c r="K90" s="422">
        <f>IF($D$4="MAP+ADM Waivers",(SUMIF('C Report'!$A$200:$A$299,'C Report Grouper'!$D90,'C Report'!I$200:I$299)+SUMIF('C Report'!$A$400:$A$499,'C Report Grouper'!$D90,'C Report'!I$400:I$499)),SUMIF('C Report'!$A$200:$A$299,'C Report Grouper'!$D90,'C Report'!I$200:I$299))</f>
        <v>0</v>
      </c>
      <c r="L90" s="422">
        <f>IF($D$4="MAP+ADM Waivers",(SUMIF('C Report'!$A$200:$A$299,'C Report Grouper'!$D90,'C Report'!J$200:J$299)+SUMIF('C Report'!$A$400:$A$499,'C Report Grouper'!$D90,'C Report'!J$400:J$499)),SUMIF('C Report'!$A$200:$A$299,'C Report Grouper'!$D90,'C Report'!J$200:J$299))</f>
        <v>0</v>
      </c>
      <c r="M90" s="422">
        <f>IF($D$4="MAP+ADM Waivers",(SUMIF('C Report'!$A$200:$A$299,'C Report Grouper'!$D90,'C Report'!K$200:K$299)+SUMIF('C Report'!$A$400:$A$499,'C Report Grouper'!$D90,'C Report'!K$400:K$499)),SUMIF('C Report'!$A$200:$A$299,'C Report Grouper'!$D90,'C Report'!K$200:K$299))</f>
        <v>0</v>
      </c>
      <c r="N90" s="422">
        <f>IF($D$4="MAP+ADM Waivers",(SUMIF('C Report'!$A$200:$A$299,'C Report Grouper'!$D90,'C Report'!L$200:L$299)+SUMIF('C Report'!$A$400:$A$499,'C Report Grouper'!$D90,'C Report'!L$400:L$499)),SUMIF('C Report'!$A$200:$A$299,'C Report Grouper'!$D90,'C Report'!L$200:L$299))</f>
        <v>0</v>
      </c>
      <c r="O90" s="422">
        <f>IF($D$4="MAP+ADM Waivers",(SUMIF('C Report'!$A$200:$A$299,'C Report Grouper'!$D90,'C Report'!M$200:M$299)+SUMIF('C Report'!$A$400:$A$499,'C Report Grouper'!$D90,'C Report'!M$400:M$499)),SUMIF('C Report'!$A$200:$A$299,'C Report Grouper'!$D90,'C Report'!M$200:M$299))</f>
        <v>0</v>
      </c>
      <c r="P90" s="422">
        <f>IF($D$4="MAP+ADM Waivers",(SUMIF('C Report'!$A$200:$A$299,'C Report Grouper'!$D90,'C Report'!N$200:N$299)+SUMIF('C Report'!$A$400:$A$499,'C Report Grouper'!$D90,'C Report'!N$400:N$499)),SUMIF('C Report'!$A$200:$A$299,'C Report Grouper'!$D90,'C Report'!N$200:N$299))</f>
        <v>0</v>
      </c>
      <c r="Q90" s="422">
        <f>IF($D$4="MAP+ADM Waivers",(SUMIF('C Report'!$A$200:$A$299,'C Report Grouper'!$D90,'C Report'!O$200:O$299)+SUMIF('C Report'!$A$400:$A$499,'C Report Grouper'!$D90,'C Report'!O$400:O$499)),SUMIF('C Report'!$A$200:$A$299,'C Report Grouper'!$D90,'C Report'!O$200:O$299))</f>
        <v>0</v>
      </c>
      <c r="R90" s="422">
        <f>IF($D$4="MAP+ADM Waivers",(SUMIF('C Report'!$A$200:$A$299,'C Report Grouper'!$D90,'C Report'!P$200:P$299)+SUMIF('C Report'!$A$400:$A$499,'C Report Grouper'!$D90,'C Report'!P$400:P$499)),SUMIF('C Report'!$A$200:$A$299,'C Report Grouper'!$D90,'C Report'!P$200:P$299))</f>
        <v>0</v>
      </c>
      <c r="S90" s="422">
        <f>IF($D$4="MAP+ADM Waivers",(SUMIF('C Report'!$A$200:$A$299,'C Report Grouper'!$D90,'C Report'!Q$200:Q$299)+SUMIF('C Report'!$A$400:$A$499,'C Report Grouper'!$D90,'C Report'!Q$400:Q$499)),SUMIF('C Report'!$A$200:$A$299,'C Report Grouper'!$D90,'C Report'!Q$200:Q$299))</f>
        <v>0</v>
      </c>
      <c r="T90" s="422">
        <f>IF($D$4="MAP+ADM Waivers",(SUMIF('C Report'!$A$200:$A$299,'C Report Grouper'!$D90,'C Report'!R$200:R$299)+SUMIF('C Report'!$A$400:$A$499,'C Report Grouper'!$D90,'C Report'!R$400:R$499)),SUMIF('C Report'!$A$200:$A$299,'C Report Grouper'!$D90,'C Report'!R$200:R$299))</f>
        <v>0</v>
      </c>
      <c r="U90" s="422">
        <f>IF($D$4="MAP+ADM Waivers",(SUMIF('C Report'!$A$200:$A$299,'C Report Grouper'!$D90,'C Report'!S$200:S$299)+SUMIF('C Report'!$A$400:$A$499,'C Report Grouper'!$D90,'C Report'!S$400:S$499)),SUMIF('C Report'!$A$200:$A$299,'C Report Grouper'!$D90,'C Report'!S$200:S$299))</f>
        <v>0</v>
      </c>
      <c r="V90" s="422">
        <f>IF($D$4="MAP+ADM Waivers",(SUMIF('C Report'!$A$200:$A$299,'C Report Grouper'!$D90,'C Report'!T$200:T$299)+SUMIF('C Report'!$A$400:$A$499,'C Report Grouper'!$D90,'C Report'!T$400:T$499)),SUMIF('C Report'!$A$200:$A$299,'C Report Grouper'!$D90,'C Report'!T$200:T$299))</f>
        <v>0</v>
      </c>
      <c r="W90" s="422">
        <f>IF($D$4="MAP+ADM Waivers",(SUMIF('C Report'!$A$200:$A$299,'C Report Grouper'!$D90,'C Report'!U$200:U$299)+SUMIF('C Report'!$A$400:$A$499,'C Report Grouper'!$D90,'C Report'!U$400:U$499)),SUMIF('C Report'!$A$200:$A$299,'C Report Grouper'!$D90,'C Report'!U$200:U$299))</f>
        <v>0</v>
      </c>
      <c r="X90" s="93">
        <f>IF($D$4="MAP+ADM Waivers",(SUMIF('C Report'!$A$200:$A$299,'C Report Grouper'!$D90,'C Report'!V$200:V$299)+SUMIF('C Report'!$A$400:$A$499,'C Report Grouper'!$D90,'C Report'!V$400:V$499)),SUMIF('C Report'!$A$200:$A$299,'C Report Grouper'!$D90,'C Report'!V$200:V$299))</f>
        <v>0</v>
      </c>
      <c r="Y90" s="92">
        <f>IF($D$4="MAP+ADM Waivers",(SUMIF('C Report'!$A$200:$A$299,'C Report Grouper'!$D90,'C Report'!W$200:W$299)+SUMIF('C Report'!$A$400:$A$499,'C Report Grouper'!$D90,'C Report'!W$400:W$499)),SUMIF('C Report'!$A$200:$A$299,'C Report Grouper'!$D90,'C Report'!W$200:W$299))</f>
        <v>0</v>
      </c>
      <c r="Z90" s="92">
        <f>IF($D$4="MAP+ADM Waivers",(SUMIF('C Report'!$A$200:$A$299,'C Report Grouper'!$D90,'C Report'!X$200:X$299)+SUMIF('C Report'!$A$400:$A$499,'C Report Grouper'!$D90,'C Report'!X$400:X$499)),SUMIF('C Report'!$A$200:$A$299,'C Report Grouper'!$D90,'C Report'!X$200:X$299))</f>
        <v>0</v>
      </c>
      <c r="AA90" s="92">
        <f>IF($D$4="MAP+ADM Waivers",(SUMIF('C Report'!$A$200:$A$299,'C Report Grouper'!$D90,'C Report'!Y$200:Y$299)+SUMIF('C Report'!$A$400:$A$499,'C Report Grouper'!$D90,'C Report'!Y$400:Y$499)),SUMIF('C Report'!$A$200:$A$299,'C Report Grouper'!$D90,'C Report'!Y$200:Y$299))</f>
        <v>0</v>
      </c>
      <c r="AB90" s="92">
        <f>IF($D$4="MAP+ADM Waivers",(SUMIF('C Report'!$A$200:$A$299,'C Report Grouper'!$D90,'C Report'!Z$200:Z$299)+SUMIF('C Report'!$A$400:$A$499,'C Report Grouper'!$D90,'C Report'!Z$400:Z$499)),SUMIF('C Report'!$A$200:$A$299,'C Report Grouper'!$D90,'C Report'!Z$200:Z$299))</f>
        <v>0</v>
      </c>
      <c r="AC90" s="92">
        <f>IF($D$4="MAP+ADM Waivers",(SUMIF('C Report'!$A$200:$A$299,'C Report Grouper'!$D90,'C Report'!AA$200:AA$299)+SUMIF('C Report'!$A$400:$A$499,'C Report Grouper'!$D90,'C Report'!AA$400:AA$499)),SUMIF('C Report'!$A$200:$A$299,'C Report Grouper'!$D90,'C Report'!AA$200:AA$299))</f>
        <v>0</v>
      </c>
      <c r="AD90" s="92">
        <f>IF($D$4="MAP+ADM Waivers",(SUMIF('C Report'!$A$200:$A$299,'C Report Grouper'!$D90,'C Report'!AB$200:AB$299)+SUMIF('C Report'!$A$400:$A$499,'C Report Grouper'!$D90,'C Report'!AB$400:AB$499)),SUMIF('C Report'!$A$200:$A$299,'C Report Grouper'!$D90,'C Report'!AB$200:AB$299))</f>
        <v>0</v>
      </c>
      <c r="AE90" s="92">
        <f>IF($D$4="MAP+ADM Waivers",(SUMIF('C Report'!$A$200:$A$299,'C Report Grouper'!$D90,'C Report'!AC$200:AC$299)+SUMIF('C Report'!$A$400:$A$499,'C Report Grouper'!$D90,'C Report'!AC$400:AC$499)),SUMIF('C Report'!$A$200:$A$299,'C Report Grouper'!$D90,'C Report'!AC$200:AC$299))</f>
        <v>0</v>
      </c>
      <c r="AF90" s="92">
        <f>IF($D$4="MAP+ADM Waivers",(SUMIF('C Report'!$A$200:$A$299,'C Report Grouper'!$D90,'C Report'!AD$200:AD$299)+SUMIF('C Report'!$A$400:$A$499,'C Report Grouper'!$D90,'C Report'!AD$400:AD$499)),SUMIF('C Report'!$A$200:$A$299,'C Report Grouper'!$D90,'C Report'!AD$200:AD$299))</f>
        <v>0</v>
      </c>
      <c r="AG90" s="92">
        <f>IF($D$4="MAP+ADM Waivers",(SUMIF('C Report'!$A$200:$A$299,'C Report Grouper'!$D90,'C Report'!AE$200:AE$299)+SUMIF('C Report'!$A$400:$A$499,'C Report Grouper'!$D90,'C Report'!AE$400:AE$499)),SUMIF('C Report'!$A$200:$A$299,'C Report Grouper'!$D90,'C Report'!AE$200:AE$299))</f>
        <v>0</v>
      </c>
      <c r="AH90" s="93">
        <f>IF($D$4="MAP+ADM Waivers",(SUMIF('C Report'!$A$200:$A$299,'C Report Grouper'!$D90,'C Report'!AF$200:AF$299)+SUMIF('C Report'!$A$400:$A$499,'C Report Grouper'!$D90,'C Report'!AF$400:AF$499)),SUMIF('C Report'!$A$200:$A$299,'C Report Grouper'!$D90,'C Report'!AF$200:AF$299))</f>
        <v>0</v>
      </c>
    </row>
    <row r="91" spans="2:34" hidden="1" x14ac:dyDescent="0.2">
      <c r="B91" s="21" t="str">
        <f>IFERROR(VLOOKUP(C91,'MEG Def'!$A$55:$B$58,2),"")</f>
        <v/>
      </c>
      <c r="C91" s="50"/>
      <c r="D91" s="263"/>
      <c r="E91" s="91">
        <f>IF($D$4="MAP+ADM Waivers",(SUMIF('C Report'!$A$200:$A$299,'C Report Grouper'!$D91,'C Report'!C$200:C$299)+SUMIF('C Report'!$A$400:$A$499,'C Report Grouper'!$D91,'C Report'!C$400:C$499)),SUMIF('C Report'!$A$200:$A$299,'C Report Grouper'!$D91,'C Report'!C$200:C$299))</f>
        <v>0</v>
      </c>
      <c r="F91" s="422">
        <f>IF($D$4="MAP+ADM Waivers",(SUMIF('C Report'!$A$200:$A$299,'C Report Grouper'!$D91,'C Report'!D$200:D$299)+SUMIF('C Report'!$A$400:$A$499,'C Report Grouper'!$D91,'C Report'!D$400:D$499)),SUMIF('C Report'!$A$200:$A$299,'C Report Grouper'!$D91,'C Report'!D$200:D$299))</f>
        <v>0</v>
      </c>
      <c r="G91" s="422">
        <f>IF($D$4="MAP+ADM Waivers",(SUMIF('C Report'!$A$200:$A$299,'C Report Grouper'!$D91,'C Report'!E$200:E$299)+SUMIF('C Report'!$A$400:$A$499,'C Report Grouper'!$D91,'C Report'!E$400:E$499)),SUMIF('C Report'!$A$200:$A$299,'C Report Grouper'!$D91,'C Report'!E$200:E$299))</f>
        <v>0</v>
      </c>
      <c r="H91" s="422">
        <f>IF($D$4="MAP+ADM Waivers",(SUMIF('C Report'!$A$200:$A$299,'C Report Grouper'!$D91,'C Report'!F$200:F$299)+SUMIF('C Report'!$A$400:$A$499,'C Report Grouper'!$D91,'C Report'!F$400:F$499)),SUMIF('C Report'!$A$200:$A$299,'C Report Grouper'!$D91,'C Report'!F$200:F$299))</f>
        <v>0</v>
      </c>
      <c r="I91" s="422">
        <f>IF($D$4="MAP+ADM Waivers",(SUMIF('C Report'!$A$200:$A$299,'C Report Grouper'!$D91,'C Report'!G$200:G$299)+SUMIF('C Report'!$A$400:$A$499,'C Report Grouper'!$D91,'C Report'!G$400:G$499)),SUMIF('C Report'!$A$200:$A$299,'C Report Grouper'!$D91,'C Report'!G$200:G$299))</f>
        <v>0</v>
      </c>
      <c r="J91" s="422">
        <f>IF($D$4="MAP+ADM Waivers",(SUMIF('C Report'!$A$200:$A$299,'C Report Grouper'!$D91,'C Report'!H$200:H$299)+SUMIF('C Report'!$A$400:$A$499,'C Report Grouper'!$D91,'C Report'!H$400:H$499)),SUMIF('C Report'!$A$200:$A$299,'C Report Grouper'!$D91,'C Report'!H$200:H$299))</f>
        <v>0</v>
      </c>
      <c r="K91" s="422">
        <f>IF($D$4="MAP+ADM Waivers",(SUMIF('C Report'!$A$200:$A$299,'C Report Grouper'!$D91,'C Report'!I$200:I$299)+SUMIF('C Report'!$A$400:$A$499,'C Report Grouper'!$D91,'C Report'!I$400:I$499)),SUMIF('C Report'!$A$200:$A$299,'C Report Grouper'!$D91,'C Report'!I$200:I$299))</f>
        <v>0</v>
      </c>
      <c r="L91" s="422">
        <f>IF($D$4="MAP+ADM Waivers",(SUMIF('C Report'!$A$200:$A$299,'C Report Grouper'!$D91,'C Report'!J$200:J$299)+SUMIF('C Report'!$A$400:$A$499,'C Report Grouper'!$D91,'C Report'!J$400:J$499)),SUMIF('C Report'!$A$200:$A$299,'C Report Grouper'!$D91,'C Report'!J$200:J$299))</f>
        <v>0</v>
      </c>
      <c r="M91" s="422">
        <f>IF($D$4="MAP+ADM Waivers",(SUMIF('C Report'!$A$200:$A$299,'C Report Grouper'!$D91,'C Report'!K$200:K$299)+SUMIF('C Report'!$A$400:$A$499,'C Report Grouper'!$D91,'C Report'!K$400:K$499)),SUMIF('C Report'!$A$200:$A$299,'C Report Grouper'!$D91,'C Report'!K$200:K$299))</f>
        <v>0</v>
      </c>
      <c r="N91" s="422">
        <f>IF($D$4="MAP+ADM Waivers",(SUMIF('C Report'!$A$200:$A$299,'C Report Grouper'!$D91,'C Report'!L$200:L$299)+SUMIF('C Report'!$A$400:$A$499,'C Report Grouper'!$D91,'C Report'!L$400:L$499)),SUMIF('C Report'!$A$200:$A$299,'C Report Grouper'!$D91,'C Report'!L$200:L$299))</f>
        <v>0</v>
      </c>
      <c r="O91" s="422">
        <f>IF($D$4="MAP+ADM Waivers",(SUMIF('C Report'!$A$200:$A$299,'C Report Grouper'!$D91,'C Report'!M$200:M$299)+SUMIF('C Report'!$A$400:$A$499,'C Report Grouper'!$D91,'C Report'!M$400:M$499)),SUMIF('C Report'!$A$200:$A$299,'C Report Grouper'!$D91,'C Report'!M$200:M$299))</f>
        <v>0</v>
      </c>
      <c r="P91" s="422">
        <f>IF($D$4="MAP+ADM Waivers",(SUMIF('C Report'!$A$200:$A$299,'C Report Grouper'!$D91,'C Report'!N$200:N$299)+SUMIF('C Report'!$A$400:$A$499,'C Report Grouper'!$D91,'C Report'!N$400:N$499)),SUMIF('C Report'!$A$200:$A$299,'C Report Grouper'!$D91,'C Report'!N$200:N$299))</f>
        <v>0</v>
      </c>
      <c r="Q91" s="422">
        <f>IF($D$4="MAP+ADM Waivers",(SUMIF('C Report'!$A$200:$A$299,'C Report Grouper'!$D91,'C Report'!O$200:O$299)+SUMIF('C Report'!$A$400:$A$499,'C Report Grouper'!$D91,'C Report'!O$400:O$499)),SUMIF('C Report'!$A$200:$A$299,'C Report Grouper'!$D91,'C Report'!O$200:O$299))</f>
        <v>0</v>
      </c>
      <c r="R91" s="422">
        <f>IF($D$4="MAP+ADM Waivers",(SUMIF('C Report'!$A$200:$A$299,'C Report Grouper'!$D91,'C Report'!P$200:P$299)+SUMIF('C Report'!$A$400:$A$499,'C Report Grouper'!$D91,'C Report'!P$400:P$499)),SUMIF('C Report'!$A$200:$A$299,'C Report Grouper'!$D91,'C Report'!P$200:P$299))</f>
        <v>0</v>
      </c>
      <c r="S91" s="422">
        <f>IF($D$4="MAP+ADM Waivers",(SUMIF('C Report'!$A$200:$A$299,'C Report Grouper'!$D91,'C Report'!Q$200:Q$299)+SUMIF('C Report'!$A$400:$A$499,'C Report Grouper'!$D91,'C Report'!Q$400:Q$499)),SUMIF('C Report'!$A$200:$A$299,'C Report Grouper'!$D91,'C Report'!Q$200:Q$299))</f>
        <v>0</v>
      </c>
      <c r="T91" s="422">
        <f>IF($D$4="MAP+ADM Waivers",(SUMIF('C Report'!$A$200:$A$299,'C Report Grouper'!$D91,'C Report'!R$200:R$299)+SUMIF('C Report'!$A$400:$A$499,'C Report Grouper'!$D91,'C Report'!R$400:R$499)),SUMIF('C Report'!$A$200:$A$299,'C Report Grouper'!$D91,'C Report'!R$200:R$299))</f>
        <v>0</v>
      </c>
      <c r="U91" s="422">
        <f>IF($D$4="MAP+ADM Waivers",(SUMIF('C Report'!$A$200:$A$299,'C Report Grouper'!$D91,'C Report'!S$200:S$299)+SUMIF('C Report'!$A$400:$A$499,'C Report Grouper'!$D91,'C Report'!S$400:S$499)),SUMIF('C Report'!$A$200:$A$299,'C Report Grouper'!$D91,'C Report'!S$200:S$299))</f>
        <v>0</v>
      </c>
      <c r="V91" s="422">
        <f>IF($D$4="MAP+ADM Waivers",(SUMIF('C Report'!$A$200:$A$299,'C Report Grouper'!$D91,'C Report'!T$200:T$299)+SUMIF('C Report'!$A$400:$A$499,'C Report Grouper'!$D91,'C Report'!T$400:T$499)),SUMIF('C Report'!$A$200:$A$299,'C Report Grouper'!$D91,'C Report'!T$200:T$299))</f>
        <v>0</v>
      </c>
      <c r="W91" s="422">
        <f>IF($D$4="MAP+ADM Waivers",(SUMIF('C Report'!$A$200:$A$299,'C Report Grouper'!$D91,'C Report'!U$200:U$299)+SUMIF('C Report'!$A$400:$A$499,'C Report Grouper'!$D91,'C Report'!U$400:U$499)),SUMIF('C Report'!$A$200:$A$299,'C Report Grouper'!$D91,'C Report'!U$200:U$299))</f>
        <v>0</v>
      </c>
      <c r="X91" s="93">
        <f>IF($D$4="MAP+ADM Waivers",(SUMIF('C Report'!$A$200:$A$299,'C Report Grouper'!$D91,'C Report'!V$200:V$299)+SUMIF('C Report'!$A$400:$A$499,'C Report Grouper'!$D91,'C Report'!V$400:V$499)),SUMIF('C Report'!$A$200:$A$299,'C Report Grouper'!$D91,'C Report'!V$200:V$299))</f>
        <v>0</v>
      </c>
      <c r="Y91" s="92">
        <f>IF($D$4="MAP+ADM Waivers",(SUMIF('C Report'!$A$200:$A$299,'C Report Grouper'!$D91,'C Report'!W$200:W$299)+SUMIF('C Report'!$A$400:$A$499,'C Report Grouper'!$D91,'C Report'!W$400:W$499)),SUMIF('C Report'!$A$200:$A$299,'C Report Grouper'!$D91,'C Report'!W$200:W$299))</f>
        <v>0</v>
      </c>
      <c r="Z91" s="92">
        <f>IF($D$4="MAP+ADM Waivers",(SUMIF('C Report'!$A$200:$A$299,'C Report Grouper'!$D91,'C Report'!X$200:X$299)+SUMIF('C Report'!$A$400:$A$499,'C Report Grouper'!$D91,'C Report'!X$400:X$499)),SUMIF('C Report'!$A$200:$A$299,'C Report Grouper'!$D91,'C Report'!X$200:X$299))</f>
        <v>0</v>
      </c>
      <c r="AA91" s="92">
        <f>IF($D$4="MAP+ADM Waivers",(SUMIF('C Report'!$A$200:$A$299,'C Report Grouper'!$D91,'C Report'!Y$200:Y$299)+SUMIF('C Report'!$A$400:$A$499,'C Report Grouper'!$D91,'C Report'!Y$400:Y$499)),SUMIF('C Report'!$A$200:$A$299,'C Report Grouper'!$D91,'C Report'!Y$200:Y$299))</f>
        <v>0</v>
      </c>
      <c r="AB91" s="92">
        <f>IF($D$4="MAP+ADM Waivers",(SUMIF('C Report'!$A$200:$A$299,'C Report Grouper'!$D91,'C Report'!Z$200:Z$299)+SUMIF('C Report'!$A$400:$A$499,'C Report Grouper'!$D91,'C Report'!Z$400:Z$499)),SUMIF('C Report'!$A$200:$A$299,'C Report Grouper'!$D91,'C Report'!Z$200:Z$299))</f>
        <v>0</v>
      </c>
      <c r="AC91" s="92">
        <f>IF($D$4="MAP+ADM Waivers",(SUMIF('C Report'!$A$200:$A$299,'C Report Grouper'!$D91,'C Report'!AA$200:AA$299)+SUMIF('C Report'!$A$400:$A$499,'C Report Grouper'!$D91,'C Report'!AA$400:AA$499)),SUMIF('C Report'!$A$200:$A$299,'C Report Grouper'!$D91,'C Report'!AA$200:AA$299))</f>
        <v>0</v>
      </c>
      <c r="AD91" s="92">
        <f>IF($D$4="MAP+ADM Waivers",(SUMIF('C Report'!$A$200:$A$299,'C Report Grouper'!$D91,'C Report'!AB$200:AB$299)+SUMIF('C Report'!$A$400:$A$499,'C Report Grouper'!$D91,'C Report'!AB$400:AB$499)),SUMIF('C Report'!$A$200:$A$299,'C Report Grouper'!$D91,'C Report'!AB$200:AB$299))</f>
        <v>0</v>
      </c>
      <c r="AE91" s="92">
        <f>IF($D$4="MAP+ADM Waivers",(SUMIF('C Report'!$A$200:$A$299,'C Report Grouper'!$D91,'C Report'!AC$200:AC$299)+SUMIF('C Report'!$A$400:$A$499,'C Report Grouper'!$D91,'C Report'!AC$400:AC$499)),SUMIF('C Report'!$A$200:$A$299,'C Report Grouper'!$D91,'C Report'!AC$200:AC$299))</f>
        <v>0</v>
      </c>
      <c r="AF91" s="92">
        <f>IF($D$4="MAP+ADM Waivers",(SUMIF('C Report'!$A$200:$A$299,'C Report Grouper'!$D91,'C Report'!AD$200:AD$299)+SUMIF('C Report'!$A$400:$A$499,'C Report Grouper'!$D91,'C Report'!AD$400:AD$499)),SUMIF('C Report'!$A$200:$A$299,'C Report Grouper'!$D91,'C Report'!AD$200:AD$299))</f>
        <v>0</v>
      </c>
      <c r="AG91" s="92">
        <f>IF($D$4="MAP+ADM Waivers",(SUMIF('C Report'!$A$200:$A$299,'C Report Grouper'!$D91,'C Report'!AE$200:AE$299)+SUMIF('C Report'!$A$400:$A$499,'C Report Grouper'!$D91,'C Report'!AE$400:AE$499)),SUMIF('C Report'!$A$200:$A$299,'C Report Grouper'!$D91,'C Report'!AE$200:AE$299))</f>
        <v>0</v>
      </c>
      <c r="AH91" s="93">
        <f>IF($D$4="MAP+ADM Waivers",(SUMIF('C Report'!$A$200:$A$299,'C Report Grouper'!$D91,'C Report'!AF$200:AF$299)+SUMIF('C Report'!$A$400:$A$499,'C Report Grouper'!$D91,'C Report'!AF$400:AF$499)),SUMIF('C Report'!$A$200:$A$299,'C Report Grouper'!$D91,'C Report'!AF$200:AF$299))</f>
        <v>0</v>
      </c>
    </row>
    <row r="92" spans="2:34" hidden="1" x14ac:dyDescent="0.2">
      <c r="B92" s="21"/>
      <c r="C92" s="50"/>
      <c r="D92" s="263"/>
      <c r="E92" s="91">
        <f>IF($D$4="MAP+ADM Waivers",(SUMIF('C Report'!$A$200:$A$299,'C Report Grouper'!$D92,'C Report'!C$200:C$299)+SUMIF('C Report'!$A$400:$A$499,'C Report Grouper'!$D92,'C Report'!C$400:C$499)),SUMIF('C Report'!$A$200:$A$299,'C Report Grouper'!$D92,'C Report'!C$200:C$299))</f>
        <v>0</v>
      </c>
      <c r="F92" s="422">
        <f>IF($D$4="MAP+ADM Waivers",(SUMIF('C Report'!$A$200:$A$299,'C Report Grouper'!$D92,'C Report'!D$200:D$299)+SUMIF('C Report'!$A$400:$A$499,'C Report Grouper'!$D92,'C Report'!D$400:D$499)),SUMIF('C Report'!$A$200:$A$299,'C Report Grouper'!$D92,'C Report'!D$200:D$299))</f>
        <v>0</v>
      </c>
      <c r="G92" s="422">
        <f>IF($D$4="MAP+ADM Waivers",(SUMIF('C Report'!$A$200:$A$299,'C Report Grouper'!$D92,'C Report'!E$200:E$299)+SUMIF('C Report'!$A$400:$A$499,'C Report Grouper'!$D92,'C Report'!E$400:E$499)),SUMIF('C Report'!$A$200:$A$299,'C Report Grouper'!$D92,'C Report'!E$200:E$299))</f>
        <v>0</v>
      </c>
      <c r="H92" s="422">
        <f>IF($D$4="MAP+ADM Waivers",(SUMIF('C Report'!$A$200:$A$299,'C Report Grouper'!$D92,'C Report'!F$200:F$299)+SUMIF('C Report'!$A$400:$A$499,'C Report Grouper'!$D92,'C Report'!F$400:F$499)),SUMIF('C Report'!$A$200:$A$299,'C Report Grouper'!$D92,'C Report'!F$200:F$299))</f>
        <v>0</v>
      </c>
      <c r="I92" s="422">
        <f>IF($D$4="MAP+ADM Waivers",(SUMIF('C Report'!$A$200:$A$299,'C Report Grouper'!$D92,'C Report'!G$200:G$299)+SUMIF('C Report'!$A$400:$A$499,'C Report Grouper'!$D92,'C Report'!G$400:G$499)),SUMIF('C Report'!$A$200:$A$299,'C Report Grouper'!$D92,'C Report'!G$200:G$299))</f>
        <v>0</v>
      </c>
      <c r="J92" s="422">
        <f>IF($D$4="MAP+ADM Waivers",(SUMIF('C Report'!$A$200:$A$299,'C Report Grouper'!$D92,'C Report'!H$200:H$299)+SUMIF('C Report'!$A$400:$A$499,'C Report Grouper'!$D92,'C Report'!H$400:H$499)),SUMIF('C Report'!$A$200:$A$299,'C Report Grouper'!$D92,'C Report'!H$200:H$299))</f>
        <v>0</v>
      </c>
      <c r="K92" s="422">
        <f>IF($D$4="MAP+ADM Waivers",(SUMIF('C Report'!$A$200:$A$299,'C Report Grouper'!$D92,'C Report'!I$200:I$299)+SUMIF('C Report'!$A$400:$A$499,'C Report Grouper'!$D92,'C Report'!I$400:I$499)),SUMIF('C Report'!$A$200:$A$299,'C Report Grouper'!$D92,'C Report'!I$200:I$299))</f>
        <v>0</v>
      </c>
      <c r="L92" s="422">
        <f>IF($D$4="MAP+ADM Waivers",(SUMIF('C Report'!$A$200:$A$299,'C Report Grouper'!$D92,'C Report'!J$200:J$299)+SUMIF('C Report'!$A$400:$A$499,'C Report Grouper'!$D92,'C Report'!J$400:J$499)),SUMIF('C Report'!$A$200:$A$299,'C Report Grouper'!$D92,'C Report'!J$200:J$299))</f>
        <v>0</v>
      </c>
      <c r="M92" s="422">
        <f>IF($D$4="MAP+ADM Waivers",(SUMIF('C Report'!$A$200:$A$299,'C Report Grouper'!$D92,'C Report'!K$200:K$299)+SUMIF('C Report'!$A$400:$A$499,'C Report Grouper'!$D92,'C Report'!K$400:K$499)),SUMIF('C Report'!$A$200:$A$299,'C Report Grouper'!$D92,'C Report'!K$200:K$299))</f>
        <v>0</v>
      </c>
      <c r="N92" s="422">
        <f>IF($D$4="MAP+ADM Waivers",(SUMIF('C Report'!$A$200:$A$299,'C Report Grouper'!$D92,'C Report'!L$200:L$299)+SUMIF('C Report'!$A$400:$A$499,'C Report Grouper'!$D92,'C Report'!L$400:L$499)),SUMIF('C Report'!$A$200:$A$299,'C Report Grouper'!$D92,'C Report'!L$200:L$299))</f>
        <v>0</v>
      </c>
      <c r="O92" s="422">
        <f>IF($D$4="MAP+ADM Waivers",(SUMIF('C Report'!$A$200:$A$299,'C Report Grouper'!$D92,'C Report'!M$200:M$299)+SUMIF('C Report'!$A$400:$A$499,'C Report Grouper'!$D92,'C Report'!M$400:M$499)),SUMIF('C Report'!$A$200:$A$299,'C Report Grouper'!$D92,'C Report'!M$200:M$299))</f>
        <v>0</v>
      </c>
      <c r="P92" s="422">
        <f>IF($D$4="MAP+ADM Waivers",(SUMIF('C Report'!$A$200:$A$299,'C Report Grouper'!$D92,'C Report'!N$200:N$299)+SUMIF('C Report'!$A$400:$A$499,'C Report Grouper'!$D92,'C Report'!N$400:N$499)),SUMIF('C Report'!$A$200:$A$299,'C Report Grouper'!$D92,'C Report'!N$200:N$299))</f>
        <v>0</v>
      </c>
      <c r="Q92" s="422">
        <f>IF($D$4="MAP+ADM Waivers",(SUMIF('C Report'!$A$200:$A$299,'C Report Grouper'!$D92,'C Report'!O$200:O$299)+SUMIF('C Report'!$A$400:$A$499,'C Report Grouper'!$D92,'C Report'!O$400:O$499)),SUMIF('C Report'!$A$200:$A$299,'C Report Grouper'!$D92,'C Report'!O$200:O$299))</f>
        <v>0</v>
      </c>
      <c r="R92" s="422">
        <f>IF($D$4="MAP+ADM Waivers",(SUMIF('C Report'!$A$200:$A$299,'C Report Grouper'!$D92,'C Report'!P$200:P$299)+SUMIF('C Report'!$A$400:$A$499,'C Report Grouper'!$D92,'C Report'!P$400:P$499)),SUMIF('C Report'!$A$200:$A$299,'C Report Grouper'!$D92,'C Report'!P$200:P$299))</f>
        <v>0</v>
      </c>
      <c r="S92" s="422">
        <f>IF($D$4="MAP+ADM Waivers",(SUMIF('C Report'!$A$200:$A$299,'C Report Grouper'!$D92,'C Report'!Q$200:Q$299)+SUMIF('C Report'!$A$400:$A$499,'C Report Grouper'!$D92,'C Report'!Q$400:Q$499)),SUMIF('C Report'!$A$200:$A$299,'C Report Grouper'!$D92,'C Report'!Q$200:Q$299))</f>
        <v>0</v>
      </c>
      <c r="T92" s="422">
        <f>IF($D$4="MAP+ADM Waivers",(SUMIF('C Report'!$A$200:$A$299,'C Report Grouper'!$D92,'C Report'!R$200:R$299)+SUMIF('C Report'!$A$400:$A$499,'C Report Grouper'!$D92,'C Report'!R$400:R$499)),SUMIF('C Report'!$A$200:$A$299,'C Report Grouper'!$D92,'C Report'!R$200:R$299))</f>
        <v>0</v>
      </c>
      <c r="U92" s="422">
        <f>IF($D$4="MAP+ADM Waivers",(SUMIF('C Report'!$A$200:$A$299,'C Report Grouper'!$D92,'C Report'!S$200:S$299)+SUMIF('C Report'!$A$400:$A$499,'C Report Grouper'!$D92,'C Report'!S$400:S$499)),SUMIF('C Report'!$A$200:$A$299,'C Report Grouper'!$D92,'C Report'!S$200:S$299))</f>
        <v>0</v>
      </c>
      <c r="V92" s="422">
        <f>IF($D$4="MAP+ADM Waivers",(SUMIF('C Report'!$A$200:$A$299,'C Report Grouper'!$D92,'C Report'!T$200:T$299)+SUMIF('C Report'!$A$400:$A$499,'C Report Grouper'!$D92,'C Report'!T$400:T$499)),SUMIF('C Report'!$A$200:$A$299,'C Report Grouper'!$D92,'C Report'!T$200:T$299))</f>
        <v>0</v>
      </c>
      <c r="W92" s="422">
        <f>IF($D$4="MAP+ADM Waivers",(SUMIF('C Report'!$A$200:$A$299,'C Report Grouper'!$D92,'C Report'!U$200:U$299)+SUMIF('C Report'!$A$400:$A$499,'C Report Grouper'!$D92,'C Report'!U$400:U$499)),SUMIF('C Report'!$A$200:$A$299,'C Report Grouper'!$D92,'C Report'!U$200:U$299))</f>
        <v>0</v>
      </c>
      <c r="X92" s="93">
        <f>IF($D$4="MAP+ADM Waivers",(SUMIF('C Report'!$A$200:$A$299,'C Report Grouper'!$D92,'C Report'!V$200:V$299)+SUMIF('C Report'!$A$400:$A$499,'C Report Grouper'!$D92,'C Report'!V$400:V$499)),SUMIF('C Report'!$A$200:$A$299,'C Report Grouper'!$D92,'C Report'!V$200:V$299))</f>
        <v>0</v>
      </c>
      <c r="Y92" s="92">
        <f>IF($D$4="MAP+ADM Waivers",(SUMIF('C Report'!$A$200:$A$299,'C Report Grouper'!$D92,'C Report'!W$200:W$299)+SUMIF('C Report'!$A$400:$A$499,'C Report Grouper'!$D92,'C Report'!W$400:W$499)),SUMIF('C Report'!$A$200:$A$299,'C Report Grouper'!$D92,'C Report'!W$200:W$299))</f>
        <v>0</v>
      </c>
      <c r="Z92" s="92">
        <f>IF($D$4="MAP+ADM Waivers",(SUMIF('C Report'!$A$200:$A$299,'C Report Grouper'!$D92,'C Report'!X$200:X$299)+SUMIF('C Report'!$A$400:$A$499,'C Report Grouper'!$D92,'C Report'!X$400:X$499)),SUMIF('C Report'!$A$200:$A$299,'C Report Grouper'!$D92,'C Report'!X$200:X$299))</f>
        <v>0</v>
      </c>
      <c r="AA92" s="92">
        <f>IF($D$4="MAP+ADM Waivers",(SUMIF('C Report'!$A$200:$A$299,'C Report Grouper'!$D92,'C Report'!Y$200:Y$299)+SUMIF('C Report'!$A$400:$A$499,'C Report Grouper'!$D92,'C Report'!Y$400:Y$499)),SUMIF('C Report'!$A$200:$A$299,'C Report Grouper'!$D92,'C Report'!Y$200:Y$299))</f>
        <v>0</v>
      </c>
      <c r="AB92" s="92">
        <f>IF($D$4="MAP+ADM Waivers",(SUMIF('C Report'!$A$200:$A$299,'C Report Grouper'!$D92,'C Report'!Z$200:Z$299)+SUMIF('C Report'!$A$400:$A$499,'C Report Grouper'!$D92,'C Report'!Z$400:Z$499)),SUMIF('C Report'!$A$200:$A$299,'C Report Grouper'!$D92,'C Report'!Z$200:Z$299))</f>
        <v>0</v>
      </c>
      <c r="AC92" s="92">
        <f>IF($D$4="MAP+ADM Waivers",(SUMIF('C Report'!$A$200:$A$299,'C Report Grouper'!$D92,'C Report'!AA$200:AA$299)+SUMIF('C Report'!$A$400:$A$499,'C Report Grouper'!$D92,'C Report'!AA$400:AA$499)),SUMIF('C Report'!$A$200:$A$299,'C Report Grouper'!$D92,'C Report'!AA$200:AA$299))</f>
        <v>0</v>
      </c>
      <c r="AD92" s="92">
        <f>IF($D$4="MAP+ADM Waivers",(SUMIF('C Report'!$A$200:$A$299,'C Report Grouper'!$D92,'C Report'!AB$200:AB$299)+SUMIF('C Report'!$A$400:$A$499,'C Report Grouper'!$D92,'C Report'!AB$400:AB$499)),SUMIF('C Report'!$A$200:$A$299,'C Report Grouper'!$D92,'C Report'!AB$200:AB$299))</f>
        <v>0</v>
      </c>
      <c r="AE92" s="92">
        <f>IF($D$4="MAP+ADM Waivers",(SUMIF('C Report'!$A$200:$A$299,'C Report Grouper'!$D92,'C Report'!AC$200:AC$299)+SUMIF('C Report'!$A$400:$A$499,'C Report Grouper'!$D92,'C Report'!AC$400:AC$499)),SUMIF('C Report'!$A$200:$A$299,'C Report Grouper'!$D92,'C Report'!AC$200:AC$299))</f>
        <v>0</v>
      </c>
      <c r="AF92" s="92">
        <f>IF($D$4="MAP+ADM Waivers",(SUMIF('C Report'!$A$200:$A$299,'C Report Grouper'!$D92,'C Report'!AD$200:AD$299)+SUMIF('C Report'!$A$400:$A$499,'C Report Grouper'!$D92,'C Report'!AD$400:AD$499)),SUMIF('C Report'!$A$200:$A$299,'C Report Grouper'!$D92,'C Report'!AD$200:AD$299))</f>
        <v>0</v>
      </c>
      <c r="AG92" s="92">
        <f>IF($D$4="MAP+ADM Waivers",(SUMIF('C Report'!$A$200:$A$299,'C Report Grouper'!$D92,'C Report'!AE$200:AE$299)+SUMIF('C Report'!$A$400:$A$499,'C Report Grouper'!$D92,'C Report'!AE$400:AE$499)),SUMIF('C Report'!$A$200:$A$299,'C Report Grouper'!$D92,'C Report'!AE$200:AE$299))</f>
        <v>0</v>
      </c>
      <c r="AH92" s="93">
        <f>IF($D$4="MAP+ADM Waivers",(SUMIF('C Report'!$A$200:$A$299,'C Report Grouper'!$D92,'C Report'!AF$200:AF$299)+SUMIF('C Report'!$A$400:$A$499,'C Report Grouper'!$D92,'C Report'!AF$400:AF$499)),SUMIF('C Report'!$A$200:$A$299,'C Report Grouper'!$D92,'C Report'!AF$200:AF$299))</f>
        <v>0</v>
      </c>
    </row>
    <row r="93" spans="2:34" hidden="1" x14ac:dyDescent="0.2">
      <c r="B93" s="6" t="s">
        <v>81</v>
      </c>
      <c r="C93" s="50"/>
      <c r="D93" s="263"/>
      <c r="E93" s="91">
        <f>IF($D$4="MAP+ADM Waivers",(SUMIF('C Report'!$A$200:$A$299,'C Report Grouper'!$D93,'C Report'!C$200:C$299)+SUMIF('C Report'!$A$400:$A$499,'C Report Grouper'!$D93,'C Report'!C$400:C$499)),SUMIF('C Report'!$A$200:$A$299,'C Report Grouper'!$D93,'C Report'!C$200:C$299))</f>
        <v>0</v>
      </c>
      <c r="F93" s="422">
        <f>IF($D$4="MAP+ADM Waivers",(SUMIF('C Report'!$A$200:$A$299,'C Report Grouper'!$D93,'C Report'!D$200:D$299)+SUMIF('C Report'!$A$400:$A$499,'C Report Grouper'!$D93,'C Report'!D$400:D$499)),SUMIF('C Report'!$A$200:$A$299,'C Report Grouper'!$D93,'C Report'!D$200:D$299))</f>
        <v>0</v>
      </c>
      <c r="G93" s="422">
        <f>IF($D$4="MAP+ADM Waivers",(SUMIF('C Report'!$A$200:$A$299,'C Report Grouper'!$D93,'C Report'!E$200:E$299)+SUMIF('C Report'!$A$400:$A$499,'C Report Grouper'!$D93,'C Report'!E$400:E$499)),SUMIF('C Report'!$A$200:$A$299,'C Report Grouper'!$D93,'C Report'!E$200:E$299))</f>
        <v>0</v>
      </c>
      <c r="H93" s="422">
        <f>IF($D$4="MAP+ADM Waivers",(SUMIF('C Report'!$A$200:$A$299,'C Report Grouper'!$D93,'C Report'!F$200:F$299)+SUMIF('C Report'!$A$400:$A$499,'C Report Grouper'!$D93,'C Report'!F$400:F$499)),SUMIF('C Report'!$A$200:$A$299,'C Report Grouper'!$D93,'C Report'!F$200:F$299))</f>
        <v>0</v>
      </c>
      <c r="I93" s="422">
        <f>IF($D$4="MAP+ADM Waivers",(SUMIF('C Report'!$A$200:$A$299,'C Report Grouper'!$D93,'C Report'!G$200:G$299)+SUMIF('C Report'!$A$400:$A$499,'C Report Grouper'!$D93,'C Report'!G$400:G$499)),SUMIF('C Report'!$A$200:$A$299,'C Report Grouper'!$D93,'C Report'!G$200:G$299))</f>
        <v>0</v>
      </c>
      <c r="J93" s="422">
        <f>IF($D$4="MAP+ADM Waivers",(SUMIF('C Report'!$A$200:$A$299,'C Report Grouper'!$D93,'C Report'!H$200:H$299)+SUMIF('C Report'!$A$400:$A$499,'C Report Grouper'!$D93,'C Report'!H$400:H$499)),SUMIF('C Report'!$A$200:$A$299,'C Report Grouper'!$D93,'C Report'!H$200:H$299))</f>
        <v>0</v>
      </c>
      <c r="K93" s="422">
        <f>IF($D$4="MAP+ADM Waivers",(SUMIF('C Report'!$A$200:$A$299,'C Report Grouper'!$D93,'C Report'!I$200:I$299)+SUMIF('C Report'!$A$400:$A$499,'C Report Grouper'!$D93,'C Report'!I$400:I$499)),SUMIF('C Report'!$A$200:$A$299,'C Report Grouper'!$D93,'C Report'!I$200:I$299))</f>
        <v>0</v>
      </c>
      <c r="L93" s="422">
        <f>IF($D$4="MAP+ADM Waivers",(SUMIF('C Report'!$A$200:$A$299,'C Report Grouper'!$D93,'C Report'!J$200:J$299)+SUMIF('C Report'!$A$400:$A$499,'C Report Grouper'!$D93,'C Report'!J$400:J$499)),SUMIF('C Report'!$A$200:$A$299,'C Report Grouper'!$D93,'C Report'!J$200:J$299))</f>
        <v>0</v>
      </c>
      <c r="M93" s="422">
        <f>IF($D$4="MAP+ADM Waivers",(SUMIF('C Report'!$A$200:$A$299,'C Report Grouper'!$D93,'C Report'!K$200:K$299)+SUMIF('C Report'!$A$400:$A$499,'C Report Grouper'!$D93,'C Report'!K$400:K$499)),SUMIF('C Report'!$A$200:$A$299,'C Report Grouper'!$D93,'C Report'!K$200:K$299))</f>
        <v>0</v>
      </c>
      <c r="N93" s="422">
        <f>IF($D$4="MAP+ADM Waivers",(SUMIF('C Report'!$A$200:$A$299,'C Report Grouper'!$D93,'C Report'!L$200:L$299)+SUMIF('C Report'!$A$400:$A$499,'C Report Grouper'!$D93,'C Report'!L$400:L$499)),SUMIF('C Report'!$A$200:$A$299,'C Report Grouper'!$D93,'C Report'!L$200:L$299))</f>
        <v>0</v>
      </c>
      <c r="O93" s="422">
        <f>IF($D$4="MAP+ADM Waivers",(SUMIF('C Report'!$A$200:$A$299,'C Report Grouper'!$D93,'C Report'!M$200:M$299)+SUMIF('C Report'!$A$400:$A$499,'C Report Grouper'!$D93,'C Report'!M$400:M$499)),SUMIF('C Report'!$A$200:$A$299,'C Report Grouper'!$D93,'C Report'!M$200:M$299))</f>
        <v>0</v>
      </c>
      <c r="P93" s="422">
        <f>IF($D$4="MAP+ADM Waivers",(SUMIF('C Report'!$A$200:$A$299,'C Report Grouper'!$D93,'C Report'!N$200:N$299)+SUMIF('C Report'!$A$400:$A$499,'C Report Grouper'!$D93,'C Report'!N$400:N$499)),SUMIF('C Report'!$A$200:$A$299,'C Report Grouper'!$D93,'C Report'!N$200:N$299))</f>
        <v>0</v>
      </c>
      <c r="Q93" s="422">
        <f>IF($D$4="MAP+ADM Waivers",(SUMIF('C Report'!$A$200:$A$299,'C Report Grouper'!$D93,'C Report'!O$200:O$299)+SUMIF('C Report'!$A$400:$A$499,'C Report Grouper'!$D93,'C Report'!O$400:O$499)),SUMIF('C Report'!$A$200:$A$299,'C Report Grouper'!$D93,'C Report'!O$200:O$299))</f>
        <v>0</v>
      </c>
      <c r="R93" s="422">
        <f>IF($D$4="MAP+ADM Waivers",(SUMIF('C Report'!$A$200:$A$299,'C Report Grouper'!$D93,'C Report'!P$200:P$299)+SUMIF('C Report'!$A$400:$A$499,'C Report Grouper'!$D93,'C Report'!P$400:P$499)),SUMIF('C Report'!$A$200:$A$299,'C Report Grouper'!$D93,'C Report'!P$200:P$299))</f>
        <v>0</v>
      </c>
      <c r="S93" s="422">
        <f>IF($D$4="MAP+ADM Waivers",(SUMIF('C Report'!$A$200:$A$299,'C Report Grouper'!$D93,'C Report'!Q$200:Q$299)+SUMIF('C Report'!$A$400:$A$499,'C Report Grouper'!$D93,'C Report'!Q$400:Q$499)),SUMIF('C Report'!$A$200:$A$299,'C Report Grouper'!$D93,'C Report'!Q$200:Q$299))</f>
        <v>0</v>
      </c>
      <c r="T93" s="422">
        <f>IF($D$4="MAP+ADM Waivers",(SUMIF('C Report'!$A$200:$A$299,'C Report Grouper'!$D93,'C Report'!R$200:R$299)+SUMIF('C Report'!$A$400:$A$499,'C Report Grouper'!$D93,'C Report'!R$400:R$499)),SUMIF('C Report'!$A$200:$A$299,'C Report Grouper'!$D93,'C Report'!R$200:R$299))</f>
        <v>0</v>
      </c>
      <c r="U93" s="422">
        <f>IF($D$4="MAP+ADM Waivers",(SUMIF('C Report'!$A$200:$A$299,'C Report Grouper'!$D93,'C Report'!S$200:S$299)+SUMIF('C Report'!$A$400:$A$499,'C Report Grouper'!$D93,'C Report'!S$400:S$499)),SUMIF('C Report'!$A$200:$A$299,'C Report Grouper'!$D93,'C Report'!S$200:S$299))</f>
        <v>0</v>
      </c>
      <c r="V93" s="422">
        <f>IF($D$4="MAP+ADM Waivers",(SUMIF('C Report'!$A$200:$A$299,'C Report Grouper'!$D93,'C Report'!T$200:T$299)+SUMIF('C Report'!$A$400:$A$499,'C Report Grouper'!$D93,'C Report'!T$400:T$499)),SUMIF('C Report'!$A$200:$A$299,'C Report Grouper'!$D93,'C Report'!T$200:T$299))</f>
        <v>0</v>
      </c>
      <c r="W93" s="422">
        <f>IF($D$4="MAP+ADM Waivers",(SUMIF('C Report'!$A$200:$A$299,'C Report Grouper'!$D93,'C Report'!U$200:U$299)+SUMIF('C Report'!$A$400:$A$499,'C Report Grouper'!$D93,'C Report'!U$400:U$499)),SUMIF('C Report'!$A$200:$A$299,'C Report Grouper'!$D93,'C Report'!U$200:U$299))</f>
        <v>0</v>
      </c>
      <c r="X93" s="93">
        <f>IF($D$4="MAP+ADM Waivers",(SUMIF('C Report'!$A$200:$A$299,'C Report Grouper'!$D93,'C Report'!V$200:V$299)+SUMIF('C Report'!$A$400:$A$499,'C Report Grouper'!$D93,'C Report'!V$400:V$499)),SUMIF('C Report'!$A$200:$A$299,'C Report Grouper'!$D93,'C Report'!V$200:V$299))</f>
        <v>0</v>
      </c>
      <c r="Y93" s="92">
        <f>IF($D$4="MAP+ADM Waivers",(SUMIF('C Report'!$A$200:$A$299,'C Report Grouper'!$D93,'C Report'!W$200:W$299)+SUMIF('C Report'!$A$400:$A$499,'C Report Grouper'!$D93,'C Report'!W$400:W$499)),SUMIF('C Report'!$A$200:$A$299,'C Report Grouper'!$D93,'C Report'!W$200:W$299))</f>
        <v>0</v>
      </c>
      <c r="Z93" s="92">
        <f>IF($D$4="MAP+ADM Waivers",(SUMIF('C Report'!$A$200:$A$299,'C Report Grouper'!$D93,'C Report'!X$200:X$299)+SUMIF('C Report'!$A$400:$A$499,'C Report Grouper'!$D93,'C Report'!X$400:X$499)),SUMIF('C Report'!$A$200:$A$299,'C Report Grouper'!$D93,'C Report'!X$200:X$299))</f>
        <v>0</v>
      </c>
      <c r="AA93" s="92">
        <f>IF($D$4="MAP+ADM Waivers",(SUMIF('C Report'!$A$200:$A$299,'C Report Grouper'!$D93,'C Report'!Y$200:Y$299)+SUMIF('C Report'!$A$400:$A$499,'C Report Grouper'!$D93,'C Report'!Y$400:Y$499)),SUMIF('C Report'!$A$200:$A$299,'C Report Grouper'!$D93,'C Report'!Y$200:Y$299))</f>
        <v>0</v>
      </c>
      <c r="AB93" s="92">
        <f>IF($D$4="MAP+ADM Waivers",(SUMIF('C Report'!$A$200:$A$299,'C Report Grouper'!$D93,'C Report'!Z$200:Z$299)+SUMIF('C Report'!$A$400:$A$499,'C Report Grouper'!$D93,'C Report'!Z$400:Z$499)),SUMIF('C Report'!$A$200:$A$299,'C Report Grouper'!$D93,'C Report'!Z$200:Z$299))</f>
        <v>0</v>
      </c>
      <c r="AC93" s="92">
        <f>IF($D$4="MAP+ADM Waivers",(SUMIF('C Report'!$A$200:$A$299,'C Report Grouper'!$D93,'C Report'!AA$200:AA$299)+SUMIF('C Report'!$A$400:$A$499,'C Report Grouper'!$D93,'C Report'!AA$400:AA$499)),SUMIF('C Report'!$A$200:$A$299,'C Report Grouper'!$D93,'C Report'!AA$200:AA$299))</f>
        <v>0</v>
      </c>
      <c r="AD93" s="92">
        <f>IF($D$4="MAP+ADM Waivers",(SUMIF('C Report'!$A$200:$A$299,'C Report Grouper'!$D93,'C Report'!AB$200:AB$299)+SUMIF('C Report'!$A$400:$A$499,'C Report Grouper'!$D93,'C Report'!AB$400:AB$499)),SUMIF('C Report'!$A$200:$A$299,'C Report Grouper'!$D93,'C Report'!AB$200:AB$299))</f>
        <v>0</v>
      </c>
      <c r="AE93" s="92">
        <f>IF($D$4="MAP+ADM Waivers",(SUMIF('C Report'!$A$200:$A$299,'C Report Grouper'!$D93,'C Report'!AC$200:AC$299)+SUMIF('C Report'!$A$400:$A$499,'C Report Grouper'!$D93,'C Report'!AC$400:AC$499)),SUMIF('C Report'!$A$200:$A$299,'C Report Grouper'!$D93,'C Report'!AC$200:AC$299))</f>
        <v>0</v>
      </c>
      <c r="AF93" s="92">
        <f>IF($D$4="MAP+ADM Waivers",(SUMIF('C Report'!$A$200:$A$299,'C Report Grouper'!$D93,'C Report'!AD$200:AD$299)+SUMIF('C Report'!$A$400:$A$499,'C Report Grouper'!$D93,'C Report'!AD$400:AD$499)),SUMIF('C Report'!$A$200:$A$299,'C Report Grouper'!$D93,'C Report'!AD$200:AD$299))</f>
        <v>0</v>
      </c>
      <c r="AG93" s="92">
        <f>IF($D$4="MAP+ADM Waivers",(SUMIF('C Report'!$A$200:$A$299,'C Report Grouper'!$D93,'C Report'!AE$200:AE$299)+SUMIF('C Report'!$A$400:$A$499,'C Report Grouper'!$D93,'C Report'!AE$400:AE$499)),SUMIF('C Report'!$A$200:$A$299,'C Report Grouper'!$D93,'C Report'!AE$200:AE$299))</f>
        <v>0</v>
      </c>
      <c r="AH93" s="93">
        <f>IF($D$4="MAP+ADM Waivers",(SUMIF('C Report'!$A$200:$A$299,'C Report Grouper'!$D93,'C Report'!AF$200:AF$299)+SUMIF('C Report'!$A$400:$A$499,'C Report Grouper'!$D93,'C Report'!AF$400:AF$499)),SUMIF('C Report'!$A$200:$A$299,'C Report Grouper'!$D93,'C Report'!AF$200:AF$299))</f>
        <v>0</v>
      </c>
    </row>
    <row r="94" spans="2:34" hidden="1" x14ac:dyDescent="0.2">
      <c r="B94" s="21" t="str">
        <f>IFERROR(VLOOKUP(C94,'MEG Def'!$A$60:$B$63,2),"")</f>
        <v/>
      </c>
      <c r="C94" s="50"/>
      <c r="D94" s="263"/>
      <c r="E94" s="91">
        <f>IF($D$4="MAP+ADM Waivers",(SUMIF('C Report'!$A$200:$A$299,'C Report Grouper'!$D94,'C Report'!C$200:C$299)+SUMIF('C Report'!$A$400:$A$499,'C Report Grouper'!$D94,'C Report'!C$400:C$499)),SUMIF('C Report'!$A$200:$A$299,'C Report Grouper'!$D94,'C Report'!C$200:C$299))</f>
        <v>0</v>
      </c>
      <c r="F94" s="422">
        <f>IF($D$4="MAP+ADM Waivers",(SUMIF('C Report'!$A$200:$A$299,'C Report Grouper'!$D94,'C Report'!D$200:D$299)+SUMIF('C Report'!$A$400:$A$499,'C Report Grouper'!$D94,'C Report'!D$400:D$499)),SUMIF('C Report'!$A$200:$A$299,'C Report Grouper'!$D94,'C Report'!D$200:D$299))</f>
        <v>0</v>
      </c>
      <c r="G94" s="422">
        <f>IF($D$4="MAP+ADM Waivers",(SUMIF('C Report'!$A$200:$A$299,'C Report Grouper'!$D94,'C Report'!E$200:E$299)+SUMIF('C Report'!$A$400:$A$499,'C Report Grouper'!$D94,'C Report'!E$400:E$499)),SUMIF('C Report'!$A$200:$A$299,'C Report Grouper'!$D94,'C Report'!E$200:E$299))</f>
        <v>0</v>
      </c>
      <c r="H94" s="422">
        <f>IF($D$4="MAP+ADM Waivers",(SUMIF('C Report'!$A$200:$A$299,'C Report Grouper'!$D94,'C Report'!F$200:F$299)+SUMIF('C Report'!$A$400:$A$499,'C Report Grouper'!$D94,'C Report'!F$400:F$499)),SUMIF('C Report'!$A$200:$A$299,'C Report Grouper'!$D94,'C Report'!F$200:F$299))</f>
        <v>0</v>
      </c>
      <c r="I94" s="422">
        <f>IF($D$4="MAP+ADM Waivers",(SUMIF('C Report'!$A$200:$A$299,'C Report Grouper'!$D94,'C Report'!G$200:G$299)+SUMIF('C Report'!$A$400:$A$499,'C Report Grouper'!$D94,'C Report'!G$400:G$499)),SUMIF('C Report'!$A$200:$A$299,'C Report Grouper'!$D94,'C Report'!G$200:G$299))</f>
        <v>0</v>
      </c>
      <c r="J94" s="422">
        <f>IF($D$4="MAP+ADM Waivers",(SUMIF('C Report'!$A$200:$A$299,'C Report Grouper'!$D94,'C Report'!H$200:H$299)+SUMIF('C Report'!$A$400:$A$499,'C Report Grouper'!$D94,'C Report'!H$400:H$499)),SUMIF('C Report'!$A$200:$A$299,'C Report Grouper'!$D94,'C Report'!H$200:H$299))</f>
        <v>0</v>
      </c>
      <c r="K94" s="422">
        <f>IF($D$4="MAP+ADM Waivers",(SUMIF('C Report'!$A$200:$A$299,'C Report Grouper'!$D94,'C Report'!I$200:I$299)+SUMIF('C Report'!$A$400:$A$499,'C Report Grouper'!$D94,'C Report'!I$400:I$499)),SUMIF('C Report'!$A$200:$A$299,'C Report Grouper'!$D94,'C Report'!I$200:I$299))</f>
        <v>0</v>
      </c>
      <c r="L94" s="422">
        <f>IF($D$4="MAP+ADM Waivers",(SUMIF('C Report'!$A$200:$A$299,'C Report Grouper'!$D94,'C Report'!J$200:J$299)+SUMIF('C Report'!$A$400:$A$499,'C Report Grouper'!$D94,'C Report'!J$400:J$499)),SUMIF('C Report'!$A$200:$A$299,'C Report Grouper'!$D94,'C Report'!J$200:J$299))</f>
        <v>0</v>
      </c>
      <c r="M94" s="422">
        <f>IF($D$4="MAP+ADM Waivers",(SUMIF('C Report'!$A$200:$A$299,'C Report Grouper'!$D94,'C Report'!K$200:K$299)+SUMIF('C Report'!$A$400:$A$499,'C Report Grouper'!$D94,'C Report'!K$400:K$499)),SUMIF('C Report'!$A$200:$A$299,'C Report Grouper'!$D94,'C Report'!K$200:K$299))</f>
        <v>0</v>
      </c>
      <c r="N94" s="422">
        <f>IF($D$4="MAP+ADM Waivers",(SUMIF('C Report'!$A$200:$A$299,'C Report Grouper'!$D94,'C Report'!L$200:L$299)+SUMIF('C Report'!$A$400:$A$499,'C Report Grouper'!$D94,'C Report'!L$400:L$499)),SUMIF('C Report'!$A$200:$A$299,'C Report Grouper'!$D94,'C Report'!L$200:L$299))</f>
        <v>0</v>
      </c>
      <c r="O94" s="422">
        <f>IF($D$4="MAP+ADM Waivers",(SUMIF('C Report'!$A$200:$A$299,'C Report Grouper'!$D94,'C Report'!M$200:M$299)+SUMIF('C Report'!$A$400:$A$499,'C Report Grouper'!$D94,'C Report'!M$400:M$499)),SUMIF('C Report'!$A$200:$A$299,'C Report Grouper'!$D94,'C Report'!M$200:M$299))</f>
        <v>0</v>
      </c>
      <c r="P94" s="422">
        <f>IF($D$4="MAP+ADM Waivers",(SUMIF('C Report'!$A$200:$A$299,'C Report Grouper'!$D94,'C Report'!N$200:N$299)+SUMIF('C Report'!$A$400:$A$499,'C Report Grouper'!$D94,'C Report'!N$400:N$499)),SUMIF('C Report'!$A$200:$A$299,'C Report Grouper'!$D94,'C Report'!N$200:N$299))</f>
        <v>0</v>
      </c>
      <c r="Q94" s="422">
        <f>IF($D$4="MAP+ADM Waivers",(SUMIF('C Report'!$A$200:$A$299,'C Report Grouper'!$D94,'C Report'!O$200:O$299)+SUMIF('C Report'!$A$400:$A$499,'C Report Grouper'!$D94,'C Report'!O$400:O$499)),SUMIF('C Report'!$A$200:$A$299,'C Report Grouper'!$D94,'C Report'!O$200:O$299))</f>
        <v>0</v>
      </c>
      <c r="R94" s="422">
        <f>IF($D$4="MAP+ADM Waivers",(SUMIF('C Report'!$A$200:$A$299,'C Report Grouper'!$D94,'C Report'!P$200:P$299)+SUMIF('C Report'!$A$400:$A$499,'C Report Grouper'!$D94,'C Report'!P$400:P$499)),SUMIF('C Report'!$A$200:$A$299,'C Report Grouper'!$D94,'C Report'!P$200:P$299))</f>
        <v>0</v>
      </c>
      <c r="S94" s="422">
        <f>IF($D$4="MAP+ADM Waivers",(SUMIF('C Report'!$A$200:$A$299,'C Report Grouper'!$D94,'C Report'!Q$200:Q$299)+SUMIF('C Report'!$A$400:$A$499,'C Report Grouper'!$D94,'C Report'!Q$400:Q$499)),SUMIF('C Report'!$A$200:$A$299,'C Report Grouper'!$D94,'C Report'!Q$200:Q$299))</f>
        <v>0</v>
      </c>
      <c r="T94" s="422">
        <f>IF($D$4="MAP+ADM Waivers",(SUMIF('C Report'!$A$200:$A$299,'C Report Grouper'!$D94,'C Report'!R$200:R$299)+SUMIF('C Report'!$A$400:$A$499,'C Report Grouper'!$D94,'C Report'!R$400:R$499)),SUMIF('C Report'!$A$200:$A$299,'C Report Grouper'!$D94,'C Report'!R$200:R$299))</f>
        <v>0</v>
      </c>
      <c r="U94" s="422">
        <f>IF($D$4="MAP+ADM Waivers",(SUMIF('C Report'!$A$200:$A$299,'C Report Grouper'!$D94,'C Report'!S$200:S$299)+SUMIF('C Report'!$A$400:$A$499,'C Report Grouper'!$D94,'C Report'!S$400:S$499)),SUMIF('C Report'!$A$200:$A$299,'C Report Grouper'!$D94,'C Report'!S$200:S$299))</f>
        <v>0</v>
      </c>
      <c r="V94" s="422">
        <f>IF($D$4="MAP+ADM Waivers",(SUMIF('C Report'!$A$200:$A$299,'C Report Grouper'!$D94,'C Report'!T$200:T$299)+SUMIF('C Report'!$A$400:$A$499,'C Report Grouper'!$D94,'C Report'!T$400:T$499)),SUMIF('C Report'!$A$200:$A$299,'C Report Grouper'!$D94,'C Report'!T$200:T$299))</f>
        <v>0</v>
      </c>
      <c r="W94" s="422">
        <f>IF($D$4="MAP+ADM Waivers",(SUMIF('C Report'!$A$200:$A$299,'C Report Grouper'!$D94,'C Report'!U$200:U$299)+SUMIF('C Report'!$A$400:$A$499,'C Report Grouper'!$D94,'C Report'!U$400:U$499)),SUMIF('C Report'!$A$200:$A$299,'C Report Grouper'!$D94,'C Report'!U$200:U$299))</f>
        <v>0</v>
      </c>
      <c r="X94" s="93">
        <f>IF($D$4="MAP+ADM Waivers",(SUMIF('C Report'!$A$200:$A$299,'C Report Grouper'!$D94,'C Report'!V$200:V$299)+SUMIF('C Report'!$A$400:$A$499,'C Report Grouper'!$D94,'C Report'!V$400:V$499)),SUMIF('C Report'!$A$200:$A$299,'C Report Grouper'!$D94,'C Report'!V$200:V$299))</f>
        <v>0</v>
      </c>
      <c r="Y94" s="92">
        <f>IF($D$4="MAP+ADM Waivers",(SUMIF('C Report'!$A$200:$A$299,'C Report Grouper'!$D94,'C Report'!W$200:W$299)+SUMIF('C Report'!$A$400:$A$499,'C Report Grouper'!$D94,'C Report'!W$400:W$499)),SUMIF('C Report'!$A$200:$A$299,'C Report Grouper'!$D94,'C Report'!W$200:W$299))</f>
        <v>0</v>
      </c>
      <c r="Z94" s="92">
        <f>IF($D$4="MAP+ADM Waivers",(SUMIF('C Report'!$A$200:$A$299,'C Report Grouper'!$D94,'C Report'!X$200:X$299)+SUMIF('C Report'!$A$400:$A$499,'C Report Grouper'!$D94,'C Report'!X$400:X$499)),SUMIF('C Report'!$A$200:$A$299,'C Report Grouper'!$D94,'C Report'!X$200:X$299))</f>
        <v>0</v>
      </c>
      <c r="AA94" s="92">
        <f>IF($D$4="MAP+ADM Waivers",(SUMIF('C Report'!$A$200:$A$299,'C Report Grouper'!$D94,'C Report'!Y$200:Y$299)+SUMIF('C Report'!$A$400:$A$499,'C Report Grouper'!$D94,'C Report'!Y$400:Y$499)),SUMIF('C Report'!$A$200:$A$299,'C Report Grouper'!$D94,'C Report'!Y$200:Y$299))</f>
        <v>0</v>
      </c>
      <c r="AB94" s="92">
        <f>IF($D$4="MAP+ADM Waivers",(SUMIF('C Report'!$A$200:$A$299,'C Report Grouper'!$D94,'C Report'!Z$200:Z$299)+SUMIF('C Report'!$A$400:$A$499,'C Report Grouper'!$D94,'C Report'!Z$400:Z$499)),SUMIF('C Report'!$A$200:$A$299,'C Report Grouper'!$D94,'C Report'!Z$200:Z$299))</f>
        <v>0</v>
      </c>
      <c r="AC94" s="92">
        <f>IF($D$4="MAP+ADM Waivers",(SUMIF('C Report'!$A$200:$A$299,'C Report Grouper'!$D94,'C Report'!AA$200:AA$299)+SUMIF('C Report'!$A$400:$A$499,'C Report Grouper'!$D94,'C Report'!AA$400:AA$499)),SUMIF('C Report'!$A$200:$A$299,'C Report Grouper'!$D94,'C Report'!AA$200:AA$299))</f>
        <v>0</v>
      </c>
      <c r="AD94" s="92">
        <f>IF($D$4="MAP+ADM Waivers",(SUMIF('C Report'!$A$200:$A$299,'C Report Grouper'!$D94,'C Report'!AB$200:AB$299)+SUMIF('C Report'!$A$400:$A$499,'C Report Grouper'!$D94,'C Report'!AB$400:AB$499)),SUMIF('C Report'!$A$200:$A$299,'C Report Grouper'!$D94,'C Report'!AB$200:AB$299))</f>
        <v>0</v>
      </c>
      <c r="AE94" s="92">
        <f>IF($D$4="MAP+ADM Waivers",(SUMIF('C Report'!$A$200:$A$299,'C Report Grouper'!$D94,'C Report'!AC$200:AC$299)+SUMIF('C Report'!$A$400:$A$499,'C Report Grouper'!$D94,'C Report'!AC$400:AC$499)),SUMIF('C Report'!$A$200:$A$299,'C Report Grouper'!$D94,'C Report'!AC$200:AC$299))</f>
        <v>0</v>
      </c>
      <c r="AF94" s="92">
        <f>IF($D$4="MAP+ADM Waivers",(SUMIF('C Report'!$A$200:$A$299,'C Report Grouper'!$D94,'C Report'!AD$200:AD$299)+SUMIF('C Report'!$A$400:$A$499,'C Report Grouper'!$D94,'C Report'!AD$400:AD$499)),SUMIF('C Report'!$A$200:$A$299,'C Report Grouper'!$D94,'C Report'!AD$200:AD$299))</f>
        <v>0</v>
      </c>
      <c r="AG94" s="92">
        <f>IF($D$4="MAP+ADM Waivers",(SUMIF('C Report'!$A$200:$A$299,'C Report Grouper'!$D94,'C Report'!AE$200:AE$299)+SUMIF('C Report'!$A$400:$A$499,'C Report Grouper'!$D94,'C Report'!AE$400:AE$499)),SUMIF('C Report'!$A$200:$A$299,'C Report Grouper'!$D94,'C Report'!AE$200:AE$299))</f>
        <v>0</v>
      </c>
      <c r="AH94" s="93">
        <f>IF($D$4="MAP+ADM Waivers",(SUMIF('C Report'!$A$200:$A$299,'C Report Grouper'!$D94,'C Report'!AF$200:AF$299)+SUMIF('C Report'!$A$400:$A$499,'C Report Grouper'!$D94,'C Report'!AF$400:AF$499)),SUMIF('C Report'!$A$200:$A$299,'C Report Grouper'!$D94,'C Report'!AF$200:AF$299))</f>
        <v>0</v>
      </c>
    </row>
    <row r="95" spans="2:34" hidden="1" x14ac:dyDescent="0.2">
      <c r="B95" s="21" t="str">
        <f>IFERROR(VLOOKUP(C95,'MEG Def'!$A$60:$B$63,2),"")</f>
        <v/>
      </c>
      <c r="C95" s="50"/>
      <c r="D95" s="263"/>
      <c r="E95" s="91">
        <f>IF($D$4="MAP+ADM Waivers",(SUMIF('C Report'!$A$200:$A$299,'C Report Grouper'!$D95,'C Report'!C$200:C$299)+SUMIF('C Report'!$A$400:$A$499,'C Report Grouper'!$D95,'C Report'!C$400:C$499)),SUMIF('C Report'!$A$200:$A$299,'C Report Grouper'!$D95,'C Report'!C$200:C$299))</f>
        <v>0</v>
      </c>
      <c r="F95" s="422">
        <f>IF($D$4="MAP+ADM Waivers",(SUMIF('C Report'!$A$200:$A$299,'C Report Grouper'!$D95,'C Report'!D$200:D$299)+SUMIF('C Report'!$A$400:$A$499,'C Report Grouper'!$D95,'C Report'!D$400:D$499)),SUMIF('C Report'!$A$200:$A$299,'C Report Grouper'!$D95,'C Report'!D$200:D$299))</f>
        <v>0</v>
      </c>
      <c r="G95" s="422">
        <f>IF($D$4="MAP+ADM Waivers",(SUMIF('C Report'!$A$200:$A$299,'C Report Grouper'!$D95,'C Report'!E$200:E$299)+SUMIF('C Report'!$A$400:$A$499,'C Report Grouper'!$D95,'C Report'!E$400:E$499)),SUMIF('C Report'!$A$200:$A$299,'C Report Grouper'!$D95,'C Report'!E$200:E$299))</f>
        <v>0</v>
      </c>
      <c r="H95" s="422">
        <f>IF($D$4="MAP+ADM Waivers",(SUMIF('C Report'!$A$200:$A$299,'C Report Grouper'!$D95,'C Report'!F$200:F$299)+SUMIF('C Report'!$A$400:$A$499,'C Report Grouper'!$D95,'C Report'!F$400:F$499)),SUMIF('C Report'!$A$200:$A$299,'C Report Grouper'!$D95,'C Report'!F$200:F$299))</f>
        <v>0</v>
      </c>
      <c r="I95" s="422">
        <f>IF($D$4="MAP+ADM Waivers",(SUMIF('C Report'!$A$200:$A$299,'C Report Grouper'!$D95,'C Report'!G$200:G$299)+SUMIF('C Report'!$A$400:$A$499,'C Report Grouper'!$D95,'C Report'!G$400:G$499)),SUMIF('C Report'!$A$200:$A$299,'C Report Grouper'!$D95,'C Report'!G$200:G$299))</f>
        <v>0</v>
      </c>
      <c r="J95" s="422">
        <f>IF($D$4="MAP+ADM Waivers",(SUMIF('C Report'!$A$200:$A$299,'C Report Grouper'!$D95,'C Report'!H$200:H$299)+SUMIF('C Report'!$A$400:$A$499,'C Report Grouper'!$D95,'C Report'!H$400:H$499)),SUMIF('C Report'!$A$200:$A$299,'C Report Grouper'!$D95,'C Report'!H$200:H$299))</f>
        <v>0</v>
      </c>
      <c r="K95" s="422">
        <f>IF($D$4="MAP+ADM Waivers",(SUMIF('C Report'!$A$200:$A$299,'C Report Grouper'!$D95,'C Report'!I$200:I$299)+SUMIF('C Report'!$A$400:$A$499,'C Report Grouper'!$D95,'C Report'!I$400:I$499)),SUMIF('C Report'!$A$200:$A$299,'C Report Grouper'!$D95,'C Report'!I$200:I$299))</f>
        <v>0</v>
      </c>
      <c r="L95" s="422">
        <f>IF($D$4="MAP+ADM Waivers",(SUMIF('C Report'!$A$200:$A$299,'C Report Grouper'!$D95,'C Report'!J$200:J$299)+SUMIF('C Report'!$A$400:$A$499,'C Report Grouper'!$D95,'C Report'!J$400:J$499)),SUMIF('C Report'!$A$200:$A$299,'C Report Grouper'!$D95,'C Report'!J$200:J$299))</f>
        <v>0</v>
      </c>
      <c r="M95" s="422">
        <f>IF($D$4="MAP+ADM Waivers",(SUMIF('C Report'!$A$200:$A$299,'C Report Grouper'!$D95,'C Report'!K$200:K$299)+SUMIF('C Report'!$A$400:$A$499,'C Report Grouper'!$D95,'C Report'!K$400:K$499)),SUMIF('C Report'!$A$200:$A$299,'C Report Grouper'!$D95,'C Report'!K$200:K$299))</f>
        <v>0</v>
      </c>
      <c r="N95" s="422">
        <f>IF($D$4="MAP+ADM Waivers",(SUMIF('C Report'!$A$200:$A$299,'C Report Grouper'!$D95,'C Report'!L$200:L$299)+SUMIF('C Report'!$A$400:$A$499,'C Report Grouper'!$D95,'C Report'!L$400:L$499)),SUMIF('C Report'!$A$200:$A$299,'C Report Grouper'!$D95,'C Report'!L$200:L$299))</f>
        <v>0</v>
      </c>
      <c r="O95" s="422">
        <f>IF($D$4="MAP+ADM Waivers",(SUMIF('C Report'!$A$200:$A$299,'C Report Grouper'!$D95,'C Report'!M$200:M$299)+SUMIF('C Report'!$A$400:$A$499,'C Report Grouper'!$D95,'C Report'!M$400:M$499)),SUMIF('C Report'!$A$200:$A$299,'C Report Grouper'!$D95,'C Report'!M$200:M$299))</f>
        <v>0</v>
      </c>
      <c r="P95" s="422">
        <f>IF($D$4="MAP+ADM Waivers",(SUMIF('C Report'!$A$200:$A$299,'C Report Grouper'!$D95,'C Report'!N$200:N$299)+SUMIF('C Report'!$A$400:$A$499,'C Report Grouper'!$D95,'C Report'!N$400:N$499)),SUMIF('C Report'!$A$200:$A$299,'C Report Grouper'!$D95,'C Report'!N$200:N$299))</f>
        <v>0</v>
      </c>
      <c r="Q95" s="422">
        <f>IF($D$4="MAP+ADM Waivers",(SUMIF('C Report'!$A$200:$A$299,'C Report Grouper'!$D95,'C Report'!O$200:O$299)+SUMIF('C Report'!$A$400:$A$499,'C Report Grouper'!$D95,'C Report'!O$400:O$499)),SUMIF('C Report'!$A$200:$A$299,'C Report Grouper'!$D95,'C Report'!O$200:O$299))</f>
        <v>0</v>
      </c>
      <c r="R95" s="422">
        <f>IF($D$4="MAP+ADM Waivers",(SUMIF('C Report'!$A$200:$A$299,'C Report Grouper'!$D95,'C Report'!P$200:P$299)+SUMIF('C Report'!$A$400:$A$499,'C Report Grouper'!$D95,'C Report'!P$400:P$499)),SUMIF('C Report'!$A$200:$A$299,'C Report Grouper'!$D95,'C Report'!P$200:P$299))</f>
        <v>0</v>
      </c>
      <c r="S95" s="422">
        <f>IF($D$4="MAP+ADM Waivers",(SUMIF('C Report'!$A$200:$A$299,'C Report Grouper'!$D95,'C Report'!Q$200:Q$299)+SUMIF('C Report'!$A$400:$A$499,'C Report Grouper'!$D95,'C Report'!Q$400:Q$499)),SUMIF('C Report'!$A$200:$A$299,'C Report Grouper'!$D95,'C Report'!Q$200:Q$299))</f>
        <v>0</v>
      </c>
      <c r="T95" s="422">
        <f>IF($D$4="MAP+ADM Waivers",(SUMIF('C Report'!$A$200:$A$299,'C Report Grouper'!$D95,'C Report'!R$200:R$299)+SUMIF('C Report'!$A$400:$A$499,'C Report Grouper'!$D95,'C Report'!R$400:R$499)),SUMIF('C Report'!$A$200:$A$299,'C Report Grouper'!$D95,'C Report'!R$200:R$299))</f>
        <v>0</v>
      </c>
      <c r="U95" s="422">
        <f>IF($D$4="MAP+ADM Waivers",(SUMIF('C Report'!$A$200:$A$299,'C Report Grouper'!$D95,'C Report'!S$200:S$299)+SUMIF('C Report'!$A$400:$A$499,'C Report Grouper'!$D95,'C Report'!S$400:S$499)),SUMIF('C Report'!$A$200:$A$299,'C Report Grouper'!$D95,'C Report'!S$200:S$299))</f>
        <v>0</v>
      </c>
      <c r="V95" s="422">
        <f>IF($D$4="MAP+ADM Waivers",(SUMIF('C Report'!$A$200:$A$299,'C Report Grouper'!$D95,'C Report'!T$200:T$299)+SUMIF('C Report'!$A$400:$A$499,'C Report Grouper'!$D95,'C Report'!T$400:T$499)),SUMIF('C Report'!$A$200:$A$299,'C Report Grouper'!$D95,'C Report'!T$200:T$299))</f>
        <v>0</v>
      </c>
      <c r="W95" s="422">
        <f>IF($D$4="MAP+ADM Waivers",(SUMIF('C Report'!$A$200:$A$299,'C Report Grouper'!$D95,'C Report'!U$200:U$299)+SUMIF('C Report'!$A$400:$A$499,'C Report Grouper'!$D95,'C Report'!U$400:U$499)),SUMIF('C Report'!$A$200:$A$299,'C Report Grouper'!$D95,'C Report'!U$200:U$299))</f>
        <v>0</v>
      </c>
      <c r="X95" s="93">
        <f>IF($D$4="MAP+ADM Waivers",(SUMIF('C Report'!$A$200:$A$299,'C Report Grouper'!$D95,'C Report'!V$200:V$299)+SUMIF('C Report'!$A$400:$A$499,'C Report Grouper'!$D95,'C Report'!V$400:V$499)),SUMIF('C Report'!$A$200:$A$299,'C Report Grouper'!$D95,'C Report'!V$200:V$299))</f>
        <v>0</v>
      </c>
      <c r="Y95" s="92">
        <f>IF($D$4="MAP+ADM Waivers",(SUMIF('C Report'!$A$200:$A$299,'C Report Grouper'!$D95,'C Report'!W$200:W$299)+SUMIF('C Report'!$A$400:$A$499,'C Report Grouper'!$D95,'C Report'!W$400:W$499)),SUMIF('C Report'!$A$200:$A$299,'C Report Grouper'!$D95,'C Report'!W$200:W$299))</f>
        <v>0</v>
      </c>
      <c r="Z95" s="92">
        <f>IF($D$4="MAP+ADM Waivers",(SUMIF('C Report'!$A$200:$A$299,'C Report Grouper'!$D95,'C Report'!X$200:X$299)+SUMIF('C Report'!$A$400:$A$499,'C Report Grouper'!$D95,'C Report'!X$400:X$499)),SUMIF('C Report'!$A$200:$A$299,'C Report Grouper'!$D95,'C Report'!X$200:X$299))</f>
        <v>0</v>
      </c>
      <c r="AA95" s="92">
        <f>IF($D$4="MAP+ADM Waivers",(SUMIF('C Report'!$A$200:$A$299,'C Report Grouper'!$D95,'C Report'!Y$200:Y$299)+SUMIF('C Report'!$A$400:$A$499,'C Report Grouper'!$D95,'C Report'!Y$400:Y$499)),SUMIF('C Report'!$A$200:$A$299,'C Report Grouper'!$D95,'C Report'!Y$200:Y$299))</f>
        <v>0</v>
      </c>
      <c r="AB95" s="92">
        <f>IF($D$4="MAP+ADM Waivers",(SUMIF('C Report'!$A$200:$A$299,'C Report Grouper'!$D95,'C Report'!Z$200:Z$299)+SUMIF('C Report'!$A$400:$A$499,'C Report Grouper'!$D95,'C Report'!Z$400:Z$499)),SUMIF('C Report'!$A$200:$A$299,'C Report Grouper'!$D95,'C Report'!Z$200:Z$299))</f>
        <v>0</v>
      </c>
      <c r="AC95" s="92">
        <f>IF($D$4="MAP+ADM Waivers",(SUMIF('C Report'!$A$200:$A$299,'C Report Grouper'!$D95,'C Report'!AA$200:AA$299)+SUMIF('C Report'!$A$400:$A$499,'C Report Grouper'!$D95,'C Report'!AA$400:AA$499)),SUMIF('C Report'!$A$200:$A$299,'C Report Grouper'!$D95,'C Report'!AA$200:AA$299))</f>
        <v>0</v>
      </c>
      <c r="AD95" s="92">
        <f>IF($D$4="MAP+ADM Waivers",(SUMIF('C Report'!$A$200:$A$299,'C Report Grouper'!$D95,'C Report'!AB$200:AB$299)+SUMIF('C Report'!$A$400:$A$499,'C Report Grouper'!$D95,'C Report'!AB$400:AB$499)),SUMIF('C Report'!$A$200:$A$299,'C Report Grouper'!$D95,'C Report'!AB$200:AB$299))</f>
        <v>0</v>
      </c>
      <c r="AE95" s="92">
        <f>IF($D$4="MAP+ADM Waivers",(SUMIF('C Report'!$A$200:$A$299,'C Report Grouper'!$D95,'C Report'!AC$200:AC$299)+SUMIF('C Report'!$A$400:$A$499,'C Report Grouper'!$D95,'C Report'!AC$400:AC$499)),SUMIF('C Report'!$A$200:$A$299,'C Report Grouper'!$D95,'C Report'!AC$200:AC$299))</f>
        <v>0</v>
      </c>
      <c r="AF95" s="92">
        <f>IF($D$4="MAP+ADM Waivers",(SUMIF('C Report'!$A$200:$A$299,'C Report Grouper'!$D95,'C Report'!AD$200:AD$299)+SUMIF('C Report'!$A$400:$A$499,'C Report Grouper'!$D95,'C Report'!AD$400:AD$499)),SUMIF('C Report'!$A$200:$A$299,'C Report Grouper'!$D95,'C Report'!AD$200:AD$299))</f>
        <v>0</v>
      </c>
      <c r="AG95" s="92">
        <f>IF($D$4="MAP+ADM Waivers",(SUMIF('C Report'!$A$200:$A$299,'C Report Grouper'!$D95,'C Report'!AE$200:AE$299)+SUMIF('C Report'!$A$400:$A$499,'C Report Grouper'!$D95,'C Report'!AE$400:AE$499)),SUMIF('C Report'!$A$200:$A$299,'C Report Grouper'!$D95,'C Report'!AE$200:AE$299))</f>
        <v>0</v>
      </c>
      <c r="AH95" s="93">
        <f>IF($D$4="MAP+ADM Waivers",(SUMIF('C Report'!$A$200:$A$299,'C Report Grouper'!$D95,'C Report'!AF$200:AF$299)+SUMIF('C Report'!$A$400:$A$499,'C Report Grouper'!$D95,'C Report'!AF$400:AF$499)),SUMIF('C Report'!$A$200:$A$299,'C Report Grouper'!$D95,'C Report'!AF$200:AF$299))</f>
        <v>0</v>
      </c>
    </row>
    <row r="96" spans="2:34" hidden="1" x14ac:dyDescent="0.2">
      <c r="B96" s="21" t="str">
        <f>IFERROR(VLOOKUP(C96,'MEG Def'!$A$60:$B$63,2),"")</f>
        <v/>
      </c>
      <c r="C96" s="50"/>
      <c r="D96" s="263"/>
      <c r="E96" s="91">
        <f>IF($D$4="MAP+ADM Waivers",(SUMIF('C Report'!$A$200:$A$299,'C Report Grouper'!$D96,'C Report'!C$200:C$299)+SUMIF('C Report'!$A$400:$A$499,'C Report Grouper'!$D96,'C Report'!C$400:C$499)),SUMIF('C Report'!$A$200:$A$299,'C Report Grouper'!$D96,'C Report'!C$200:C$299))</f>
        <v>0</v>
      </c>
      <c r="F96" s="422">
        <f>IF($D$4="MAP+ADM Waivers",(SUMIF('C Report'!$A$200:$A$299,'C Report Grouper'!$D96,'C Report'!D$200:D$299)+SUMIF('C Report'!$A$400:$A$499,'C Report Grouper'!$D96,'C Report'!D$400:D$499)),SUMIF('C Report'!$A$200:$A$299,'C Report Grouper'!$D96,'C Report'!D$200:D$299))</f>
        <v>0</v>
      </c>
      <c r="G96" s="422">
        <f>IF($D$4="MAP+ADM Waivers",(SUMIF('C Report'!$A$200:$A$299,'C Report Grouper'!$D96,'C Report'!E$200:E$299)+SUMIF('C Report'!$A$400:$A$499,'C Report Grouper'!$D96,'C Report'!E$400:E$499)),SUMIF('C Report'!$A$200:$A$299,'C Report Grouper'!$D96,'C Report'!E$200:E$299))</f>
        <v>0</v>
      </c>
      <c r="H96" s="422">
        <f>IF($D$4="MAP+ADM Waivers",(SUMIF('C Report'!$A$200:$A$299,'C Report Grouper'!$D96,'C Report'!F$200:F$299)+SUMIF('C Report'!$A$400:$A$499,'C Report Grouper'!$D96,'C Report'!F$400:F$499)),SUMIF('C Report'!$A$200:$A$299,'C Report Grouper'!$D96,'C Report'!F$200:F$299))</f>
        <v>0</v>
      </c>
      <c r="I96" s="422">
        <f>IF($D$4="MAP+ADM Waivers",(SUMIF('C Report'!$A$200:$A$299,'C Report Grouper'!$D96,'C Report'!G$200:G$299)+SUMIF('C Report'!$A$400:$A$499,'C Report Grouper'!$D96,'C Report'!G$400:G$499)),SUMIF('C Report'!$A$200:$A$299,'C Report Grouper'!$D96,'C Report'!G$200:G$299))</f>
        <v>0</v>
      </c>
      <c r="J96" s="422">
        <f>IF($D$4="MAP+ADM Waivers",(SUMIF('C Report'!$A$200:$A$299,'C Report Grouper'!$D96,'C Report'!H$200:H$299)+SUMIF('C Report'!$A$400:$A$499,'C Report Grouper'!$D96,'C Report'!H$400:H$499)),SUMIF('C Report'!$A$200:$A$299,'C Report Grouper'!$D96,'C Report'!H$200:H$299))</f>
        <v>0</v>
      </c>
      <c r="K96" s="422">
        <f>IF($D$4="MAP+ADM Waivers",(SUMIF('C Report'!$A$200:$A$299,'C Report Grouper'!$D96,'C Report'!I$200:I$299)+SUMIF('C Report'!$A$400:$A$499,'C Report Grouper'!$D96,'C Report'!I$400:I$499)),SUMIF('C Report'!$A$200:$A$299,'C Report Grouper'!$D96,'C Report'!I$200:I$299))</f>
        <v>0</v>
      </c>
      <c r="L96" s="422">
        <f>IF($D$4="MAP+ADM Waivers",(SUMIF('C Report'!$A$200:$A$299,'C Report Grouper'!$D96,'C Report'!J$200:J$299)+SUMIF('C Report'!$A$400:$A$499,'C Report Grouper'!$D96,'C Report'!J$400:J$499)),SUMIF('C Report'!$A$200:$A$299,'C Report Grouper'!$D96,'C Report'!J$200:J$299))</f>
        <v>0</v>
      </c>
      <c r="M96" s="422">
        <f>IF($D$4="MAP+ADM Waivers",(SUMIF('C Report'!$A$200:$A$299,'C Report Grouper'!$D96,'C Report'!K$200:K$299)+SUMIF('C Report'!$A$400:$A$499,'C Report Grouper'!$D96,'C Report'!K$400:K$499)),SUMIF('C Report'!$A$200:$A$299,'C Report Grouper'!$D96,'C Report'!K$200:K$299))</f>
        <v>0</v>
      </c>
      <c r="N96" s="422">
        <f>IF($D$4="MAP+ADM Waivers",(SUMIF('C Report'!$A$200:$A$299,'C Report Grouper'!$D96,'C Report'!L$200:L$299)+SUMIF('C Report'!$A$400:$A$499,'C Report Grouper'!$D96,'C Report'!L$400:L$499)),SUMIF('C Report'!$A$200:$A$299,'C Report Grouper'!$D96,'C Report'!L$200:L$299))</f>
        <v>0</v>
      </c>
      <c r="O96" s="422">
        <f>IF($D$4="MAP+ADM Waivers",(SUMIF('C Report'!$A$200:$A$299,'C Report Grouper'!$D96,'C Report'!M$200:M$299)+SUMIF('C Report'!$A$400:$A$499,'C Report Grouper'!$D96,'C Report'!M$400:M$499)),SUMIF('C Report'!$A$200:$A$299,'C Report Grouper'!$D96,'C Report'!M$200:M$299))</f>
        <v>0</v>
      </c>
      <c r="P96" s="422">
        <f>IF($D$4="MAP+ADM Waivers",(SUMIF('C Report'!$A$200:$A$299,'C Report Grouper'!$D96,'C Report'!N$200:N$299)+SUMIF('C Report'!$A$400:$A$499,'C Report Grouper'!$D96,'C Report'!N$400:N$499)),SUMIF('C Report'!$A$200:$A$299,'C Report Grouper'!$D96,'C Report'!N$200:N$299))</f>
        <v>0</v>
      </c>
      <c r="Q96" s="422">
        <f>IF($D$4="MAP+ADM Waivers",(SUMIF('C Report'!$A$200:$A$299,'C Report Grouper'!$D96,'C Report'!O$200:O$299)+SUMIF('C Report'!$A$400:$A$499,'C Report Grouper'!$D96,'C Report'!O$400:O$499)),SUMIF('C Report'!$A$200:$A$299,'C Report Grouper'!$D96,'C Report'!O$200:O$299))</f>
        <v>0</v>
      </c>
      <c r="R96" s="422">
        <f>IF($D$4="MAP+ADM Waivers",(SUMIF('C Report'!$A$200:$A$299,'C Report Grouper'!$D96,'C Report'!P$200:P$299)+SUMIF('C Report'!$A$400:$A$499,'C Report Grouper'!$D96,'C Report'!P$400:P$499)),SUMIF('C Report'!$A$200:$A$299,'C Report Grouper'!$D96,'C Report'!P$200:P$299))</f>
        <v>0</v>
      </c>
      <c r="S96" s="422">
        <f>IF($D$4="MAP+ADM Waivers",(SUMIF('C Report'!$A$200:$A$299,'C Report Grouper'!$D96,'C Report'!Q$200:Q$299)+SUMIF('C Report'!$A$400:$A$499,'C Report Grouper'!$D96,'C Report'!Q$400:Q$499)),SUMIF('C Report'!$A$200:$A$299,'C Report Grouper'!$D96,'C Report'!Q$200:Q$299))</f>
        <v>0</v>
      </c>
      <c r="T96" s="422">
        <f>IF($D$4="MAP+ADM Waivers",(SUMIF('C Report'!$A$200:$A$299,'C Report Grouper'!$D96,'C Report'!R$200:R$299)+SUMIF('C Report'!$A$400:$A$499,'C Report Grouper'!$D96,'C Report'!R$400:R$499)),SUMIF('C Report'!$A$200:$A$299,'C Report Grouper'!$D96,'C Report'!R$200:R$299))</f>
        <v>0</v>
      </c>
      <c r="U96" s="422">
        <f>IF($D$4="MAP+ADM Waivers",(SUMIF('C Report'!$A$200:$A$299,'C Report Grouper'!$D96,'C Report'!S$200:S$299)+SUMIF('C Report'!$A$400:$A$499,'C Report Grouper'!$D96,'C Report'!S$400:S$499)),SUMIF('C Report'!$A$200:$A$299,'C Report Grouper'!$D96,'C Report'!S$200:S$299))</f>
        <v>0</v>
      </c>
      <c r="V96" s="422">
        <f>IF($D$4="MAP+ADM Waivers",(SUMIF('C Report'!$A$200:$A$299,'C Report Grouper'!$D96,'C Report'!T$200:T$299)+SUMIF('C Report'!$A$400:$A$499,'C Report Grouper'!$D96,'C Report'!T$400:T$499)),SUMIF('C Report'!$A$200:$A$299,'C Report Grouper'!$D96,'C Report'!T$200:T$299))</f>
        <v>0</v>
      </c>
      <c r="W96" s="422">
        <f>IF($D$4="MAP+ADM Waivers",(SUMIF('C Report'!$A$200:$A$299,'C Report Grouper'!$D96,'C Report'!U$200:U$299)+SUMIF('C Report'!$A$400:$A$499,'C Report Grouper'!$D96,'C Report'!U$400:U$499)),SUMIF('C Report'!$A$200:$A$299,'C Report Grouper'!$D96,'C Report'!U$200:U$299))</f>
        <v>0</v>
      </c>
      <c r="X96" s="93">
        <f>IF($D$4="MAP+ADM Waivers",(SUMIF('C Report'!$A$200:$A$299,'C Report Grouper'!$D96,'C Report'!V$200:V$299)+SUMIF('C Report'!$A$400:$A$499,'C Report Grouper'!$D96,'C Report'!V$400:V$499)),SUMIF('C Report'!$A$200:$A$299,'C Report Grouper'!$D96,'C Report'!V$200:V$299))</f>
        <v>0</v>
      </c>
      <c r="Y96" s="92">
        <f>IF($D$4="MAP+ADM Waivers",(SUMIF('C Report'!$A$200:$A$299,'C Report Grouper'!$D96,'C Report'!W$200:W$299)+SUMIF('C Report'!$A$400:$A$499,'C Report Grouper'!$D96,'C Report'!W$400:W$499)),SUMIF('C Report'!$A$200:$A$299,'C Report Grouper'!$D96,'C Report'!W$200:W$299))</f>
        <v>0</v>
      </c>
      <c r="Z96" s="92">
        <f>IF($D$4="MAP+ADM Waivers",(SUMIF('C Report'!$A$200:$A$299,'C Report Grouper'!$D96,'C Report'!X$200:X$299)+SUMIF('C Report'!$A$400:$A$499,'C Report Grouper'!$D96,'C Report'!X$400:X$499)),SUMIF('C Report'!$A$200:$A$299,'C Report Grouper'!$D96,'C Report'!X$200:X$299))</f>
        <v>0</v>
      </c>
      <c r="AA96" s="92">
        <f>IF($D$4="MAP+ADM Waivers",(SUMIF('C Report'!$A$200:$A$299,'C Report Grouper'!$D96,'C Report'!Y$200:Y$299)+SUMIF('C Report'!$A$400:$A$499,'C Report Grouper'!$D96,'C Report'!Y$400:Y$499)),SUMIF('C Report'!$A$200:$A$299,'C Report Grouper'!$D96,'C Report'!Y$200:Y$299))</f>
        <v>0</v>
      </c>
      <c r="AB96" s="92">
        <f>IF($D$4="MAP+ADM Waivers",(SUMIF('C Report'!$A$200:$A$299,'C Report Grouper'!$D96,'C Report'!Z$200:Z$299)+SUMIF('C Report'!$A$400:$A$499,'C Report Grouper'!$D96,'C Report'!Z$400:Z$499)),SUMIF('C Report'!$A$200:$A$299,'C Report Grouper'!$D96,'C Report'!Z$200:Z$299))</f>
        <v>0</v>
      </c>
      <c r="AC96" s="92">
        <f>IF($D$4="MAP+ADM Waivers",(SUMIF('C Report'!$A$200:$A$299,'C Report Grouper'!$D96,'C Report'!AA$200:AA$299)+SUMIF('C Report'!$A$400:$A$499,'C Report Grouper'!$D96,'C Report'!AA$400:AA$499)),SUMIF('C Report'!$A$200:$A$299,'C Report Grouper'!$D96,'C Report'!AA$200:AA$299))</f>
        <v>0</v>
      </c>
      <c r="AD96" s="92">
        <f>IF($D$4="MAP+ADM Waivers",(SUMIF('C Report'!$A$200:$A$299,'C Report Grouper'!$D96,'C Report'!AB$200:AB$299)+SUMIF('C Report'!$A$400:$A$499,'C Report Grouper'!$D96,'C Report'!AB$400:AB$499)),SUMIF('C Report'!$A$200:$A$299,'C Report Grouper'!$D96,'C Report'!AB$200:AB$299))</f>
        <v>0</v>
      </c>
      <c r="AE96" s="92">
        <f>IF($D$4="MAP+ADM Waivers",(SUMIF('C Report'!$A$200:$A$299,'C Report Grouper'!$D96,'C Report'!AC$200:AC$299)+SUMIF('C Report'!$A$400:$A$499,'C Report Grouper'!$D96,'C Report'!AC$400:AC$499)),SUMIF('C Report'!$A$200:$A$299,'C Report Grouper'!$D96,'C Report'!AC$200:AC$299))</f>
        <v>0</v>
      </c>
      <c r="AF96" s="92">
        <f>IF($D$4="MAP+ADM Waivers",(SUMIF('C Report'!$A$200:$A$299,'C Report Grouper'!$D96,'C Report'!AD$200:AD$299)+SUMIF('C Report'!$A$400:$A$499,'C Report Grouper'!$D96,'C Report'!AD$400:AD$499)),SUMIF('C Report'!$A$200:$A$299,'C Report Grouper'!$D96,'C Report'!AD$200:AD$299))</f>
        <v>0</v>
      </c>
      <c r="AG96" s="92">
        <f>IF($D$4="MAP+ADM Waivers",(SUMIF('C Report'!$A$200:$A$299,'C Report Grouper'!$D96,'C Report'!AE$200:AE$299)+SUMIF('C Report'!$A$400:$A$499,'C Report Grouper'!$D96,'C Report'!AE$400:AE$499)),SUMIF('C Report'!$A$200:$A$299,'C Report Grouper'!$D96,'C Report'!AE$200:AE$299))</f>
        <v>0</v>
      </c>
      <c r="AH96" s="93">
        <f>IF($D$4="MAP+ADM Waivers",(SUMIF('C Report'!$A$200:$A$299,'C Report Grouper'!$D96,'C Report'!AF$200:AF$299)+SUMIF('C Report'!$A$400:$A$499,'C Report Grouper'!$D96,'C Report'!AF$400:AF$499)),SUMIF('C Report'!$A$200:$A$299,'C Report Grouper'!$D96,'C Report'!AF$200:AF$299))</f>
        <v>0</v>
      </c>
    </row>
    <row r="97" spans="2:34" ht="13.5" hidden="1" thickBot="1" x14ac:dyDescent="0.25">
      <c r="B97" s="21"/>
      <c r="C97" s="50"/>
      <c r="D97" s="198"/>
      <c r="E97" s="183">
        <f>IF($D$4="MAP+ADM Waivers",(SUMIF('C Report'!$A$200:$A$299,'C Report Grouper'!$D97,'C Report'!C$200:C$299)+SUMIF('C Report'!$A$400:$A$499,'C Report Grouper'!$D97,'C Report'!C$400:C$499)),SUMIF('C Report'!$A$200:$A$299,'C Report Grouper'!$D97,'C Report'!C$200:C$299))</f>
        <v>0</v>
      </c>
      <c r="F97" s="184">
        <f>IF($D$4="MAP+ADM Waivers",(SUMIF('C Report'!$A$200:$A$299,'C Report Grouper'!$D97,'C Report'!D$200:D$299)+SUMIF('C Report'!$A$400:$A$499,'C Report Grouper'!$D97,'C Report'!D$400:D$499)),SUMIF('C Report'!$A$200:$A$299,'C Report Grouper'!$D97,'C Report'!D$200:D$299))</f>
        <v>0</v>
      </c>
      <c r="G97" s="184">
        <f>IF($D$4="MAP+ADM Waivers",(SUMIF('C Report'!$A$200:$A$299,'C Report Grouper'!$D97,'C Report'!E$200:E$299)+SUMIF('C Report'!$A$400:$A$499,'C Report Grouper'!$D97,'C Report'!E$400:E$499)),SUMIF('C Report'!$A$200:$A$299,'C Report Grouper'!$D97,'C Report'!E$200:E$299))</f>
        <v>0</v>
      </c>
      <c r="H97" s="184">
        <f>IF($D$4="MAP+ADM Waivers",(SUMIF('C Report'!$A$200:$A$299,'C Report Grouper'!$D97,'C Report'!F$200:F$299)+SUMIF('C Report'!$A$400:$A$499,'C Report Grouper'!$D97,'C Report'!F$400:F$499)),SUMIF('C Report'!$A$200:$A$299,'C Report Grouper'!$D97,'C Report'!F$200:F$299))</f>
        <v>0</v>
      </c>
      <c r="I97" s="184">
        <f>IF($D$4="MAP+ADM Waivers",(SUMIF('C Report'!$A$200:$A$299,'C Report Grouper'!$D97,'C Report'!G$200:G$299)+SUMIF('C Report'!$A$400:$A$499,'C Report Grouper'!$D97,'C Report'!G$400:G$499)),SUMIF('C Report'!$A$200:$A$299,'C Report Grouper'!$D97,'C Report'!G$200:G$299))</f>
        <v>0</v>
      </c>
      <c r="J97" s="184">
        <f>IF($D$4="MAP+ADM Waivers",(SUMIF('C Report'!$A$200:$A$299,'C Report Grouper'!$D97,'C Report'!H$200:H$299)+SUMIF('C Report'!$A$400:$A$499,'C Report Grouper'!$D97,'C Report'!H$400:H$499)),SUMIF('C Report'!$A$200:$A$299,'C Report Grouper'!$D97,'C Report'!H$200:H$299))</f>
        <v>0</v>
      </c>
      <c r="K97" s="184">
        <f>IF($D$4="MAP+ADM Waivers",(SUMIF('C Report'!$A$200:$A$299,'C Report Grouper'!$D97,'C Report'!I$200:I$299)+SUMIF('C Report'!$A$400:$A$499,'C Report Grouper'!$D97,'C Report'!I$400:I$499)),SUMIF('C Report'!$A$200:$A$299,'C Report Grouper'!$D97,'C Report'!I$200:I$299))</f>
        <v>0</v>
      </c>
      <c r="L97" s="184">
        <f>IF($D$4="MAP+ADM Waivers",(SUMIF('C Report'!$A$200:$A$299,'C Report Grouper'!$D97,'C Report'!J$200:J$299)+SUMIF('C Report'!$A$400:$A$499,'C Report Grouper'!$D97,'C Report'!J$400:J$499)),SUMIF('C Report'!$A$200:$A$299,'C Report Grouper'!$D97,'C Report'!J$200:J$299))</f>
        <v>0</v>
      </c>
      <c r="M97" s="184">
        <f>IF($D$4="MAP+ADM Waivers",(SUMIF('C Report'!$A$200:$A$299,'C Report Grouper'!$D97,'C Report'!K$200:K$299)+SUMIF('C Report'!$A$400:$A$499,'C Report Grouper'!$D97,'C Report'!K$400:K$499)),SUMIF('C Report'!$A$200:$A$299,'C Report Grouper'!$D97,'C Report'!K$200:K$299))</f>
        <v>0</v>
      </c>
      <c r="N97" s="184">
        <f>IF($D$4="MAP+ADM Waivers",(SUMIF('C Report'!$A$200:$A$299,'C Report Grouper'!$D97,'C Report'!L$200:L$299)+SUMIF('C Report'!$A$400:$A$499,'C Report Grouper'!$D97,'C Report'!L$400:L$499)),SUMIF('C Report'!$A$200:$A$299,'C Report Grouper'!$D97,'C Report'!L$200:L$299))</f>
        <v>0</v>
      </c>
      <c r="O97" s="184">
        <f>IF($D$4="MAP+ADM Waivers",(SUMIF('C Report'!$A$200:$A$299,'C Report Grouper'!$D97,'C Report'!M$200:M$299)+SUMIF('C Report'!$A$400:$A$499,'C Report Grouper'!$D97,'C Report'!M$400:M$499)),SUMIF('C Report'!$A$200:$A$299,'C Report Grouper'!$D97,'C Report'!M$200:M$299))</f>
        <v>0</v>
      </c>
      <c r="P97" s="184">
        <f>IF($D$4="MAP+ADM Waivers",(SUMIF('C Report'!$A$200:$A$299,'C Report Grouper'!$D97,'C Report'!N$200:N$299)+SUMIF('C Report'!$A$400:$A$499,'C Report Grouper'!$D97,'C Report'!N$400:N$499)),SUMIF('C Report'!$A$200:$A$299,'C Report Grouper'!$D97,'C Report'!N$200:N$299))</f>
        <v>0</v>
      </c>
      <c r="Q97" s="184">
        <f>IF($D$4="MAP+ADM Waivers",(SUMIF('C Report'!$A$200:$A$299,'C Report Grouper'!$D97,'C Report'!O$200:O$299)+SUMIF('C Report'!$A$400:$A$499,'C Report Grouper'!$D97,'C Report'!O$400:O$499)),SUMIF('C Report'!$A$200:$A$299,'C Report Grouper'!$D97,'C Report'!O$200:O$299))</f>
        <v>0</v>
      </c>
      <c r="R97" s="184">
        <f>IF($D$4="MAP+ADM Waivers",(SUMIF('C Report'!$A$200:$A$299,'C Report Grouper'!$D97,'C Report'!P$200:P$299)+SUMIF('C Report'!$A$400:$A$499,'C Report Grouper'!$D97,'C Report'!P$400:P$499)),SUMIF('C Report'!$A$200:$A$299,'C Report Grouper'!$D97,'C Report'!P$200:P$299))</f>
        <v>0</v>
      </c>
      <c r="S97" s="184">
        <f>IF($D$4="MAP+ADM Waivers",(SUMIF('C Report'!$A$200:$A$299,'C Report Grouper'!$D97,'C Report'!Q$200:Q$299)+SUMIF('C Report'!$A$400:$A$499,'C Report Grouper'!$D97,'C Report'!Q$400:Q$499)),SUMIF('C Report'!$A$200:$A$299,'C Report Grouper'!$D97,'C Report'!Q$200:Q$299))</f>
        <v>0</v>
      </c>
      <c r="T97" s="184">
        <f>IF($D$4="MAP+ADM Waivers",(SUMIF('C Report'!$A$200:$A$299,'C Report Grouper'!$D97,'C Report'!R$200:R$299)+SUMIF('C Report'!$A$400:$A$499,'C Report Grouper'!$D97,'C Report'!R$400:R$499)),SUMIF('C Report'!$A$200:$A$299,'C Report Grouper'!$D97,'C Report'!R$200:R$299))</f>
        <v>0</v>
      </c>
      <c r="U97" s="184">
        <f>IF($D$4="MAP+ADM Waivers",(SUMIF('C Report'!$A$200:$A$299,'C Report Grouper'!$D97,'C Report'!S$200:S$299)+SUMIF('C Report'!$A$400:$A$499,'C Report Grouper'!$D97,'C Report'!S$400:S$499)),SUMIF('C Report'!$A$200:$A$299,'C Report Grouper'!$D97,'C Report'!S$200:S$299))</f>
        <v>0</v>
      </c>
      <c r="V97" s="184">
        <f>IF($D$4="MAP+ADM Waivers",(SUMIF('C Report'!$A$200:$A$299,'C Report Grouper'!$D97,'C Report'!T$200:T$299)+SUMIF('C Report'!$A$400:$A$499,'C Report Grouper'!$D97,'C Report'!T$400:T$499)),SUMIF('C Report'!$A$200:$A$299,'C Report Grouper'!$D97,'C Report'!T$200:T$299))</f>
        <v>0</v>
      </c>
      <c r="W97" s="184">
        <f>IF($D$4="MAP+ADM Waivers",(SUMIF('C Report'!$A$200:$A$299,'C Report Grouper'!$D97,'C Report'!U$200:U$299)+SUMIF('C Report'!$A$400:$A$499,'C Report Grouper'!$D97,'C Report'!U$400:U$499)),SUMIF('C Report'!$A$200:$A$299,'C Report Grouper'!$D97,'C Report'!U$200:U$299))</f>
        <v>0</v>
      </c>
      <c r="X97" s="185">
        <f>IF($D$4="MAP+ADM Waivers",(SUMIF('C Report'!$A$200:$A$299,'C Report Grouper'!$D97,'C Report'!V$200:V$299)+SUMIF('C Report'!$A$400:$A$499,'C Report Grouper'!$D97,'C Report'!V$400:V$499)),SUMIF('C Report'!$A$200:$A$299,'C Report Grouper'!$D97,'C Report'!V$200:V$299))</f>
        <v>0</v>
      </c>
      <c r="Y97" s="184">
        <f>IF($D$4="MAP+ADM Waivers",(SUMIF('C Report'!$A$200:$A$299,'C Report Grouper'!$D97,'C Report'!W$200:W$299)+SUMIF('C Report'!$A$400:$A$499,'C Report Grouper'!$D97,'C Report'!W$400:W$499)),SUMIF('C Report'!$A$200:$A$299,'C Report Grouper'!$D97,'C Report'!W$200:W$299))</f>
        <v>0</v>
      </c>
      <c r="Z97" s="184">
        <f>IF($D$4="MAP+ADM Waivers",(SUMIF('C Report'!$A$200:$A$299,'C Report Grouper'!$D97,'C Report'!X$200:X$299)+SUMIF('C Report'!$A$400:$A$499,'C Report Grouper'!$D97,'C Report'!X$400:X$499)),SUMIF('C Report'!$A$200:$A$299,'C Report Grouper'!$D97,'C Report'!X$200:X$299))</f>
        <v>0</v>
      </c>
      <c r="AA97" s="184">
        <f>IF($D$4="MAP+ADM Waivers",(SUMIF('C Report'!$A$200:$A$299,'C Report Grouper'!$D97,'C Report'!Y$200:Y$299)+SUMIF('C Report'!$A$400:$A$499,'C Report Grouper'!$D97,'C Report'!Y$400:Y$499)),SUMIF('C Report'!$A$200:$A$299,'C Report Grouper'!$D97,'C Report'!Y$200:Y$299))</f>
        <v>0</v>
      </c>
      <c r="AB97" s="184">
        <f>IF($D$4="MAP+ADM Waivers",(SUMIF('C Report'!$A$200:$A$299,'C Report Grouper'!$D97,'C Report'!Z$200:Z$299)+SUMIF('C Report'!$A$400:$A$499,'C Report Grouper'!$D97,'C Report'!Z$400:Z$499)),SUMIF('C Report'!$A$200:$A$299,'C Report Grouper'!$D97,'C Report'!Z$200:Z$299))</f>
        <v>0</v>
      </c>
      <c r="AC97" s="184">
        <f>IF($D$4="MAP+ADM Waivers",(SUMIF('C Report'!$A$200:$A$299,'C Report Grouper'!$D97,'C Report'!AA$200:AA$299)+SUMIF('C Report'!$A$400:$A$499,'C Report Grouper'!$D97,'C Report'!AA$400:AA$499)),SUMIF('C Report'!$A$200:$A$299,'C Report Grouper'!$D97,'C Report'!AA$200:AA$299))</f>
        <v>0</v>
      </c>
      <c r="AD97" s="184">
        <f>IF($D$4="MAP+ADM Waivers",(SUMIF('C Report'!$A$200:$A$299,'C Report Grouper'!$D97,'C Report'!AG$200:AG$299)+SUMIF('C Report'!$A$400:$A$499,'C Report Grouper'!$D97,'C Report'!AG$400:AG$499)),SUMIF('C Report'!$A$200:$A$299,'C Report Grouper'!$D97,'C Report'!AG$200:AG$299))</f>
        <v>0</v>
      </c>
      <c r="AE97" s="184">
        <f>IF($D$4="MAP+ADM Waivers",(SUMIF('C Report'!$A$200:$A$299,'C Report Grouper'!$D97,'C Report'!AH$200:AH$299)+SUMIF('C Report'!$A$400:$A$499,'C Report Grouper'!$D97,'C Report'!AH$400:AH$499)),SUMIF('C Report'!$A$200:$A$299,'C Report Grouper'!$D97,'C Report'!AH$200:AH$299))</f>
        <v>0</v>
      </c>
      <c r="AF97" s="184">
        <f>IF($D$4="MAP+ADM Waivers",(SUMIF('C Report'!$A$200:$A$299,'C Report Grouper'!$D97,'C Report'!AI$200:AI$299)+SUMIF('C Report'!$A$400:$A$499,'C Report Grouper'!$D97,'C Report'!AI$400:AI$499)),SUMIF('C Report'!$A$200:$A$299,'C Report Grouper'!$D97,'C Report'!AI$200:AI$299))</f>
        <v>0</v>
      </c>
      <c r="AG97" s="184">
        <f>IF($D$4="MAP+ADM Waivers",(SUMIF('C Report'!$A$200:$A$299,'C Report Grouper'!$D97,'C Report'!AJ$200:AJ$299)+SUMIF('C Report'!$A$400:$A$499,'C Report Grouper'!$D97,'C Report'!AJ$400:AJ$499)),SUMIF('C Report'!$A$200:$A$299,'C Report Grouper'!$D97,'C Report'!AJ$200:AJ$299))</f>
        <v>0</v>
      </c>
      <c r="AH97" s="185">
        <f>IF($D$4="MAP+ADM Waivers",(SUMIF('C Report'!$A$200:$A$299,'C Report Grouper'!$D97,'C Report'!AK$200:AK$299)+SUMIF('C Report'!$A$400:$A$499,'C Report Grouper'!$D97,'C Report'!AK$400:AK$499)),SUMIF('C Report'!$A$200:$A$299,'C Report Grouper'!$D97,'C Report'!AK$200:AK$299))</f>
        <v>0</v>
      </c>
    </row>
    <row r="98" spans="2:34" ht="13.5" hidden="1" thickBot="1" x14ac:dyDescent="0.25">
      <c r="B98" s="37" t="s">
        <v>4</v>
      </c>
      <c r="C98" s="286"/>
      <c r="D98" s="199"/>
      <c r="E98" s="107">
        <f>SUM(E58:E97)</f>
        <v>-3026</v>
      </c>
      <c r="F98" s="108">
        <f>SUM(F58:F97)</f>
        <v>-13565</v>
      </c>
      <c r="G98" s="108">
        <f>SUM(G58:G97)</f>
        <v>-65589</v>
      </c>
      <c r="H98" s="108">
        <f>SUM(H58:H97)</f>
        <v>-15165</v>
      </c>
      <c r="I98" s="108">
        <f>SUM(I58:I97)</f>
        <v>3650</v>
      </c>
      <c r="J98" s="108">
        <f t="shared" ref="J98:AH98" si="1">SUM(J58:J97)</f>
        <v>384</v>
      </c>
      <c r="K98" s="108">
        <f t="shared" si="1"/>
        <v>-138818</v>
      </c>
      <c r="L98" s="108">
        <f t="shared" si="1"/>
        <v>460755</v>
      </c>
      <c r="M98" s="108">
        <f t="shared" si="1"/>
        <v>4902302</v>
      </c>
      <c r="N98" s="108">
        <f t="shared" si="1"/>
        <v>135255023</v>
      </c>
      <c r="O98" s="108">
        <f t="shared" si="1"/>
        <v>1117830071</v>
      </c>
      <c r="P98" s="108">
        <f t="shared" si="1"/>
        <v>2220688400</v>
      </c>
      <c r="Q98" s="108">
        <f t="shared" si="1"/>
        <v>3390673205</v>
      </c>
      <c r="R98" s="108">
        <f t="shared" si="1"/>
        <v>4938217039</v>
      </c>
      <c r="S98" s="108">
        <f t="shared" si="1"/>
        <v>4600220310</v>
      </c>
      <c r="T98" s="108">
        <f t="shared" si="1"/>
        <v>3821082080</v>
      </c>
      <c r="U98" s="108">
        <f t="shared" si="1"/>
        <v>4255851140</v>
      </c>
      <c r="V98" s="108">
        <f t="shared" si="1"/>
        <v>5066970018</v>
      </c>
      <c r="W98" s="108">
        <f t="shared" si="1"/>
        <v>2828719685</v>
      </c>
      <c r="X98" s="109">
        <f t="shared" si="1"/>
        <v>0</v>
      </c>
      <c r="Y98" s="108">
        <f t="shared" si="1"/>
        <v>0</v>
      </c>
      <c r="Z98" s="108">
        <f t="shared" si="1"/>
        <v>0</v>
      </c>
      <c r="AA98" s="108">
        <f t="shared" si="1"/>
        <v>0</v>
      </c>
      <c r="AB98" s="108">
        <f t="shared" si="1"/>
        <v>0</v>
      </c>
      <c r="AC98" s="108">
        <f t="shared" si="1"/>
        <v>0</v>
      </c>
      <c r="AD98" s="108">
        <f t="shared" si="1"/>
        <v>0</v>
      </c>
      <c r="AE98" s="108">
        <f t="shared" si="1"/>
        <v>0</v>
      </c>
      <c r="AF98" s="108">
        <f t="shared" si="1"/>
        <v>0</v>
      </c>
      <c r="AG98" s="108">
        <f t="shared" si="1"/>
        <v>0</v>
      </c>
      <c r="AH98" s="109">
        <f t="shared" si="1"/>
        <v>0</v>
      </c>
    </row>
    <row r="99" spans="2:34" hidden="1" x14ac:dyDescent="0.2">
      <c r="B99" s="18"/>
    </row>
  </sheetData>
  <sheetProtection algorithmName="SHA-512" hashValue="w1m8G8FwL1BZiVQiQm388negfibyq4WwHzlhOq6WjA/oId7zyamD5v4esW+9+EWnXAO3gvl+Y5njArKSsLGOaA==" saltValue="mPylDScwHxTd3RP+ic5ijg=="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election activeCell="C59" sqref="C59"/>
    </sheetView>
  </sheetViews>
  <sheetFormatPr defaultColWidth="8.7109375" defaultRowHeight="12.75" x14ac:dyDescent="0.2"/>
  <cols>
    <col min="1" max="1" width="8.7109375" style="372"/>
    <col min="2" max="2" width="47.7109375" style="372" customWidth="1"/>
    <col min="3" max="3" width="5.5703125" style="425" customWidth="1"/>
    <col min="4" max="6" width="15.140625" style="372" hidden="1" customWidth="1"/>
    <col min="7" max="18" width="16.85546875" style="372" hidden="1" customWidth="1"/>
    <col min="19" max="23" width="16.85546875" style="372" customWidth="1"/>
    <col min="24" max="33" width="16.85546875" style="372" hidden="1" customWidth="1"/>
    <col min="34" max="34" width="33.85546875" style="372" customWidth="1"/>
    <col min="35" max="16384" width="8.7109375" style="372"/>
  </cols>
  <sheetData>
    <row r="1" spans="1:34" ht="27.6" customHeight="1" x14ac:dyDescent="0.2">
      <c r="A1" s="371"/>
      <c r="B1" s="371"/>
      <c r="C1" s="371"/>
    </row>
    <row r="2" spans="1:34" x14ac:dyDescent="0.2">
      <c r="E2" s="426"/>
      <c r="F2" s="427"/>
      <c r="G2" s="428"/>
      <c r="H2" s="429"/>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row>
    <row r="3" spans="1:34" ht="15" x14ac:dyDescent="0.25">
      <c r="B3" s="377" t="s">
        <v>79</v>
      </c>
      <c r="E3" s="426"/>
      <c r="F3" s="431"/>
      <c r="G3" s="428"/>
      <c r="H3" s="429"/>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row>
    <row r="5" spans="1:34" ht="14.25" x14ac:dyDescent="0.2">
      <c r="B5" s="432" t="s">
        <v>121</v>
      </c>
    </row>
    <row r="6" spans="1:34" ht="14.25" x14ac:dyDescent="0.2">
      <c r="B6" s="432" t="s">
        <v>122</v>
      </c>
    </row>
    <row r="7" spans="1:34" ht="14.25" x14ac:dyDescent="0.2">
      <c r="B7" s="433" t="s">
        <v>123</v>
      </c>
    </row>
    <row r="8" spans="1:34" ht="15" x14ac:dyDescent="0.2">
      <c r="B8" s="434" t="s">
        <v>124</v>
      </c>
    </row>
    <row r="9" spans="1:34" ht="13.5" thickBot="1" x14ac:dyDescent="0.25">
      <c r="B9" s="398"/>
      <c r="C9" s="435"/>
    </row>
    <row r="10" spans="1:34" ht="12.95" customHeight="1" x14ac:dyDescent="0.2">
      <c r="B10" s="436"/>
      <c r="C10" s="437"/>
      <c r="D10" s="438" t="s">
        <v>0</v>
      </c>
      <c r="E10" s="439"/>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893" t="s">
        <v>60</v>
      </c>
    </row>
    <row r="11" spans="1:34" ht="13.5" thickBot="1" x14ac:dyDescent="0.25">
      <c r="B11" s="440"/>
      <c r="C11" s="441"/>
      <c r="D11" s="442">
        <f>'DY Def'!B$5</f>
        <v>1</v>
      </c>
      <c r="E11" s="442">
        <f>'DY Def'!C$5</f>
        <v>2</v>
      </c>
      <c r="F11" s="442">
        <f>'DY Def'!D$5</f>
        <v>3</v>
      </c>
      <c r="G11" s="442">
        <f>'DY Def'!E$5</f>
        <v>4</v>
      </c>
      <c r="H11" s="442">
        <f>'DY Def'!F$5</f>
        <v>5</v>
      </c>
      <c r="I11" s="442">
        <f>'DY Def'!G$5</f>
        <v>6</v>
      </c>
      <c r="J11" s="442">
        <f>'DY Def'!H$5</f>
        <v>7</v>
      </c>
      <c r="K11" s="442">
        <f>'DY Def'!I$5</f>
        <v>8</v>
      </c>
      <c r="L11" s="442">
        <f>'DY Def'!J$5</f>
        <v>9</v>
      </c>
      <c r="M11" s="442">
        <f>'DY Def'!K$5</f>
        <v>10</v>
      </c>
      <c r="N11" s="442">
        <f>'DY Def'!L$5</f>
        <v>11</v>
      </c>
      <c r="O11" s="442">
        <f>'DY Def'!M$5</f>
        <v>12</v>
      </c>
      <c r="P11" s="442">
        <f>'DY Def'!N$5</f>
        <v>13</v>
      </c>
      <c r="Q11" s="442">
        <f>'DY Def'!O$5</f>
        <v>14</v>
      </c>
      <c r="R11" s="442">
        <f>'DY Def'!P$5</f>
        <v>15</v>
      </c>
      <c r="S11" s="442">
        <f>'DY Def'!Q$5</f>
        <v>16</v>
      </c>
      <c r="T11" s="442">
        <f>'DY Def'!R$5</f>
        <v>17</v>
      </c>
      <c r="U11" s="442">
        <f>'DY Def'!S$5</f>
        <v>18</v>
      </c>
      <c r="V11" s="442">
        <f>'DY Def'!T$5</f>
        <v>19</v>
      </c>
      <c r="W11" s="442">
        <f>'DY Def'!U$5</f>
        <v>20</v>
      </c>
      <c r="X11" s="442">
        <f>'DY Def'!V$5</f>
        <v>21</v>
      </c>
      <c r="Y11" s="442">
        <f>'DY Def'!W$5</f>
        <v>22</v>
      </c>
      <c r="Z11" s="442">
        <f>'DY Def'!X$5</f>
        <v>23</v>
      </c>
      <c r="AA11" s="442">
        <f>'DY Def'!Y$5</f>
        <v>24</v>
      </c>
      <c r="AB11" s="442">
        <f>'DY Def'!Z$5</f>
        <v>25</v>
      </c>
      <c r="AC11" s="442">
        <f>'DY Def'!AA$5</f>
        <v>26</v>
      </c>
      <c r="AD11" s="442">
        <f>'DY Def'!AB$5</f>
        <v>27</v>
      </c>
      <c r="AE11" s="442">
        <f>'DY Def'!AC$5</f>
        <v>28</v>
      </c>
      <c r="AF11" s="442">
        <f>'DY Def'!AD$5</f>
        <v>29</v>
      </c>
      <c r="AG11" s="442">
        <f>'DY Def'!AE$5</f>
        <v>30</v>
      </c>
      <c r="AH11" s="894"/>
    </row>
    <row r="12" spans="1:34" x14ac:dyDescent="0.2">
      <c r="B12" s="440"/>
      <c r="C12" s="441"/>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386"/>
      <c r="AF12" s="386"/>
      <c r="AG12" s="387"/>
      <c r="AH12" s="444"/>
    </row>
    <row r="13" spans="1:34" hidden="1" x14ac:dyDescent="0.2">
      <c r="B13" s="445" t="s">
        <v>84</v>
      </c>
      <c r="C13" s="441"/>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G13" s="447"/>
      <c r="AH13" s="448"/>
    </row>
    <row r="14" spans="1:34" hidden="1" x14ac:dyDescent="0.2">
      <c r="B14" s="449" t="str">
        <f>IFERROR(VLOOKUP(C14,'MEG Def'!$A$7:$B$12,2),"")</f>
        <v/>
      </c>
      <c r="C14" s="441"/>
      <c r="D14" s="775"/>
      <c r="E14" s="775"/>
      <c r="F14" s="775"/>
      <c r="G14" s="775"/>
      <c r="H14" s="775"/>
      <c r="I14" s="775"/>
      <c r="J14" s="775"/>
      <c r="K14" s="775"/>
      <c r="L14" s="775"/>
      <c r="M14" s="775"/>
      <c r="N14" s="775"/>
      <c r="O14" s="775"/>
      <c r="P14" s="775"/>
      <c r="Q14" s="775"/>
      <c r="R14" s="775"/>
      <c r="S14" s="799"/>
      <c r="T14" s="799"/>
      <c r="U14" s="799"/>
      <c r="V14" s="799"/>
      <c r="W14" s="799"/>
      <c r="X14" s="799"/>
      <c r="Y14" s="799"/>
      <c r="Z14" s="799"/>
      <c r="AA14" s="799"/>
      <c r="AB14" s="799"/>
      <c r="AC14" s="799"/>
      <c r="AD14" s="799"/>
      <c r="AE14" s="799"/>
      <c r="AF14" s="799"/>
      <c r="AG14" s="799"/>
      <c r="AH14" s="800"/>
    </row>
    <row r="15" spans="1:34" hidden="1" x14ac:dyDescent="0.2">
      <c r="B15" s="449" t="str">
        <f>IFERROR(VLOOKUP(C15,'MEG Def'!$A$7:$B$12,2),"")</f>
        <v/>
      </c>
      <c r="C15" s="441"/>
      <c r="D15" s="775"/>
      <c r="E15" s="775"/>
      <c r="F15" s="775"/>
      <c r="G15" s="775"/>
      <c r="H15" s="775"/>
      <c r="I15" s="775"/>
      <c r="J15" s="775"/>
      <c r="K15" s="775"/>
      <c r="L15" s="775"/>
      <c r="M15" s="775"/>
      <c r="N15" s="775"/>
      <c r="O15" s="775"/>
      <c r="P15" s="775"/>
      <c r="Q15" s="775"/>
      <c r="R15" s="775"/>
      <c r="S15" s="799"/>
      <c r="T15" s="799"/>
      <c r="U15" s="799"/>
      <c r="V15" s="799"/>
      <c r="W15" s="799"/>
      <c r="X15" s="799"/>
      <c r="Y15" s="799"/>
      <c r="Z15" s="799"/>
      <c r="AA15" s="799"/>
      <c r="AB15" s="799"/>
      <c r="AC15" s="799"/>
      <c r="AD15" s="799"/>
      <c r="AE15" s="799"/>
      <c r="AF15" s="799"/>
      <c r="AG15" s="799"/>
      <c r="AH15" s="800"/>
    </row>
    <row r="16" spans="1:34" hidden="1" x14ac:dyDescent="0.2">
      <c r="B16" s="449" t="str">
        <f>IFERROR(VLOOKUP(C16,'MEG Def'!$A$7:$B$12,2),"")</f>
        <v/>
      </c>
      <c r="C16" s="441"/>
      <c r="D16" s="775"/>
      <c r="E16" s="775"/>
      <c r="F16" s="775"/>
      <c r="G16" s="775"/>
      <c r="H16" s="775"/>
      <c r="I16" s="775"/>
      <c r="J16" s="775"/>
      <c r="K16" s="775"/>
      <c r="L16" s="775"/>
      <c r="M16" s="775"/>
      <c r="N16" s="775"/>
      <c r="O16" s="775"/>
      <c r="P16" s="775"/>
      <c r="Q16" s="775"/>
      <c r="R16" s="775"/>
      <c r="S16" s="799"/>
      <c r="T16" s="799"/>
      <c r="U16" s="799"/>
      <c r="V16" s="799"/>
      <c r="W16" s="799"/>
      <c r="X16" s="799"/>
      <c r="Y16" s="799"/>
      <c r="Z16" s="799"/>
      <c r="AA16" s="799"/>
      <c r="AB16" s="799"/>
      <c r="AC16" s="799"/>
      <c r="AD16" s="799"/>
      <c r="AE16" s="799"/>
      <c r="AF16" s="799"/>
      <c r="AG16" s="799"/>
      <c r="AH16" s="800"/>
    </row>
    <row r="17" spans="2:34" hidden="1" x14ac:dyDescent="0.2">
      <c r="B17" s="449" t="str">
        <f>IFERROR(VLOOKUP(C17,'MEG Def'!$A$7:$B$12,2),"")</f>
        <v/>
      </c>
      <c r="C17" s="441"/>
      <c r="D17" s="775"/>
      <c r="E17" s="775"/>
      <c r="F17" s="775"/>
      <c r="G17" s="775"/>
      <c r="H17" s="775"/>
      <c r="I17" s="775"/>
      <c r="J17" s="775"/>
      <c r="K17" s="775"/>
      <c r="L17" s="775"/>
      <c r="M17" s="775"/>
      <c r="N17" s="775"/>
      <c r="O17" s="775"/>
      <c r="P17" s="775"/>
      <c r="Q17" s="775"/>
      <c r="R17" s="775"/>
      <c r="S17" s="799"/>
      <c r="T17" s="799"/>
      <c r="U17" s="799"/>
      <c r="V17" s="799"/>
      <c r="W17" s="799"/>
      <c r="X17" s="799"/>
      <c r="Y17" s="799"/>
      <c r="Z17" s="799"/>
      <c r="AA17" s="799"/>
      <c r="AB17" s="799"/>
      <c r="AC17" s="799"/>
      <c r="AD17" s="799"/>
      <c r="AE17" s="799"/>
      <c r="AF17" s="799"/>
      <c r="AG17" s="799"/>
      <c r="AH17" s="800"/>
    </row>
    <row r="18" spans="2:34" hidden="1" x14ac:dyDescent="0.2">
      <c r="B18" s="449" t="str">
        <f>IFERROR(VLOOKUP(C18,'MEG Def'!$A$7:$B$12,2),"")</f>
        <v/>
      </c>
      <c r="C18" s="441"/>
      <c r="D18" s="775"/>
      <c r="E18" s="775"/>
      <c r="F18" s="775"/>
      <c r="G18" s="775"/>
      <c r="H18" s="775"/>
      <c r="I18" s="775"/>
      <c r="J18" s="775"/>
      <c r="K18" s="775"/>
      <c r="L18" s="775"/>
      <c r="M18" s="775"/>
      <c r="N18" s="775"/>
      <c r="O18" s="775"/>
      <c r="P18" s="775"/>
      <c r="Q18" s="775"/>
      <c r="R18" s="775"/>
      <c r="S18" s="799"/>
      <c r="T18" s="799"/>
      <c r="U18" s="799"/>
      <c r="V18" s="799"/>
      <c r="W18" s="799"/>
      <c r="X18" s="799"/>
      <c r="Y18" s="799"/>
      <c r="Z18" s="799"/>
      <c r="AA18" s="799"/>
      <c r="AB18" s="799"/>
      <c r="AC18" s="799"/>
      <c r="AD18" s="799"/>
      <c r="AE18" s="799"/>
      <c r="AF18" s="799"/>
      <c r="AG18" s="799"/>
      <c r="AH18" s="800"/>
    </row>
    <row r="19" spans="2:34" hidden="1" x14ac:dyDescent="0.2">
      <c r="B19" s="449"/>
      <c r="C19" s="441"/>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4"/>
    </row>
    <row r="20" spans="2:34" hidden="1" x14ac:dyDescent="0.2">
      <c r="B20" s="450" t="s">
        <v>86</v>
      </c>
      <c r="C20" s="44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44"/>
    </row>
    <row r="21" spans="2:34" hidden="1" x14ac:dyDescent="0.2">
      <c r="B21" s="449" t="str">
        <f>IFERROR(VLOOKUP(C21,'MEG Def'!$A$24:$B$29,2),"")</f>
        <v/>
      </c>
      <c r="C21" s="441"/>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4"/>
    </row>
    <row r="22" spans="2:34" hidden="1" x14ac:dyDescent="0.2">
      <c r="B22" s="449" t="str">
        <f>IFERROR(VLOOKUP(C22,'MEG Def'!$A$24:$B$29,2),"")</f>
        <v/>
      </c>
      <c r="C22" s="441"/>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4"/>
    </row>
    <row r="23" spans="2:34" hidden="1" x14ac:dyDescent="0.2">
      <c r="B23" s="449" t="str">
        <f>IFERROR(VLOOKUP(C23,'MEG Def'!$A$24:$B$29,2),"")</f>
        <v/>
      </c>
      <c r="C23" s="441"/>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4"/>
    </row>
    <row r="24" spans="2:34" hidden="1" x14ac:dyDescent="0.2">
      <c r="B24" s="449" t="str">
        <f>IFERROR(VLOOKUP(C24,'MEG Def'!$A$24:$B$29,2),"")</f>
        <v/>
      </c>
      <c r="C24" s="441"/>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44"/>
    </row>
    <row r="25" spans="2:34" hidden="1" x14ac:dyDescent="0.2">
      <c r="B25" s="449" t="str">
        <f>IFERROR(VLOOKUP(C25,'MEG Def'!$A$24:$B$29,2),"")</f>
        <v/>
      </c>
      <c r="C25" s="441"/>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4"/>
    </row>
    <row r="26" spans="2:34" hidden="1" x14ac:dyDescent="0.2">
      <c r="B26" s="449"/>
      <c r="C26" s="452"/>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44"/>
    </row>
    <row r="27" spans="2:34" x14ac:dyDescent="0.2">
      <c r="B27" s="450" t="s">
        <v>44</v>
      </c>
      <c r="C27" s="44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44"/>
    </row>
    <row r="28" spans="2:34" x14ac:dyDescent="0.2">
      <c r="B28" s="449" t="str">
        <f>IFERROR(VLOOKUP(C28,'MEG Def'!$A$38:$B$43,2),"")</f>
        <v>CCO Expenditures</v>
      </c>
      <c r="C28" s="441">
        <v>1</v>
      </c>
      <c r="D28" s="446"/>
      <c r="E28" s="446"/>
      <c r="F28" s="446"/>
      <c r="G28" s="446"/>
      <c r="H28" s="446"/>
      <c r="I28" s="446"/>
      <c r="J28" s="446"/>
      <c r="K28" s="446"/>
      <c r="L28" s="446"/>
      <c r="M28" s="446"/>
      <c r="N28" s="446"/>
      <c r="O28" s="446"/>
      <c r="P28" s="446"/>
      <c r="Q28" s="446"/>
      <c r="R28" s="446"/>
      <c r="S28" s="424"/>
      <c r="T28" s="424"/>
      <c r="U28" s="424"/>
      <c r="V28" s="424"/>
      <c r="W28" s="424"/>
      <c r="X28" s="424"/>
      <c r="Y28" s="424"/>
      <c r="Z28" s="424"/>
      <c r="AA28" s="424"/>
      <c r="AB28" s="424"/>
      <c r="AC28" s="424"/>
      <c r="AD28" s="424"/>
      <c r="AE28" s="424"/>
      <c r="AF28" s="424"/>
      <c r="AG28" s="424"/>
      <c r="AH28" s="801"/>
    </row>
    <row r="29" spans="2:34" x14ac:dyDescent="0.2">
      <c r="B29" s="449" t="str">
        <f>IFERROR(VLOOKUP(C29,'MEG Def'!$A$38:$B$43,2),"")</f>
        <v>DSHP Expenditures</v>
      </c>
      <c r="C29" s="441">
        <v>2</v>
      </c>
      <c r="D29" s="446"/>
      <c r="E29" s="446"/>
      <c r="F29" s="446"/>
      <c r="G29" s="446"/>
      <c r="H29" s="446"/>
      <c r="I29" s="446"/>
      <c r="J29" s="446"/>
      <c r="K29" s="446"/>
      <c r="L29" s="446"/>
      <c r="M29" s="446"/>
      <c r="N29" s="446"/>
      <c r="O29" s="446"/>
      <c r="P29" s="446"/>
      <c r="Q29" s="446"/>
      <c r="R29" s="446"/>
      <c r="S29" s="424"/>
      <c r="T29" s="424"/>
      <c r="U29" s="424"/>
      <c r="V29" s="424"/>
      <c r="W29" s="424"/>
      <c r="X29" s="424"/>
      <c r="Y29" s="424"/>
      <c r="Z29" s="424"/>
      <c r="AA29" s="424"/>
      <c r="AB29" s="424"/>
      <c r="AC29" s="424"/>
      <c r="AD29" s="424"/>
      <c r="AE29" s="424"/>
      <c r="AF29" s="424"/>
      <c r="AG29" s="424"/>
      <c r="AH29" s="801"/>
    </row>
    <row r="30" spans="2:34" x14ac:dyDescent="0.2">
      <c r="B30" s="449" t="str">
        <f>IFERROR(VLOOKUP(C30,'MEG Def'!$A$38:$B$43,2),"")</f>
        <v>Indian Health Service or tribal health facility expenditures</v>
      </c>
      <c r="C30" s="441">
        <v>3</v>
      </c>
      <c r="D30" s="446"/>
      <c r="E30" s="446"/>
      <c r="F30" s="446"/>
      <c r="G30" s="446"/>
      <c r="H30" s="446"/>
      <c r="I30" s="446"/>
      <c r="J30" s="446"/>
      <c r="K30" s="446"/>
      <c r="L30" s="446"/>
      <c r="M30" s="446"/>
      <c r="N30" s="446"/>
      <c r="O30" s="446"/>
      <c r="P30" s="446"/>
      <c r="Q30" s="446"/>
      <c r="R30" s="446"/>
      <c r="S30" s="424"/>
      <c r="T30" s="424"/>
      <c r="U30" s="424"/>
      <c r="V30" s="424"/>
      <c r="W30" s="424"/>
      <c r="X30" s="424"/>
      <c r="Y30" s="424"/>
      <c r="Z30" s="424"/>
      <c r="AA30" s="424"/>
      <c r="AB30" s="424"/>
      <c r="AC30" s="424"/>
      <c r="AD30" s="424"/>
      <c r="AE30" s="424"/>
      <c r="AF30" s="424"/>
      <c r="AG30" s="424"/>
      <c r="AH30" s="801"/>
    </row>
    <row r="31" spans="2:34" x14ac:dyDescent="0.2">
      <c r="B31" s="449" t="str">
        <f>IFERROR(VLOOKUP(C31,'MEG Def'!$A$38:$B$43,2),"")</f>
        <v>Hospital Transformation Performance Program</v>
      </c>
      <c r="C31" s="441">
        <v>4</v>
      </c>
      <c r="D31" s="446"/>
      <c r="E31" s="446"/>
      <c r="F31" s="446"/>
      <c r="G31" s="446"/>
      <c r="H31" s="446"/>
      <c r="I31" s="446"/>
      <c r="J31" s="446"/>
      <c r="K31" s="446"/>
      <c r="L31" s="446"/>
      <c r="M31" s="446"/>
      <c r="N31" s="446"/>
      <c r="O31" s="446"/>
      <c r="P31" s="446"/>
      <c r="Q31" s="446"/>
      <c r="R31" s="446"/>
      <c r="S31" s="424"/>
      <c r="T31" s="424"/>
      <c r="U31" s="424"/>
      <c r="V31" s="424"/>
      <c r="W31" s="424"/>
      <c r="X31" s="424"/>
      <c r="Y31" s="424"/>
      <c r="Z31" s="424"/>
      <c r="AA31" s="424"/>
      <c r="AB31" s="424"/>
      <c r="AC31" s="424"/>
      <c r="AD31" s="424"/>
      <c r="AE31" s="424"/>
      <c r="AF31" s="424"/>
      <c r="AG31" s="424"/>
      <c r="AH31" s="801"/>
    </row>
    <row r="32" spans="2:34" hidden="1" x14ac:dyDescent="0.2">
      <c r="B32" s="449" t="str">
        <f>IFERROR(VLOOKUP(C32,'MEG Def'!$A$38:$B$43,2),"")</f>
        <v/>
      </c>
      <c r="C32" s="441"/>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4"/>
    </row>
    <row r="33" spans="2:34" hidden="1" x14ac:dyDescent="0.2">
      <c r="B33" s="449"/>
      <c r="C33" s="452"/>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44"/>
    </row>
    <row r="34" spans="2:34" hidden="1" x14ac:dyDescent="0.2">
      <c r="B34" s="453" t="s">
        <v>43</v>
      </c>
      <c r="C34" s="452"/>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44"/>
    </row>
    <row r="35" spans="2:34" hidden="1" x14ac:dyDescent="0.2">
      <c r="B35" s="449" t="str">
        <f>IFERROR(VLOOKUP(C35,'MEG Def'!$A$45:$B$48,2),"")</f>
        <v/>
      </c>
      <c r="C35" s="452"/>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4"/>
    </row>
    <row r="36" spans="2:34" hidden="1" x14ac:dyDescent="0.2">
      <c r="B36" s="449" t="str">
        <f>IFERROR(VLOOKUP(C36,'MEG Def'!$A$45:$B$48,2),"")</f>
        <v/>
      </c>
      <c r="C36" s="452"/>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4"/>
    </row>
    <row r="37" spans="2:34" hidden="1" x14ac:dyDescent="0.2">
      <c r="B37" s="449" t="str">
        <f>IFERROR(VLOOKUP(C37,'MEG Def'!$A$45:$B$48,2),"")</f>
        <v/>
      </c>
      <c r="C37" s="452"/>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4"/>
    </row>
    <row r="38" spans="2:34" hidden="1" x14ac:dyDescent="0.2">
      <c r="B38" s="454"/>
      <c r="C38" s="452"/>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44"/>
    </row>
    <row r="39" spans="2:34" hidden="1" x14ac:dyDescent="0.2">
      <c r="B39" s="453" t="s">
        <v>42</v>
      </c>
      <c r="C39" s="452"/>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44"/>
    </row>
    <row r="40" spans="2:34" hidden="1" x14ac:dyDescent="0.2">
      <c r="B40" s="449" t="str">
        <f>IFERROR(VLOOKUP(C40,'MEG Def'!$A$50:$B$53,2),"")</f>
        <v/>
      </c>
      <c r="C40" s="452"/>
      <c r="D40" s="446"/>
      <c r="E40" s="446"/>
      <c r="F40" s="446"/>
      <c r="G40" s="446"/>
      <c r="H40" s="446"/>
      <c r="I40" s="446"/>
      <c r="J40" s="446"/>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4"/>
    </row>
    <row r="41" spans="2:34" hidden="1" x14ac:dyDescent="0.2">
      <c r="B41" s="449" t="str">
        <f>IFERROR(VLOOKUP(C41,'MEG Def'!$A$50:$B$53,2),"")</f>
        <v/>
      </c>
      <c r="C41" s="452"/>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4"/>
    </row>
    <row r="42" spans="2:34" hidden="1" x14ac:dyDescent="0.2">
      <c r="B42" s="449" t="str">
        <f>IFERROR(VLOOKUP(C42,'MEG Def'!$A$50:$B$53,2),"")</f>
        <v/>
      </c>
      <c r="C42" s="452"/>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4"/>
    </row>
    <row r="43" spans="2:34" hidden="1" x14ac:dyDescent="0.2">
      <c r="B43" s="449"/>
      <c r="C43" s="452"/>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44"/>
    </row>
    <row r="44" spans="2:34" hidden="1" x14ac:dyDescent="0.2">
      <c r="B44" s="453" t="s">
        <v>80</v>
      </c>
      <c r="C44" s="452"/>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44"/>
    </row>
    <row r="45" spans="2:34" hidden="1" x14ac:dyDescent="0.2">
      <c r="B45" s="449" t="str">
        <f>IFERROR(VLOOKUP(C45,'MEG Def'!$A$55:$B$58,2),"")</f>
        <v/>
      </c>
      <c r="C45" s="452"/>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4"/>
    </row>
    <row r="46" spans="2:34" hidden="1" x14ac:dyDescent="0.2">
      <c r="B46" s="449" t="str">
        <f>IFERROR(VLOOKUP(C46,'MEG Def'!$A$55:$B$58,2),"")</f>
        <v/>
      </c>
      <c r="C46" s="452"/>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4"/>
    </row>
    <row r="47" spans="2:34" hidden="1" x14ac:dyDescent="0.2">
      <c r="B47" s="449" t="str">
        <f>IFERROR(VLOOKUP(C47,'MEG Def'!$A$55:$B$58,2),"")</f>
        <v/>
      </c>
      <c r="C47" s="452"/>
      <c r="D47" s="446"/>
      <c r="E47" s="446"/>
      <c r="F47" s="446"/>
      <c r="G47" s="446"/>
      <c r="H47" s="446"/>
      <c r="I47" s="446"/>
      <c r="J47" s="446"/>
      <c r="K47" s="446"/>
      <c r="L47" s="446"/>
      <c r="M47" s="446"/>
      <c r="N47" s="446"/>
      <c r="O47" s="446"/>
      <c r="P47" s="446"/>
      <c r="Q47" s="446"/>
      <c r="R47" s="446"/>
      <c r="S47" s="446"/>
      <c r="T47" s="446"/>
      <c r="U47" s="446"/>
      <c r="V47" s="446"/>
      <c r="W47" s="446"/>
      <c r="X47" s="446"/>
      <c r="Y47" s="446"/>
      <c r="Z47" s="446"/>
      <c r="AA47" s="446"/>
      <c r="AB47" s="446"/>
      <c r="AC47" s="446"/>
      <c r="AD47" s="446"/>
      <c r="AE47" s="446"/>
      <c r="AF47" s="446"/>
      <c r="AG47" s="446"/>
      <c r="AH47" s="444"/>
    </row>
    <row r="48" spans="2:34" hidden="1" x14ac:dyDescent="0.2">
      <c r="B48" s="449"/>
      <c r="C48" s="452"/>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44"/>
    </row>
    <row r="49" spans="2:34" hidden="1" x14ac:dyDescent="0.2">
      <c r="B49" s="453" t="s">
        <v>81</v>
      </c>
      <c r="C49" s="452"/>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44"/>
    </row>
    <row r="50" spans="2:34" hidden="1" x14ac:dyDescent="0.2">
      <c r="B50" s="449" t="str">
        <f>IFERROR(VLOOKUP(C50,'MEG Def'!$A$60:$B$63,2),"")</f>
        <v/>
      </c>
      <c r="C50" s="452"/>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4"/>
    </row>
    <row r="51" spans="2:34" hidden="1" x14ac:dyDescent="0.2">
      <c r="B51" s="449" t="str">
        <f>IFERROR(VLOOKUP(C51,'MEG Def'!$A$60:$B$63,2),"")</f>
        <v/>
      </c>
      <c r="C51" s="452"/>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4"/>
    </row>
    <row r="52" spans="2:34" hidden="1" x14ac:dyDescent="0.2">
      <c r="B52" s="449" t="str">
        <f>IFERROR(VLOOKUP(C52,'MEG Def'!$A$60:$B$63,2),"")</f>
        <v/>
      </c>
      <c r="C52" s="452"/>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4"/>
    </row>
    <row r="53" spans="2:34" ht="13.5" thickBot="1" x14ac:dyDescent="0.25">
      <c r="B53" s="455"/>
      <c r="C53" s="456"/>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08"/>
      <c r="AF53" s="408"/>
      <c r="AG53" s="458"/>
      <c r="AH53" s="459"/>
    </row>
  </sheetData>
  <sheetProtection algorithmName="SHA-512" hashValue="TG6gXyoZ1FmKH5nqXQLpZnNDQe9sJBaEvUvDqo1hPKEDFs3J22orN8ghCGMDJKn6kN/dY8gQ1n8DZOX1EjWuBg==" saltValue="DsSgsyRlX/sjFPpwMw9aUw=="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12"/>
  <sheetViews>
    <sheetView showZeros="0" zoomScaleNormal="100" workbookViewId="0">
      <selection activeCell="V24" sqref="V24"/>
    </sheetView>
  </sheetViews>
  <sheetFormatPr defaultColWidth="8.7109375" defaultRowHeight="12.75" x14ac:dyDescent="0.2"/>
  <cols>
    <col min="2" max="2" width="42.85546875" customWidth="1"/>
    <col min="3" max="3" width="4" style="5" customWidth="1"/>
    <col min="4" max="18" width="15.5703125" hidden="1" customWidth="1"/>
    <col min="19" max="23" width="15.5703125" customWidth="1"/>
    <col min="24" max="33" width="15.5703125" hidden="1" customWidth="1"/>
  </cols>
  <sheetData>
    <row r="1" spans="1:33" ht="24" customHeight="1" x14ac:dyDescent="0.2">
      <c r="A1" s="41"/>
      <c r="B1" s="41"/>
      <c r="C1" s="41"/>
    </row>
    <row r="2" spans="1:33" ht="12.6" customHeight="1" x14ac:dyDescent="0.2">
      <c r="E2" s="33"/>
      <c r="F2" s="62"/>
      <c r="G2" s="33"/>
    </row>
    <row r="3" spans="1:33" ht="15" x14ac:dyDescent="0.25">
      <c r="B3" s="220" t="s">
        <v>95</v>
      </c>
      <c r="E3" s="33"/>
      <c r="F3" s="63"/>
      <c r="G3" s="33"/>
    </row>
    <row r="5" spans="1:33" ht="13.5" thickBot="1" x14ac:dyDescent="0.25">
      <c r="B5" s="2" t="s">
        <v>16</v>
      </c>
      <c r="C5" s="4"/>
    </row>
    <row r="6" spans="1:33" x14ac:dyDescent="0.2">
      <c r="B6" s="40"/>
      <c r="C6" s="31"/>
      <c r="D6" s="38" t="s">
        <v>0</v>
      </c>
      <c r="E6" s="35"/>
      <c r="F6" s="35"/>
      <c r="G6" s="35"/>
      <c r="H6" s="35"/>
      <c r="I6" s="35"/>
      <c r="J6" s="35"/>
      <c r="K6" s="35"/>
      <c r="L6" s="35"/>
      <c r="M6" s="35"/>
      <c r="N6" s="35"/>
      <c r="O6" s="35"/>
      <c r="P6" s="35"/>
      <c r="Q6" s="35"/>
      <c r="R6" s="35"/>
      <c r="S6" s="40"/>
      <c r="T6" s="35"/>
      <c r="U6" s="35"/>
      <c r="V6" s="35"/>
      <c r="W6" s="39"/>
      <c r="X6" s="35"/>
      <c r="Y6" s="35"/>
      <c r="Z6" s="35"/>
      <c r="AA6" s="35"/>
      <c r="AB6" s="35"/>
      <c r="AC6" s="35"/>
      <c r="AD6" s="35"/>
      <c r="AE6" s="35"/>
      <c r="AF6" s="35"/>
      <c r="AG6" s="39"/>
    </row>
    <row r="7" spans="1:33" ht="13.5" thickBot="1" x14ac:dyDescent="0.25">
      <c r="B7" s="30"/>
      <c r="C7" s="49"/>
      <c r="D7" s="288">
        <f>'DY Def'!B$5</f>
        <v>1</v>
      </c>
      <c r="E7" s="289">
        <f>'DY Def'!C$5</f>
        <v>2</v>
      </c>
      <c r="F7" s="289">
        <f>'DY Def'!D$5</f>
        <v>3</v>
      </c>
      <c r="G7" s="289">
        <f>'DY Def'!E$5</f>
        <v>4</v>
      </c>
      <c r="H7" s="289">
        <f>'DY Def'!F$5</f>
        <v>5</v>
      </c>
      <c r="I7" s="289">
        <f>'DY Def'!G$5</f>
        <v>6</v>
      </c>
      <c r="J7" s="289">
        <f>'DY Def'!H$5</f>
        <v>7</v>
      </c>
      <c r="K7" s="289">
        <f>'DY Def'!I$5</f>
        <v>8</v>
      </c>
      <c r="L7" s="289">
        <f>'DY Def'!J$5</f>
        <v>9</v>
      </c>
      <c r="M7" s="289">
        <f>'DY Def'!K$5</f>
        <v>10</v>
      </c>
      <c r="N7" s="289">
        <f>'DY Def'!L$5</f>
        <v>11</v>
      </c>
      <c r="O7" s="289">
        <f>'DY Def'!M$5</f>
        <v>12</v>
      </c>
      <c r="P7" s="289">
        <f>'DY Def'!N$5</f>
        <v>13</v>
      </c>
      <c r="Q7" s="289">
        <f>'DY Def'!O$5</f>
        <v>14</v>
      </c>
      <c r="R7" s="289">
        <f>'DY Def'!P$5</f>
        <v>15</v>
      </c>
      <c r="S7" s="288">
        <f>'DY Def'!Q$5</f>
        <v>16</v>
      </c>
      <c r="T7" s="289">
        <f>'DY Def'!R$5</f>
        <v>17</v>
      </c>
      <c r="U7" s="289">
        <f>'DY Def'!S$5</f>
        <v>18</v>
      </c>
      <c r="V7" s="289">
        <f>'DY Def'!T$5</f>
        <v>19</v>
      </c>
      <c r="W7" s="290">
        <f>'DY Def'!U$5</f>
        <v>20</v>
      </c>
      <c r="X7" s="289">
        <f>'DY Def'!V$5</f>
        <v>21</v>
      </c>
      <c r="Y7" s="289">
        <f>'DY Def'!W$5</f>
        <v>22</v>
      </c>
      <c r="Z7" s="289">
        <f>'DY Def'!X$5</f>
        <v>23</v>
      </c>
      <c r="AA7" s="289">
        <f>'DY Def'!Y$5</f>
        <v>24</v>
      </c>
      <c r="AB7" s="289">
        <f>'DY Def'!Z$5</f>
        <v>25</v>
      </c>
      <c r="AC7" s="289">
        <f>'DY Def'!AA$5</f>
        <v>26</v>
      </c>
      <c r="AD7" s="289">
        <f>'DY Def'!AB$5</f>
        <v>27</v>
      </c>
      <c r="AE7" s="289">
        <f>'DY Def'!AC$5</f>
        <v>28</v>
      </c>
      <c r="AF7" s="289">
        <f>'DY Def'!AD$5</f>
        <v>29</v>
      </c>
      <c r="AG7" s="290">
        <f>'DY Def'!AE$5</f>
        <v>30</v>
      </c>
    </row>
    <row r="8" spans="1:33" x14ac:dyDescent="0.2">
      <c r="B8" s="30"/>
      <c r="C8" s="49"/>
      <c r="D8" s="94"/>
      <c r="E8" s="89"/>
      <c r="F8" s="89"/>
      <c r="G8" s="89"/>
      <c r="H8" s="89"/>
      <c r="I8" s="89"/>
      <c r="J8" s="89"/>
      <c r="K8" s="89"/>
      <c r="L8" s="89"/>
      <c r="M8" s="89"/>
      <c r="N8" s="89"/>
      <c r="O8" s="89"/>
      <c r="P8" s="89"/>
      <c r="Q8" s="89"/>
      <c r="R8" s="89"/>
      <c r="S8" s="94"/>
      <c r="T8" s="89"/>
      <c r="U8" s="89"/>
      <c r="V8" s="89"/>
      <c r="W8" s="90"/>
      <c r="X8" s="89"/>
      <c r="Y8" s="89"/>
      <c r="Z8" s="89"/>
      <c r="AA8" s="89"/>
      <c r="AB8" s="89"/>
      <c r="AC8" s="89"/>
      <c r="AD8" s="89"/>
      <c r="AE8" s="89"/>
      <c r="AF8" s="89"/>
      <c r="AG8" s="90"/>
    </row>
    <row r="9" spans="1:33" hidden="1" x14ac:dyDescent="0.2">
      <c r="B9" s="59" t="s">
        <v>84</v>
      </c>
      <c r="C9" s="49"/>
      <c r="D9" s="245"/>
      <c r="E9" s="460"/>
      <c r="F9" s="460"/>
      <c r="G9" s="460"/>
      <c r="H9" s="460"/>
      <c r="I9" s="460"/>
      <c r="J9" s="460"/>
      <c r="K9" s="460"/>
      <c r="L9" s="460"/>
      <c r="M9" s="460"/>
      <c r="N9" s="460"/>
      <c r="O9" s="460"/>
      <c r="P9" s="460"/>
      <c r="Q9" s="460"/>
      <c r="R9" s="460"/>
      <c r="S9" s="245"/>
      <c r="T9" s="460"/>
      <c r="U9" s="460"/>
      <c r="V9" s="460"/>
      <c r="W9" s="96"/>
      <c r="X9" s="95"/>
      <c r="Y9" s="95"/>
      <c r="Z9" s="95"/>
      <c r="AA9" s="95"/>
      <c r="AB9" s="95"/>
      <c r="AC9" s="95"/>
      <c r="AD9" s="95"/>
      <c r="AE9" s="95"/>
      <c r="AF9" s="95"/>
      <c r="AG9" s="96"/>
    </row>
    <row r="10" spans="1:33" hidden="1" x14ac:dyDescent="0.2">
      <c r="B10" s="32" t="str">
        <f>IFERROR(VLOOKUP(C10,'MEG Def'!$A$7:$B$12,2),"")</f>
        <v/>
      </c>
      <c r="C10" s="49"/>
      <c r="D10" s="91">
        <f>SUMIF('C Report Grouper'!$B$10:$B$49,'WW Spending Actual'!$B10,'C Report Grouper'!E$10:E$49)+SUMIF('Total Adjustments'!$B$14:$B$53,'WW Spending Actual'!$B10,'Total Adjustments'!D$14:D$53)</f>
        <v>0</v>
      </c>
      <c r="E10" s="422">
        <f>SUMIF('C Report Grouper'!$B$10:$B$49,'WW Spending Actual'!$B10,'C Report Grouper'!F$10:F$49)+SUMIF('Total Adjustments'!$B$14:$B$53,'WW Spending Actual'!$B10,'Total Adjustments'!E$14:E$53)</f>
        <v>0</v>
      </c>
      <c r="F10" s="422">
        <f>SUMIF('C Report Grouper'!$B$10:$B$49,'WW Spending Actual'!$B10,'C Report Grouper'!G$10:G$49)+SUMIF('Total Adjustments'!$B$14:$B$53,'WW Spending Actual'!$B10,'Total Adjustments'!F$14:F$53)</f>
        <v>0</v>
      </c>
      <c r="G10" s="422">
        <f>SUMIF('C Report Grouper'!$B$10:$B$49,'WW Spending Actual'!$B10,'C Report Grouper'!H$10:H$49)+SUMIF('Total Adjustments'!$B$14:$B$53,'WW Spending Actual'!$B10,'Total Adjustments'!G$14:G$53)</f>
        <v>0</v>
      </c>
      <c r="H10" s="422">
        <f>SUMIF('C Report Grouper'!$B$10:$B$49,'WW Spending Actual'!$B10,'C Report Grouper'!I$10:I$49)+SUMIF('Total Adjustments'!$B$14:$B$53,'WW Spending Actual'!$B10,'Total Adjustments'!H$14:H$53)</f>
        <v>0</v>
      </c>
      <c r="I10" s="422">
        <f>SUMIF('C Report Grouper'!$B$10:$B$49,'WW Spending Actual'!$B10,'C Report Grouper'!J$10:J$49)+SUMIF('Total Adjustments'!$B$14:$B$53,'WW Spending Actual'!$B10,'Total Adjustments'!I$14:I$53)</f>
        <v>0</v>
      </c>
      <c r="J10" s="422">
        <f>SUMIF('C Report Grouper'!$B$10:$B$49,'WW Spending Actual'!$B10,'C Report Grouper'!K$10:K$49)+SUMIF('Total Adjustments'!$B$14:$B$53,'WW Spending Actual'!$B10,'Total Adjustments'!J$14:J$53)</f>
        <v>0</v>
      </c>
      <c r="K10" s="422">
        <f>SUMIF('C Report Grouper'!$B$10:$B$49,'WW Spending Actual'!$B10,'C Report Grouper'!L$10:L$49)+SUMIF('Total Adjustments'!$B$14:$B$53,'WW Spending Actual'!$B10,'Total Adjustments'!K$14:K$53)</f>
        <v>0</v>
      </c>
      <c r="L10" s="422">
        <f>SUMIF('C Report Grouper'!$B$10:$B$49,'WW Spending Actual'!$B10,'C Report Grouper'!M$10:M$49)+SUMIF('Total Adjustments'!$B$14:$B$53,'WW Spending Actual'!$B10,'Total Adjustments'!L$14:L$53)</f>
        <v>0</v>
      </c>
      <c r="M10" s="422">
        <f>SUMIF('C Report Grouper'!$B$10:$B$49,'WW Spending Actual'!$B10,'C Report Grouper'!N$10:N$49)+SUMIF('Total Adjustments'!$B$14:$B$53,'WW Spending Actual'!$B10,'Total Adjustments'!M$14:M$53)</f>
        <v>0</v>
      </c>
      <c r="N10" s="422">
        <f>SUMIF('C Report Grouper'!$B$10:$B$49,'WW Spending Actual'!$B10,'C Report Grouper'!O$10:O$49)+SUMIF('Total Adjustments'!$B$14:$B$53,'WW Spending Actual'!$B10,'Total Adjustments'!N$14:N$53)</f>
        <v>0</v>
      </c>
      <c r="O10" s="422">
        <f>SUMIF('C Report Grouper'!$B$10:$B$49,'WW Spending Actual'!$B10,'C Report Grouper'!P$10:P$49)+SUMIF('Total Adjustments'!$B$14:$B$53,'WW Spending Actual'!$B10,'Total Adjustments'!O$14:O$53)</f>
        <v>0</v>
      </c>
      <c r="P10" s="422">
        <f>SUMIF('C Report Grouper'!$B$10:$B$49,'WW Spending Actual'!$B10,'C Report Grouper'!Q$10:Q$49)+SUMIF('Total Adjustments'!$B$14:$B$53,'WW Spending Actual'!$B10,'Total Adjustments'!P$14:P$53)</f>
        <v>0</v>
      </c>
      <c r="Q10" s="422">
        <f>SUMIF('C Report Grouper'!$B$10:$B$49,'WW Spending Actual'!$B10,'C Report Grouper'!R$10:R$49)+SUMIF('Total Adjustments'!$B$14:$B$53,'WW Spending Actual'!$B10,'Total Adjustments'!Q$14:Q$53)</f>
        <v>0</v>
      </c>
      <c r="R10" s="422">
        <f>SUMIF('C Report Grouper'!$B$10:$B$49,'WW Spending Actual'!$B10,'C Report Grouper'!S$10:S$49)+SUMIF('Total Adjustments'!$B$14:$B$53,'WW Spending Actual'!$B10,'Total Adjustments'!R$14:R$53)</f>
        <v>0</v>
      </c>
      <c r="S10" s="91">
        <f>SUMIF('C Report Grouper'!$B$10:$B$49,'WW Spending Actual'!$B10,'C Report Grouper'!T$10:T$49)+SUMIF('Total Adjustments'!$B$14:$B$53,'WW Spending Actual'!$B10,'Total Adjustments'!S$14:S$53)</f>
        <v>0</v>
      </c>
      <c r="T10" s="422">
        <f>SUMIF('C Report Grouper'!$B$10:$B$49,'WW Spending Actual'!$B10,'C Report Grouper'!U$10:U$49)+SUMIF('Total Adjustments'!$B$14:$B$53,'WW Spending Actual'!$B10,'Total Adjustments'!T$14:T$53)</f>
        <v>0</v>
      </c>
      <c r="U10" s="422">
        <f>SUMIF('C Report Grouper'!$B$10:$B$49,'WW Spending Actual'!$B10,'C Report Grouper'!V$10:V$49)+SUMIF('Total Adjustments'!$B$14:$B$53,'WW Spending Actual'!$B10,'Total Adjustments'!U$14:U$53)</f>
        <v>0</v>
      </c>
      <c r="V10" s="422">
        <f>SUMIF('C Report Grouper'!$B$10:$B$49,'WW Spending Actual'!$B10,'C Report Grouper'!W$10:W$49)+SUMIF('Total Adjustments'!$B$14:$B$53,'WW Spending Actual'!$B10,'Total Adjustments'!V$14:V$53)</f>
        <v>0</v>
      </c>
      <c r="W10" s="93">
        <f>SUMIF('C Report Grouper'!$B$10:$B$49,'WW Spending Actual'!$B10,'C Report Grouper'!X$10:X$49)+SUMIF('Total Adjustments'!$B$14:$B$53,'WW Spending Actual'!$B10,'Total Adjustments'!W$14:W$53)</f>
        <v>0</v>
      </c>
      <c r="X10" s="92">
        <f>SUMIF('C Report Grouper'!$B$10:$B$49,'WW Spending Actual'!$B10,'C Report Grouper'!Y$10:Y$49)+SUMIF('Total Adjustments'!$B$14:$B$53,'WW Spending Actual'!$B10,'Total Adjustments'!X$14:X$53)</f>
        <v>0</v>
      </c>
      <c r="Y10" s="92">
        <f>SUMIF('C Report Grouper'!$B$10:$B$49,'WW Spending Actual'!$B10,'C Report Grouper'!Z$10:Z$49)+SUMIF('Total Adjustments'!$B$14:$B$53,'WW Spending Actual'!$B10,'Total Adjustments'!Y$14:Y$53)</f>
        <v>0</v>
      </c>
      <c r="Z10" s="92">
        <f>SUMIF('C Report Grouper'!$B$10:$B$49,'WW Spending Actual'!$B10,'C Report Grouper'!AA$10:AA$49)+SUMIF('Total Adjustments'!$B$14:$B$53,'WW Spending Actual'!$B10,'Total Adjustments'!Z$14:Z$53)</f>
        <v>0</v>
      </c>
      <c r="AA10" s="92">
        <f>SUMIF('C Report Grouper'!$B$10:$B$49,'WW Spending Actual'!$B10,'C Report Grouper'!AB$10:AB$49)+SUMIF('Total Adjustments'!$B$14:$B$53,'WW Spending Actual'!$B10,'Total Adjustments'!AA$14:AA$53)</f>
        <v>0</v>
      </c>
      <c r="AB10" s="92">
        <f>SUMIF('C Report Grouper'!$B$10:$B$49,'WW Spending Actual'!$B10,'C Report Grouper'!AC$10:AC$49)+SUMIF('Total Adjustments'!$B$14:$B$53,'WW Spending Actual'!$B10,'Total Adjustments'!AB$14:AB$53)</f>
        <v>0</v>
      </c>
      <c r="AC10" s="92">
        <f>SUMIF('C Report Grouper'!$B$10:$B$49,'WW Spending Actual'!$B10,'C Report Grouper'!AD$10:AD$49)+SUMIF('Total Adjustments'!$B$14:$B$53,'WW Spending Actual'!$B10,'Total Adjustments'!AC$14:AC$53)</f>
        <v>0</v>
      </c>
      <c r="AD10" s="92">
        <f>SUMIF('C Report Grouper'!$B$10:$B$49,'WW Spending Actual'!$B10,'C Report Grouper'!AE$10:AE$49)+SUMIF('Total Adjustments'!$B$14:$B$53,'WW Spending Actual'!$B10,'Total Adjustments'!AD$14:AD$53)</f>
        <v>0</v>
      </c>
      <c r="AE10" s="92">
        <f>SUMIF('C Report Grouper'!$B$10:$B$49,'WW Spending Actual'!$B10,'C Report Grouper'!AF$10:AF$49)+SUMIF('Total Adjustments'!$B$14:$B$53,'WW Spending Actual'!$B10,'Total Adjustments'!AE$14:AE$53)</f>
        <v>0</v>
      </c>
      <c r="AF10" s="92">
        <f>SUMIF('C Report Grouper'!$B$10:$B$49,'WW Spending Actual'!$B10,'C Report Grouper'!AG$10:AG$49)+SUMIF('Total Adjustments'!$B$14:$B$53,'WW Spending Actual'!$B10,'Total Adjustments'!AF$14:AF$53)</f>
        <v>0</v>
      </c>
      <c r="AG10" s="93">
        <f>SUMIF('C Report Grouper'!$B$10:$B$49,'WW Spending Actual'!$B10,'C Report Grouper'!AH$10:AH$49)+SUMIF('Total Adjustments'!$B$14:$B$53,'WW Spending Actual'!$B10,'Total Adjustments'!AG$14:AG$53)</f>
        <v>0</v>
      </c>
    </row>
    <row r="11" spans="1:33" hidden="1" x14ac:dyDescent="0.2">
      <c r="B11" s="32" t="str">
        <f>IFERROR(VLOOKUP(C11,'MEG Def'!$A$7:$B$12,2),"")</f>
        <v/>
      </c>
      <c r="C11" s="49"/>
      <c r="D11" s="91">
        <f>SUMIF('C Report Grouper'!$B$10:$B$49,'WW Spending Actual'!$B11,'C Report Grouper'!E$10:E$49)+SUMIF('Total Adjustments'!$B$14:$B$53,'WW Spending Actual'!$B11,'Total Adjustments'!D$14:D$53)</f>
        <v>0</v>
      </c>
      <c r="E11" s="422">
        <f>SUMIF('C Report Grouper'!$B$10:$B$49,'WW Spending Actual'!$B11,'C Report Grouper'!F$10:F$49)+SUMIF('Total Adjustments'!$B$14:$B$53,'WW Spending Actual'!$B11,'Total Adjustments'!E$14:E$53)</f>
        <v>0</v>
      </c>
      <c r="F11" s="422">
        <f>SUMIF('C Report Grouper'!$B$10:$B$49,'WW Spending Actual'!$B11,'C Report Grouper'!G$10:G$49)+SUMIF('Total Adjustments'!$B$14:$B$53,'WW Spending Actual'!$B11,'Total Adjustments'!F$14:F$53)</f>
        <v>0</v>
      </c>
      <c r="G11" s="422">
        <f>SUMIF('C Report Grouper'!$B$10:$B$49,'WW Spending Actual'!$B11,'C Report Grouper'!H$10:H$49)+SUMIF('Total Adjustments'!$B$14:$B$53,'WW Spending Actual'!$B11,'Total Adjustments'!G$14:G$53)</f>
        <v>0</v>
      </c>
      <c r="H11" s="422">
        <f>SUMIF('C Report Grouper'!$B$10:$B$49,'WW Spending Actual'!$B11,'C Report Grouper'!I$10:I$49)+SUMIF('Total Adjustments'!$B$14:$B$53,'WW Spending Actual'!$B11,'Total Adjustments'!H$14:H$53)</f>
        <v>0</v>
      </c>
      <c r="I11" s="422">
        <f>SUMIF('C Report Grouper'!$B$10:$B$49,'WW Spending Actual'!$B11,'C Report Grouper'!J$10:J$49)+SUMIF('Total Adjustments'!$B$14:$B$53,'WW Spending Actual'!$B11,'Total Adjustments'!I$14:I$53)</f>
        <v>0</v>
      </c>
      <c r="J11" s="422">
        <f>SUMIF('C Report Grouper'!$B$10:$B$49,'WW Spending Actual'!$B11,'C Report Grouper'!K$10:K$49)+SUMIF('Total Adjustments'!$B$14:$B$53,'WW Spending Actual'!$B11,'Total Adjustments'!J$14:J$53)</f>
        <v>0</v>
      </c>
      <c r="K11" s="422">
        <f>SUMIF('C Report Grouper'!$B$10:$B$49,'WW Spending Actual'!$B11,'C Report Grouper'!L$10:L$49)+SUMIF('Total Adjustments'!$B$14:$B$53,'WW Spending Actual'!$B11,'Total Adjustments'!K$14:K$53)</f>
        <v>0</v>
      </c>
      <c r="L11" s="422">
        <f>SUMIF('C Report Grouper'!$B$10:$B$49,'WW Spending Actual'!$B11,'C Report Grouper'!M$10:M$49)+SUMIF('Total Adjustments'!$B$14:$B$53,'WW Spending Actual'!$B11,'Total Adjustments'!L$14:L$53)</f>
        <v>0</v>
      </c>
      <c r="M11" s="422">
        <f>SUMIF('C Report Grouper'!$B$10:$B$49,'WW Spending Actual'!$B11,'C Report Grouper'!N$10:N$49)+SUMIF('Total Adjustments'!$B$14:$B$53,'WW Spending Actual'!$B11,'Total Adjustments'!M$14:M$53)</f>
        <v>0</v>
      </c>
      <c r="N11" s="422">
        <f>SUMIF('C Report Grouper'!$B$10:$B$49,'WW Spending Actual'!$B11,'C Report Grouper'!O$10:O$49)+SUMIF('Total Adjustments'!$B$14:$B$53,'WW Spending Actual'!$B11,'Total Adjustments'!N$14:N$53)</f>
        <v>0</v>
      </c>
      <c r="O11" s="422">
        <f>SUMIF('C Report Grouper'!$B$10:$B$49,'WW Spending Actual'!$B11,'C Report Grouper'!P$10:P$49)+SUMIF('Total Adjustments'!$B$14:$B$53,'WW Spending Actual'!$B11,'Total Adjustments'!O$14:O$53)</f>
        <v>0</v>
      </c>
      <c r="P11" s="422">
        <f>SUMIF('C Report Grouper'!$B$10:$B$49,'WW Spending Actual'!$B11,'C Report Grouper'!Q$10:Q$49)+SUMIF('Total Adjustments'!$B$14:$B$53,'WW Spending Actual'!$B11,'Total Adjustments'!P$14:P$53)</f>
        <v>0</v>
      </c>
      <c r="Q11" s="422">
        <f>SUMIF('C Report Grouper'!$B$10:$B$49,'WW Spending Actual'!$B11,'C Report Grouper'!R$10:R$49)+SUMIF('Total Adjustments'!$B$14:$B$53,'WW Spending Actual'!$B11,'Total Adjustments'!Q$14:Q$53)</f>
        <v>0</v>
      </c>
      <c r="R11" s="422">
        <f>SUMIF('C Report Grouper'!$B$10:$B$49,'WW Spending Actual'!$B11,'C Report Grouper'!S$10:S$49)+SUMIF('Total Adjustments'!$B$14:$B$53,'WW Spending Actual'!$B11,'Total Adjustments'!R$14:R$53)</f>
        <v>0</v>
      </c>
      <c r="S11" s="91">
        <f>SUMIF('C Report Grouper'!$B$10:$B$49,'WW Spending Actual'!$B11,'C Report Grouper'!T$10:T$49)+SUMIF('Total Adjustments'!$B$14:$B$53,'WW Spending Actual'!$B11,'Total Adjustments'!S$14:S$53)</f>
        <v>0</v>
      </c>
      <c r="T11" s="422">
        <f>SUMIF('C Report Grouper'!$B$10:$B$49,'WW Spending Actual'!$B11,'C Report Grouper'!U$10:U$49)+SUMIF('Total Adjustments'!$B$14:$B$53,'WW Spending Actual'!$B11,'Total Adjustments'!T$14:T$53)</f>
        <v>0</v>
      </c>
      <c r="U11" s="422">
        <f>SUMIF('C Report Grouper'!$B$10:$B$49,'WW Spending Actual'!$B11,'C Report Grouper'!V$10:V$49)+SUMIF('Total Adjustments'!$B$14:$B$53,'WW Spending Actual'!$B11,'Total Adjustments'!U$14:U$53)</f>
        <v>0</v>
      </c>
      <c r="V11" s="422">
        <f>SUMIF('C Report Grouper'!$B$10:$B$49,'WW Spending Actual'!$B11,'C Report Grouper'!W$10:W$49)+SUMIF('Total Adjustments'!$B$14:$B$53,'WW Spending Actual'!$B11,'Total Adjustments'!V$14:V$53)</f>
        <v>0</v>
      </c>
      <c r="W11" s="93">
        <f>SUMIF('C Report Grouper'!$B$10:$B$49,'WW Spending Actual'!$B11,'C Report Grouper'!X$10:X$49)+SUMIF('Total Adjustments'!$B$14:$B$53,'WW Spending Actual'!$B11,'Total Adjustments'!W$14:W$53)</f>
        <v>0</v>
      </c>
      <c r="X11" s="92">
        <f>SUMIF('C Report Grouper'!$B$10:$B$49,'WW Spending Actual'!$B11,'C Report Grouper'!Y$10:Y$49)+SUMIF('Total Adjustments'!$B$14:$B$53,'WW Spending Actual'!$B11,'Total Adjustments'!X$14:X$53)</f>
        <v>0</v>
      </c>
      <c r="Y11" s="92">
        <f>SUMIF('C Report Grouper'!$B$10:$B$49,'WW Spending Actual'!$B11,'C Report Grouper'!Z$10:Z$49)+SUMIF('Total Adjustments'!$B$14:$B$53,'WW Spending Actual'!$B11,'Total Adjustments'!Y$14:Y$53)</f>
        <v>0</v>
      </c>
      <c r="Z11" s="92">
        <f>SUMIF('C Report Grouper'!$B$10:$B$49,'WW Spending Actual'!$B11,'C Report Grouper'!AA$10:AA$49)+SUMIF('Total Adjustments'!$B$14:$B$53,'WW Spending Actual'!$B11,'Total Adjustments'!Z$14:Z$53)</f>
        <v>0</v>
      </c>
      <c r="AA11" s="92">
        <f>SUMIF('C Report Grouper'!$B$10:$B$49,'WW Spending Actual'!$B11,'C Report Grouper'!AB$10:AB$49)+SUMIF('Total Adjustments'!$B$14:$B$53,'WW Spending Actual'!$B11,'Total Adjustments'!AA$14:AA$53)</f>
        <v>0</v>
      </c>
      <c r="AB11" s="92">
        <f>SUMIF('C Report Grouper'!$B$10:$B$49,'WW Spending Actual'!$B11,'C Report Grouper'!AC$10:AC$49)+SUMIF('Total Adjustments'!$B$14:$B$53,'WW Spending Actual'!$B11,'Total Adjustments'!AB$14:AB$53)</f>
        <v>0</v>
      </c>
      <c r="AC11" s="92">
        <f>SUMIF('C Report Grouper'!$B$10:$B$49,'WW Spending Actual'!$B11,'C Report Grouper'!AD$10:AD$49)+SUMIF('Total Adjustments'!$B$14:$B$53,'WW Spending Actual'!$B11,'Total Adjustments'!AC$14:AC$53)</f>
        <v>0</v>
      </c>
      <c r="AD11" s="92">
        <f>SUMIF('C Report Grouper'!$B$10:$B$49,'WW Spending Actual'!$B11,'C Report Grouper'!AE$10:AE$49)+SUMIF('Total Adjustments'!$B$14:$B$53,'WW Spending Actual'!$B11,'Total Adjustments'!AD$14:AD$53)</f>
        <v>0</v>
      </c>
      <c r="AE11" s="92">
        <f>SUMIF('C Report Grouper'!$B$10:$B$49,'WW Spending Actual'!$B11,'C Report Grouper'!AF$10:AF$49)+SUMIF('Total Adjustments'!$B$14:$B$53,'WW Spending Actual'!$B11,'Total Adjustments'!AE$14:AE$53)</f>
        <v>0</v>
      </c>
      <c r="AF11" s="92">
        <f>SUMIF('C Report Grouper'!$B$10:$B$49,'WW Spending Actual'!$B11,'C Report Grouper'!AG$10:AG$49)+SUMIF('Total Adjustments'!$B$14:$B$53,'WW Spending Actual'!$B11,'Total Adjustments'!AF$14:AF$53)</f>
        <v>0</v>
      </c>
      <c r="AG11" s="93">
        <f>SUMIF('C Report Grouper'!$B$10:$B$49,'WW Spending Actual'!$B11,'C Report Grouper'!AH$10:AH$49)+SUMIF('Total Adjustments'!$B$14:$B$53,'WW Spending Actual'!$B11,'Total Adjustments'!AG$14:AG$53)</f>
        <v>0</v>
      </c>
    </row>
    <row r="12" spans="1:33" hidden="1" x14ac:dyDescent="0.2">
      <c r="B12" s="32" t="str">
        <f>IFERROR(VLOOKUP(C12,'MEG Def'!$A$7:$B$12,2),"")</f>
        <v/>
      </c>
      <c r="C12" s="49"/>
      <c r="D12" s="91">
        <f>SUMIF('C Report Grouper'!$B$10:$B$49,'WW Spending Actual'!$B12,'C Report Grouper'!E$10:E$49)+SUMIF('Total Adjustments'!$B$14:$B$53,'WW Spending Actual'!$B12,'Total Adjustments'!D$14:D$53)</f>
        <v>0</v>
      </c>
      <c r="E12" s="422">
        <f>SUMIF('C Report Grouper'!$B$10:$B$49,'WW Spending Actual'!$B12,'C Report Grouper'!F$10:F$49)+SUMIF('Total Adjustments'!$B$14:$B$53,'WW Spending Actual'!$B12,'Total Adjustments'!E$14:E$53)</f>
        <v>0</v>
      </c>
      <c r="F12" s="422">
        <f>SUMIF('C Report Grouper'!$B$10:$B$49,'WW Spending Actual'!$B12,'C Report Grouper'!G$10:G$49)+SUMIF('Total Adjustments'!$B$14:$B$53,'WW Spending Actual'!$B12,'Total Adjustments'!F$14:F$53)</f>
        <v>0</v>
      </c>
      <c r="G12" s="422">
        <f>SUMIF('C Report Grouper'!$B$10:$B$49,'WW Spending Actual'!$B12,'C Report Grouper'!H$10:H$49)+SUMIF('Total Adjustments'!$B$14:$B$53,'WW Spending Actual'!$B12,'Total Adjustments'!G$14:G$53)</f>
        <v>0</v>
      </c>
      <c r="H12" s="422">
        <f>SUMIF('C Report Grouper'!$B$10:$B$49,'WW Spending Actual'!$B12,'C Report Grouper'!I$10:I$49)+SUMIF('Total Adjustments'!$B$14:$B$53,'WW Spending Actual'!$B12,'Total Adjustments'!H$14:H$53)</f>
        <v>0</v>
      </c>
      <c r="I12" s="422">
        <f>SUMIF('C Report Grouper'!$B$10:$B$49,'WW Spending Actual'!$B12,'C Report Grouper'!J$10:J$49)+SUMIF('Total Adjustments'!$B$14:$B$53,'WW Spending Actual'!$B12,'Total Adjustments'!I$14:I$53)</f>
        <v>0</v>
      </c>
      <c r="J12" s="422">
        <f>SUMIF('C Report Grouper'!$B$10:$B$49,'WW Spending Actual'!$B12,'C Report Grouper'!K$10:K$49)+SUMIF('Total Adjustments'!$B$14:$B$53,'WW Spending Actual'!$B12,'Total Adjustments'!J$14:J$53)</f>
        <v>0</v>
      </c>
      <c r="K12" s="422">
        <f>SUMIF('C Report Grouper'!$B$10:$B$49,'WW Spending Actual'!$B12,'C Report Grouper'!L$10:L$49)+SUMIF('Total Adjustments'!$B$14:$B$53,'WW Spending Actual'!$B12,'Total Adjustments'!K$14:K$53)</f>
        <v>0</v>
      </c>
      <c r="L12" s="422">
        <f>SUMIF('C Report Grouper'!$B$10:$B$49,'WW Spending Actual'!$B12,'C Report Grouper'!M$10:M$49)+SUMIF('Total Adjustments'!$B$14:$B$53,'WW Spending Actual'!$B12,'Total Adjustments'!L$14:L$53)</f>
        <v>0</v>
      </c>
      <c r="M12" s="422">
        <f>SUMIF('C Report Grouper'!$B$10:$B$49,'WW Spending Actual'!$B12,'C Report Grouper'!N$10:N$49)+SUMIF('Total Adjustments'!$B$14:$B$53,'WW Spending Actual'!$B12,'Total Adjustments'!M$14:M$53)</f>
        <v>0</v>
      </c>
      <c r="N12" s="422">
        <f>SUMIF('C Report Grouper'!$B$10:$B$49,'WW Spending Actual'!$B12,'C Report Grouper'!O$10:O$49)+SUMIF('Total Adjustments'!$B$14:$B$53,'WW Spending Actual'!$B12,'Total Adjustments'!N$14:N$53)</f>
        <v>0</v>
      </c>
      <c r="O12" s="422">
        <f>SUMIF('C Report Grouper'!$B$10:$B$49,'WW Spending Actual'!$B12,'C Report Grouper'!P$10:P$49)+SUMIF('Total Adjustments'!$B$14:$B$53,'WW Spending Actual'!$B12,'Total Adjustments'!O$14:O$53)</f>
        <v>0</v>
      </c>
      <c r="P12" s="422">
        <f>SUMIF('C Report Grouper'!$B$10:$B$49,'WW Spending Actual'!$B12,'C Report Grouper'!Q$10:Q$49)+SUMIF('Total Adjustments'!$B$14:$B$53,'WW Spending Actual'!$B12,'Total Adjustments'!P$14:P$53)</f>
        <v>0</v>
      </c>
      <c r="Q12" s="422">
        <f>SUMIF('C Report Grouper'!$B$10:$B$49,'WW Spending Actual'!$B12,'C Report Grouper'!R$10:R$49)+SUMIF('Total Adjustments'!$B$14:$B$53,'WW Spending Actual'!$B12,'Total Adjustments'!Q$14:Q$53)</f>
        <v>0</v>
      </c>
      <c r="R12" s="422">
        <f>SUMIF('C Report Grouper'!$B$10:$B$49,'WW Spending Actual'!$B12,'C Report Grouper'!S$10:S$49)+SUMIF('Total Adjustments'!$B$14:$B$53,'WW Spending Actual'!$B12,'Total Adjustments'!R$14:R$53)</f>
        <v>0</v>
      </c>
      <c r="S12" s="91">
        <f>SUMIF('C Report Grouper'!$B$10:$B$49,'WW Spending Actual'!$B12,'C Report Grouper'!T$10:T$49)+SUMIF('Total Adjustments'!$B$14:$B$53,'WW Spending Actual'!$B12,'Total Adjustments'!S$14:S$53)</f>
        <v>0</v>
      </c>
      <c r="T12" s="422">
        <f>SUMIF('C Report Grouper'!$B$10:$B$49,'WW Spending Actual'!$B12,'C Report Grouper'!U$10:U$49)+SUMIF('Total Adjustments'!$B$14:$B$53,'WW Spending Actual'!$B12,'Total Adjustments'!T$14:T$53)</f>
        <v>0</v>
      </c>
      <c r="U12" s="422">
        <f>SUMIF('C Report Grouper'!$B$10:$B$49,'WW Spending Actual'!$B12,'C Report Grouper'!V$10:V$49)+SUMIF('Total Adjustments'!$B$14:$B$53,'WW Spending Actual'!$B12,'Total Adjustments'!U$14:U$53)</f>
        <v>0</v>
      </c>
      <c r="V12" s="422">
        <f>SUMIF('C Report Grouper'!$B$10:$B$49,'WW Spending Actual'!$B12,'C Report Grouper'!W$10:W$49)+SUMIF('Total Adjustments'!$B$14:$B$53,'WW Spending Actual'!$B12,'Total Adjustments'!V$14:V$53)</f>
        <v>0</v>
      </c>
      <c r="W12" s="93">
        <f>SUMIF('C Report Grouper'!$B$10:$B$49,'WW Spending Actual'!$B12,'C Report Grouper'!X$10:X$49)+SUMIF('Total Adjustments'!$B$14:$B$53,'WW Spending Actual'!$B12,'Total Adjustments'!W$14:W$53)</f>
        <v>0</v>
      </c>
      <c r="X12" s="92">
        <f>SUMIF('C Report Grouper'!$B$10:$B$49,'WW Spending Actual'!$B12,'C Report Grouper'!Y$10:Y$49)+SUMIF('Total Adjustments'!$B$14:$B$53,'WW Spending Actual'!$B12,'Total Adjustments'!X$14:X$53)</f>
        <v>0</v>
      </c>
      <c r="Y12" s="92">
        <f>SUMIF('C Report Grouper'!$B$10:$B$49,'WW Spending Actual'!$B12,'C Report Grouper'!Z$10:Z$49)+SUMIF('Total Adjustments'!$B$14:$B$53,'WW Spending Actual'!$B12,'Total Adjustments'!Y$14:Y$53)</f>
        <v>0</v>
      </c>
      <c r="Z12" s="92">
        <f>SUMIF('C Report Grouper'!$B$10:$B$49,'WW Spending Actual'!$B12,'C Report Grouper'!AA$10:AA$49)+SUMIF('Total Adjustments'!$B$14:$B$53,'WW Spending Actual'!$B12,'Total Adjustments'!Z$14:Z$53)</f>
        <v>0</v>
      </c>
      <c r="AA12" s="92">
        <f>SUMIF('C Report Grouper'!$B$10:$B$49,'WW Spending Actual'!$B12,'C Report Grouper'!AB$10:AB$49)+SUMIF('Total Adjustments'!$B$14:$B$53,'WW Spending Actual'!$B12,'Total Adjustments'!AA$14:AA$53)</f>
        <v>0</v>
      </c>
      <c r="AB12" s="92">
        <f>SUMIF('C Report Grouper'!$B$10:$B$49,'WW Spending Actual'!$B12,'C Report Grouper'!AC$10:AC$49)+SUMIF('Total Adjustments'!$B$14:$B$53,'WW Spending Actual'!$B12,'Total Adjustments'!AB$14:AB$53)</f>
        <v>0</v>
      </c>
      <c r="AC12" s="92">
        <f>SUMIF('C Report Grouper'!$B$10:$B$49,'WW Spending Actual'!$B12,'C Report Grouper'!AD$10:AD$49)+SUMIF('Total Adjustments'!$B$14:$B$53,'WW Spending Actual'!$B12,'Total Adjustments'!AC$14:AC$53)</f>
        <v>0</v>
      </c>
      <c r="AD12" s="92">
        <f>SUMIF('C Report Grouper'!$B$10:$B$49,'WW Spending Actual'!$B12,'C Report Grouper'!AE$10:AE$49)+SUMIF('Total Adjustments'!$B$14:$B$53,'WW Spending Actual'!$B12,'Total Adjustments'!AD$14:AD$53)</f>
        <v>0</v>
      </c>
      <c r="AE12" s="92">
        <f>SUMIF('C Report Grouper'!$B$10:$B$49,'WW Spending Actual'!$B12,'C Report Grouper'!AF$10:AF$49)+SUMIF('Total Adjustments'!$B$14:$B$53,'WW Spending Actual'!$B12,'Total Adjustments'!AE$14:AE$53)</f>
        <v>0</v>
      </c>
      <c r="AF12" s="92">
        <f>SUMIF('C Report Grouper'!$B$10:$B$49,'WW Spending Actual'!$B12,'C Report Grouper'!AG$10:AG$49)+SUMIF('Total Adjustments'!$B$14:$B$53,'WW Spending Actual'!$B12,'Total Adjustments'!AF$14:AF$53)</f>
        <v>0</v>
      </c>
      <c r="AG12" s="93">
        <f>SUMIF('C Report Grouper'!$B$10:$B$49,'WW Spending Actual'!$B12,'C Report Grouper'!AH$10:AH$49)+SUMIF('Total Adjustments'!$B$14:$B$53,'WW Spending Actual'!$B12,'Total Adjustments'!AG$14:AG$53)</f>
        <v>0</v>
      </c>
    </row>
    <row r="13" spans="1:33" hidden="1" x14ac:dyDescent="0.2">
      <c r="B13" s="32" t="str">
        <f>IFERROR(VLOOKUP(C13,'MEG Def'!$A$7:$B$12,2),"")</f>
        <v/>
      </c>
      <c r="C13" s="49"/>
      <c r="D13" s="91">
        <f>SUMIF('C Report Grouper'!$B$10:$B$49,'WW Spending Actual'!$B13,'C Report Grouper'!E$10:E$49)+SUMIF('Total Adjustments'!$B$14:$B$53,'WW Spending Actual'!$B13,'Total Adjustments'!D$14:D$53)</f>
        <v>0</v>
      </c>
      <c r="E13" s="422">
        <f>SUMIF('C Report Grouper'!$B$10:$B$49,'WW Spending Actual'!$B13,'C Report Grouper'!F$10:F$49)+SUMIF('Total Adjustments'!$B$14:$B$53,'WW Spending Actual'!$B13,'Total Adjustments'!E$14:E$53)</f>
        <v>0</v>
      </c>
      <c r="F13" s="422">
        <f>SUMIF('C Report Grouper'!$B$10:$B$49,'WW Spending Actual'!$B13,'C Report Grouper'!G$10:G$49)+SUMIF('Total Adjustments'!$B$14:$B$53,'WW Spending Actual'!$B13,'Total Adjustments'!F$14:F$53)</f>
        <v>0</v>
      </c>
      <c r="G13" s="422">
        <f>SUMIF('C Report Grouper'!$B$10:$B$49,'WW Spending Actual'!$B13,'C Report Grouper'!H$10:H$49)+SUMIF('Total Adjustments'!$B$14:$B$53,'WW Spending Actual'!$B13,'Total Adjustments'!G$14:G$53)</f>
        <v>0</v>
      </c>
      <c r="H13" s="422">
        <f>SUMIF('C Report Grouper'!$B$10:$B$49,'WW Spending Actual'!$B13,'C Report Grouper'!I$10:I$49)+SUMIF('Total Adjustments'!$B$14:$B$53,'WW Spending Actual'!$B13,'Total Adjustments'!H$14:H$53)</f>
        <v>0</v>
      </c>
      <c r="I13" s="422">
        <f>SUMIF('C Report Grouper'!$B$10:$B$49,'WW Spending Actual'!$B13,'C Report Grouper'!J$10:J$49)+SUMIF('Total Adjustments'!$B$14:$B$53,'WW Spending Actual'!$B13,'Total Adjustments'!I$14:I$53)</f>
        <v>0</v>
      </c>
      <c r="J13" s="422">
        <f>SUMIF('C Report Grouper'!$B$10:$B$49,'WW Spending Actual'!$B13,'C Report Grouper'!K$10:K$49)+SUMIF('Total Adjustments'!$B$14:$B$53,'WW Spending Actual'!$B13,'Total Adjustments'!J$14:J$53)</f>
        <v>0</v>
      </c>
      <c r="K13" s="422">
        <f>SUMIF('C Report Grouper'!$B$10:$B$49,'WW Spending Actual'!$B13,'C Report Grouper'!L$10:L$49)+SUMIF('Total Adjustments'!$B$14:$B$53,'WW Spending Actual'!$B13,'Total Adjustments'!K$14:K$53)</f>
        <v>0</v>
      </c>
      <c r="L13" s="422">
        <f>SUMIF('C Report Grouper'!$B$10:$B$49,'WW Spending Actual'!$B13,'C Report Grouper'!M$10:M$49)+SUMIF('Total Adjustments'!$B$14:$B$53,'WW Spending Actual'!$B13,'Total Adjustments'!L$14:L$53)</f>
        <v>0</v>
      </c>
      <c r="M13" s="422">
        <f>SUMIF('C Report Grouper'!$B$10:$B$49,'WW Spending Actual'!$B13,'C Report Grouper'!N$10:N$49)+SUMIF('Total Adjustments'!$B$14:$B$53,'WW Spending Actual'!$B13,'Total Adjustments'!M$14:M$53)</f>
        <v>0</v>
      </c>
      <c r="N13" s="422">
        <f>SUMIF('C Report Grouper'!$B$10:$B$49,'WW Spending Actual'!$B13,'C Report Grouper'!O$10:O$49)+SUMIF('Total Adjustments'!$B$14:$B$53,'WW Spending Actual'!$B13,'Total Adjustments'!N$14:N$53)</f>
        <v>0</v>
      </c>
      <c r="O13" s="422">
        <f>SUMIF('C Report Grouper'!$B$10:$B$49,'WW Spending Actual'!$B13,'C Report Grouper'!P$10:P$49)+SUMIF('Total Adjustments'!$B$14:$B$53,'WW Spending Actual'!$B13,'Total Adjustments'!O$14:O$53)</f>
        <v>0</v>
      </c>
      <c r="P13" s="422">
        <f>SUMIF('C Report Grouper'!$B$10:$B$49,'WW Spending Actual'!$B13,'C Report Grouper'!Q$10:Q$49)+SUMIF('Total Adjustments'!$B$14:$B$53,'WW Spending Actual'!$B13,'Total Adjustments'!P$14:P$53)</f>
        <v>0</v>
      </c>
      <c r="Q13" s="422">
        <f>SUMIF('C Report Grouper'!$B$10:$B$49,'WW Spending Actual'!$B13,'C Report Grouper'!R$10:R$49)+SUMIF('Total Adjustments'!$B$14:$B$53,'WW Spending Actual'!$B13,'Total Adjustments'!Q$14:Q$53)</f>
        <v>0</v>
      </c>
      <c r="R13" s="422">
        <f>SUMIF('C Report Grouper'!$B$10:$B$49,'WW Spending Actual'!$B13,'C Report Grouper'!S$10:S$49)+SUMIF('Total Adjustments'!$B$14:$B$53,'WW Spending Actual'!$B13,'Total Adjustments'!R$14:R$53)</f>
        <v>0</v>
      </c>
      <c r="S13" s="91">
        <f>SUMIF('C Report Grouper'!$B$10:$B$49,'WW Spending Actual'!$B13,'C Report Grouper'!T$10:T$49)+SUMIF('Total Adjustments'!$B$14:$B$53,'WW Spending Actual'!$B13,'Total Adjustments'!S$14:S$53)</f>
        <v>0</v>
      </c>
      <c r="T13" s="422">
        <f>SUMIF('C Report Grouper'!$B$10:$B$49,'WW Spending Actual'!$B13,'C Report Grouper'!U$10:U$49)+SUMIF('Total Adjustments'!$B$14:$B$53,'WW Spending Actual'!$B13,'Total Adjustments'!T$14:T$53)</f>
        <v>0</v>
      </c>
      <c r="U13" s="422">
        <f>SUMIF('C Report Grouper'!$B$10:$B$49,'WW Spending Actual'!$B13,'C Report Grouper'!V$10:V$49)+SUMIF('Total Adjustments'!$B$14:$B$53,'WW Spending Actual'!$B13,'Total Adjustments'!U$14:U$53)</f>
        <v>0</v>
      </c>
      <c r="V13" s="422">
        <f>SUMIF('C Report Grouper'!$B$10:$B$49,'WW Spending Actual'!$B13,'C Report Grouper'!W$10:W$49)+SUMIF('Total Adjustments'!$B$14:$B$53,'WW Spending Actual'!$B13,'Total Adjustments'!V$14:V$53)</f>
        <v>0</v>
      </c>
      <c r="W13" s="93">
        <f>SUMIF('C Report Grouper'!$B$10:$B$49,'WW Spending Actual'!$B13,'C Report Grouper'!X$10:X$49)+SUMIF('Total Adjustments'!$B$14:$B$53,'WW Spending Actual'!$B13,'Total Adjustments'!W$14:W$53)</f>
        <v>0</v>
      </c>
      <c r="X13" s="92">
        <f>SUMIF('C Report Grouper'!$B$10:$B$49,'WW Spending Actual'!$B13,'C Report Grouper'!Y$10:Y$49)+SUMIF('Total Adjustments'!$B$14:$B$53,'WW Spending Actual'!$B13,'Total Adjustments'!X$14:X$53)</f>
        <v>0</v>
      </c>
      <c r="Y13" s="92">
        <f>SUMIF('C Report Grouper'!$B$10:$B$49,'WW Spending Actual'!$B13,'C Report Grouper'!Z$10:Z$49)+SUMIF('Total Adjustments'!$B$14:$B$53,'WW Spending Actual'!$B13,'Total Adjustments'!Y$14:Y$53)</f>
        <v>0</v>
      </c>
      <c r="Z13" s="92">
        <f>SUMIF('C Report Grouper'!$B$10:$B$49,'WW Spending Actual'!$B13,'C Report Grouper'!AA$10:AA$49)+SUMIF('Total Adjustments'!$B$14:$B$53,'WW Spending Actual'!$B13,'Total Adjustments'!Z$14:Z$53)</f>
        <v>0</v>
      </c>
      <c r="AA13" s="92">
        <f>SUMIF('C Report Grouper'!$B$10:$B$49,'WW Spending Actual'!$B13,'C Report Grouper'!AB$10:AB$49)+SUMIF('Total Adjustments'!$B$14:$B$53,'WW Spending Actual'!$B13,'Total Adjustments'!AA$14:AA$53)</f>
        <v>0</v>
      </c>
      <c r="AB13" s="92">
        <f>SUMIF('C Report Grouper'!$B$10:$B$49,'WW Spending Actual'!$B13,'C Report Grouper'!AC$10:AC$49)+SUMIF('Total Adjustments'!$B$14:$B$53,'WW Spending Actual'!$B13,'Total Adjustments'!AB$14:AB$53)</f>
        <v>0</v>
      </c>
      <c r="AC13" s="92">
        <f>SUMIF('C Report Grouper'!$B$10:$B$49,'WW Spending Actual'!$B13,'C Report Grouper'!AD$10:AD$49)+SUMIF('Total Adjustments'!$B$14:$B$53,'WW Spending Actual'!$B13,'Total Adjustments'!AC$14:AC$53)</f>
        <v>0</v>
      </c>
      <c r="AD13" s="92">
        <f>SUMIF('C Report Grouper'!$B$10:$B$49,'WW Spending Actual'!$B13,'C Report Grouper'!AE$10:AE$49)+SUMIF('Total Adjustments'!$B$14:$B$53,'WW Spending Actual'!$B13,'Total Adjustments'!AD$14:AD$53)</f>
        <v>0</v>
      </c>
      <c r="AE13" s="92">
        <f>SUMIF('C Report Grouper'!$B$10:$B$49,'WW Spending Actual'!$B13,'C Report Grouper'!AF$10:AF$49)+SUMIF('Total Adjustments'!$B$14:$B$53,'WW Spending Actual'!$B13,'Total Adjustments'!AE$14:AE$53)</f>
        <v>0</v>
      </c>
      <c r="AF13" s="92">
        <f>SUMIF('C Report Grouper'!$B$10:$B$49,'WW Spending Actual'!$B13,'C Report Grouper'!AG$10:AG$49)+SUMIF('Total Adjustments'!$B$14:$B$53,'WW Spending Actual'!$B13,'Total Adjustments'!AF$14:AF$53)</f>
        <v>0</v>
      </c>
      <c r="AG13" s="93">
        <f>SUMIF('C Report Grouper'!$B$10:$B$49,'WW Spending Actual'!$B13,'C Report Grouper'!AH$10:AH$49)+SUMIF('Total Adjustments'!$B$14:$B$53,'WW Spending Actual'!$B13,'Total Adjustments'!AG$14:AG$53)</f>
        <v>0</v>
      </c>
    </row>
    <row r="14" spans="1:33" hidden="1" x14ac:dyDescent="0.2">
      <c r="B14" s="32" t="str">
        <f>IFERROR(VLOOKUP(C14,'MEG Def'!$A$7:$B$12,2),"")</f>
        <v/>
      </c>
      <c r="C14" s="49"/>
      <c r="D14" s="91">
        <f>SUMIF('C Report Grouper'!$B$10:$B$49,'WW Spending Actual'!$B14,'C Report Grouper'!E$10:E$49)+SUMIF('Total Adjustments'!$B$14:$B$53,'WW Spending Actual'!$B14,'Total Adjustments'!D$14:D$53)</f>
        <v>0</v>
      </c>
      <c r="E14" s="422">
        <f>SUMIF('C Report Grouper'!$B$10:$B$49,'WW Spending Actual'!$B14,'C Report Grouper'!F$10:F$49)+SUMIF('Total Adjustments'!$B$14:$B$53,'WW Spending Actual'!$B14,'Total Adjustments'!E$14:E$53)</f>
        <v>0</v>
      </c>
      <c r="F14" s="422">
        <f>SUMIF('C Report Grouper'!$B$10:$B$49,'WW Spending Actual'!$B14,'C Report Grouper'!G$10:G$49)+SUMIF('Total Adjustments'!$B$14:$B$53,'WW Spending Actual'!$B14,'Total Adjustments'!F$14:F$53)</f>
        <v>0</v>
      </c>
      <c r="G14" s="422">
        <f>SUMIF('C Report Grouper'!$B$10:$B$49,'WW Spending Actual'!$B14,'C Report Grouper'!H$10:H$49)+SUMIF('Total Adjustments'!$B$14:$B$53,'WW Spending Actual'!$B14,'Total Adjustments'!G$14:G$53)</f>
        <v>0</v>
      </c>
      <c r="H14" s="422">
        <f>SUMIF('C Report Grouper'!$B$10:$B$49,'WW Spending Actual'!$B14,'C Report Grouper'!I$10:I$49)+SUMIF('Total Adjustments'!$B$14:$B$53,'WW Spending Actual'!$B14,'Total Adjustments'!H$14:H$53)</f>
        <v>0</v>
      </c>
      <c r="I14" s="422">
        <f>SUMIF('C Report Grouper'!$B$10:$B$49,'WW Spending Actual'!$B14,'C Report Grouper'!J$10:J$49)+SUMIF('Total Adjustments'!$B$14:$B$53,'WW Spending Actual'!$B14,'Total Adjustments'!I$14:I$53)</f>
        <v>0</v>
      </c>
      <c r="J14" s="422">
        <f>SUMIF('C Report Grouper'!$B$10:$B$49,'WW Spending Actual'!$B14,'C Report Grouper'!K$10:K$49)+SUMIF('Total Adjustments'!$B$14:$B$53,'WW Spending Actual'!$B14,'Total Adjustments'!J$14:J$53)</f>
        <v>0</v>
      </c>
      <c r="K14" s="422">
        <f>SUMIF('C Report Grouper'!$B$10:$B$49,'WW Spending Actual'!$B14,'C Report Grouper'!L$10:L$49)+SUMIF('Total Adjustments'!$B$14:$B$53,'WW Spending Actual'!$B14,'Total Adjustments'!K$14:K$53)</f>
        <v>0</v>
      </c>
      <c r="L14" s="422">
        <f>SUMIF('C Report Grouper'!$B$10:$B$49,'WW Spending Actual'!$B14,'C Report Grouper'!M$10:M$49)+SUMIF('Total Adjustments'!$B$14:$B$53,'WW Spending Actual'!$B14,'Total Adjustments'!L$14:L$53)</f>
        <v>0</v>
      </c>
      <c r="M14" s="422">
        <f>SUMIF('C Report Grouper'!$B$10:$B$49,'WW Spending Actual'!$B14,'C Report Grouper'!N$10:N$49)+SUMIF('Total Adjustments'!$B$14:$B$53,'WW Spending Actual'!$B14,'Total Adjustments'!M$14:M$53)</f>
        <v>0</v>
      </c>
      <c r="N14" s="422">
        <f>SUMIF('C Report Grouper'!$B$10:$B$49,'WW Spending Actual'!$B14,'C Report Grouper'!O$10:O$49)+SUMIF('Total Adjustments'!$B$14:$B$53,'WW Spending Actual'!$B14,'Total Adjustments'!N$14:N$53)</f>
        <v>0</v>
      </c>
      <c r="O14" s="422">
        <f>SUMIF('C Report Grouper'!$B$10:$B$49,'WW Spending Actual'!$B14,'C Report Grouper'!P$10:P$49)+SUMIF('Total Adjustments'!$B$14:$B$53,'WW Spending Actual'!$B14,'Total Adjustments'!O$14:O$53)</f>
        <v>0</v>
      </c>
      <c r="P14" s="422">
        <f>SUMIF('C Report Grouper'!$B$10:$B$49,'WW Spending Actual'!$B14,'C Report Grouper'!Q$10:Q$49)+SUMIF('Total Adjustments'!$B$14:$B$53,'WW Spending Actual'!$B14,'Total Adjustments'!P$14:P$53)</f>
        <v>0</v>
      </c>
      <c r="Q14" s="422">
        <f>SUMIF('C Report Grouper'!$B$10:$B$49,'WW Spending Actual'!$B14,'C Report Grouper'!R$10:R$49)+SUMIF('Total Adjustments'!$B$14:$B$53,'WW Spending Actual'!$B14,'Total Adjustments'!Q$14:Q$53)</f>
        <v>0</v>
      </c>
      <c r="R14" s="422">
        <f>SUMIF('C Report Grouper'!$B$10:$B$49,'WW Spending Actual'!$B14,'C Report Grouper'!S$10:S$49)+SUMIF('Total Adjustments'!$B$14:$B$53,'WW Spending Actual'!$B14,'Total Adjustments'!R$14:R$53)</f>
        <v>0</v>
      </c>
      <c r="S14" s="91">
        <f>SUMIF('C Report Grouper'!$B$10:$B$49,'WW Spending Actual'!$B14,'C Report Grouper'!T$10:T$49)+SUMIF('Total Adjustments'!$B$14:$B$53,'WW Spending Actual'!$B14,'Total Adjustments'!S$14:S$53)</f>
        <v>0</v>
      </c>
      <c r="T14" s="422">
        <f>SUMIF('C Report Grouper'!$B$10:$B$49,'WW Spending Actual'!$B14,'C Report Grouper'!U$10:U$49)+SUMIF('Total Adjustments'!$B$14:$B$53,'WW Spending Actual'!$B14,'Total Adjustments'!T$14:T$53)</f>
        <v>0</v>
      </c>
      <c r="U14" s="422">
        <f>SUMIF('C Report Grouper'!$B$10:$B$49,'WW Spending Actual'!$B14,'C Report Grouper'!V$10:V$49)+SUMIF('Total Adjustments'!$B$14:$B$53,'WW Spending Actual'!$B14,'Total Adjustments'!U$14:U$53)</f>
        <v>0</v>
      </c>
      <c r="V14" s="422">
        <f>SUMIF('C Report Grouper'!$B$10:$B$49,'WW Spending Actual'!$B14,'C Report Grouper'!W$10:W$49)+SUMIF('Total Adjustments'!$B$14:$B$53,'WW Spending Actual'!$B14,'Total Adjustments'!V$14:V$53)</f>
        <v>0</v>
      </c>
      <c r="W14" s="93">
        <f>SUMIF('C Report Grouper'!$B$10:$B$49,'WW Spending Actual'!$B14,'C Report Grouper'!X$10:X$49)+SUMIF('Total Adjustments'!$B$14:$B$53,'WW Spending Actual'!$B14,'Total Adjustments'!W$14:W$53)</f>
        <v>0</v>
      </c>
      <c r="X14" s="92">
        <f>SUMIF('C Report Grouper'!$B$10:$B$49,'WW Spending Actual'!$B14,'C Report Grouper'!Y$10:Y$49)+SUMIF('Total Adjustments'!$B$14:$B$53,'WW Spending Actual'!$B14,'Total Adjustments'!X$14:X$53)</f>
        <v>0</v>
      </c>
      <c r="Y14" s="92">
        <f>SUMIF('C Report Grouper'!$B$10:$B$49,'WW Spending Actual'!$B14,'C Report Grouper'!Z$10:Z$49)+SUMIF('Total Adjustments'!$B$14:$B$53,'WW Spending Actual'!$B14,'Total Adjustments'!Y$14:Y$53)</f>
        <v>0</v>
      </c>
      <c r="Z14" s="92">
        <f>SUMIF('C Report Grouper'!$B$10:$B$49,'WW Spending Actual'!$B14,'C Report Grouper'!AA$10:AA$49)+SUMIF('Total Adjustments'!$B$14:$B$53,'WW Spending Actual'!$B14,'Total Adjustments'!Z$14:Z$53)</f>
        <v>0</v>
      </c>
      <c r="AA14" s="92">
        <f>SUMIF('C Report Grouper'!$B$10:$B$49,'WW Spending Actual'!$B14,'C Report Grouper'!AB$10:AB$49)+SUMIF('Total Adjustments'!$B$14:$B$53,'WW Spending Actual'!$B14,'Total Adjustments'!AA$14:AA$53)</f>
        <v>0</v>
      </c>
      <c r="AB14" s="92">
        <f>SUMIF('C Report Grouper'!$B$10:$B$49,'WW Spending Actual'!$B14,'C Report Grouper'!AC$10:AC$49)+SUMIF('Total Adjustments'!$B$14:$B$53,'WW Spending Actual'!$B14,'Total Adjustments'!AB$14:AB$53)</f>
        <v>0</v>
      </c>
      <c r="AC14" s="92">
        <f>SUMIF('C Report Grouper'!$B$10:$B$49,'WW Spending Actual'!$B14,'C Report Grouper'!AD$10:AD$49)+SUMIF('Total Adjustments'!$B$14:$B$53,'WW Spending Actual'!$B14,'Total Adjustments'!AC$14:AC$53)</f>
        <v>0</v>
      </c>
      <c r="AD14" s="92">
        <f>SUMIF('C Report Grouper'!$B$10:$B$49,'WW Spending Actual'!$B14,'C Report Grouper'!AE$10:AE$49)+SUMIF('Total Adjustments'!$B$14:$B$53,'WW Spending Actual'!$B14,'Total Adjustments'!AD$14:AD$53)</f>
        <v>0</v>
      </c>
      <c r="AE14" s="92">
        <f>SUMIF('C Report Grouper'!$B$10:$B$49,'WW Spending Actual'!$B14,'C Report Grouper'!AF$10:AF$49)+SUMIF('Total Adjustments'!$B$14:$B$53,'WW Spending Actual'!$B14,'Total Adjustments'!AE$14:AE$53)</f>
        <v>0</v>
      </c>
      <c r="AF14" s="92">
        <f>SUMIF('C Report Grouper'!$B$10:$B$49,'WW Spending Actual'!$B14,'C Report Grouper'!AG$10:AG$49)+SUMIF('Total Adjustments'!$B$14:$B$53,'WW Spending Actual'!$B14,'Total Adjustments'!AF$14:AF$53)</f>
        <v>0</v>
      </c>
      <c r="AG14" s="93">
        <f>SUMIF('C Report Grouper'!$B$10:$B$49,'WW Spending Actual'!$B14,'C Report Grouper'!AH$10:AH$49)+SUMIF('Total Adjustments'!$B$14:$B$53,'WW Spending Actual'!$B14,'Total Adjustments'!AG$14:AG$53)</f>
        <v>0</v>
      </c>
    </row>
    <row r="15" spans="1:33" hidden="1" x14ac:dyDescent="0.2">
      <c r="B15" s="32"/>
      <c r="C15" s="49"/>
      <c r="D15" s="91"/>
      <c r="E15" s="422"/>
      <c r="F15" s="422"/>
      <c r="G15" s="422"/>
      <c r="H15" s="422"/>
      <c r="I15" s="422"/>
      <c r="J15" s="422"/>
      <c r="K15" s="422"/>
      <c r="L15" s="422"/>
      <c r="M15" s="422"/>
      <c r="N15" s="422"/>
      <c r="O15" s="422"/>
      <c r="P15" s="422"/>
      <c r="Q15" s="422"/>
      <c r="R15" s="422"/>
      <c r="S15" s="91"/>
      <c r="T15" s="422"/>
      <c r="U15" s="422"/>
      <c r="V15" s="422"/>
      <c r="W15" s="93"/>
      <c r="X15" s="92"/>
      <c r="Y15" s="92"/>
      <c r="Z15" s="92"/>
      <c r="AA15" s="92"/>
      <c r="AB15" s="92"/>
      <c r="AC15" s="92"/>
      <c r="AD15" s="92"/>
      <c r="AE15" s="92"/>
      <c r="AF15" s="92"/>
      <c r="AG15" s="93"/>
    </row>
    <row r="16" spans="1:33" hidden="1" x14ac:dyDescent="0.2">
      <c r="B16" s="58" t="s">
        <v>86</v>
      </c>
      <c r="C16" s="49"/>
      <c r="D16" s="91"/>
      <c r="E16" s="422"/>
      <c r="F16" s="422"/>
      <c r="G16" s="422"/>
      <c r="H16" s="422"/>
      <c r="I16" s="422"/>
      <c r="J16" s="422"/>
      <c r="K16" s="422"/>
      <c r="L16" s="422"/>
      <c r="M16" s="422"/>
      <c r="N16" s="422"/>
      <c r="O16" s="422"/>
      <c r="P16" s="422"/>
      <c r="Q16" s="422"/>
      <c r="R16" s="422"/>
      <c r="S16" s="91"/>
      <c r="T16" s="422"/>
      <c r="U16" s="422"/>
      <c r="V16" s="422"/>
      <c r="W16" s="93"/>
      <c r="X16" s="92"/>
      <c r="Y16" s="92"/>
      <c r="Z16" s="92"/>
      <c r="AA16" s="92"/>
      <c r="AB16" s="92"/>
      <c r="AC16" s="92"/>
      <c r="AD16" s="92"/>
      <c r="AE16" s="92"/>
      <c r="AF16" s="92"/>
      <c r="AG16" s="93"/>
    </row>
    <row r="17" spans="2:33" hidden="1" x14ac:dyDescent="0.2">
      <c r="B17" s="32" t="str">
        <f>IFERROR(VLOOKUP(C17,'MEG Def'!$A$24:$B$29,2),"")</f>
        <v/>
      </c>
      <c r="C17" s="49"/>
      <c r="D17" s="91">
        <f>SUMIF('C Report Grouper'!$B$10:$B$49,'WW Spending Actual'!$B17,'C Report Grouper'!E$10:E$49)+SUMIF('Total Adjustments'!$B$14:$B$53,'WW Spending Actual'!$B17,'Total Adjustments'!D$14:D$53)</f>
        <v>0</v>
      </c>
      <c r="E17" s="422">
        <f>SUMIF('C Report Grouper'!$B$10:$B$49,'WW Spending Actual'!$B17,'C Report Grouper'!F$10:F$49)+SUMIF('Total Adjustments'!$B$14:$B$53,'WW Spending Actual'!$B17,'Total Adjustments'!E$14:E$53)</f>
        <v>0</v>
      </c>
      <c r="F17" s="422">
        <f>SUMIF('C Report Grouper'!$B$10:$B$49,'WW Spending Actual'!$B17,'C Report Grouper'!G$10:G$49)+SUMIF('Total Adjustments'!$B$14:$B$53,'WW Spending Actual'!$B17,'Total Adjustments'!F$14:F$53)</f>
        <v>0</v>
      </c>
      <c r="G17" s="422">
        <f>SUMIF('C Report Grouper'!$B$10:$B$49,'WW Spending Actual'!$B17,'C Report Grouper'!H$10:H$49)+SUMIF('Total Adjustments'!$B$14:$B$53,'WW Spending Actual'!$B17,'Total Adjustments'!G$14:G$53)</f>
        <v>0</v>
      </c>
      <c r="H17" s="422">
        <f>SUMIF('C Report Grouper'!$B$10:$B$49,'WW Spending Actual'!$B17,'C Report Grouper'!I$10:I$49)+SUMIF('Total Adjustments'!$B$14:$B$53,'WW Spending Actual'!$B17,'Total Adjustments'!H$14:H$53)</f>
        <v>0</v>
      </c>
      <c r="I17" s="422">
        <f>SUMIF('C Report Grouper'!$B$10:$B$49,'WW Spending Actual'!$B17,'C Report Grouper'!J$10:J$49)+SUMIF('Total Adjustments'!$B$14:$B$53,'WW Spending Actual'!$B17,'Total Adjustments'!I$14:I$53)</f>
        <v>0</v>
      </c>
      <c r="J17" s="422">
        <f>SUMIF('C Report Grouper'!$B$10:$B$49,'WW Spending Actual'!$B17,'C Report Grouper'!K$10:K$49)+SUMIF('Total Adjustments'!$B$14:$B$53,'WW Spending Actual'!$B17,'Total Adjustments'!J$14:J$53)</f>
        <v>0</v>
      </c>
      <c r="K17" s="422">
        <f>SUMIF('C Report Grouper'!$B$10:$B$49,'WW Spending Actual'!$B17,'C Report Grouper'!L$10:L$49)+SUMIF('Total Adjustments'!$B$14:$B$53,'WW Spending Actual'!$B17,'Total Adjustments'!K$14:K$53)</f>
        <v>0</v>
      </c>
      <c r="L17" s="422">
        <f>SUMIF('C Report Grouper'!$B$10:$B$49,'WW Spending Actual'!$B17,'C Report Grouper'!M$10:M$49)+SUMIF('Total Adjustments'!$B$14:$B$53,'WW Spending Actual'!$B17,'Total Adjustments'!L$14:L$53)</f>
        <v>0</v>
      </c>
      <c r="M17" s="422">
        <f>SUMIF('C Report Grouper'!$B$10:$B$49,'WW Spending Actual'!$B17,'C Report Grouper'!N$10:N$49)+SUMIF('Total Adjustments'!$B$14:$B$53,'WW Spending Actual'!$B17,'Total Adjustments'!M$14:M$53)</f>
        <v>0</v>
      </c>
      <c r="N17" s="422">
        <f>SUMIF('C Report Grouper'!$B$10:$B$49,'WW Spending Actual'!$B17,'C Report Grouper'!O$10:O$49)+SUMIF('Total Adjustments'!$B$14:$B$53,'WW Spending Actual'!$B17,'Total Adjustments'!N$14:N$53)</f>
        <v>0</v>
      </c>
      <c r="O17" s="422">
        <f>SUMIF('C Report Grouper'!$B$10:$B$49,'WW Spending Actual'!$B17,'C Report Grouper'!P$10:P$49)+SUMIF('Total Adjustments'!$B$14:$B$53,'WW Spending Actual'!$B17,'Total Adjustments'!O$14:O$53)</f>
        <v>0</v>
      </c>
      <c r="P17" s="422">
        <f>SUMIF('C Report Grouper'!$B$10:$B$49,'WW Spending Actual'!$B17,'C Report Grouper'!Q$10:Q$49)+SUMIF('Total Adjustments'!$B$14:$B$53,'WW Spending Actual'!$B17,'Total Adjustments'!P$14:P$53)</f>
        <v>0</v>
      </c>
      <c r="Q17" s="422">
        <f>SUMIF('C Report Grouper'!$B$10:$B$49,'WW Spending Actual'!$B17,'C Report Grouper'!R$10:R$49)+SUMIF('Total Adjustments'!$B$14:$B$53,'WW Spending Actual'!$B17,'Total Adjustments'!Q$14:Q$53)</f>
        <v>0</v>
      </c>
      <c r="R17" s="422">
        <f>SUMIF('C Report Grouper'!$B$10:$B$49,'WW Spending Actual'!$B17,'C Report Grouper'!S$10:S$49)+SUMIF('Total Adjustments'!$B$14:$B$53,'WW Spending Actual'!$B17,'Total Adjustments'!R$14:R$53)</f>
        <v>0</v>
      </c>
      <c r="S17" s="91">
        <f>SUMIF('C Report Grouper'!$B$10:$B$49,'WW Spending Actual'!$B17,'C Report Grouper'!T$10:T$49)+SUMIF('Total Adjustments'!$B$14:$B$53,'WW Spending Actual'!$B17,'Total Adjustments'!S$14:S$53)</f>
        <v>0</v>
      </c>
      <c r="T17" s="422">
        <f>SUMIF('C Report Grouper'!$B$10:$B$49,'WW Spending Actual'!$B17,'C Report Grouper'!U$10:U$49)+SUMIF('Total Adjustments'!$B$14:$B$53,'WW Spending Actual'!$B17,'Total Adjustments'!T$14:T$53)</f>
        <v>0</v>
      </c>
      <c r="U17" s="422">
        <f>SUMIF('C Report Grouper'!$B$10:$B$49,'WW Spending Actual'!$B17,'C Report Grouper'!V$10:V$49)+SUMIF('Total Adjustments'!$B$14:$B$53,'WW Spending Actual'!$B17,'Total Adjustments'!U$14:U$53)</f>
        <v>0</v>
      </c>
      <c r="V17" s="422">
        <f>SUMIF('C Report Grouper'!$B$10:$B$49,'WW Spending Actual'!$B17,'C Report Grouper'!W$10:W$49)+SUMIF('Total Adjustments'!$B$14:$B$53,'WW Spending Actual'!$B17,'Total Adjustments'!V$14:V$53)</f>
        <v>0</v>
      </c>
      <c r="W17" s="93">
        <f>SUMIF('C Report Grouper'!$B$10:$B$49,'WW Spending Actual'!$B17,'C Report Grouper'!X$10:X$49)+SUMIF('Total Adjustments'!$B$14:$B$53,'WW Spending Actual'!$B17,'Total Adjustments'!W$14:W$53)</f>
        <v>0</v>
      </c>
      <c r="X17" s="92">
        <f>SUMIF('C Report Grouper'!$B$10:$B$49,'WW Spending Actual'!$B17,'C Report Grouper'!Y$10:Y$49)+SUMIF('Total Adjustments'!$B$14:$B$53,'WW Spending Actual'!$B17,'Total Adjustments'!X$14:X$53)</f>
        <v>0</v>
      </c>
      <c r="Y17" s="92">
        <f>SUMIF('C Report Grouper'!$B$10:$B$49,'WW Spending Actual'!$B17,'C Report Grouper'!Z$10:Z$49)+SUMIF('Total Adjustments'!$B$14:$B$53,'WW Spending Actual'!$B17,'Total Adjustments'!Y$14:Y$53)</f>
        <v>0</v>
      </c>
      <c r="Z17" s="92">
        <f>SUMIF('C Report Grouper'!$B$10:$B$49,'WW Spending Actual'!$B17,'C Report Grouper'!AA$10:AA$49)+SUMIF('Total Adjustments'!$B$14:$B$53,'WW Spending Actual'!$B17,'Total Adjustments'!Z$14:Z$53)</f>
        <v>0</v>
      </c>
      <c r="AA17" s="92">
        <f>SUMIF('C Report Grouper'!$B$10:$B$49,'WW Spending Actual'!$B17,'C Report Grouper'!AB$10:AB$49)+SUMIF('Total Adjustments'!$B$14:$B$53,'WW Spending Actual'!$B17,'Total Adjustments'!AA$14:AA$53)</f>
        <v>0</v>
      </c>
      <c r="AB17" s="92">
        <f>SUMIF('C Report Grouper'!$B$10:$B$49,'WW Spending Actual'!$B17,'C Report Grouper'!AC$10:AC$49)+SUMIF('Total Adjustments'!$B$14:$B$53,'WW Spending Actual'!$B17,'Total Adjustments'!AB$14:AB$53)</f>
        <v>0</v>
      </c>
      <c r="AC17" s="92">
        <f>SUMIF('C Report Grouper'!$B$10:$B$49,'WW Spending Actual'!$B17,'C Report Grouper'!AD$10:AD$49)+SUMIF('Total Adjustments'!$B$14:$B$53,'WW Spending Actual'!$B17,'Total Adjustments'!AC$14:AC$53)</f>
        <v>0</v>
      </c>
      <c r="AD17" s="92">
        <f>SUMIF('C Report Grouper'!$B$10:$B$49,'WW Spending Actual'!$B17,'C Report Grouper'!AE$10:AE$49)+SUMIF('Total Adjustments'!$B$14:$B$53,'WW Spending Actual'!$B17,'Total Adjustments'!AD$14:AD$53)</f>
        <v>0</v>
      </c>
      <c r="AE17" s="92">
        <f>SUMIF('C Report Grouper'!$B$10:$B$49,'WW Spending Actual'!$B17,'C Report Grouper'!AF$10:AF$49)+SUMIF('Total Adjustments'!$B$14:$B$53,'WW Spending Actual'!$B17,'Total Adjustments'!AE$14:AE$53)</f>
        <v>0</v>
      </c>
      <c r="AF17" s="92">
        <f>SUMIF('C Report Grouper'!$B$10:$B$49,'WW Spending Actual'!$B17,'C Report Grouper'!AG$10:AG$49)+SUMIF('Total Adjustments'!$B$14:$B$53,'WW Spending Actual'!$B17,'Total Adjustments'!AF$14:AF$53)</f>
        <v>0</v>
      </c>
      <c r="AG17" s="93">
        <f>SUMIF('C Report Grouper'!$B$10:$B$49,'WW Spending Actual'!$B17,'C Report Grouper'!AH$10:AH$49)+SUMIF('Total Adjustments'!$B$14:$B$53,'WW Spending Actual'!$B17,'Total Adjustments'!AG$14:AG$53)</f>
        <v>0</v>
      </c>
    </row>
    <row r="18" spans="2:33" hidden="1" x14ac:dyDescent="0.2">
      <c r="B18" s="32" t="str">
        <f>IFERROR(VLOOKUP(C18,'MEG Def'!$A$24:$B$29,2),"")</f>
        <v/>
      </c>
      <c r="C18" s="49"/>
      <c r="D18" s="91">
        <f>SUMIF('C Report Grouper'!$B$10:$B$49,'WW Spending Actual'!$B18,'C Report Grouper'!E$10:E$49)+SUMIF('Total Adjustments'!$B$14:$B$53,'WW Spending Actual'!$B18,'Total Adjustments'!D$14:D$53)</f>
        <v>0</v>
      </c>
      <c r="E18" s="422">
        <f>SUMIF('C Report Grouper'!$B$10:$B$49,'WW Spending Actual'!$B18,'C Report Grouper'!F$10:F$49)+SUMIF('Total Adjustments'!$B$14:$B$53,'WW Spending Actual'!$B18,'Total Adjustments'!E$14:E$53)</f>
        <v>0</v>
      </c>
      <c r="F18" s="422">
        <f>SUMIF('C Report Grouper'!$B$10:$B$49,'WW Spending Actual'!$B18,'C Report Grouper'!G$10:G$49)+SUMIF('Total Adjustments'!$B$14:$B$53,'WW Spending Actual'!$B18,'Total Adjustments'!F$14:F$53)</f>
        <v>0</v>
      </c>
      <c r="G18" s="422">
        <f>SUMIF('C Report Grouper'!$B$10:$B$49,'WW Spending Actual'!$B18,'C Report Grouper'!H$10:H$49)+SUMIF('Total Adjustments'!$B$14:$B$53,'WW Spending Actual'!$B18,'Total Adjustments'!G$14:G$53)</f>
        <v>0</v>
      </c>
      <c r="H18" s="422">
        <f>SUMIF('C Report Grouper'!$B$10:$B$49,'WW Spending Actual'!$B18,'C Report Grouper'!I$10:I$49)+SUMIF('Total Adjustments'!$B$14:$B$53,'WW Spending Actual'!$B18,'Total Adjustments'!H$14:H$53)</f>
        <v>0</v>
      </c>
      <c r="I18" s="422">
        <f>SUMIF('C Report Grouper'!$B$10:$B$49,'WW Spending Actual'!$B18,'C Report Grouper'!J$10:J$49)+SUMIF('Total Adjustments'!$B$14:$B$53,'WW Spending Actual'!$B18,'Total Adjustments'!I$14:I$53)</f>
        <v>0</v>
      </c>
      <c r="J18" s="422">
        <f>SUMIF('C Report Grouper'!$B$10:$B$49,'WW Spending Actual'!$B18,'C Report Grouper'!K$10:K$49)+SUMIF('Total Adjustments'!$B$14:$B$53,'WW Spending Actual'!$B18,'Total Adjustments'!J$14:J$53)</f>
        <v>0</v>
      </c>
      <c r="K18" s="422">
        <f>SUMIF('C Report Grouper'!$B$10:$B$49,'WW Spending Actual'!$B18,'C Report Grouper'!L$10:L$49)+SUMIF('Total Adjustments'!$B$14:$B$53,'WW Spending Actual'!$B18,'Total Adjustments'!K$14:K$53)</f>
        <v>0</v>
      </c>
      <c r="L18" s="422">
        <f>SUMIF('C Report Grouper'!$B$10:$B$49,'WW Spending Actual'!$B18,'C Report Grouper'!M$10:M$49)+SUMIF('Total Adjustments'!$B$14:$B$53,'WW Spending Actual'!$B18,'Total Adjustments'!L$14:L$53)</f>
        <v>0</v>
      </c>
      <c r="M18" s="422">
        <f>SUMIF('C Report Grouper'!$B$10:$B$49,'WW Spending Actual'!$B18,'C Report Grouper'!N$10:N$49)+SUMIF('Total Adjustments'!$B$14:$B$53,'WW Spending Actual'!$B18,'Total Adjustments'!M$14:M$53)</f>
        <v>0</v>
      </c>
      <c r="N18" s="422">
        <f>SUMIF('C Report Grouper'!$B$10:$B$49,'WW Spending Actual'!$B18,'C Report Grouper'!O$10:O$49)+SUMIF('Total Adjustments'!$B$14:$B$53,'WW Spending Actual'!$B18,'Total Adjustments'!N$14:N$53)</f>
        <v>0</v>
      </c>
      <c r="O18" s="422">
        <f>SUMIF('C Report Grouper'!$B$10:$B$49,'WW Spending Actual'!$B18,'C Report Grouper'!P$10:P$49)+SUMIF('Total Adjustments'!$B$14:$B$53,'WW Spending Actual'!$B18,'Total Adjustments'!O$14:O$53)</f>
        <v>0</v>
      </c>
      <c r="P18" s="422">
        <f>SUMIF('C Report Grouper'!$B$10:$B$49,'WW Spending Actual'!$B18,'C Report Grouper'!Q$10:Q$49)+SUMIF('Total Adjustments'!$B$14:$B$53,'WW Spending Actual'!$B18,'Total Adjustments'!P$14:P$53)</f>
        <v>0</v>
      </c>
      <c r="Q18" s="422">
        <f>SUMIF('C Report Grouper'!$B$10:$B$49,'WW Spending Actual'!$B18,'C Report Grouper'!R$10:R$49)+SUMIF('Total Adjustments'!$B$14:$B$53,'WW Spending Actual'!$B18,'Total Adjustments'!Q$14:Q$53)</f>
        <v>0</v>
      </c>
      <c r="R18" s="422">
        <f>SUMIF('C Report Grouper'!$B$10:$B$49,'WW Spending Actual'!$B18,'C Report Grouper'!S$10:S$49)+SUMIF('Total Adjustments'!$B$14:$B$53,'WW Spending Actual'!$B18,'Total Adjustments'!R$14:R$53)</f>
        <v>0</v>
      </c>
      <c r="S18" s="91">
        <f>SUMIF('C Report Grouper'!$B$10:$B$49,'WW Spending Actual'!$B18,'C Report Grouper'!T$10:T$49)+SUMIF('Total Adjustments'!$B$14:$B$53,'WW Spending Actual'!$B18,'Total Adjustments'!S$14:S$53)</f>
        <v>0</v>
      </c>
      <c r="T18" s="422">
        <f>SUMIF('C Report Grouper'!$B$10:$B$49,'WW Spending Actual'!$B18,'C Report Grouper'!U$10:U$49)+SUMIF('Total Adjustments'!$B$14:$B$53,'WW Spending Actual'!$B18,'Total Adjustments'!T$14:T$53)</f>
        <v>0</v>
      </c>
      <c r="U18" s="422">
        <f>SUMIF('C Report Grouper'!$B$10:$B$49,'WW Spending Actual'!$B18,'C Report Grouper'!V$10:V$49)+SUMIF('Total Adjustments'!$B$14:$B$53,'WW Spending Actual'!$B18,'Total Adjustments'!U$14:U$53)</f>
        <v>0</v>
      </c>
      <c r="V18" s="422">
        <f>SUMIF('C Report Grouper'!$B$10:$B$49,'WW Spending Actual'!$B18,'C Report Grouper'!W$10:W$49)+SUMIF('Total Adjustments'!$B$14:$B$53,'WW Spending Actual'!$B18,'Total Adjustments'!V$14:V$53)</f>
        <v>0</v>
      </c>
      <c r="W18" s="93">
        <f>SUMIF('C Report Grouper'!$B$10:$B$49,'WW Spending Actual'!$B18,'C Report Grouper'!X$10:X$49)+SUMIF('Total Adjustments'!$B$14:$B$53,'WW Spending Actual'!$B18,'Total Adjustments'!W$14:W$53)</f>
        <v>0</v>
      </c>
      <c r="X18" s="92">
        <f>SUMIF('C Report Grouper'!$B$10:$B$49,'WW Spending Actual'!$B18,'C Report Grouper'!Y$10:Y$49)+SUMIF('Total Adjustments'!$B$14:$B$53,'WW Spending Actual'!$B18,'Total Adjustments'!X$14:X$53)</f>
        <v>0</v>
      </c>
      <c r="Y18" s="92">
        <f>SUMIF('C Report Grouper'!$B$10:$B$49,'WW Spending Actual'!$B18,'C Report Grouper'!Z$10:Z$49)+SUMIF('Total Adjustments'!$B$14:$B$53,'WW Spending Actual'!$B18,'Total Adjustments'!Y$14:Y$53)</f>
        <v>0</v>
      </c>
      <c r="Z18" s="92">
        <f>SUMIF('C Report Grouper'!$B$10:$B$49,'WW Spending Actual'!$B18,'C Report Grouper'!AA$10:AA$49)+SUMIF('Total Adjustments'!$B$14:$B$53,'WW Spending Actual'!$B18,'Total Adjustments'!Z$14:Z$53)</f>
        <v>0</v>
      </c>
      <c r="AA18" s="92">
        <f>SUMIF('C Report Grouper'!$B$10:$B$49,'WW Spending Actual'!$B18,'C Report Grouper'!AB$10:AB$49)+SUMIF('Total Adjustments'!$B$14:$B$53,'WW Spending Actual'!$B18,'Total Adjustments'!AA$14:AA$53)</f>
        <v>0</v>
      </c>
      <c r="AB18" s="92">
        <f>SUMIF('C Report Grouper'!$B$10:$B$49,'WW Spending Actual'!$B18,'C Report Grouper'!AC$10:AC$49)+SUMIF('Total Adjustments'!$B$14:$B$53,'WW Spending Actual'!$B18,'Total Adjustments'!AB$14:AB$53)</f>
        <v>0</v>
      </c>
      <c r="AC18" s="92">
        <f>SUMIF('C Report Grouper'!$B$10:$B$49,'WW Spending Actual'!$B18,'C Report Grouper'!AD$10:AD$49)+SUMIF('Total Adjustments'!$B$14:$B$53,'WW Spending Actual'!$B18,'Total Adjustments'!AC$14:AC$53)</f>
        <v>0</v>
      </c>
      <c r="AD18" s="92">
        <f>SUMIF('C Report Grouper'!$B$10:$B$49,'WW Spending Actual'!$B18,'C Report Grouper'!AE$10:AE$49)+SUMIF('Total Adjustments'!$B$14:$B$53,'WW Spending Actual'!$B18,'Total Adjustments'!AD$14:AD$53)</f>
        <v>0</v>
      </c>
      <c r="AE18" s="92">
        <f>SUMIF('C Report Grouper'!$B$10:$B$49,'WW Spending Actual'!$B18,'C Report Grouper'!AF$10:AF$49)+SUMIF('Total Adjustments'!$B$14:$B$53,'WW Spending Actual'!$B18,'Total Adjustments'!AE$14:AE$53)</f>
        <v>0</v>
      </c>
      <c r="AF18" s="92">
        <f>SUMIF('C Report Grouper'!$B$10:$B$49,'WW Spending Actual'!$B18,'C Report Grouper'!AG$10:AG$49)+SUMIF('Total Adjustments'!$B$14:$B$53,'WW Spending Actual'!$B18,'Total Adjustments'!AF$14:AF$53)</f>
        <v>0</v>
      </c>
      <c r="AG18" s="93">
        <f>SUMIF('C Report Grouper'!$B$10:$B$49,'WW Spending Actual'!$B18,'C Report Grouper'!AH$10:AH$49)+SUMIF('Total Adjustments'!$B$14:$B$53,'WW Spending Actual'!$B18,'Total Adjustments'!AG$14:AG$53)</f>
        <v>0</v>
      </c>
    </row>
    <row r="19" spans="2:33" hidden="1" x14ac:dyDescent="0.2">
      <c r="B19" s="32" t="str">
        <f>IFERROR(VLOOKUP(C19,'MEG Def'!$A$24:$B$29,2),"")</f>
        <v/>
      </c>
      <c r="C19" s="49"/>
      <c r="D19" s="91">
        <f>SUMIF('C Report Grouper'!$B$10:$B$49,'WW Spending Actual'!$B19,'C Report Grouper'!E$10:E$49)+SUMIF('Total Adjustments'!$B$14:$B$53,'WW Spending Actual'!$B19,'Total Adjustments'!D$14:D$53)</f>
        <v>0</v>
      </c>
      <c r="E19" s="422">
        <f>SUMIF('C Report Grouper'!$B$10:$B$49,'WW Spending Actual'!$B19,'C Report Grouper'!F$10:F$49)+SUMIF('Total Adjustments'!$B$14:$B$53,'WW Spending Actual'!$B19,'Total Adjustments'!E$14:E$53)</f>
        <v>0</v>
      </c>
      <c r="F19" s="422">
        <f>SUMIF('C Report Grouper'!$B$10:$B$49,'WW Spending Actual'!$B19,'C Report Grouper'!G$10:G$49)+SUMIF('Total Adjustments'!$B$14:$B$53,'WW Spending Actual'!$B19,'Total Adjustments'!F$14:F$53)</f>
        <v>0</v>
      </c>
      <c r="G19" s="422">
        <f>SUMIF('C Report Grouper'!$B$10:$B$49,'WW Spending Actual'!$B19,'C Report Grouper'!H$10:H$49)+SUMIF('Total Adjustments'!$B$14:$B$53,'WW Spending Actual'!$B19,'Total Adjustments'!G$14:G$53)</f>
        <v>0</v>
      </c>
      <c r="H19" s="422">
        <f>SUMIF('C Report Grouper'!$B$10:$B$49,'WW Spending Actual'!$B19,'C Report Grouper'!I$10:I$49)+SUMIF('Total Adjustments'!$B$14:$B$53,'WW Spending Actual'!$B19,'Total Adjustments'!H$14:H$53)</f>
        <v>0</v>
      </c>
      <c r="I19" s="422">
        <f>SUMIF('C Report Grouper'!$B$10:$B$49,'WW Spending Actual'!$B19,'C Report Grouper'!J$10:J$49)+SUMIF('Total Adjustments'!$B$14:$B$53,'WW Spending Actual'!$B19,'Total Adjustments'!I$14:I$53)</f>
        <v>0</v>
      </c>
      <c r="J19" s="422">
        <f>SUMIF('C Report Grouper'!$B$10:$B$49,'WW Spending Actual'!$B19,'C Report Grouper'!K$10:K$49)+SUMIF('Total Adjustments'!$B$14:$B$53,'WW Spending Actual'!$B19,'Total Adjustments'!J$14:J$53)</f>
        <v>0</v>
      </c>
      <c r="K19" s="422">
        <f>SUMIF('C Report Grouper'!$B$10:$B$49,'WW Spending Actual'!$B19,'C Report Grouper'!L$10:L$49)+SUMIF('Total Adjustments'!$B$14:$B$53,'WW Spending Actual'!$B19,'Total Adjustments'!K$14:K$53)</f>
        <v>0</v>
      </c>
      <c r="L19" s="422">
        <f>SUMIF('C Report Grouper'!$B$10:$B$49,'WW Spending Actual'!$B19,'C Report Grouper'!M$10:M$49)+SUMIF('Total Adjustments'!$B$14:$B$53,'WW Spending Actual'!$B19,'Total Adjustments'!L$14:L$53)</f>
        <v>0</v>
      </c>
      <c r="M19" s="422">
        <f>SUMIF('C Report Grouper'!$B$10:$B$49,'WW Spending Actual'!$B19,'C Report Grouper'!N$10:N$49)+SUMIF('Total Adjustments'!$B$14:$B$53,'WW Spending Actual'!$B19,'Total Adjustments'!M$14:M$53)</f>
        <v>0</v>
      </c>
      <c r="N19" s="422">
        <f>SUMIF('C Report Grouper'!$B$10:$B$49,'WW Spending Actual'!$B19,'C Report Grouper'!O$10:O$49)+SUMIF('Total Adjustments'!$B$14:$B$53,'WW Spending Actual'!$B19,'Total Adjustments'!N$14:N$53)</f>
        <v>0</v>
      </c>
      <c r="O19" s="422">
        <f>SUMIF('C Report Grouper'!$B$10:$B$49,'WW Spending Actual'!$B19,'C Report Grouper'!P$10:P$49)+SUMIF('Total Adjustments'!$B$14:$B$53,'WW Spending Actual'!$B19,'Total Adjustments'!O$14:O$53)</f>
        <v>0</v>
      </c>
      <c r="P19" s="422">
        <f>SUMIF('C Report Grouper'!$B$10:$B$49,'WW Spending Actual'!$B19,'C Report Grouper'!Q$10:Q$49)+SUMIF('Total Adjustments'!$B$14:$B$53,'WW Spending Actual'!$B19,'Total Adjustments'!P$14:P$53)</f>
        <v>0</v>
      </c>
      <c r="Q19" s="422">
        <f>SUMIF('C Report Grouper'!$B$10:$B$49,'WW Spending Actual'!$B19,'C Report Grouper'!R$10:R$49)+SUMIF('Total Adjustments'!$B$14:$B$53,'WW Spending Actual'!$B19,'Total Adjustments'!Q$14:Q$53)</f>
        <v>0</v>
      </c>
      <c r="R19" s="422">
        <f>SUMIF('C Report Grouper'!$B$10:$B$49,'WW Spending Actual'!$B19,'C Report Grouper'!S$10:S$49)+SUMIF('Total Adjustments'!$B$14:$B$53,'WW Spending Actual'!$B19,'Total Adjustments'!R$14:R$53)</f>
        <v>0</v>
      </c>
      <c r="S19" s="91">
        <f>SUMIF('C Report Grouper'!$B$10:$B$49,'WW Spending Actual'!$B19,'C Report Grouper'!T$10:T$49)+SUMIF('Total Adjustments'!$B$14:$B$53,'WW Spending Actual'!$B19,'Total Adjustments'!S$14:S$53)</f>
        <v>0</v>
      </c>
      <c r="T19" s="422">
        <f>SUMIF('C Report Grouper'!$B$10:$B$49,'WW Spending Actual'!$B19,'C Report Grouper'!U$10:U$49)+SUMIF('Total Adjustments'!$B$14:$B$53,'WW Spending Actual'!$B19,'Total Adjustments'!T$14:T$53)</f>
        <v>0</v>
      </c>
      <c r="U19" s="422">
        <f>SUMIF('C Report Grouper'!$B$10:$B$49,'WW Spending Actual'!$B19,'C Report Grouper'!V$10:V$49)+SUMIF('Total Adjustments'!$B$14:$B$53,'WW Spending Actual'!$B19,'Total Adjustments'!U$14:U$53)</f>
        <v>0</v>
      </c>
      <c r="V19" s="422">
        <f>SUMIF('C Report Grouper'!$B$10:$B$49,'WW Spending Actual'!$B19,'C Report Grouper'!W$10:W$49)+SUMIF('Total Adjustments'!$B$14:$B$53,'WW Spending Actual'!$B19,'Total Adjustments'!V$14:V$53)</f>
        <v>0</v>
      </c>
      <c r="W19" s="93">
        <f>SUMIF('C Report Grouper'!$B$10:$B$49,'WW Spending Actual'!$B19,'C Report Grouper'!X$10:X$49)+SUMIF('Total Adjustments'!$B$14:$B$53,'WW Spending Actual'!$B19,'Total Adjustments'!W$14:W$53)</f>
        <v>0</v>
      </c>
      <c r="X19" s="92">
        <f>SUMIF('C Report Grouper'!$B$10:$B$49,'WW Spending Actual'!$B19,'C Report Grouper'!Y$10:Y$49)+SUMIF('Total Adjustments'!$B$14:$B$53,'WW Spending Actual'!$B19,'Total Adjustments'!X$14:X$53)</f>
        <v>0</v>
      </c>
      <c r="Y19" s="92">
        <f>SUMIF('C Report Grouper'!$B$10:$B$49,'WW Spending Actual'!$B19,'C Report Grouper'!Z$10:Z$49)+SUMIF('Total Adjustments'!$B$14:$B$53,'WW Spending Actual'!$B19,'Total Adjustments'!Y$14:Y$53)</f>
        <v>0</v>
      </c>
      <c r="Z19" s="92">
        <f>SUMIF('C Report Grouper'!$B$10:$B$49,'WW Spending Actual'!$B19,'C Report Grouper'!AA$10:AA$49)+SUMIF('Total Adjustments'!$B$14:$B$53,'WW Spending Actual'!$B19,'Total Adjustments'!Z$14:Z$53)</f>
        <v>0</v>
      </c>
      <c r="AA19" s="92">
        <f>SUMIF('C Report Grouper'!$B$10:$B$49,'WW Spending Actual'!$B19,'C Report Grouper'!AB$10:AB$49)+SUMIF('Total Adjustments'!$B$14:$B$53,'WW Spending Actual'!$B19,'Total Adjustments'!AA$14:AA$53)</f>
        <v>0</v>
      </c>
      <c r="AB19" s="92">
        <f>SUMIF('C Report Grouper'!$B$10:$B$49,'WW Spending Actual'!$B19,'C Report Grouper'!AC$10:AC$49)+SUMIF('Total Adjustments'!$B$14:$B$53,'WW Spending Actual'!$B19,'Total Adjustments'!AB$14:AB$53)</f>
        <v>0</v>
      </c>
      <c r="AC19" s="92">
        <f>SUMIF('C Report Grouper'!$B$10:$B$49,'WW Spending Actual'!$B19,'C Report Grouper'!AD$10:AD$49)+SUMIF('Total Adjustments'!$B$14:$B$53,'WW Spending Actual'!$B19,'Total Adjustments'!AC$14:AC$53)</f>
        <v>0</v>
      </c>
      <c r="AD19" s="92">
        <f>SUMIF('C Report Grouper'!$B$10:$B$49,'WW Spending Actual'!$B19,'C Report Grouper'!AE$10:AE$49)+SUMIF('Total Adjustments'!$B$14:$B$53,'WW Spending Actual'!$B19,'Total Adjustments'!AD$14:AD$53)</f>
        <v>0</v>
      </c>
      <c r="AE19" s="92">
        <f>SUMIF('C Report Grouper'!$B$10:$B$49,'WW Spending Actual'!$B19,'C Report Grouper'!AF$10:AF$49)+SUMIF('Total Adjustments'!$B$14:$B$53,'WW Spending Actual'!$B19,'Total Adjustments'!AE$14:AE$53)</f>
        <v>0</v>
      </c>
      <c r="AF19" s="92">
        <f>SUMIF('C Report Grouper'!$B$10:$B$49,'WW Spending Actual'!$B19,'C Report Grouper'!AG$10:AG$49)+SUMIF('Total Adjustments'!$B$14:$B$53,'WW Spending Actual'!$B19,'Total Adjustments'!AF$14:AF$53)</f>
        <v>0</v>
      </c>
      <c r="AG19" s="93">
        <f>SUMIF('C Report Grouper'!$B$10:$B$49,'WW Spending Actual'!$B19,'C Report Grouper'!AH$10:AH$49)+SUMIF('Total Adjustments'!$B$14:$B$53,'WW Spending Actual'!$B19,'Total Adjustments'!AG$14:AG$53)</f>
        <v>0</v>
      </c>
    </row>
    <row r="20" spans="2:33" hidden="1" x14ac:dyDescent="0.2">
      <c r="B20" s="32" t="str">
        <f>IFERROR(VLOOKUP(C20,'MEG Def'!$A$24:$B$29,2),"")</f>
        <v/>
      </c>
      <c r="C20" s="49"/>
      <c r="D20" s="91">
        <f>SUMIF('C Report Grouper'!$B$10:$B$49,'WW Spending Actual'!$B20,'C Report Grouper'!E$10:E$49)+SUMIF('Total Adjustments'!$B$14:$B$53,'WW Spending Actual'!$B20,'Total Adjustments'!D$14:D$53)</f>
        <v>0</v>
      </c>
      <c r="E20" s="422">
        <f>SUMIF('C Report Grouper'!$B$10:$B$49,'WW Spending Actual'!$B20,'C Report Grouper'!F$10:F$49)+SUMIF('Total Adjustments'!$B$14:$B$53,'WW Spending Actual'!$B20,'Total Adjustments'!E$14:E$53)</f>
        <v>0</v>
      </c>
      <c r="F20" s="422">
        <f>SUMIF('C Report Grouper'!$B$10:$B$49,'WW Spending Actual'!$B20,'C Report Grouper'!G$10:G$49)+SUMIF('Total Adjustments'!$B$14:$B$53,'WW Spending Actual'!$B20,'Total Adjustments'!F$14:F$53)</f>
        <v>0</v>
      </c>
      <c r="G20" s="422">
        <f>SUMIF('C Report Grouper'!$B$10:$B$49,'WW Spending Actual'!$B20,'C Report Grouper'!H$10:H$49)+SUMIF('Total Adjustments'!$B$14:$B$53,'WW Spending Actual'!$B20,'Total Adjustments'!G$14:G$53)</f>
        <v>0</v>
      </c>
      <c r="H20" s="422">
        <f>SUMIF('C Report Grouper'!$B$10:$B$49,'WW Spending Actual'!$B20,'C Report Grouper'!I$10:I$49)+SUMIF('Total Adjustments'!$B$14:$B$53,'WW Spending Actual'!$B20,'Total Adjustments'!H$14:H$53)</f>
        <v>0</v>
      </c>
      <c r="I20" s="422">
        <f>SUMIF('C Report Grouper'!$B$10:$B$49,'WW Spending Actual'!$B20,'C Report Grouper'!J$10:J$49)+SUMIF('Total Adjustments'!$B$14:$B$53,'WW Spending Actual'!$B20,'Total Adjustments'!I$14:I$53)</f>
        <v>0</v>
      </c>
      <c r="J20" s="422">
        <f>SUMIF('C Report Grouper'!$B$10:$B$49,'WW Spending Actual'!$B20,'C Report Grouper'!K$10:K$49)+SUMIF('Total Adjustments'!$B$14:$B$53,'WW Spending Actual'!$B20,'Total Adjustments'!J$14:J$53)</f>
        <v>0</v>
      </c>
      <c r="K20" s="422">
        <f>SUMIF('C Report Grouper'!$B$10:$B$49,'WW Spending Actual'!$B20,'C Report Grouper'!L$10:L$49)+SUMIF('Total Adjustments'!$B$14:$B$53,'WW Spending Actual'!$B20,'Total Adjustments'!K$14:K$53)</f>
        <v>0</v>
      </c>
      <c r="L20" s="422">
        <f>SUMIF('C Report Grouper'!$B$10:$B$49,'WW Spending Actual'!$B20,'C Report Grouper'!M$10:M$49)+SUMIF('Total Adjustments'!$B$14:$B$53,'WW Spending Actual'!$B20,'Total Adjustments'!L$14:L$53)</f>
        <v>0</v>
      </c>
      <c r="M20" s="422">
        <f>SUMIF('C Report Grouper'!$B$10:$B$49,'WW Spending Actual'!$B20,'C Report Grouper'!N$10:N$49)+SUMIF('Total Adjustments'!$B$14:$B$53,'WW Spending Actual'!$B20,'Total Adjustments'!M$14:M$53)</f>
        <v>0</v>
      </c>
      <c r="N20" s="422">
        <f>SUMIF('C Report Grouper'!$B$10:$B$49,'WW Spending Actual'!$B20,'C Report Grouper'!O$10:O$49)+SUMIF('Total Adjustments'!$B$14:$B$53,'WW Spending Actual'!$B20,'Total Adjustments'!N$14:N$53)</f>
        <v>0</v>
      </c>
      <c r="O20" s="422">
        <f>SUMIF('C Report Grouper'!$B$10:$B$49,'WW Spending Actual'!$B20,'C Report Grouper'!P$10:P$49)+SUMIF('Total Adjustments'!$B$14:$B$53,'WW Spending Actual'!$B20,'Total Adjustments'!O$14:O$53)</f>
        <v>0</v>
      </c>
      <c r="P20" s="422">
        <f>SUMIF('C Report Grouper'!$B$10:$B$49,'WW Spending Actual'!$B20,'C Report Grouper'!Q$10:Q$49)+SUMIF('Total Adjustments'!$B$14:$B$53,'WW Spending Actual'!$B20,'Total Adjustments'!P$14:P$53)</f>
        <v>0</v>
      </c>
      <c r="Q20" s="422">
        <f>SUMIF('C Report Grouper'!$B$10:$B$49,'WW Spending Actual'!$B20,'C Report Grouper'!R$10:R$49)+SUMIF('Total Adjustments'!$B$14:$B$53,'WW Spending Actual'!$B20,'Total Adjustments'!Q$14:Q$53)</f>
        <v>0</v>
      </c>
      <c r="R20" s="422">
        <f>SUMIF('C Report Grouper'!$B$10:$B$49,'WW Spending Actual'!$B20,'C Report Grouper'!S$10:S$49)+SUMIF('Total Adjustments'!$B$14:$B$53,'WW Spending Actual'!$B20,'Total Adjustments'!R$14:R$53)</f>
        <v>0</v>
      </c>
      <c r="S20" s="91">
        <f>SUMIF('C Report Grouper'!$B$10:$B$49,'WW Spending Actual'!$B20,'C Report Grouper'!T$10:T$49)+SUMIF('Total Adjustments'!$B$14:$B$53,'WW Spending Actual'!$B20,'Total Adjustments'!S$14:S$53)</f>
        <v>0</v>
      </c>
      <c r="T20" s="422">
        <f>SUMIF('C Report Grouper'!$B$10:$B$49,'WW Spending Actual'!$B20,'C Report Grouper'!U$10:U$49)+SUMIF('Total Adjustments'!$B$14:$B$53,'WW Spending Actual'!$B20,'Total Adjustments'!T$14:T$53)</f>
        <v>0</v>
      </c>
      <c r="U20" s="422">
        <f>SUMIF('C Report Grouper'!$B$10:$B$49,'WW Spending Actual'!$B20,'C Report Grouper'!V$10:V$49)+SUMIF('Total Adjustments'!$B$14:$B$53,'WW Spending Actual'!$B20,'Total Adjustments'!U$14:U$53)</f>
        <v>0</v>
      </c>
      <c r="V20" s="422">
        <f>SUMIF('C Report Grouper'!$B$10:$B$49,'WW Spending Actual'!$B20,'C Report Grouper'!W$10:W$49)+SUMIF('Total Adjustments'!$B$14:$B$53,'WW Spending Actual'!$B20,'Total Adjustments'!V$14:V$53)</f>
        <v>0</v>
      </c>
      <c r="W20" s="93">
        <f>SUMIF('C Report Grouper'!$B$10:$B$49,'WW Spending Actual'!$B20,'C Report Grouper'!X$10:X$49)+SUMIF('Total Adjustments'!$B$14:$B$53,'WW Spending Actual'!$B20,'Total Adjustments'!W$14:W$53)</f>
        <v>0</v>
      </c>
      <c r="X20" s="92">
        <f>SUMIF('C Report Grouper'!$B$10:$B$49,'WW Spending Actual'!$B20,'C Report Grouper'!Y$10:Y$49)+SUMIF('Total Adjustments'!$B$14:$B$53,'WW Spending Actual'!$B20,'Total Adjustments'!X$14:X$53)</f>
        <v>0</v>
      </c>
      <c r="Y20" s="92">
        <f>SUMIF('C Report Grouper'!$B$10:$B$49,'WW Spending Actual'!$B20,'C Report Grouper'!Z$10:Z$49)+SUMIF('Total Adjustments'!$B$14:$B$53,'WW Spending Actual'!$B20,'Total Adjustments'!Y$14:Y$53)</f>
        <v>0</v>
      </c>
      <c r="Z20" s="92">
        <f>SUMIF('C Report Grouper'!$B$10:$B$49,'WW Spending Actual'!$B20,'C Report Grouper'!AA$10:AA$49)+SUMIF('Total Adjustments'!$B$14:$B$53,'WW Spending Actual'!$B20,'Total Adjustments'!Z$14:Z$53)</f>
        <v>0</v>
      </c>
      <c r="AA20" s="92">
        <f>SUMIF('C Report Grouper'!$B$10:$B$49,'WW Spending Actual'!$B20,'C Report Grouper'!AB$10:AB$49)+SUMIF('Total Adjustments'!$B$14:$B$53,'WW Spending Actual'!$B20,'Total Adjustments'!AA$14:AA$53)</f>
        <v>0</v>
      </c>
      <c r="AB20" s="92">
        <f>SUMIF('C Report Grouper'!$B$10:$B$49,'WW Spending Actual'!$B20,'C Report Grouper'!AC$10:AC$49)+SUMIF('Total Adjustments'!$B$14:$B$53,'WW Spending Actual'!$B20,'Total Adjustments'!AB$14:AB$53)</f>
        <v>0</v>
      </c>
      <c r="AC20" s="92">
        <f>SUMIF('C Report Grouper'!$B$10:$B$49,'WW Spending Actual'!$B20,'C Report Grouper'!AD$10:AD$49)+SUMIF('Total Adjustments'!$B$14:$B$53,'WW Spending Actual'!$B20,'Total Adjustments'!AC$14:AC$53)</f>
        <v>0</v>
      </c>
      <c r="AD20" s="92">
        <f>SUMIF('C Report Grouper'!$B$10:$B$49,'WW Spending Actual'!$B20,'C Report Grouper'!AE$10:AE$49)+SUMIF('Total Adjustments'!$B$14:$B$53,'WW Spending Actual'!$B20,'Total Adjustments'!AD$14:AD$53)</f>
        <v>0</v>
      </c>
      <c r="AE20" s="92">
        <f>SUMIF('C Report Grouper'!$B$10:$B$49,'WW Spending Actual'!$B20,'C Report Grouper'!AF$10:AF$49)+SUMIF('Total Adjustments'!$B$14:$B$53,'WW Spending Actual'!$B20,'Total Adjustments'!AE$14:AE$53)</f>
        <v>0</v>
      </c>
      <c r="AF20" s="92">
        <f>SUMIF('C Report Grouper'!$B$10:$B$49,'WW Spending Actual'!$B20,'C Report Grouper'!AG$10:AG$49)+SUMIF('Total Adjustments'!$B$14:$B$53,'WW Spending Actual'!$B20,'Total Adjustments'!AF$14:AF$53)</f>
        <v>0</v>
      </c>
      <c r="AG20" s="93">
        <f>SUMIF('C Report Grouper'!$B$10:$B$49,'WW Spending Actual'!$B20,'C Report Grouper'!AH$10:AH$49)+SUMIF('Total Adjustments'!$B$14:$B$53,'WW Spending Actual'!$B20,'Total Adjustments'!AG$14:AG$53)</f>
        <v>0</v>
      </c>
    </row>
    <row r="21" spans="2:33" hidden="1" x14ac:dyDescent="0.2">
      <c r="B21" s="32" t="str">
        <f>IFERROR(VLOOKUP(C21,'MEG Def'!$A$24:$B$29,2),"")</f>
        <v/>
      </c>
      <c r="C21" s="49"/>
      <c r="D21" s="91">
        <f>SUMIF('C Report Grouper'!$B$10:$B$49,'WW Spending Actual'!$B21,'C Report Grouper'!E$10:E$49)+SUMIF('Total Adjustments'!$B$14:$B$53,'WW Spending Actual'!$B21,'Total Adjustments'!D$14:D$53)</f>
        <v>0</v>
      </c>
      <c r="E21" s="422">
        <f>SUMIF('C Report Grouper'!$B$10:$B$49,'WW Spending Actual'!$B21,'C Report Grouper'!F$10:F$49)+SUMIF('Total Adjustments'!$B$14:$B$53,'WW Spending Actual'!$B21,'Total Adjustments'!E$14:E$53)</f>
        <v>0</v>
      </c>
      <c r="F21" s="422">
        <f>SUMIF('C Report Grouper'!$B$10:$B$49,'WW Spending Actual'!$B21,'C Report Grouper'!G$10:G$49)+SUMIF('Total Adjustments'!$B$14:$B$53,'WW Spending Actual'!$B21,'Total Adjustments'!F$14:F$53)</f>
        <v>0</v>
      </c>
      <c r="G21" s="422">
        <f>SUMIF('C Report Grouper'!$B$10:$B$49,'WW Spending Actual'!$B21,'C Report Grouper'!H$10:H$49)+SUMIF('Total Adjustments'!$B$14:$B$53,'WW Spending Actual'!$B21,'Total Adjustments'!G$14:G$53)</f>
        <v>0</v>
      </c>
      <c r="H21" s="422">
        <f>SUMIF('C Report Grouper'!$B$10:$B$49,'WW Spending Actual'!$B21,'C Report Grouper'!I$10:I$49)+SUMIF('Total Adjustments'!$B$14:$B$53,'WW Spending Actual'!$B21,'Total Adjustments'!H$14:H$53)</f>
        <v>0</v>
      </c>
      <c r="I21" s="422">
        <f>SUMIF('C Report Grouper'!$B$10:$B$49,'WW Spending Actual'!$B21,'C Report Grouper'!J$10:J$49)+SUMIF('Total Adjustments'!$B$14:$B$53,'WW Spending Actual'!$B21,'Total Adjustments'!I$14:I$53)</f>
        <v>0</v>
      </c>
      <c r="J21" s="422">
        <f>SUMIF('C Report Grouper'!$B$10:$B$49,'WW Spending Actual'!$B21,'C Report Grouper'!K$10:K$49)+SUMIF('Total Adjustments'!$B$14:$B$53,'WW Spending Actual'!$B21,'Total Adjustments'!J$14:J$53)</f>
        <v>0</v>
      </c>
      <c r="K21" s="422">
        <f>SUMIF('C Report Grouper'!$B$10:$B$49,'WW Spending Actual'!$B21,'C Report Grouper'!L$10:L$49)+SUMIF('Total Adjustments'!$B$14:$B$53,'WW Spending Actual'!$B21,'Total Adjustments'!K$14:K$53)</f>
        <v>0</v>
      </c>
      <c r="L21" s="422">
        <f>SUMIF('C Report Grouper'!$B$10:$B$49,'WW Spending Actual'!$B21,'C Report Grouper'!M$10:M$49)+SUMIF('Total Adjustments'!$B$14:$B$53,'WW Spending Actual'!$B21,'Total Adjustments'!L$14:L$53)</f>
        <v>0</v>
      </c>
      <c r="M21" s="422">
        <f>SUMIF('C Report Grouper'!$B$10:$B$49,'WW Spending Actual'!$B21,'C Report Grouper'!N$10:N$49)+SUMIF('Total Adjustments'!$B$14:$B$53,'WW Spending Actual'!$B21,'Total Adjustments'!M$14:M$53)</f>
        <v>0</v>
      </c>
      <c r="N21" s="422">
        <f>SUMIF('C Report Grouper'!$B$10:$B$49,'WW Spending Actual'!$B21,'C Report Grouper'!O$10:O$49)+SUMIF('Total Adjustments'!$B$14:$B$53,'WW Spending Actual'!$B21,'Total Adjustments'!N$14:N$53)</f>
        <v>0</v>
      </c>
      <c r="O21" s="422">
        <f>SUMIF('C Report Grouper'!$B$10:$B$49,'WW Spending Actual'!$B21,'C Report Grouper'!P$10:P$49)+SUMIF('Total Adjustments'!$B$14:$B$53,'WW Spending Actual'!$B21,'Total Adjustments'!O$14:O$53)</f>
        <v>0</v>
      </c>
      <c r="P21" s="422">
        <f>SUMIF('C Report Grouper'!$B$10:$B$49,'WW Spending Actual'!$B21,'C Report Grouper'!Q$10:Q$49)+SUMIF('Total Adjustments'!$B$14:$B$53,'WW Spending Actual'!$B21,'Total Adjustments'!P$14:P$53)</f>
        <v>0</v>
      </c>
      <c r="Q21" s="422">
        <f>SUMIF('C Report Grouper'!$B$10:$B$49,'WW Spending Actual'!$B21,'C Report Grouper'!R$10:R$49)+SUMIF('Total Adjustments'!$B$14:$B$53,'WW Spending Actual'!$B21,'Total Adjustments'!Q$14:Q$53)</f>
        <v>0</v>
      </c>
      <c r="R21" s="422">
        <f>SUMIF('C Report Grouper'!$B$10:$B$49,'WW Spending Actual'!$B21,'C Report Grouper'!S$10:S$49)+SUMIF('Total Adjustments'!$B$14:$B$53,'WW Spending Actual'!$B21,'Total Adjustments'!R$14:R$53)</f>
        <v>0</v>
      </c>
      <c r="S21" s="91">
        <f>SUMIF('C Report Grouper'!$B$10:$B$49,'WW Spending Actual'!$B21,'C Report Grouper'!T$10:T$49)+SUMIF('Total Adjustments'!$B$14:$B$53,'WW Spending Actual'!$B21,'Total Adjustments'!S$14:S$53)</f>
        <v>0</v>
      </c>
      <c r="T21" s="422">
        <f>SUMIF('C Report Grouper'!$B$10:$B$49,'WW Spending Actual'!$B21,'C Report Grouper'!U$10:U$49)+SUMIF('Total Adjustments'!$B$14:$B$53,'WW Spending Actual'!$B21,'Total Adjustments'!T$14:T$53)</f>
        <v>0</v>
      </c>
      <c r="U21" s="422">
        <f>SUMIF('C Report Grouper'!$B$10:$B$49,'WW Spending Actual'!$B21,'C Report Grouper'!V$10:V$49)+SUMIF('Total Adjustments'!$B$14:$B$53,'WW Spending Actual'!$B21,'Total Adjustments'!U$14:U$53)</f>
        <v>0</v>
      </c>
      <c r="V21" s="422">
        <f>SUMIF('C Report Grouper'!$B$10:$B$49,'WW Spending Actual'!$B21,'C Report Grouper'!W$10:W$49)+SUMIF('Total Adjustments'!$B$14:$B$53,'WW Spending Actual'!$B21,'Total Adjustments'!V$14:V$53)</f>
        <v>0</v>
      </c>
      <c r="W21" s="93">
        <f>SUMIF('C Report Grouper'!$B$10:$B$49,'WW Spending Actual'!$B21,'C Report Grouper'!X$10:X$49)+SUMIF('Total Adjustments'!$B$14:$B$53,'WW Spending Actual'!$B21,'Total Adjustments'!W$14:W$53)</f>
        <v>0</v>
      </c>
      <c r="X21" s="92">
        <f>SUMIF('C Report Grouper'!$B$10:$B$49,'WW Spending Actual'!$B21,'C Report Grouper'!Y$10:Y$49)+SUMIF('Total Adjustments'!$B$14:$B$53,'WW Spending Actual'!$B21,'Total Adjustments'!X$14:X$53)</f>
        <v>0</v>
      </c>
      <c r="Y21" s="92">
        <f>SUMIF('C Report Grouper'!$B$10:$B$49,'WW Spending Actual'!$B21,'C Report Grouper'!Z$10:Z$49)+SUMIF('Total Adjustments'!$B$14:$B$53,'WW Spending Actual'!$B21,'Total Adjustments'!Y$14:Y$53)</f>
        <v>0</v>
      </c>
      <c r="Z21" s="92">
        <f>SUMIF('C Report Grouper'!$B$10:$B$49,'WW Spending Actual'!$B21,'C Report Grouper'!AA$10:AA$49)+SUMIF('Total Adjustments'!$B$14:$B$53,'WW Spending Actual'!$B21,'Total Adjustments'!Z$14:Z$53)</f>
        <v>0</v>
      </c>
      <c r="AA21" s="92">
        <f>SUMIF('C Report Grouper'!$B$10:$B$49,'WW Spending Actual'!$B21,'C Report Grouper'!AB$10:AB$49)+SUMIF('Total Adjustments'!$B$14:$B$53,'WW Spending Actual'!$B21,'Total Adjustments'!AA$14:AA$53)</f>
        <v>0</v>
      </c>
      <c r="AB21" s="92">
        <f>SUMIF('C Report Grouper'!$B$10:$B$49,'WW Spending Actual'!$B21,'C Report Grouper'!AC$10:AC$49)+SUMIF('Total Adjustments'!$B$14:$B$53,'WW Spending Actual'!$B21,'Total Adjustments'!AB$14:AB$53)</f>
        <v>0</v>
      </c>
      <c r="AC21" s="92">
        <f>SUMIF('C Report Grouper'!$B$10:$B$49,'WW Spending Actual'!$B21,'C Report Grouper'!AD$10:AD$49)+SUMIF('Total Adjustments'!$B$14:$B$53,'WW Spending Actual'!$B21,'Total Adjustments'!AC$14:AC$53)</f>
        <v>0</v>
      </c>
      <c r="AD21" s="92">
        <f>SUMIF('C Report Grouper'!$B$10:$B$49,'WW Spending Actual'!$B21,'C Report Grouper'!AE$10:AE$49)+SUMIF('Total Adjustments'!$B$14:$B$53,'WW Spending Actual'!$B21,'Total Adjustments'!AD$14:AD$53)</f>
        <v>0</v>
      </c>
      <c r="AE21" s="92">
        <f>SUMIF('C Report Grouper'!$B$10:$B$49,'WW Spending Actual'!$B21,'C Report Grouper'!AF$10:AF$49)+SUMIF('Total Adjustments'!$B$14:$B$53,'WW Spending Actual'!$B21,'Total Adjustments'!AE$14:AE$53)</f>
        <v>0</v>
      </c>
      <c r="AF21" s="92">
        <f>SUMIF('C Report Grouper'!$B$10:$B$49,'WW Spending Actual'!$B21,'C Report Grouper'!AG$10:AG$49)+SUMIF('Total Adjustments'!$B$14:$B$53,'WW Spending Actual'!$B21,'Total Adjustments'!AF$14:AF$53)</f>
        <v>0</v>
      </c>
      <c r="AG21" s="93">
        <f>SUMIF('C Report Grouper'!$B$10:$B$49,'WW Spending Actual'!$B21,'C Report Grouper'!AH$10:AH$49)+SUMIF('Total Adjustments'!$B$14:$B$53,'WW Spending Actual'!$B21,'Total Adjustments'!AG$14:AG$53)</f>
        <v>0</v>
      </c>
    </row>
    <row r="22" spans="2:33" hidden="1" x14ac:dyDescent="0.2">
      <c r="B22" s="32"/>
      <c r="C22" s="50"/>
      <c r="D22" s="91"/>
      <c r="E22" s="422"/>
      <c r="F22" s="422"/>
      <c r="G22" s="422"/>
      <c r="H22" s="422"/>
      <c r="I22" s="422"/>
      <c r="J22" s="422"/>
      <c r="K22" s="422"/>
      <c r="L22" s="422"/>
      <c r="M22" s="422"/>
      <c r="N22" s="422"/>
      <c r="O22" s="422"/>
      <c r="P22" s="422"/>
      <c r="Q22" s="422"/>
      <c r="R22" s="422"/>
      <c r="S22" s="91"/>
      <c r="T22" s="422"/>
      <c r="U22" s="422"/>
      <c r="V22" s="422"/>
      <c r="W22" s="93"/>
      <c r="X22" s="92"/>
      <c r="Y22" s="92"/>
      <c r="Z22" s="92"/>
      <c r="AA22" s="92"/>
      <c r="AB22" s="92"/>
      <c r="AC22" s="92"/>
      <c r="AD22" s="92"/>
      <c r="AE22" s="92"/>
      <c r="AF22" s="92"/>
      <c r="AG22" s="93"/>
    </row>
    <row r="23" spans="2:33" x14ac:dyDescent="0.2">
      <c r="B23" s="58" t="s">
        <v>44</v>
      </c>
      <c r="C23" s="49"/>
      <c r="D23" s="91"/>
      <c r="E23" s="422"/>
      <c r="F23" s="422"/>
      <c r="G23" s="422"/>
      <c r="H23" s="422"/>
      <c r="I23" s="422"/>
      <c r="J23" s="422"/>
      <c r="K23" s="422"/>
      <c r="L23" s="422"/>
      <c r="M23" s="422"/>
      <c r="N23" s="422"/>
      <c r="O23" s="422"/>
      <c r="P23" s="422"/>
      <c r="Q23" s="422"/>
      <c r="R23" s="422"/>
      <c r="S23" s="91"/>
      <c r="T23" s="422"/>
      <c r="U23" s="422"/>
      <c r="V23" s="422"/>
      <c r="W23" s="93"/>
      <c r="X23" s="92"/>
      <c r="Y23" s="92"/>
      <c r="Z23" s="92"/>
      <c r="AA23" s="92"/>
      <c r="AB23" s="92"/>
      <c r="AC23" s="92"/>
      <c r="AD23" s="92"/>
      <c r="AE23" s="92"/>
      <c r="AF23" s="92"/>
      <c r="AG23" s="93"/>
    </row>
    <row r="24" spans="2:33" x14ac:dyDescent="0.2">
      <c r="B24" s="32" t="str">
        <f>IFERROR(VLOOKUP(C24,'MEG Def'!$A$38:$B$43,2),"")</f>
        <v>CCO Expenditures</v>
      </c>
      <c r="C24" s="49">
        <v>1</v>
      </c>
      <c r="D24" s="91">
        <f>SUMIF('C Report Grouper'!$B$10:$B$49,'WW Spending Actual'!$B24,'C Report Grouper'!E$10:E$49)+SUMIF('Total Adjustments'!$B$14:$B$53,'WW Spending Actual'!$B24,'Total Adjustments'!D$14:D$53)</f>
        <v>-8138</v>
      </c>
      <c r="E24" s="422">
        <f>SUMIF('C Report Grouper'!$B$10:$B$49,'WW Spending Actual'!$B24,'C Report Grouper'!F$10:F$49)+SUMIF('Total Adjustments'!$B$14:$B$53,'WW Spending Actual'!$B24,'Total Adjustments'!E$14:E$53)</f>
        <v>-35818</v>
      </c>
      <c r="F24" s="422">
        <f>SUMIF('C Report Grouper'!$B$10:$B$49,'WW Spending Actual'!$B24,'C Report Grouper'!G$10:G$49)+SUMIF('Total Adjustments'!$B$14:$B$53,'WW Spending Actual'!$B24,'Total Adjustments'!F$14:F$53)</f>
        <v>-170010</v>
      </c>
      <c r="G24" s="422">
        <f>SUMIF('C Report Grouper'!$B$10:$B$49,'WW Spending Actual'!$B24,'C Report Grouper'!H$10:H$49)+SUMIF('Total Adjustments'!$B$14:$B$53,'WW Spending Actual'!$B24,'Total Adjustments'!G$14:G$53)</f>
        <v>-40042</v>
      </c>
      <c r="H24" s="422">
        <f>SUMIF('C Report Grouper'!$B$10:$B$49,'WW Spending Actual'!$B24,'C Report Grouper'!I$10:I$49)+SUMIF('Total Adjustments'!$B$14:$B$53,'WW Spending Actual'!$B24,'Total Adjustments'!H$14:H$53)</f>
        <v>9579</v>
      </c>
      <c r="I24" s="422">
        <f>SUMIF('C Report Grouper'!$B$10:$B$49,'WW Spending Actual'!$B24,'C Report Grouper'!J$10:J$49)+SUMIF('Total Adjustments'!$B$14:$B$53,'WW Spending Actual'!$B24,'Total Adjustments'!I$14:I$53)</f>
        <v>1212</v>
      </c>
      <c r="J24" s="422">
        <f>SUMIF('C Report Grouper'!$B$10:$B$49,'WW Spending Actual'!$B24,'C Report Grouper'!K$10:K$49)+SUMIF('Total Adjustments'!$B$14:$B$53,'WW Spending Actual'!$B24,'Total Adjustments'!J$14:J$53)</f>
        <v>-371429</v>
      </c>
      <c r="K24" s="422">
        <f>SUMIF('C Report Grouper'!$B$10:$B$49,'WW Spending Actual'!$B24,'C Report Grouper'!L$10:L$49)+SUMIF('Total Adjustments'!$B$14:$B$53,'WW Spending Actual'!$B24,'Total Adjustments'!K$14:K$53)</f>
        <v>1198390</v>
      </c>
      <c r="L24" s="422">
        <f>SUMIF('C Report Grouper'!$B$10:$B$49,'WW Spending Actual'!$B24,'C Report Grouper'!M$10:M$49)+SUMIF('Total Adjustments'!$B$14:$B$53,'WW Spending Actual'!$B24,'Total Adjustments'!L$14:L$53)</f>
        <v>12666022</v>
      </c>
      <c r="M24" s="422">
        <f>SUMIF('C Report Grouper'!$B$10:$B$49,'WW Spending Actual'!$B24,'C Report Grouper'!N$10:N$49)+SUMIF('Total Adjustments'!$B$14:$B$53,'WW Spending Actual'!$B24,'Total Adjustments'!M$14:M$53)</f>
        <v>350560393</v>
      </c>
      <c r="N24" s="422">
        <f>SUMIF('C Report Grouper'!$B$10:$B$49,'WW Spending Actual'!$B24,'C Report Grouper'!O$10:O$49)+SUMIF('Total Adjustments'!$B$14:$B$53,'WW Spending Actual'!$B24,'Total Adjustments'!N$14:N$53)</f>
        <v>2521594574</v>
      </c>
      <c r="O24" s="422">
        <f>SUMIF('C Report Grouper'!$B$10:$B$49,'WW Spending Actual'!$B24,'C Report Grouper'!P$10:P$49)+SUMIF('Total Adjustments'!$B$14:$B$53,'WW Spending Actual'!$B24,'Total Adjustments'!O$14:O$53)</f>
        <v>5131705636</v>
      </c>
      <c r="P24" s="422">
        <f>SUMIF('C Report Grouper'!$B$10:$B$49,'WW Spending Actual'!$B24,'C Report Grouper'!Q$10:Q$49)+SUMIF('Total Adjustments'!$B$14:$B$53,'WW Spending Actual'!$B24,'Total Adjustments'!P$14:P$53)</f>
        <v>7693612184</v>
      </c>
      <c r="Q24" s="422">
        <f>SUMIF('C Report Grouper'!$B$10:$B$49,'WW Spending Actual'!$B24,'C Report Grouper'!R$10:R$49)+SUMIF('Total Adjustments'!$B$14:$B$53,'WW Spending Actual'!$B24,'Total Adjustments'!Q$14:Q$53)</f>
        <v>10889712528</v>
      </c>
      <c r="R24" s="422">
        <f>SUMIF('C Report Grouper'!$B$10:$B$49,'WW Spending Actual'!$B24,'C Report Grouper'!S$10:S$49)+SUMIF('Total Adjustments'!$B$14:$B$53,'WW Spending Actual'!$B24,'Total Adjustments'!R$14:R$53)</f>
        <v>10175808437</v>
      </c>
      <c r="S24" s="91">
        <f>SUMIF('C Report Grouper'!$B$10:$B$49,'WW Spending Actual'!$B24,'C Report Grouper'!T$10:T$49)+SUMIF('Total Adjustments'!$B$14:$B$53,'WW Spending Actual'!$B24,'Total Adjustments'!S$14:S$53)</f>
        <v>8700414031</v>
      </c>
      <c r="T24" s="422">
        <f>SUMIF('C Report Grouper'!$B$10:$B$49,'WW Spending Actual'!$B24,'C Report Grouper'!U$10:U$49)+SUMIF('Total Adjustments'!$B$14:$B$53,'WW Spending Actual'!$B24,'Total Adjustments'!T$14:T$53)</f>
        <v>9777184124</v>
      </c>
      <c r="U24" s="422">
        <f>SUMIF('C Report Grouper'!$B$10:$B$49,'WW Spending Actual'!$B24,'C Report Grouper'!V$10:V$49)+SUMIF('Total Adjustments'!$B$14:$B$53,'WW Spending Actual'!$B24,'Total Adjustments'!U$14:U$53)</f>
        <v>11649922538</v>
      </c>
      <c r="V24" s="422">
        <f>SUMIF('C Report Grouper'!$B$10:$B$49,'WW Spending Actual'!$B24,'C Report Grouper'!W$10:W$49)+SUMIF('Total Adjustments'!$B$14:$B$53,'WW Spending Actual'!$B24,'Total Adjustments'!V$14:V$53)</f>
        <v>6453510337</v>
      </c>
      <c r="W24" s="93">
        <f>SUMIF('C Report Grouper'!$B$10:$B$49,'WW Spending Actual'!$B24,'C Report Grouper'!X$10:X$49)+SUMIF('Total Adjustments'!$B$14:$B$53,'WW Spending Actual'!$B24,'Total Adjustments'!W$14:W$53)</f>
        <v>0</v>
      </c>
      <c r="X24" s="92">
        <f>SUMIF('C Report Grouper'!$B$10:$B$49,'WW Spending Actual'!$B24,'C Report Grouper'!Y$10:Y$49)+SUMIF('Total Adjustments'!$B$14:$B$53,'WW Spending Actual'!$B24,'Total Adjustments'!X$14:X$53)</f>
        <v>0</v>
      </c>
      <c r="Y24" s="92">
        <f>SUMIF('C Report Grouper'!$B$10:$B$49,'WW Spending Actual'!$B24,'C Report Grouper'!Z$10:Z$49)+SUMIF('Total Adjustments'!$B$14:$B$53,'WW Spending Actual'!$B24,'Total Adjustments'!Y$14:Y$53)</f>
        <v>0</v>
      </c>
      <c r="Z24" s="92">
        <f>SUMIF('C Report Grouper'!$B$10:$B$49,'WW Spending Actual'!$B24,'C Report Grouper'!AA$10:AA$49)+SUMIF('Total Adjustments'!$B$14:$B$53,'WW Spending Actual'!$B24,'Total Adjustments'!Z$14:Z$53)</f>
        <v>0</v>
      </c>
      <c r="AA24" s="92">
        <f>SUMIF('C Report Grouper'!$B$10:$B$49,'WW Spending Actual'!$B24,'C Report Grouper'!AB$10:AB$49)+SUMIF('Total Adjustments'!$B$14:$B$53,'WW Spending Actual'!$B24,'Total Adjustments'!AA$14:AA$53)</f>
        <v>0</v>
      </c>
      <c r="AB24" s="92">
        <f>SUMIF('C Report Grouper'!$B$10:$B$49,'WW Spending Actual'!$B24,'C Report Grouper'!AC$10:AC$49)+SUMIF('Total Adjustments'!$B$14:$B$53,'WW Spending Actual'!$B24,'Total Adjustments'!AB$14:AB$53)</f>
        <v>0</v>
      </c>
      <c r="AC24" s="92">
        <f>SUMIF('C Report Grouper'!$B$10:$B$49,'WW Spending Actual'!$B24,'C Report Grouper'!AD$10:AD$49)+SUMIF('Total Adjustments'!$B$14:$B$53,'WW Spending Actual'!$B24,'Total Adjustments'!AC$14:AC$53)</f>
        <v>0</v>
      </c>
      <c r="AD24" s="92">
        <f>SUMIF('C Report Grouper'!$B$10:$B$49,'WW Spending Actual'!$B24,'C Report Grouper'!AE$10:AE$49)+SUMIF('Total Adjustments'!$B$14:$B$53,'WW Spending Actual'!$B24,'Total Adjustments'!AD$14:AD$53)</f>
        <v>0</v>
      </c>
      <c r="AE24" s="92">
        <f>SUMIF('C Report Grouper'!$B$10:$B$49,'WW Spending Actual'!$B24,'C Report Grouper'!AF$10:AF$49)+SUMIF('Total Adjustments'!$B$14:$B$53,'WW Spending Actual'!$B24,'Total Adjustments'!AE$14:AE$53)</f>
        <v>0</v>
      </c>
      <c r="AF24" s="92">
        <f>SUMIF('C Report Grouper'!$B$10:$B$49,'WW Spending Actual'!$B24,'C Report Grouper'!AG$10:AG$49)+SUMIF('Total Adjustments'!$B$14:$B$53,'WW Spending Actual'!$B24,'Total Adjustments'!AF$14:AF$53)</f>
        <v>0</v>
      </c>
      <c r="AG24" s="93">
        <f>SUMIF('C Report Grouper'!$B$10:$B$49,'WW Spending Actual'!$B24,'C Report Grouper'!AH$10:AH$49)+SUMIF('Total Adjustments'!$B$14:$B$53,'WW Spending Actual'!$B24,'Total Adjustments'!AG$14:AG$53)</f>
        <v>0</v>
      </c>
    </row>
    <row r="25" spans="2:33" x14ac:dyDescent="0.2">
      <c r="B25" s="32" t="str">
        <f>IFERROR(VLOOKUP(C25,'MEG Def'!$A$38:$B$43,2),"")</f>
        <v>DSHP Expenditures</v>
      </c>
      <c r="C25" s="49">
        <v>2</v>
      </c>
      <c r="D25" s="91">
        <f>SUMIF('C Report Grouper'!$B$10:$B$49,'WW Spending Actual'!$B25,'C Report Grouper'!E$10:E$49)+SUMIF('Total Adjustments'!$B$14:$B$53,'WW Spending Actual'!$B25,'Total Adjustments'!D$14:D$53)</f>
        <v>0</v>
      </c>
      <c r="E25" s="422">
        <f>SUMIF('C Report Grouper'!$B$10:$B$49,'WW Spending Actual'!$B25,'C Report Grouper'!F$10:F$49)+SUMIF('Total Adjustments'!$B$14:$B$53,'WW Spending Actual'!$B25,'Total Adjustments'!E$14:E$53)</f>
        <v>0</v>
      </c>
      <c r="F25" s="422">
        <f>SUMIF('C Report Grouper'!$B$10:$B$49,'WW Spending Actual'!$B25,'C Report Grouper'!G$10:G$49)+SUMIF('Total Adjustments'!$B$14:$B$53,'WW Spending Actual'!$B25,'Total Adjustments'!F$14:F$53)</f>
        <v>0</v>
      </c>
      <c r="G25" s="422">
        <f>SUMIF('C Report Grouper'!$B$10:$B$49,'WW Spending Actual'!$B25,'C Report Grouper'!H$10:H$49)+SUMIF('Total Adjustments'!$B$14:$B$53,'WW Spending Actual'!$B25,'Total Adjustments'!G$14:G$53)</f>
        <v>0</v>
      </c>
      <c r="H25" s="422">
        <f>SUMIF('C Report Grouper'!$B$10:$B$49,'WW Spending Actual'!$B25,'C Report Grouper'!I$10:I$49)+SUMIF('Total Adjustments'!$B$14:$B$53,'WW Spending Actual'!$B25,'Total Adjustments'!H$14:H$53)</f>
        <v>0</v>
      </c>
      <c r="I25" s="422">
        <f>SUMIF('C Report Grouper'!$B$10:$B$49,'WW Spending Actual'!$B25,'C Report Grouper'!J$10:J$49)+SUMIF('Total Adjustments'!$B$14:$B$53,'WW Spending Actual'!$B25,'Total Adjustments'!I$14:I$53)</f>
        <v>0</v>
      </c>
      <c r="J25" s="422">
        <f>SUMIF('C Report Grouper'!$B$10:$B$49,'WW Spending Actual'!$B25,'C Report Grouper'!K$10:K$49)+SUMIF('Total Adjustments'!$B$14:$B$53,'WW Spending Actual'!$B25,'Total Adjustments'!J$14:J$53)</f>
        <v>0</v>
      </c>
      <c r="K25" s="422">
        <f>SUMIF('C Report Grouper'!$B$10:$B$49,'WW Spending Actual'!$B25,'C Report Grouper'!L$10:L$49)+SUMIF('Total Adjustments'!$B$14:$B$53,'WW Spending Actual'!$B25,'Total Adjustments'!K$14:K$53)</f>
        <v>0</v>
      </c>
      <c r="L25" s="422">
        <f>SUMIF('C Report Grouper'!$B$10:$B$49,'WW Spending Actual'!$B25,'C Report Grouper'!M$10:M$49)+SUMIF('Total Adjustments'!$B$14:$B$53,'WW Spending Actual'!$B25,'Total Adjustments'!L$14:L$53)</f>
        <v>0</v>
      </c>
      <c r="M25" s="422">
        <f>SUMIF('C Report Grouper'!$B$10:$B$49,'WW Spending Actual'!$B25,'C Report Grouper'!N$10:N$49)+SUMIF('Total Adjustments'!$B$14:$B$53,'WW Spending Actual'!$B25,'Total Adjustments'!M$14:M$53)</f>
        <v>0</v>
      </c>
      <c r="N25" s="422">
        <f>SUMIF('C Report Grouper'!$B$10:$B$49,'WW Spending Actual'!$B25,'C Report Grouper'!O$10:O$49)+SUMIF('Total Adjustments'!$B$14:$B$53,'WW Spending Actual'!$B25,'Total Adjustments'!N$14:N$53)</f>
        <v>386392143</v>
      </c>
      <c r="O25" s="422">
        <f>SUMIF('C Report Grouper'!$B$10:$B$49,'WW Spending Actual'!$B25,'C Report Grouper'!P$10:P$49)+SUMIF('Total Adjustments'!$B$14:$B$53,'WW Spending Actual'!$B25,'Total Adjustments'!O$14:O$53)</f>
        <v>394559058</v>
      </c>
      <c r="P25" s="422">
        <f>SUMIF('C Report Grouper'!$B$10:$B$49,'WW Spending Actual'!$B25,'C Report Grouper'!Q$10:Q$49)+SUMIF('Total Adjustments'!$B$14:$B$53,'WW Spending Actual'!$B25,'Total Adjustments'!P$14:P$53)</f>
        <v>194526006</v>
      </c>
      <c r="Q25" s="422">
        <f>SUMIF('C Report Grouper'!$B$10:$B$49,'WW Spending Actual'!$B25,'C Report Grouper'!R$10:R$49)+SUMIF('Total Adjustments'!$B$14:$B$53,'WW Spending Actual'!$B25,'Total Adjustments'!Q$14:Q$53)</f>
        <v>172642081</v>
      </c>
      <c r="R25" s="422">
        <f>SUMIF('C Report Grouper'!$B$10:$B$49,'WW Spending Actual'!$B25,'C Report Grouper'!S$10:S$49)+SUMIF('Total Adjustments'!$B$14:$B$53,'WW Spending Actual'!$B25,'Total Adjustments'!R$14:R$53)</f>
        <v>173534082</v>
      </c>
      <c r="S25" s="91">
        <f>SUMIF('C Report Grouper'!$B$10:$B$49,'WW Spending Actual'!$B25,'C Report Grouper'!T$10:T$49)+SUMIF('Total Adjustments'!$B$14:$B$53,'WW Spending Actual'!$B25,'Total Adjustments'!S$14:S$53)</f>
        <v>1</v>
      </c>
      <c r="T25" s="422">
        <f>SUMIF('C Report Grouper'!$B$10:$B$49,'WW Spending Actual'!$B25,'C Report Grouper'!U$10:U$49)+SUMIF('Total Adjustments'!$B$14:$B$53,'WW Spending Actual'!$B25,'Total Adjustments'!T$14:T$53)</f>
        <v>0</v>
      </c>
      <c r="U25" s="422">
        <f>SUMIF('C Report Grouper'!$B$10:$B$49,'WW Spending Actual'!$B25,'C Report Grouper'!V$10:V$49)+SUMIF('Total Adjustments'!$B$14:$B$53,'WW Spending Actual'!$B25,'Total Adjustments'!U$14:U$53)</f>
        <v>0</v>
      </c>
      <c r="V25" s="422">
        <f>SUMIF('C Report Grouper'!$B$10:$B$49,'WW Spending Actual'!$B25,'C Report Grouper'!W$10:W$49)+SUMIF('Total Adjustments'!$B$14:$B$53,'WW Spending Actual'!$B25,'Total Adjustments'!V$14:V$53)</f>
        <v>0</v>
      </c>
      <c r="W25" s="93">
        <f>SUMIF('C Report Grouper'!$B$10:$B$49,'WW Spending Actual'!$B25,'C Report Grouper'!X$10:X$49)+SUMIF('Total Adjustments'!$B$14:$B$53,'WW Spending Actual'!$B25,'Total Adjustments'!W$14:W$53)</f>
        <v>0</v>
      </c>
      <c r="X25" s="92">
        <f>SUMIF('C Report Grouper'!$B$10:$B$49,'WW Spending Actual'!$B25,'C Report Grouper'!Y$10:Y$49)+SUMIF('Total Adjustments'!$B$14:$B$53,'WW Spending Actual'!$B25,'Total Adjustments'!X$14:X$53)</f>
        <v>0</v>
      </c>
      <c r="Y25" s="92">
        <f>SUMIF('C Report Grouper'!$B$10:$B$49,'WW Spending Actual'!$B25,'C Report Grouper'!Z$10:Z$49)+SUMIF('Total Adjustments'!$B$14:$B$53,'WW Spending Actual'!$B25,'Total Adjustments'!Y$14:Y$53)</f>
        <v>0</v>
      </c>
      <c r="Z25" s="92">
        <f>SUMIF('C Report Grouper'!$B$10:$B$49,'WW Spending Actual'!$B25,'C Report Grouper'!AA$10:AA$49)+SUMIF('Total Adjustments'!$B$14:$B$53,'WW Spending Actual'!$B25,'Total Adjustments'!Z$14:Z$53)</f>
        <v>0</v>
      </c>
      <c r="AA25" s="92">
        <f>SUMIF('C Report Grouper'!$B$10:$B$49,'WW Spending Actual'!$B25,'C Report Grouper'!AB$10:AB$49)+SUMIF('Total Adjustments'!$B$14:$B$53,'WW Spending Actual'!$B25,'Total Adjustments'!AA$14:AA$53)</f>
        <v>0</v>
      </c>
      <c r="AB25" s="92">
        <f>SUMIF('C Report Grouper'!$B$10:$B$49,'WW Spending Actual'!$B25,'C Report Grouper'!AC$10:AC$49)+SUMIF('Total Adjustments'!$B$14:$B$53,'WW Spending Actual'!$B25,'Total Adjustments'!AB$14:AB$53)</f>
        <v>0</v>
      </c>
      <c r="AC25" s="92">
        <f>SUMIF('C Report Grouper'!$B$10:$B$49,'WW Spending Actual'!$B25,'C Report Grouper'!AD$10:AD$49)+SUMIF('Total Adjustments'!$B$14:$B$53,'WW Spending Actual'!$B25,'Total Adjustments'!AC$14:AC$53)</f>
        <v>0</v>
      </c>
      <c r="AD25" s="92">
        <f>SUMIF('C Report Grouper'!$B$10:$B$49,'WW Spending Actual'!$B25,'C Report Grouper'!AE$10:AE$49)+SUMIF('Total Adjustments'!$B$14:$B$53,'WW Spending Actual'!$B25,'Total Adjustments'!AD$14:AD$53)</f>
        <v>0</v>
      </c>
      <c r="AE25" s="92">
        <f>SUMIF('C Report Grouper'!$B$10:$B$49,'WW Spending Actual'!$B25,'C Report Grouper'!AF$10:AF$49)+SUMIF('Total Adjustments'!$B$14:$B$53,'WW Spending Actual'!$B25,'Total Adjustments'!AE$14:AE$53)</f>
        <v>0</v>
      </c>
      <c r="AF25" s="92">
        <f>SUMIF('C Report Grouper'!$B$10:$B$49,'WW Spending Actual'!$B25,'C Report Grouper'!AG$10:AG$49)+SUMIF('Total Adjustments'!$B$14:$B$53,'WW Spending Actual'!$B25,'Total Adjustments'!AF$14:AF$53)</f>
        <v>0</v>
      </c>
      <c r="AG25" s="93">
        <f>SUMIF('C Report Grouper'!$B$10:$B$49,'WW Spending Actual'!$B25,'C Report Grouper'!AH$10:AH$49)+SUMIF('Total Adjustments'!$B$14:$B$53,'WW Spending Actual'!$B25,'Total Adjustments'!AG$14:AG$53)</f>
        <v>0</v>
      </c>
    </row>
    <row r="26" spans="2:33" x14ac:dyDescent="0.2">
      <c r="B26" s="32" t="str">
        <f>IFERROR(VLOOKUP(C26,'MEG Def'!$A$38:$B$43,2),"")</f>
        <v>Indian Health Service or tribal health facility expenditures</v>
      </c>
      <c r="C26" s="49">
        <v>3</v>
      </c>
      <c r="D26" s="91">
        <f>SUMIF('C Report Grouper'!$B$10:$B$49,'WW Spending Actual'!$B26,'C Report Grouper'!E$10:E$49)+SUMIF('Total Adjustments'!$B$14:$B$53,'WW Spending Actual'!$B26,'Total Adjustments'!D$14:D$53)</f>
        <v>0</v>
      </c>
      <c r="E26" s="422">
        <f>SUMIF('C Report Grouper'!$B$10:$B$49,'WW Spending Actual'!$B26,'C Report Grouper'!F$10:F$49)+SUMIF('Total Adjustments'!$B$14:$B$53,'WW Spending Actual'!$B26,'Total Adjustments'!E$14:E$53)</f>
        <v>0</v>
      </c>
      <c r="F26" s="422">
        <f>SUMIF('C Report Grouper'!$B$10:$B$49,'WW Spending Actual'!$B26,'C Report Grouper'!G$10:G$49)+SUMIF('Total Adjustments'!$B$14:$B$53,'WW Spending Actual'!$B26,'Total Adjustments'!F$14:F$53)</f>
        <v>0</v>
      </c>
      <c r="G26" s="422">
        <f>SUMIF('C Report Grouper'!$B$10:$B$49,'WW Spending Actual'!$B26,'C Report Grouper'!H$10:H$49)+SUMIF('Total Adjustments'!$B$14:$B$53,'WW Spending Actual'!$B26,'Total Adjustments'!G$14:G$53)</f>
        <v>0</v>
      </c>
      <c r="H26" s="422">
        <f>SUMIF('C Report Grouper'!$B$10:$B$49,'WW Spending Actual'!$B26,'C Report Grouper'!I$10:I$49)+SUMIF('Total Adjustments'!$B$14:$B$53,'WW Spending Actual'!$B26,'Total Adjustments'!H$14:H$53)</f>
        <v>0</v>
      </c>
      <c r="I26" s="422">
        <f>SUMIF('C Report Grouper'!$B$10:$B$49,'WW Spending Actual'!$B26,'C Report Grouper'!J$10:J$49)+SUMIF('Total Adjustments'!$B$14:$B$53,'WW Spending Actual'!$B26,'Total Adjustments'!I$14:I$53)</f>
        <v>0</v>
      </c>
      <c r="J26" s="422">
        <f>SUMIF('C Report Grouper'!$B$10:$B$49,'WW Spending Actual'!$B26,'C Report Grouper'!K$10:K$49)+SUMIF('Total Adjustments'!$B$14:$B$53,'WW Spending Actual'!$B26,'Total Adjustments'!J$14:J$53)</f>
        <v>0</v>
      </c>
      <c r="K26" s="422">
        <f>SUMIF('C Report Grouper'!$B$10:$B$49,'WW Spending Actual'!$B26,'C Report Grouper'!L$10:L$49)+SUMIF('Total Adjustments'!$B$14:$B$53,'WW Spending Actual'!$B26,'Total Adjustments'!K$14:K$53)</f>
        <v>0</v>
      </c>
      <c r="L26" s="422">
        <f>SUMIF('C Report Grouper'!$B$10:$B$49,'WW Spending Actual'!$B26,'C Report Grouper'!M$10:M$49)+SUMIF('Total Adjustments'!$B$14:$B$53,'WW Spending Actual'!$B26,'Total Adjustments'!L$14:L$53)</f>
        <v>0</v>
      </c>
      <c r="M26" s="422">
        <f>SUMIF('C Report Grouper'!$B$10:$B$49,'WW Spending Actual'!$B26,'C Report Grouper'!N$10:N$49)+SUMIF('Total Adjustments'!$B$14:$B$53,'WW Spending Actual'!$B26,'Total Adjustments'!M$14:M$53)</f>
        <v>0</v>
      </c>
      <c r="N26" s="422">
        <f>SUMIF('C Report Grouper'!$B$10:$B$49,'WW Spending Actual'!$B26,'C Report Grouper'!O$10:O$49)+SUMIF('Total Adjustments'!$B$14:$B$53,'WW Spending Actual'!$B26,'Total Adjustments'!N$14:N$53)</f>
        <v>0</v>
      </c>
      <c r="O26" s="422">
        <f>SUMIF('C Report Grouper'!$B$10:$B$49,'WW Spending Actual'!$B26,'C Report Grouper'!P$10:P$49)+SUMIF('Total Adjustments'!$B$14:$B$53,'WW Spending Actual'!$B26,'Total Adjustments'!O$14:O$53)</f>
        <v>0</v>
      </c>
      <c r="P26" s="422">
        <f>SUMIF('C Report Grouper'!$B$10:$B$49,'WW Spending Actual'!$B26,'C Report Grouper'!Q$10:Q$49)+SUMIF('Total Adjustments'!$B$14:$B$53,'WW Spending Actual'!$B26,'Total Adjustments'!P$14:P$53)</f>
        <v>0</v>
      </c>
      <c r="Q26" s="422">
        <f>SUMIF('C Report Grouper'!$B$10:$B$49,'WW Spending Actual'!$B26,'C Report Grouper'!R$10:R$49)+SUMIF('Total Adjustments'!$B$14:$B$53,'WW Spending Actual'!$B26,'Total Adjustments'!Q$14:Q$53)</f>
        <v>0</v>
      </c>
      <c r="R26" s="422">
        <f>SUMIF('C Report Grouper'!$B$10:$B$49,'WW Spending Actual'!$B26,'C Report Grouper'!S$10:S$49)+SUMIF('Total Adjustments'!$B$14:$B$53,'WW Spending Actual'!$B26,'Total Adjustments'!R$14:R$53)</f>
        <v>0</v>
      </c>
      <c r="S26" s="91">
        <f>SUMIF('C Report Grouper'!$B$10:$B$49,'WW Spending Actual'!$B26,'C Report Grouper'!T$10:T$49)+SUMIF('Total Adjustments'!$B$14:$B$53,'WW Spending Actual'!$B26,'Total Adjustments'!S$14:S$53)</f>
        <v>0</v>
      </c>
      <c r="T26" s="422">
        <f>SUMIF('C Report Grouper'!$B$10:$B$49,'WW Spending Actual'!$B26,'C Report Grouper'!U$10:U$49)+SUMIF('Total Adjustments'!$B$14:$B$53,'WW Spending Actual'!$B26,'Total Adjustments'!T$14:T$53)</f>
        <v>0</v>
      </c>
      <c r="U26" s="422">
        <f>SUMIF('C Report Grouper'!$B$10:$B$49,'WW Spending Actual'!$B26,'C Report Grouper'!V$10:V$49)+SUMIF('Total Adjustments'!$B$14:$B$53,'WW Spending Actual'!$B26,'Total Adjustments'!U$14:U$53)</f>
        <v>0</v>
      </c>
      <c r="V26" s="422">
        <f>SUMIF('C Report Grouper'!$B$10:$B$49,'WW Spending Actual'!$B26,'C Report Grouper'!W$10:W$49)+SUMIF('Total Adjustments'!$B$14:$B$53,'WW Spending Actual'!$B26,'Total Adjustments'!V$14:V$53)</f>
        <v>0</v>
      </c>
      <c r="W26" s="93">
        <f>SUMIF('C Report Grouper'!$B$10:$B$49,'WW Spending Actual'!$B26,'C Report Grouper'!X$10:X$49)+SUMIF('Total Adjustments'!$B$14:$B$53,'WW Spending Actual'!$B26,'Total Adjustments'!W$14:W$53)</f>
        <v>0</v>
      </c>
      <c r="X26" s="92">
        <f>SUMIF('C Report Grouper'!$B$10:$B$49,'WW Spending Actual'!$B26,'C Report Grouper'!Y$10:Y$49)+SUMIF('Total Adjustments'!$B$14:$B$53,'WW Spending Actual'!$B26,'Total Adjustments'!X$14:X$53)</f>
        <v>0</v>
      </c>
      <c r="Y26" s="92">
        <f>SUMIF('C Report Grouper'!$B$10:$B$49,'WW Spending Actual'!$B26,'C Report Grouper'!Z$10:Z$49)+SUMIF('Total Adjustments'!$B$14:$B$53,'WW Spending Actual'!$B26,'Total Adjustments'!Y$14:Y$53)</f>
        <v>0</v>
      </c>
      <c r="Z26" s="92">
        <f>SUMIF('C Report Grouper'!$B$10:$B$49,'WW Spending Actual'!$B26,'C Report Grouper'!AA$10:AA$49)+SUMIF('Total Adjustments'!$B$14:$B$53,'WW Spending Actual'!$B26,'Total Adjustments'!Z$14:Z$53)</f>
        <v>0</v>
      </c>
      <c r="AA26" s="92">
        <f>SUMIF('C Report Grouper'!$B$10:$B$49,'WW Spending Actual'!$B26,'C Report Grouper'!AB$10:AB$49)+SUMIF('Total Adjustments'!$B$14:$B$53,'WW Spending Actual'!$B26,'Total Adjustments'!AA$14:AA$53)</f>
        <v>0</v>
      </c>
      <c r="AB26" s="92">
        <f>SUMIF('C Report Grouper'!$B$10:$B$49,'WW Spending Actual'!$B26,'C Report Grouper'!AC$10:AC$49)+SUMIF('Total Adjustments'!$B$14:$B$53,'WW Spending Actual'!$B26,'Total Adjustments'!AB$14:AB$53)</f>
        <v>0</v>
      </c>
      <c r="AC26" s="92">
        <f>SUMIF('C Report Grouper'!$B$10:$B$49,'WW Spending Actual'!$B26,'C Report Grouper'!AD$10:AD$49)+SUMIF('Total Adjustments'!$B$14:$B$53,'WW Spending Actual'!$B26,'Total Adjustments'!AC$14:AC$53)</f>
        <v>0</v>
      </c>
      <c r="AD26" s="92">
        <f>SUMIF('C Report Grouper'!$B$10:$B$49,'WW Spending Actual'!$B26,'C Report Grouper'!AE$10:AE$49)+SUMIF('Total Adjustments'!$B$14:$B$53,'WW Spending Actual'!$B26,'Total Adjustments'!AD$14:AD$53)</f>
        <v>0</v>
      </c>
      <c r="AE26" s="92">
        <f>SUMIF('C Report Grouper'!$B$10:$B$49,'WW Spending Actual'!$B26,'C Report Grouper'!AF$10:AF$49)+SUMIF('Total Adjustments'!$B$14:$B$53,'WW Spending Actual'!$B26,'Total Adjustments'!AE$14:AE$53)</f>
        <v>0</v>
      </c>
      <c r="AF26" s="92">
        <f>SUMIF('C Report Grouper'!$B$10:$B$49,'WW Spending Actual'!$B26,'C Report Grouper'!AG$10:AG$49)+SUMIF('Total Adjustments'!$B$14:$B$53,'WW Spending Actual'!$B26,'Total Adjustments'!AF$14:AF$53)</f>
        <v>0</v>
      </c>
      <c r="AG26" s="93">
        <f>SUMIF('C Report Grouper'!$B$10:$B$49,'WW Spending Actual'!$B26,'C Report Grouper'!AH$10:AH$49)+SUMIF('Total Adjustments'!$B$14:$B$53,'WW Spending Actual'!$B26,'Total Adjustments'!AG$14:AG$53)</f>
        <v>0</v>
      </c>
    </row>
    <row r="27" spans="2:33" x14ac:dyDescent="0.2">
      <c r="B27" s="32" t="str">
        <f>IFERROR(VLOOKUP(C27,'MEG Def'!$A$38:$B$43,2),"")</f>
        <v>Hospital Transformation Performance Program</v>
      </c>
      <c r="C27" s="49">
        <v>4</v>
      </c>
      <c r="D27" s="91">
        <f>SUMIF('C Report Grouper'!$B$10:$B$49,'WW Spending Actual'!$B27,'C Report Grouper'!E$10:E$49)+SUMIF('Total Adjustments'!$B$14:$B$53,'WW Spending Actual'!$B27,'Total Adjustments'!D$14:D$53)</f>
        <v>0</v>
      </c>
      <c r="E27" s="422">
        <f>SUMIF('C Report Grouper'!$B$10:$B$49,'WW Spending Actual'!$B27,'C Report Grouper'!F$10:F$49)+SUMIF('Total Adjustments'!$B$14:$B$53,'WW Spending Actual'!$B27,'Total Adjustments'!E$14:E$53)</f>
        <v>0</v>
      </c>
      <c r="F27" s="422">
        <f>SUMIF('C Report Grouper'!$B$10:$B$49,'WW Spending Actual'!$B27,'C Report Grouper'!G$10:G$49)+SUMIF('Total Adjustments'!$B$14:$B$53,'WW Spending Actual'!$B27,'Total Adjustments'!F$14:F$53)</f>
        <v>0</v>
      </c>
      <c r="G27" s="422">
        <f>SUMIF('C Report Grouper'!$B$10:$B$49,'WW Spending Actual'!$B27,'C Report Grouper'!H$10:H$49)+SUMIF('Total Adjustments'!$B$14:$B$53,'WW Spending Actual'!$B27,'Total Adjustments'!G$14:G$53)</f>
        <v>0</v>
      </c>
      <c r="H27" s="422">
        <f>SUMIF('C Report Grouper'!$B$10:$B$49,'WW Spending Actual'!$B27,'C Report Grouper'!I$10:I$49)+SUMIF('Total Adjustments'!$B$14:$B$53,'WW Spending Actual'!$B27,'Total Adjustments'!H$14:H$53)</f>
        <v>0</v>
      </c>
      <c r="I27" s="422">
        <f>SUMIF('C Report Grouper'!$B$10:$B$49,'WW Spending Actual'!$B27,'C Report Grouper'!J$10:J$49)+SUMIF('Total Adjustments'!$B$14:$B$53,'WW Spending Actual'!$B27,'Total Adjustments'!I$14:I$53)</f>
        <v>0</v>
      </c>
      <c r="J27" s="422">
        <f>SUMIF('C Report Grouper'!$B$10:$B$49,'WW Spending Actual'!$B27,'C Report Grouper'!K$10:K$49)+SUMIF('Total Adjustments'!$B$14:$B$53,'WW Spending Actual'!$B27,'Total Adjustments'!J$14:J$53)</f>
        <v>0</v>
      </c>
      <c r="K27" s="422">
        <f>SUMIF('C Report Grouper'!$B$10:$B$49,'WW Spending Actual'!$B27,'C Report Grouper'!L$10:L$49)+SUMIF('Total Adjustments'!$B$14:$B$53,'WW Spending Actual'!$B27,'Total Adjustments'!K$14:K$53)</f>
        <v>0</v>
      </c>
      <c r="L27" s="422">
        <f>SUMIF('C Report Grouper'!$B$10:$B$49,'WW Spending Actual'!$B27,'C Report Grouper'!M$10:M$49)+SUMIF('Total Adjustments'!$B$14:$B$53,'WW Spending Actual'!$B27,'Total Adjustments'!L$14:L$53)</f>
        <v>0</v>
      </c>
      <c r="M27" s="422">
        <f>SUMIF('C Report Grouper'!$B$10:$B$49,'WW Spending Actual'!$B27,'C Report Grouper'!N$10:N$49)+SUMIF('Total Adjustments'!$B$14:$B$53,'WW Spending Actual'!$B27,'Total Adjustments'!M$14:M$53)</f>
        <v>0</v>
      </c>
      <c r="N27" s="422">
        <f>SUMIF('C Report Grouper'!$B$10:$B$49,'WW Spending Actual'!$B27,'C Report Grouper'!O$10:O$49)+SUMIF('Total Adjustments'!$B$14:$B$53,'WW Spending Actual'!$B27,'Total Adjustments'!N$14:N$53)</f>
        <v>0</v>
      </c>
      <c r="O27" s="422">
        <f>SUMIF('C Report Grouper'!$B$10:$B$49,'WW Spending Actual'!$B27,'C Report Grouper'!P$10:P$49)+SUMIF('Total Adjustments'!$B$14:$B$53,'WW Spending Actual'!$B27,'Total Adjustments'!O$14:O$53)</f>
        <v>0</v>
      </c>
      <c r="P27" s="422">
        <f>SUMIF('C Report Grouper'!$B$10:$B$49,'WW Spending Actual'!$B27,'C Report Grouper'!Q$10:Q$49)+SUMIF('Total Adjustments'!$B$14:$B$53,'WW Spending Actual'!$B27,'Total Adjustments'!P$14:P$53)</f>
        <v>0</v>
      </c>
      <c r="Q27" s="422">
        <f>SUMIF('C Report Grouper'!$B$10:$B$49,'WW Spending Actual'!$B27,'C Report Grouper'!R$10:R$49)+SUMIF('Total Adjustments'!$B$14:$B$53,'WW Spending Actual'!$B27,'Total Adjustments'!Q$14:Q$53)</f>
        <v>0</v>
      </c>
      <c r="R27" s="422">
        <f>SUMIF('C Report Grouper'!$B$10:$B$49,'WW Spending Actual'!$B27,'C Report Grouper'!S$10:S$49)+SUMIF('Total Adjustments'!$B$14:$B$53,'WW Spending Actual'!$B27,'Total Adjustments'!R$14:R$53)</f>
        <v>143882246</v>
      </c>
      <c r="S27" s="91">
        <f>SUMIF('C Report Grouper'!$B$10:$B$49,'WW Spending Actual'!$B27,'C Report Grouper'!T$10:T$49)+SUMIF('Total Adjustments'!$B$14:$B$53,'WW Spending Actual'!$B27,'Total Adjustments'!S$14:S$53)</f>
        <v>146863661</v>
      </c>
      <c r="T27" s="422">
        <f>SUMIF('C Report Grouper'!$B$10:$B$49,'WW Spending Actual'!$B27,'C Report Grouper'!U$10:U$49)+SUMIF('Total Adjustments'!$B$14:$B$53,'WW Spending Actual'!$B27,'Total Adjustments'!T$14:T$53)</f>
        <v>0</v>
      </c>
      <c r="U27" s="422">
        <f>SUMIF('C Report Grouper'!$B$10:$B$49,'WW Spending Actual'!$B27,'C Report Grouper'!V$10:V$49)+SUMIF('Total Adjustments'!$B$14:$B$53,'WW Spending Actual'!$B27,'Total Adjustments'!U$14:U$53)</f>
        <v>0</v>
      </c>
      <c r="V27" s="422">
        <f>SUMIF('C Report Grouper'!$B$10:$B$49,'WW Spending Actual'!$B27,'C Report Grouper'!W$10:W$49)+SUMIF('Total Adjustments'!$B$14:$B$53,'WW Spending Actual'!$B27,'Total Adjustments'!V$14:V$53)</f>
        <v>0</v>
      </c>
      <c r="W27" s="93">
        <f>SUMIF('C Report Grouper'!$B$10:$B$49,'WW Spending Actual'!$B27,'C Report Grouper'!X$10:X$49)+SUMIF('Total Adjustments'!$B$14:$B$53,'WW Spending Actual'!$B27,'Total Adjustments'!W$14:W$53)</f>
        <v>0</v>
      </c>
      <c r="X27" s="92">
        <f>SUMIF('C Report Grouper'!$B$10:$B$49,'WW Spending Actual'!$B27,'C Report Grouper'!Y$10:Y$49)+SUMIF('Total Adjustments'!$B$14:$B$53,'WW Spending Actual'!$B27,'Total Adjustments'!X$14:X$53)</f>
        <v>0</v>
      </c>
      <c r="Y27" s="92">
        <f>SUMIF('C Report Grouper'!$B$10:$B$49,'WW Spending Actual'!$B27,'C Report Grouper'!Z$10:Z$49)+SUMIF('Total Adjustments'!$B$14:$B$53,'WW Spending Actual'!$B27,'Total Adjustments'!Y$14:Y$53)</f>
        <v>0</v>
      </c>
      <c r="Z27" s="92">
        <f>SUMIF('C Report Grouper'!$B$10:$B$49,'WW Spending Actual'!$B27,'C Report Grouper'!AA$10:AA$49)+SUMIF('Total Adjustments'!$B$14:$B$53,'WW Spending Actual'!$B27,'Total Adjustments'!Z$14:Z$53)</f>
        <v>0</v>
      </c>
      <c r="AA27" s="92">
        <f>SUMIF('C Report Grouper'!$B$10:$B$49,'WW Spending Actual'!$B27,'C Report Grouper'!AB$10:AB$49)+SUMIF('Total Adjustments'!$B$14:$B$53,'WW Spending Actual'!$B27,'Total Adjustments'!AA$14:AA$53)</f>
        <v>0</v>
      </c>
      <c r="AB27" s="92">
        <f>SUMIF('C Report Grouper'!$B$10:$B$49,'WW Spending Actual'!$B27,'C Report Grouper'!AC$10:AC$49)+SUMIF('Total Adjustments'!$B$14:$B$53,'WW Spending Actual'!$B27,'Total Adjustments'!AB$14:AB$53)</f>
        <v>0</v>
      </c>
      <c r="AC27" s="92">
        <f>SUMIF('C Report Grouper'!$B$10:$B$49,'WW Spending Actual'!$B27,'C Report Grouper'!AD$10:AD$49)+SUMIF('Total Adjustments'!$B$14:$B$53,'WW Spending Actual'!$B27,'Total Adjustments'!AC$14:AC$53)</f>
        <v>0</v>
      </c>
      <c r="AD27" s="92">
        <f>SUMIF('C Report Grouper'!$B$10:$B$49,'WW Spending Actual'!$B27,'C Report Grouper'!AE$10:AE$49)+SUMIF('Total Adjustments'!$B$14:$B$53,'WW Spending Actual'!$B27,'Total Adjustments'!AD$14:AD$53)</f>
        <v>0</v>
      </c>
      <c r="AE27" s="92">
        <f>SUMIF('C Report Grouper'!$B$10:$B$49,'WW Spending Actual'!$B27,'C Report Grouper'!AF$10:AF$49)+SUMIF('Total Adjustments'!$B$14:$B$53,'WW Spending Actual'!$B27,'Total Adjustments'!AE$14:AE$53)</f>
        <v>0</v>
      </c>
      <c r="AF27" s="92">
        <f>SUMIF('C Report Grouper'!$B$10:$B$49,'WW Spending Actual'!$B27,'C Report Grouper'!AG$10:AG$49)+SUMIF('Total Adjustments'!$B$14:$B$53,'WW Spending Actual'!$B27,'Total Adjustments'!AF$14:AF$53)</f>
        <v>0</v>
      </c>
      <c r="AG27" s="93">
        <f>SUMIF('C Report Grouper'!$B$10:$B$49,'WW Spending Actual'!$B27,'C Report Grouper'!AH$10:AH$49)+SUMIF('Total Adjustments'!$B$14:$B$53,'WW Spending Actual'!$B27,'Total Adjustments'!AG$14:AG$53)</f>
        <v>0</v>
      </c>
    </row>
    <row r="28" spans="2:33" hidden="1" x14ac:dyDescent="0.2">
      <c r="B28" s="32" t="str">
        <f>IFERROR(VLOOKUP(C28,'MEG Def'!$A$38:$B$43,2),"")</f>
        <v/>
      </c>
      <c r="C28" s="49"/>
      <c r="D28" s="91">
        <f>SUMIF('C Report Grouper'!$B$10:$B$49,'WW Spending Actual'!$B28,'C Report Grouper'!E$10:E$49)+SUMIF('Total Adjustments'!$B$14:$B$53,'WW Spending Actual'!$B28,'Total Adjustments'!D$14:D$53)</f>
        <v>0</v>
      </c>
      <c r="E28" s="422">
        <f>SUMIF('C Report Grouper'!$B$10:$B$49,'WW Spending Actual'!$B28,'C Report Grouper'!F$10:F$49)+SUMIF('Total Adjustments'!$B$14:$B$53,'WW Spending Actual'!$B28,'Total Adjustments'!E$14:E$53)</f>
        <v>0</v>
      </c>
      <c r="F28" s="422">
        <f>SUMIF('C Report Grouper'!$B$10:$B$49,'WW Spending Actual'!$B28,'C Report Grouper'!G$10:G$49)+SUMIF('Total Adjustments'!$B$14:$B$53,'WW Spending Actual'!$B28,'Total Adjustments'!F$14:F$53)</f>
        <v>0</v>
      </c>
      <c r="G28" s="422">
        <f>SUMIF('C Report Grouper'!$B$10:$B$49,'WW Spending Actual'!$B28,'C Report Grouper'!H$10:H$49)+SUMIF('Total Adjustments'!$B$14:$B$53,'WW Spending Actual'!$B28,'Total Adjustments'!G$14:G$53)</f>
        <v>0</v>
      </c>
      <c r="H28" s="422">
        <f>SUMIF('C Report Grouper'!$B$10:$B$49,'WW Spending Actual'!$B28,'C Report Grouper'!I$10:I$49)+SUMIF('Total Adjustments'!$B$14:$B$53,'WW Spending Actual'!$B28,'Total Adjustments'!H$14:H$53)</f>
        <v>0</v>
      </c>
      <c r="I28" s="422">
        <f>SUMIF('C Report Grouper'!$B$10:$B$49,'WW Spending Actual'!$B28,'C Report Grouper'!J$10:J$49)+SUMIF('Total Adjustments'!$B$14:$B$53,'WW Spending Actual'!$B28,'Total Adjustments'!I$14:I$53)</f>
        <v>0</v>
      </c>
      <c r="J28" s="422">
        <f>SUMIF('C Report Grouper'!$B$10:$B$49,'WW Spending Actual'!$B28,'C Report Grouper'!K$10:K$49)+SUMIF('Total Adjustments'!$B$14:$B$53,'WW Spending Actual'!$B28,'Total Adjustments'!J$14:J$53)</f>
        <v>0</v>
      </c>
      <c r="K28" s="422">
        <f>SUMIF('C Report Grouper'!$B$10:$B$49,'WW Spending Actual'!$B28,'C Report Grouper'!L$10:L$49)+SUMIF('Total Adjustments'!$B$14:$B$53,'WW Spending Actual'!$B28,'Total Adjustments'!K$14:K$53)</f>
        <v>0</v>
      </c>
      <c r="L28" s="422">
        <f>SUMIF('C Report Grouper'!$B$10:$B$49,'WW Spending Actual'!$B28,'C Report Grouper'!M$10:M$49)+SUMIF('Total Adjustments'!$B$14:$B$53,'WW Spending Actual'!$B28,'Total Adjustments'!L$14:L$53)</f>
        <v>0</v>
      </c>
      <c r="M28" s="422">
        <f>SUMIF('C Report Grouper'!$B$10:$B$49,'WW Spending Actual'!$B28,'C Report Grouper'!N$10:N$49)+SUMIF('Total Adjustments'!$B$14:$B$53,'WW Spending Actual'!$B28,'Total Adjustments'!M$14:M$53)</f>
        <v>0</v>
      </c>
      <c r="N28" s="422">
        <f>SUMIF('C Report Grouper'!$B$10:$B$49,'WW Spending Actual'!$B28,'C Report Grouper'!O$10:O$49)+SUMIF('Total Adjustments'!$B$14:$B$53,'WW Spending Actual'!$B28,'Total Adjustments'!N$14:N$53)</f>
        <v>0</v>
      </c>
      <c r="O28" s="422">
        <f>SUMIF('C Report Grouper'!$B$10:$B$49,'WW Spending Actual'!$B28,'C Report Grouper'!P$10:P$49)+SUMIF('Total Adjustments'!$B$14:$B$53,'WW Spending Actual'!$B28,'Total Adjustments'!O$14:O$53)</f>
        <v>0</v>
      </c>
      <c r="P28" s="422">
        <f>SUMIF('C Report Grouper'!$B$10:$B$49,'WW Spending Actual'!$B28,'C Report Grouper'!Q$10:Q$49)+SUMIF('Total Adjustments'!$B$14:$B$53,'WW Spending Actual'!$B28,'Total Adjustments'!P$14:P$53)</f>
        <v>0</v>
      </c>
      <c r="Q28" s="422">
        <f>SUMIF('C Report Grouper'!$B$10:$B$49,'WW Spending Actual'!$B28,'C Report Grouper'!R$10:R$49)+SUMIF('Total Adjustments'!$B$14:$B$53,'WW Spending Actual'!$B28,'Total Adjustments'!Q$14:Q$53)</f>
        <v>0</v>
      </c>
      <c r="R28" s="422">
        <f>SUMIF('C Report Grouper'!$B$10:$B$49,'WW Spending Actual'!$B28,'C Report Grouper'!S$10:S$49)+SUMIF('Total Adjustments'!$B$14:$B$53,'WW Spending Actual'!$B28,'Total Adjustments'!R$14:R$53)</f>
        <v>0</v>
      </c>
      <c r="S28" s="91">
        <f>SUMIF('C Report Grouper'!$B$10:$B$49,'WW Spending Actual'!$B28,'C Report Grouper'!T$10:T$49)+SUMIF('Total Adjustments'!$B$14:$B$53,'WW Spending Actual'!$B28,'Total Adjustments'!S$14:S$53)</f>
        <v>0</v>
      </c>
      <c r="T28" s="422">
        <f>SUMIF('C Report Grouper'!$B$10:$B$49,'WW Spending Actual'!$B28,'C Report Grouper'!U$10:U$49)+SUMIF('Total Adjustments'!$B$14:$B$53,'WW Spending Actual'!$B28,'Total Adjustments'!T$14:T$53)</f>
        <v>0</v>
      </c>
      <c r="U28" s="422">
        <f>SUMIF('C Report Grouper'!$B$10:$B$49,'WW Spending Actual'!$B28,'C Report Grouper'!V$10:V$49)+SUMIF('Total Adjustments'!$B$14:$B$53,'WW Spending Actual'!$B28,'Total Adjustments'!U$14:U$53)</f>
        <v>0</v>
      </c>
      <c r="V28" s="422">
        <f>SUMIF('C Report Grouper'!$B$10:$B$49,'WW Spending Actual'!$B28,'C Report Grouper'!W$10:W$49)+SUMIF('Total Adjustments'!$B$14:$B$53,'WW Spending Actual'!$B28,'Total Adjustments'!V$14:V$53)</f>
        <v>0</v>
      </c>
      <c r="W28" s="93">
        <f>SUMIF('C Report Grouper'!$B$10:$B$49,'WW Spending Actual'!$B28,'C Report Grouper'!X$10:X$49)+SUMIF('Total Adjustments'!$B$14:$B$53,'WW Spending Actual'!$B28,'Total Adjustments'!W$14:W$53)</f>
        <v>0</v>
      </c>
      <c r="X28" s="92">
        <f>SUMIF('C Report Grouper'!$B$10:$B$49,'WW Spending Actual'!$B28,'C Report Grouper'!Y$10:Y$49)+SUMIF('Total Adjustments'!$B$14:$B$53,'WW Spending Actual'!$B28,'Total Adjustments'!X$14:X$53)</f>
        <v>0</v>
      </c>
      <c r="Y28" s="92">
        <f>SUMIF('C Report Grouper'!$B$10:$B$49,'WW Spending Actual'!$B28,'C Report Grouper'!Z$10:Z$49)+SUMIF('Total Adjustments'!$B$14:$B$53,'WW Spending Actual'!$B28,'Total Adjustments'!Y$14:Y$53)</f>
        <v>0</v>
      </c>
      <c r="Z28" s="92">
        <f>SUMIF('C Report Grouper'!$B$10:$B$49,'WW Spending Actual'!$B28,'C Report Grouper'!AA$10:AA$49)+SUMIF('Total Adjustments'!$B$14:$B$53,'WW Spending Actual'!$B28,'Total Adjustments'!Z$14:Z$53)</f>
        <v>0</v>
      </c>
      <c r="AA28" s="92">
        <f>SUMIF('C Report Grouper'!$B$10:$B$49,'WW Spending Actual'!$B28,'C Report Grouper'!AB$10:AB$49)+SUMIF('Total Adjustments'!$B$14:$B$53,'WW Spending Actual'!$B28,'Total Adjustments'!AA$14:AA$53)</f>
        <v>0</v>
      </c>
      <c r="AB28" s="92">
        <f>SUMIF('C Report Grouper'!$B$10:$B$49,'WW Spending Actual'!$B28,'C Report Grouper'!AC$10:AC$49)+SUMIF('Total Adjustments'!$B$14:$B$53,'WW Spending Actual'!$B28,'Total Adjustments'!AB$14:AB$53)</f>
        <v>0</v>
      </c>
      <c r="AC28" s="92">
        <f>SUMIF('C Report Grouper'!$B$10:$B$49,'WW Spending Actual'!$B28,'C Report Grouper'!AD$10:AD$49)+SUMIF('Total Adjustments'!$B$14:$B$53,'WW Spending Actual'!$B28,'Total Adjustments'!AC$14:AC$53)</f>
        <v>0</v>
      </c>
      <c r="AD28" s="92">
        <f>SUMIF('C Report Grouper'!$B$10:$B$49,'WW Spending Actual'!$B28,'C Report Grouper'!AE$10:AE$49)+SUMIF('Total Adjustments'!$B$14:$B$53,'WW Spending Actual'!$B28,'Total Adjustments'!AD$14:AD$53)</f>
        <v>0</v>
      </c>
      <c r="AE28" s="92">
        <f>SUMIF('C Report Grouper'!$B$10:$B$49,'WW Spending Actual'!$B28,'C Report Grouper'!AF$10:AF$49)+SUMIF('Total Adjustments'!$B$14:$B$53,'WW Spending Actual'!$B28,'Total Adjustments'!AE$14:AE$53)</f>
        <v>0</v>
      </c>
      <c r="AF28" s="92">
        <f>SUMIF('C Report Grouper'!$B$10:$B$49,'WW Spending Actual'!$B28,'C Report Grouper'!AG$10:AG$49)+SUMIF('Total Adjustments'!$B$14:$B$53,'WW Spending Actual'!$B28,'Total Adjustments'!AF$14:AF$53)</f>
        <v>0</v>
      </c>
      <c r="AG28" s="93">
        <f>SUMIF('C Report Grouper'!$B$10:$B$49,'WW Spending Actual'!$B28,'C Report Grouper'!AH$10:AH$49)+SUMIF('Total Adjustments'!$B$14:$B$53,'WW Spending Actual'!$B28,'Total Adjustments'!AG$14:AG$53)</f>
        <v>0</v>
      </c>
    </row>
    <row r="29" spans="2:33" hidden="1" x14ac:dyDescent="0.2">
      <c r="B29" s="32"/>
      <c r="C29" s="50"/>
      <c r="D29" s="91"/>
      <c r="E29" s="422"/>
      <c r="F29" s="422"/>
      <c r="G29" s="422"/>
      <c r="H29" s="422"/>
      <c r="I29" s="422"/>
      <c r="J29" s="422"/>
      <c r="K29" s="422"/>
      <c r="L29" s="422"/>
      <c r="M29" s="422"/>
      <c r="N29" s="422"/>
      <c r="O29" s="422"/>
      <c r="P29" s="422"/>
      <c r="Q29" s="422"/>
      <c r="R29" s="422"/>
      <c r="S29" s="91"/>
      <c r="T29" s="422"/>
      <c r="U29" s="422"/>
      <c r="V29" s="422"/>
      <c r="W29" s="93"/>
      <c r="X29" s="92"/>
      <c r="Y29" s="92"/>
      <c r="Z29" s="92"/>
      <c r="AA29" s="92"/>
      <c r="AB29" s="92"/>
      <c r="AC29" s="92"/>
      <c r="AD29" s="92"/>
      <c r="AE29" s="92"/>
      <c r="AF29" s="92"/>
      <c r="AG29" s="93"/>
    </row>
    <row r="30" spans="2:33" hidden="1" x14ac:dyDescent="0.2">
      <c r="B30" s="53" t="s">
        <v>43</v>
      </c>
      <c r="C30" s="50"/>
      <c r="D30" s="91"/>
      <c r="E30" s="422"/>
      <c r="F30" s="422"/>
      <c r="G30" s="422"/>
      <c r="H30" s="422"/>
      <c r="I30" s="422"/>
      <c r="J30" s="422"/>
      <c r="K30" s="422"/>
      <c r="L30" s="422"/>
      <c r="M30" s="422"/>
      <c r="N30" s="422"/>
      <c r="O30" s="422"/>
      <c r="P30" s="422"/>
      <c r="Q30" s="422"/>
      <c r="R30" s="422"/>
      <c r="S30" s="91"/>
      <c r="T30" s="422"/>
      <c r="U30" s="422"/>
      <c r="V30" s="422"/>
      <c r="W30" s="93"/>
      <c r="X30" s="92"/>
      <c r="Y30" s="92"/>
      <c r="Z30" s="92"/>
      <c r="AA30" s="92"/>
      <c r="AB30" s="92"/>
      <c r="AC30" s="92"/>
      <c r="AD30" s="92"/>
      <c r="AE30" s="92"/>
      <c r="AF30" s="92"/>
      <c r="AG30" s="93"/>
    </row>
    <row r="31" spans="2:33" hidden="1" x14ac:dyDescent="0.2">
      <c r="B31" s="32" t="str">
        <f>IFERROR(VLOOKUP(C31,'MEG Def'!$A$45:$B$48,2),"")</f>
        <v/>
      </c>
      <c r="C31" s="50"/>
      <c r="D31" s="91">
        <f>SUMIF('C Report Grouper'!$B$10:$B$49,'WW Spending Actual'!$B31,'C Report Grouper'!E$10:E$49)+SUMIF('Total Adjustments'!$B$14:$B$53,'WW Spending Actual'!$B31,'Total Adjustments'!D$14:D$53)</f>
        <v>0</v>
      </c>
      <c r="E31" s="422">
        <f>SUMIF('C Report Grouper'!$B$10:$B$49,'WW Spending Actual'!$B31,'C Report Grouper'!F$10:F$49)+SUMIF('Total Adjustments'!$B$14:$B$53,'WW Spending Actual'!$B31,'Total Adjustments'!E$14:E$53)</f>
        <v>0</v>
      </c>
      <c r="F31" s="422">
        <f>SUMIF('C Report Grouper'!$B$10:$B$49,'WW Spending Actual'!$B31,'C Report Grouper'!G$10:G$49)+SUMIF('Total Adjustments'!$B$14:$B$53,'WW Spending Actual'!$B31,'Total Adjustments'!F$14:F$53)</f>
        <v>0</v>
      </c>
      <c r="G31" s="422">
        <f>SUMIF('C Report Grouper'!$B$10:$B$49,'WW Spending Actual'!$B31,'C Report Grouper'!H$10:H$49)+SUMIF('Total Adjustments'!$B$14:$B$53,'WW Spending Actual'!$B31,'Total Adjustments'!G$14:G$53)</f>
        <v>0</v>
      </c>
      <c r="H31" s="422">
        <f>SUMIF('C Report Grouper'!$B$10:$B$49,'WW Spending Actual'!$B31,'C Report Grouper'!I$10:I$49)+SUMIF('Total Adjustments'!$B$14:$B$53,'WW Spending Actual'!$B31,'Total Adjustments'!H$14:H$53)</f>
        <v>0</v>
      </c>
      <c r="I31" s="422">
        <f>SUMIF('C Report Grouper'!$B$10:$B$49,'WW Spending Actual'!$B31,'C Report Grouper'!J$10:J$49)+SUMIF('Total Adjustments'!$B$14:$B$53,'WW Spending Actual'!$B31,'Total Adjustments'!I$14:I$53)</f>
        <v>0</v>
      </c>
      <c r="J31" s="422">
        <f>SUMIF('C Report Grouper'!$B$10:$B$49,'WW Spending Actual'!$B31,'C Report Grouper'!K$10:K$49)+SUMIF('Total Adjustments'!$B$14:$B$53,'WW Spending Actual'!$B31,'Total Adjustments'!J$14:J$53)</f>
        <v>0</v>
      </c>
      <c r="K31" s="422">
        <f>SUMIF('C Report Grouper'!$B$10:$B$49,'WW Spending Actual'!$B31,'C Report Grouper'!L$10:L$49)+SUMIF('Total Adjustments'!$B$14:$B$53,'WW Spending Actual'!$B31,'Total Adjustments'!K$14:K$53)</f>
        <v>0</v>
      </c>
      <c r="L31" s="422">
        <f>SUMIF('C Report Grouper'!$B$10:$B$49,'WW Spending Actual'!$B31,'C Report Grouper'!M$10:M$49)+SUMIF('Total Adjustments'!$B$14:$B$53,'WW Spending Actual'!$B31,'Total Adjustments'!L$14:L$53)</f>
        <v>0</v>
      </c>
      <c r="M31" s="422">
        <f>SUMIF('C Report Grouper'!$B$10:$B$49,'WW Spending Actual'!$B31,'C Report Grouper'!N$10:N$49)+SUMIF('Total Adjustments'!$B$14:$B$53,'WW Spending Actual'!$B31,'Total Adjustments'!M$14:M$53)</f>
        <v>0</v>
      </c>
      <c r="N31" s="422">
        <f>SUMIF('C Report Grouper'!$B$10:$B$49,'WW Spending Actual'!$B31,'C Report Grouper'!O$10:O$49)+SUMIF('Total Adjustments'!$B$14:$B$53,'WW Spending Actual'!$B31,'Total Adjustments'!N$14:N$53)</f>
        <v>0</v>
      </c>
      <c r="O31" s="422">
        <f>SUMIF('C Report Grouper'!$B$10:$B$49,'WW Spending Actual'!$B31,'C Report Grouper'!P$10:P$49)+SUMIF('Total Adjustments'!$B$14:$B$53,'WW Spending Actual'!$B31,'Total Adjustments'!O$14:O$53)</f>
        <v>0</v>
      </c>
      <c r="P31" s="422">
        <f>SUMIF('C Report Grouper'!$B$10:$B$49,'WW Spending Actual'!$B31,'C Report Grouper'!Q$10:Q$49)+SUMIF('Total Adjustments'!$B$14:$B$53,'WW Spending Actual'!$B31,'Total Adjustments'!P$14:P$53)</f>
        <v>0</v>
      </c>
      <c r="Q31" s="422">
        <f>SUMIF('C Report Grouper'!$B$10:$B$49,'WW Spending Actual'!$B31,'C Report Grouper'!R$10:R$49)+SUMIF('Total Adjustments'!$B$14:$B$53,'WW Spending Actual'!$B31,'Total Adjustments'!Q$14:Q$53)</f>
        <v>0</v>
      </c>
      <c r="R31" s="422">
        <f>SUMIF('C Report Grouper'!$B$10:$B$49,'WW Spending Actual'!$B31,'C Report Grouper'!S$10:S$49)+SUMIF('Total Adjustments'!$B$14:$B$53,'WW Spending Actual'!$B31,'Total Adjustments'!R$14:R$53)</f>
        <v>0</v>
      </c>
      <c r="S31" s="91">
        <f>SUMIF('C Report Grouper'!$B$10:$B$49,'WW Spending Actual'!$B31,'C Report Grouper'!T$10:T$49)+SUMIF('Total Adjustments'!$B$14:$B$53,'WW Spending Actual'!$B31,'Total Adjustments'!S$14:S$53)</f>
        <v>0</v>
      </c>
      <c r="T31" s="422">
        <f>SUMIF('C Report Grouper'!$B$10:$B$49,'WW Spending Actual'!$B31,'C Report Grouper'!U$10:U$49)+SUMIF('Total Adjustments'!$B$14:$B$53,'WW Spending Actual'!$B31,'Total Adjustments'!T$14:T$53)</f>
        <v>0</v>
      </c>
      <c r="U31" s="422">
        <f>SUMIF('C Report Grouper'!$B$10:$B$49,'WW Spending Actual'!$B31,'C Report Grouper'!V$10:V$49)+SUMIF('Total Adjustments'!$B$14:$B$53,'WW Spending Actual'!$B31,'Total Adjustments'!U$14:U$53)</f>
        <v>0</v>
      </c>
      <c r="V31" s="422">
        <f>SUMIF('C Report Grouper'!$B$10:$B$49,'WW Spending Actual'!$B31,'C Report Grouper'!W$10:W$49)+SUMIF('Total Adjustments'!$B$14:$B$53,'WW Spending Actual'!$B31,'Total Adjustments'!V$14:V$53)</f>
        <v>0</v>
      </c>
      <c r="W31" s="93">
        <f>SUMIF('C Report Grouper'!$B$10:$B$49,'WW Spending Actual'!$B31,'C Report Grouper'!X$10:X$49)+SUMIF('Total Adjustments'!$B$14:$B$53,'WW Spending Actual'!$B31,'Total Adjustments'!W$14:W$53)</f>
        <v>0</v>
      </c>
      <c r="X31" s="92">
        <f>SUMIF('C Report Grouper'!$B$10:$B$49,'WW Spending Actual'!$B31,'C Report Grouper'!Y$10:Y$49)+SUMIF('Total Adjustments'!$B$14:$B$53,'WW Spending Actual'!$B31,'Total Adjustments'!X$14:X$53)</f>
        <v>0</v>
      </c>
      <c r="Y31" s="92">
        <f>SUMIF('C Report Grouper'!$B$10:$B$49,'WW Spending Actual'!$B31,'C Report Grouper'!Z$10:Z$49)+SUMIF('Total Adjustments'!$B$14:$B$53,'WW Spending Actual'!$B31,'Total Adjustments'!Y$14:Y$53)</f>
        <v>0</v>
      </c>
      <c r="Z31" s="92">
        <f>SUMIF('C Report Grouper'!$B$10:$B$49,'WW Spending Actual'!$B31,'C Report Grouper'!AA$10:AA$49)+SUMIF('Total Adjustments'!$B$14:$B$53,'WW Spending Actual'!$B31,'Total Adjustments'!Z$14:Z$53)</f>
        <v>0</v>
      </c>
      <c r="AA31" s="92">
        <f>SUMIF('C Report Grouper'!$B$10:$B$49,'WW Spending Actual'!$B31,'C Report Grouper'!AB$10:AB$49)+SUMIF('Total Adjustments'!$B$14:$B$53,'WW Spending Actual'!$B31,'Total Adjustments'!AA$14:AA$53)</f>
        <v>0</v>
      </c>
      <c r="AB31" s="92">
        <f>SUMIF('C Report Grouper'!$B$10:$B$49,'WW Spending Actual'!$B31,'C Report Grouper'!AC$10:AC$49)+SUMIF('Total Adjustments'!$B$14:$B$53,'WW Spending Actual'!$B31,'Total Adjustments'!AB$14:AB$53)</f>
        <v>0</v>
      </c>
      <c r="AC31" s="92">
        <f>SUMIF('C Report Grouper'!$B$10:$B$49,'WW Spending Actual'!$B31,'C Report Grouper'!AD$10:AD$49)+SUMIF('Total Adjustments'!$B$14:$B$53,'WW Spending Actual'!$B31,'Total Adjustments'!AC$14:AC$53)</f>
        <v>0</v>
      </c>
      <c r="AD31" s="92">
        <f>SUMIF('C Report Grouper'!$B$10:$B$49,'WW Spending Actual'!$B31,'C Report Grouper'!AE$10:AE$49)+SUMIF('Total Adjustments'!$B$14:$B$53,'WW Spending Actual'!$B31,'Total Adjustments'!AD$14:AD$53)</f>
        <v>0</v>
      </c>
      <c r="AE31" s="92">
        <f>SUMIF('C Report Grouper'!$B$10:$B$49,'WW Spending Actual'!$B31,'C Report Grouper'!AF$10:AF$49)+SUMIF('Total Adjustments'!$B$14:$B$53,'WW Spending Actual'!$B31,'Total Adjustments'!AE$14:AE$53)</f>
        <v>0</v>
      </c>
      <c r="AF31" s="92">
        <f>SUMIF('C Report Grouper'!$B$10:$B$49,'WW Spending Actual'!$B31,'C Report Grouper'!AG$10:AG$49)+SUMIF('Total Adjustments'!$B$14:$B$53,'WW Spending Actual'!$B31,'Total Adjustments'!AF$14:AF$53)</f>
        <v>0</v>
      </c>
      <c r="AG31" s="93">
        <f>SUMIF('C Report Grouper'!$B$10:$B$49,'WW Spending Actual'!$B31,'C Report Grouper'!AH$10:AH$49)+SUMIF('Total Adjustments'!$B$14:$B$53,'WW Spending Actual'!$B31,'Total Adjustments'!AG$14:AG$53)</f>
        <v>0</v>
      </c>
    </row>
    <row r="32" spans="2:33" hidden="1" x14ac:dyDescent="0.2">
      <c r="B32" s="32" t="str">
        <f>IFERROR(VLOOKUP(C32,'MEG Def'!$A$45:$B$48,2),"")</f>
        <v/>
      </c>
      <c r="C32" s="50"/>
      <c r="D32" s="91">
        <f>SUMIF('C Report Grouper'!$B$10:$B$49,'WW Spending Actual'!$B32,'C Report Grouper'!E$10:E$49)+SUMIF('Total Adjustments'!$B$14:$B$53,'WW Spending Actual'!$B32,'Total Adjustments'!D$14:D$53)</f>
        <v>0</v>
      </c>
      <c r="E32" s="422">
        <f>SUMIF('C Report Grouper'!$B$10:$B$49,'WW Spending Actual'!$B32,'C Report Grouper'!F$10:F$49)+SUMIF('Total Adjustments'!$B$14:$B$53,'WW Spending Actual'!$B32,'Total Adjustments'!E$14:E$53)</f>
        <v>0</v>
      </c>
      <c r="F32" s="422">
        <f>SUMIF('C Report Grouper'!$B$10:$B$49,'WW Spending Actual'!$B32,'C Report Grouper'!G$10:G$49)+SUMIF('Total Adjustments'!$B$14:$B$53,'WW Spending Actual'!$B32,'Total Adjustments'!F$14:F$53)</f>
        <v>0</v>
      </c>
      <c r="G32" s="422">
        <f>SUMIF('C Report Grouper'!$B$10:$B$49,'WW Spending Actual'!$B32,'C Report Grouper'!H$10:H$49)+SUMIF('Total Adjustments'!$B$14:$B$53,'WW Spending Actual'!$B32,'Total Adjustments'!G$14:G$53)</f>
        <v>0</v>
      </c>
      <c r="H32" s="422">
        <f>SUMIF('C Report Grouper'!$B$10:$B$49,'WW Spending Actual'!$B32,'C Report Grouper'!I$10:I$49)+SUMIF('Total Adjustments'!$B$14:$B$53,'WW Spending Actual'!$B32,'Total Adjustments'!H$14:H$53)</f>
        <v>0</v>
      </c>
      <c r="I32" s="422">
        <f>SUMIF('C Report Grouper'!$B$10:$B$49,'WW Spending Actual'!$B32,'C Report Grouper'!J$10:J$49)+SUMIF('Total Adjustments'!$B$14:$B$53,'WW Spending Actual'!$B32,'Total Adjustments'!I$14:I$53)</f>
        <v>0</v>
      </c>
      <c r="J32" s="422">
        <f>SUMIF('C Report Grouper'!$B$10:$B$49,'WW Spending Actual'!$B32,'C Report Grouper'!K$10:K$49)+SUMIF('Total Adjustments'!$B$14:$B$53,'WW Spending Actual'!$B32,'Total Adjustments'!J$14:J$53)</f>
        <v>0</v>
      </c>
      <c r="K32" s="422">
        <f>SUMIF('C Report Grouper'!$B$10:$B$49,'WW Spending Actual'!$B32,'C Report Grouper'!L$10:L$49)+SUMIF('Total Adjustments'!$B$14:$B$53,'WW Spending Actual'!$B32,'Total Adjustments'!K$14:K$53)</f>
        <v>0</v>
      </c>
      <c r="L32" s="422">
        <f>SUMIF('C Report Grouper'!$B$10:$B$49,'WW Spending Actual'!$B32,'C Report Grouper'!M$10:M$49)+SUMIF('Total Adjustments'!$B$14:$B$53,'WW Spending Actual'!$B32,'Total Adjustments'!L$14:L$53)</f>
        <v>0</v>
      </c>
      <c r="M32" s="422">
        <f>SUMIF('C Report Grouper'!$B$10:$B$49,'WW Spending Actual'!$B32,'C Report Grouper'!N$10:N$49)+SUMIF('Total Adjustments'!$B$14:$B$53,'WW Spending Actual'!$B32,'Total Adjustments'!M$14:M$53)</f>
        <v>0</v>
      </c>
      <c r="N32" s="422">
        <f>SUMIF('C Report Grouper'!$B$10:$B$49,'WW Spending Actual'!$B32,'C Report Grouper'!O$10:O$49)+SUMIF('Total Adjustments'!$B$14:$B$53,'WW Spending Actual'!$B32,'Total Adjustments'!N$14:N$53)</f>
        <v>0</v>
      </c>
      <c r="O32" s="422">
        <f>SUMIF('C Report Grouper'!$B$10:$B$49,'WW Spending Actual'!$B32,'C Report Grouper'!P$10:P$49)+SUMIF('Total Adjustments'!$B$14:$B$53,'WW Spending Actual'!$B32,'Total Adjustments'!O$14:O$53)</f>
        <v>0</v>
      </c>
      <c r="P32" s="422">
        <f>SUMIF('C Report Grouper'!$B$10:$B$49,'WW Spending Actual'!$B32,'C Report Grouper'!Q$10:Q$49)+SUMIF('Total Adjustments'!$B$14:$B$53,'WW Spending Actual'!$B32,'Total Adjustments'!P$14:P$53)</f>
        <v>0</v>
      </c>
      <c r="Q32" s="422">
        <f>SUMIF('C Report Grouper'!$B$10:$B$49,'WW Spending Actual'!$B32,'C Report Grouper'!R$10:R$49)+SUMIF('Total Adjustments'!$B$14:$B$53,'WW Spending Actual'!$B32,'Total Adjustments'!Q$14:Q$53)</f>
        <v>0</v>
      </c>
      <c r="R32" s="422">
        <f>SUMIF('C Report Grouper'!$B$10:$B$49,'WW Spending Actual'!$B32,'C Report Grouper'!S$10:S$49)+SUMIF('Total Adjustments'!$B$14:$B$53,'WW Spending Actual'!$B32,'Total Adjustments'!R$14:R$53)</f>
        <v>0</v>
      </c>
      <c r="S32" s="91">
        <f>SUMIF('C Report Grouper'!$B$10:$B$49,'WW Spending Actual'!$B32,'C Report Grouper'!T$10:T$49)+SUMIF('Total Adjustments'!$B$14:$B$53,'WW Spending Actual'!$B32,'Total Adjustments'!S$14:S$53)</f>
        <v>0</v>
      </c>
      <c r="T32" s="422">
        <f>SUMIF('C Report Grouper'!$B$10:$B$49,'WW Spending Actual'!$B32,'C Report Grouper'!U$10:U$49)+SUMIF('Total Adjustments'!$B$14:$B$53,'WW Spending Actual'!$B32,'Total Adjustments'!T$14:T$53)</f>
        <v>0</v>
      </c>
      <c r="U32" s="422">
        <f>SUMIF('C Report Grouper'!$B$10:$B$49,'WW Spending Actual'!$B32,'C Report Grouper'!V$10:V$49)+SUMIF('Total Adjustments'!$B$14:$B$53,'WW Spending Actual'!$B32,'Total Adjustments'!U$14:U$53)</f>
        <v>0</v>
      </c>
      <c r="V32" s="422">
        <f>SUMIF('C Report Grouper'!$B$10:$B$49,'WW Spending Actual'!$B32,'C Report Grouper'!W$10:W$49)+SUMIF('Total Adjustments'!$B$14:$B$53,'WW Spending Actual'!$B32,'Total Adjustments'!V$14:V$53)</f>
        <v>0</v>
      </c>
      <c r="W32" s="93">
        <f>SUMIF('C Report Grouper'!$B$10:$B$49,'WW Spending Actual'!$B32,'C Report Grouper'!X$10:X$49)+SUMIF('Total Adjustments'!$B$14:$B$53,'WW Spending Actual'!$B32,'Total Adjustments'!W$14:W$53)</f>
        <v>0</v>
      </c>
      <c r="X32" s="92">
        <f>SUMIF('C Report Grouper'!$B$10:$B$49,'WW Spending Actual'!$B32,'C Report Grouper'!Y$10:Y$49)+SUMIF('Total Adjustments'!$B$14:$B$53,'WW Spending Actual'!$B32,'Total Adjustments'!X$14:X$53)</f>
        <v>0</v>
      </c>
      <c r="Y32" s="92">
        <f>SUMIF('C Report Grouper'!$B$10:$B$49,'WW Spending Actual'!$B32,'C Report Grouper'!Z$10:Z$49)+SUMIF('Total Adjustments'!$B$14:$B$53,'WW Spending Actual'!$B32,'Total Adjustments'!Y$14:Y$53)</f>
        <v>0</v>
      </c>
      <c r="Z32" s="92">
        <f>SUMIF('C Report Grouper'!$B$10:$B$49,'WW Spending Actual'!$B32,'C Report Grouper'!AA$10:AA$49)+SUMIF('Total Adjustments'!$B$14:$B$53,'WW Spending Actual'!$B32,'Total Adjustments'!Z$14:Z$53)</f>
        <v>0</v>
      </c>
      <c r="AA32" s="92">
        <f>SUMIF('C Report Grouper'!$B$10:$B$49,'WW Spending Actual'!$B32,'C Report Grouper'!AB$10:AB$49)+SUMIF('Total Adjustments'!$B$14:$B$53,'WW Spending Actual'!$B32,'Total Adjustments'!AA$14:AA$53)</f>
        <v>0</v>
      </c>
      <c r="AB32" s="92">
        <f>SUMIF('C Report Grouper'!$B$10:$B$49,'WW Spending Actual'!$B32,'C Report Grouper'!AC$10:AC$49)+SUMIF('Total Adjustments'!$B$14:$B$53,'WW Spending Actual'!$B32,'Total Adjustments'!AB$14:AB$53)</f>
        <v>0</v>
      </c>
      <c r="AC32" s="92">
        <f>SUMIF('C Report Grouper'!$B$10:$B$49,'WW Spending Actual'!$B32,'C Report Grouper'!AD$10:AD$49)+SUMIF('Total Adjustments'!$B$14:$B$53,'WW Spending Actual'!$B32,'Total Adjustments'!AC$14:AC$53)</f>
        <v>0</v>
      </c>
      <c r="AD32" s="92">
        <f>SUMIF('C Report Grouper'!$B$10:$B$49,'WW Spending Actual'!$B32,'C Report Grouper'!AE$10:AE$49)+SUMIF('Total Adjustments'!$B$14:$B$53,'WW Spending Actual'!$B32,'Total Adjustments'!AD$14:AD$53)</f>
        <v>0</v>
      </c>
      <c r="AE32" s="92">
        <f>SUMIF('C Report Grouper'!$B$10:$B$49,'WW Spending Actual'!$B32,'C Report Grouper'!AF$10:AF$49)+SUMIF('Total Adjustments'!$B$14:$B$53,'WW Spending Actual'!$B32,'Total Adjustments'!AE$14:AE$53)</f>
        <v>0</v>
      </c>
      <c r="AF32" s="92">
        <f>SUMIF('C Report Grouper'!$B$10:$B$49,'WW Spending Actual'!$B32,'C Report Grouper'!AG$10:AG$49)+SUMIF('Total Adjustments'!$B$14:$B$53,'WW Spending Actual'!$B32,'Total Adjustments'!AF$14:AF$53)</f>
        <v>0</v>
      </c>
      <c r="AG32" s="93">
        <f>SUMIF('C Report Grouper'!$B$10:$B$49,'WW Spending Actual'!$B32,'C Report Grouper'!AH$10:AH$49)+SUMIF('Total Adjustments'!$B$14:$B$53,'WW Spending Actual'!$B32,'Total Adjustments'!AG$14:AG$53)</f>
        <v>0</v>
      </c>
    </row>
    <row r="33" spans="2:33" hidden="1" x14ac:dyDescent="0.2">
      <c r="B33" s="32" t="str">
        <f>IFERROR(VLOOKUP(C33,'MEG Def'!$A$45:$B$48,2),"")</f>
        <v/>
      </c>
      <c r="C33" s="50"/>
      <c r="D33" s="91">
        <f>SUMIF('C Report Grouper'!$B$10:$B$49,'WW Spending Actual'!$B33,'C Report Grouper'!E$10:E$49)+SUMIF('Total Adjustments'!$B$14:$B$53,'WW Spending Actual'!$B33,'Total Adjustments'!D$14:D$53)</f>
        <v>0</v>
      </c>
      <c r="E33" s="422">
        <f>SUMIF('C Report Grouper'!$B$10:$B$49,'WW Spending Actual'!$B33,'C Report Grouper'!F$10:F$49)+SUMIF('Total Adjustments'!$B$14:$B$53,'WW Spending Actual'!$B33,'Total Adjustments'!E$14:E$53)</f>
        <v>0</v>
      </c>
      <c r="F33" s="422">
        <f>SUMIF('C Report Grouper'!$B$10:$B$49,'WW Spending Actual'!$B33,'C Report Grouper'!G$10:G$49)+SUMIF('Total Adjustments'!$B$14:$B$53,'WW Spending Actual'!$B33,'Total Adjustments'!F$14:F$53)</f>
        <v>0</v>
      </c>
      <c r="G33" s="422">
        <f>SUMIF('C Report Grouper'!$B$10:$B$49,'WW Spending Actual'!$B33,'C Report Grouper'!H$10:H$49)+SUMIF('Total Adjustments'!$B$14:$B$53,'WW Spending Actual'!$B33,'Total Adjustments'!G$14:G$53)</f>
        <v>0</v>
      </c>
      <c r="H33" s="422">
        <f>SUMIF('C Report Grouper'!$B$10:$B$49,'WW Spending Actual'!$B33,'C Report Grouper'!I$10:I$49)+SUMIF('Total Adjustments'!$B$14:$B$53,'WW Spending Actual'!$B33,'Total Adjustments'!H$14:H$53)</f>
        <v>0</v>
      </c>
      <c r="I33" s="422">
        <f>SUMIF('C Report Grouper'!$B$10:$B$49,'WW Spending Actual'!$B33,'C Report Grouper'!J$10:J$49)+SUMIF('Total Adjustments'!$B$14:$B$53,'WW Spending Actual'!$B33,'Total Adjustments'!I$14:I$53)</f>
        <v>0</v>
      </c>
      <c r="J33" s="422">
        <f>SUMIF('C Report Grouper'!$B$10:$B$49,'WW Spending Actual'!$B33,'C Report Grouper'!K$10:K$49)+SUMIF('Total Adjustments'!$B$14:$B$53,'WW Spending Actual'!$B33,'Total Adjustments'!J$14:J$53)</f>
        <v>0</v>
      </c>
      <c r="K33" s="422">
        <f>SUMIF('C Report Grouper'!$B$10:$B$49,'WW Spending Actual'!$B33,'C Report Grouper'!L$10:L$49)+SUMIF('Total Adjustments'!$B$14:$B$53,'WW Spending Actual'!$B33,'Total Adjustments'!K$14:K$53)</f>
        <v>0</v>
      </c>
      <c r="L33" s="422">
        <f>SUMIF('C Report Grouper'!$B$10:$B$49,'WW Spending Actual'!$B33,'C Report Grouper'!M$10:M$49)+SUMIF('Total Adjustments'!$B$14:$B$53,'WW Spending Actual'!$B33,'Total Adjustments'!L$14:L$53)</f>
        <v>0</v>
      </c>
      <c r="M33" s="422">
        <f>SUMIF('C Report Grouper'!$B$10:$B$49,'WW Spending Actual'!$B33,'C Report Grouper'!N$10:N$49)+SUMIF('Total Adjustments'!$B$14:$B$53,'WW Spending Actual'!$B33,'Total Adjustments'!M$14:M$53)</f>
        <v>0</v>
      </c>
      <c r="N33" s="422">
        <f>SUMIF('C Report Grouper'!$B$10:$B$49,'WW Spending Actual'!$B33,'C Report Grouper'!O$10:O$49)+SUMIF('Total Adjustments'!$B$14:$B$53,'WW Spending Actual'!$B33,'Total Adjustments'!N$14:N$53)</f>
        <v>0</v>
      </c>
      <c r="O33" s="422">
        <f>SUMIF('C Report Grouper'!$B$10:$B$49,'WW Spending Actual'!$B33,'C Report Grouper'!P$10:P$49)+SUMIF('Total Adjustments'!$B$14:$B$53,'WW Spending Actual'!$B33,'Total Adjustments'!O$14:O$53)</f>
        <v>0</v>
      </c>
      <c r="P33" s="422">
        <f>SUMIF('C Report Grouper'!$B$10:$B$49,'WW Spending Actual'!$B33,'C Report Grouper'!Q$10:Q$49)+SUMIF('Total Adjustments'!$B$14:$B$53,'WW Spending Actual'!$B33,'Total Adjustments'!P$14:P$53)</f>
        <v>0</v>
      </c>
      <c r="Q33" s="422">
        <f>SUMIF('C Report Grouper'!$B$10:$B$49,'WW Spending Actual'!$B33,'C Report Grouper'!R$10:R$49)+SUMIF('Total Adjustments'!$B$14:$B$53,'WW Spending Actual'!$B33,'Total Adjustments'!Q$14:Q$53)</f>
        <v>0</v>
      </c>
      <c r="R33" s="422">
        <f>SUMIF('C Report Grouper'!$B$10:$B$49,'WW Spending Actual'!$B33,'C Report Grouper'!S$10:S$49)+SUMIF('Total Adjustments'!$B$14:$B$53,'WW Spending Actual'!$B33,'Total Adjustments'!R$14:R$53)</f>
        <v>0</v>
      </c>
      <c r="S33" s="91">
        <f>SUMIF('C Report Grouper'!$B$10:$B$49,'WW Spending Actual'!$B33,'C Report Grouper'!T$10:T$49)+SUMIF('Total Adjustments'!$B$14:$B$53,'WW Spending Actual'!$B33,'Total Adjustments'!S$14:S$53)</f>
        <v>0</v>
      </c>
      <c r="T33" s="422">
        <f>SUMIF('C Report Grouper'!$B$10:$B$49,'WW Spending Actual'!$B33,'C Report Grouper'!U$10:U$49)+SUMIF('Total Adjustments'!$B$14:$B$53,'WW Spending Actual'!$B33,'Total Adjustments'!T$14:T$53)</f>
        <v>0</v>
      </c>
      <c r="U33" s="422">
        <f>SUMIF('C Report Grouper'!$B$10:$B$49,'WW Spending Actual'!$B33,'C Report Grouper'!V$10:V$49)+SUMIF('Total Adjustments'!$B$14:$B$53,'WW Spending Actual'!$B33,'Total Adjustments'!U$14:U$53)</f>
        <v>0</v>
      </c>
      <c r="V33" s="422">
        <f>SUMIF('C Report Grouper'!$B$10:$B$49,'WW Spending Actual'!$B33,'C Report Grouper'!W$10:W$49)+SUMIF('Total Adjustments'!$B$14:$B$53,'WW Spending Actual'!$B33,'Total Adjustments'!V$14:V$53)</f>
        <v>0</v>
      </c>
      <c r="W33" s="93">
        <f>SUMIF('C Report Grouper'!$B$10:$B$49,'WW Spending Actual'!$B33,'C Report Grouper'!X$10:X$49)+SUMIF('Total Adjustments'!$B$14:$B$53,'WW Spending Actual'!$B33,'Total Adjustments'!W$14:W$53)</f>
        <v>0</v>
      </c>
      <c r="X33" s="92">
        <f>SUMIF('C Report Grouper'!$B$10:$B$49,'WW Spending Actual'!$B33,'C Report Grouper'!Y$10:Y$49)+SUMIF('Total Adjustments'!$B$14:$B$53,'WW Spending Actual'!$B33,'Total Adjustments'!X$14:X$53)</f>
        <v>0</v>
      </c>
      <c r="Y33" s="92">
        <f>SUMIF('C Report Grouper'!$B$10:$B$49,'WW Spending Actual'!$B33,'C Report Grouper'!Z$10:Z$49)+SUMIF('Total Adjustments'!$B$14:$B$53,'WW Spending Actual'!$B33,'Total Adjustments'!Y$14:Y$53)</f>
        <v>0</v>
      </c>
      <c r="Z33" s="92">
        <f>SUMIF('C Report Grouper'!$B$10:$B$49,'WW Spending Actual'!$B33,'C Report Grouper'!AA$10:AA$49)+SUMIF('Total Adjustments'!$B$14:$B$53,'WW Spending Actual'!$B33,'Total Adjustments'!Z$14:Z$53)</f>
        <v>0</v>
      </c>
      <c r="AA33" s="92">
        <f>SUMIF('C Report Grouper'!$B$10:$B$49,'WW Spending Actual'!$B33,'C Report Grouper'!AB$10:AB$49)+SUMIF('Total Adjustments'!$B$14:$B$53,'WW Spending Actual'!$B33,'Total Adjustments'!AA$14:AA$53)</f>
        <v>0</v>
      </c>
      <c r="AB33" s="92">
        <f>SUMIF('C Report Grouper'!$B$10:$B$49,'WW Spending Actual'!$B33,'C Report Grouper'!AC$10:AC$49)+SUMIF('Total Adjustments'!$B$14:$B$53,'WW Spending Actual'!$B33,'Total Adjustments'!AB$14:AB$53)</f>
        <v>0</v>
      </c>
      <c r="AC33" s="92">
        <f>SUMIF('C Report Grouper'!$B$10:$B$49,'WW Spending Actual'!$B33,'C Report Grouper'!AD$10:AD$49)+SUMIF('Total Adjustments'!$B$14:$B$53,'WW Spending Actual'!$B33,'Total Adjustments'!AC$14:AC$53)</f>
        <v>0</v>
      </c>
      <c r="AD33" s="92">
        <f>SUMIF('C Report Grouper'!$B$10:$B$49,'WW Spending Actual'!$B33,'C Report Grouper'!AE$10:AE$49)+SUMIF('Total Adjustments'!$B$14:$B$53,'WW Spending Actual'!$B33,'Total Adjustments'!AD$14:AD$53)</f>
        <v>0</v>
      </c>
      <c r="AE33" s="92">
        <f>SUMIF('C Report Grouper'!$B$10:$B$49,'WW Spending Actual'!$B33,'C Report Grouper'!AF$10:AF$49)+SUMIF('Total Adjustments'!$B$14:$B$53,'WW Spending Actual'!$B33,'Total Adjustments'!AE$14:AE$53)</f>
        <v>0</v>
      </c>
      <c r="AF33" s="92">
        <f>SUMIF('C Report Grouper'!$B$10:$B$49,'WW Spending Actual'!$B33,'C Report Grouper'!AG$10:AG$49)+SUMIF('Total Adjustments'!$B$14:$B$53,'WW Spending Actual'!$B33,'Total Adjustments'!AF$14:AF$53)</f>
        <v>0</v>
      </c>
      <c r="AG33" s="93">
        <f>SUMIF('C Report Grouper'!$B$10:$B$49,'WW Spending Actual'!$B33,'C Report Grouper'!AH$10:AH$49)+SUMIF('Total Adjustments'!$B$14:$B$53,'WW Spending Actual'!$B33,'Total Adjustments'!AG$14:AG$53)</f>
        <v>0</v>
      </c>
    </row>
    <row r="34" spans="2:33" hidden="1" x14ac:dyDescent="0.2">
      <c r="B34" s="60"/>
      <c r="C34" s="50"/>
      <c r="D34" s="91"/>
      <c r="E34" s="422"/>
      <c r="F34" s="422"/>
      <c r="G34" s="422"/>
      <c r="H34" s="422"/>
      <c r="I34" s="422"/>
      <c r="J34" s="422"/>
      <c r="K34" s="422"/>
      <c r="L34" s="422"/>
      <c r="M34" s="422"/>
      <c r="N34" s="422"/>
      <c r="O34" s="422"/>
      <c r="P34" s="422"/>
      <c r="Q34" s="422"/>
      <c r="R34" s="422"/>
      <c r="S34" s="91"/>
      <c r="T34" s="422"/>
      <c r="U34" s="422"/>
      <c r="V34" s="422"/>
      <c r="W34" s="93"/>
      <c r="X34" s="92"/>
      <c r="Y34" s="92"/>
      <c r="Z34" s="92"/>
      <c r="AA34" s="92"/>
      <c r="AB34" s="92"/>
      <c r="AC34" s="92"/>
      <c r="AD34" s="92"/>
      <c r="AE34" s="92"/>
      <c r="AF34" s="92"/>
      <c r="AG34" s="93"/>
    </row>
    <row r="35" spans="2:33" hidden="1" x14ac:dyDescent="0.2">
      <c r="B35" s="53" t="s">
        <v>42</v>
      </c>
      <c r="C35" s="50"/>
      <c r="D35" s="91"/>
      <c r="E35" s="422"/>
      <c r="F35" s="422"/>
      <c r="G35" s="422"/>
      <c r="H35" s="422"/>
      <c r="I35" s="422"/>
      <c r="J35" s="422"/>
      <c r="K35" s="422"/>
      <c r="L35" s="422"/>
      <c r="M35" s="422"/>
      <c r="N35" s="422"/>
      <c r="O35" s="422"/>
      <c r="P35" s="422"/>
      <c r="Q35" s="422"/>
      <c r="R35" s="422"/>
      <c r="S35" s="91"/>
      <c r="T35" s="422"/>
      <c r="U35" s="422"/>
      <c r="V35" s="422"/>
      <c r="W35" s="93"/>
      <c r="X35" s="92"/>
      <c r="Y35" s="92"/>
      <c r="Z35" s="92"/>
      <c r="AA35" s="92"/>
      <c r="AB35" s="92"/>
      <c r="AC35" s="92"/>
      <c r="AD35" s="92"/>
      <c r="AE35" s="92"/>
      <c r="AF35" s="92"/>
      <c r="AG35" s="93"/>
    </row>
    <row r="36" spans="2:33" hidden="1" x14ac:dyDescent="0.2">
      <c r="B36" s="32" t="str">
        <f>IFERROR(VLOOKUP(C36,'MEG Def'!$A$50:$B$53,2),"")</f>
        <v/>
      </c>
      <c r="C36" s="50"/>
      <c r="D36" s="91">
        <f>SUMIF('C Report Grouper'!$B$10:$B$49,'WW Spending Actual'!$B36,'C Report Grouper'!E$10:E$49)+SUMIF('Total Adjustments'!$B$14:$B$53,'WW Spending Actual'!$B36,'Total Adjustments'!D$14:D$53)</f>
        <v>0</v>
      </c>
      <c r="E36" s="422">
        <f>SUMIF('C Report Grouper'!$B$10:$B$49,'WW Spending Actual'!$B36,'C Report Grouper'!F$10:F$49)+SUMIF('Total Adjustments'!$B$14:$B$53,'WW Spending Actual'!$B36,'Total Adjustments'!E$14:E$53)</f>
        <v>0</v>
      </c>
      <c r="F36" s="422">
        <f>SUMIF('C Report Grouper'!$B$10:$B$49,'WW Spending Actual'!$B36,'C Report Grouper'!G$10:G$49)+SUMIF('Total Adjustments'!$B$14:$B$53,'WW Spending Actual'!$B36,'Total Adjustments'!F$14:F$53)</f>
        <v>0</v>
      </c>
      <c r="G36" s="422">
        <f>SUMIF('C Report Grouper'!$B$10:$B$49,'WW Spending Actual'!$B36,'C Report Grouper'!H$10:H$49)+SUMIF('Total Adjustments'!$B$14:$B$53,'WW Spending Actual'!$B36,'Total Adjustments'!G$14:G$53)</f>
        <v>0</v>
      </c>
      <c r="H36" s="422">
        <f>SUMIF('C Report Grouper'!$B$10:$B$49,'WW Spending Actual'!$B36,'C Report Grouper'!I$10:I$49)+SUMIF('Total Adjustments'!$B$14:$B$53,'WW Spending Actual'!$B36,'Total Adjustments'!H$14:H$53)</f>
        <v>0</v>
      </c>
      <c r="I36" s="422">
        <f>SUMIF('C Report Grouper'!$B$10:$B$49,'WW Spending Actual'!$B36,'C Report Grouper'!J$10:J$49)+SUMIF('Total Adjustments'!$B$14:$B$53,'WW Spending Actual'!$B36,'Total Adjustments'!I$14:I$53)</f>
        <v>0</v>
      </c>
      <c r="J36" s="422">
        <f>SUMIF('C Report Grouper'!$B$10:$B$49,'WW Spending Actual'!$B36,'C Report Grouper'!K$10:K$49)+SUMIF('Total Adjustments'!$B$14:$B$53,'WW Spending Actual'!$B36,'Total Adjustments'!J$14:J$53)</f>
        <v>0</v>
      </c>
      <c r="K36" s="422">
        <f>SUMIF('C Report Grouper'!$B$10:$B$49,'WW Spending Actual'!$B36,'C Report Grouper'!L$10:L$49)+SUMIF('Total Adjustments'!$B$14:$B$53,'WW Spending Actual'!$B36,'Total Adjustments'!K$14:K$53)</f>
        <v>0</v>
      </c>
      <c r="L36" s="422">
        <f>SUMIF('C Report Grouper'!$B$10:$B$49,'WW Spending Actual'!$B36,'C Report Grouper'!M$10:M$49)+SUMIF('Total Adjustments'!$B$14:$B$53,'WW Spending Actual'!$B36,'Total Adjustments'!L$14:L$53)</f>
        <v>0</v>
      </c>
      <c r="M36" s="422">
        <f>SUMIF('C Report Grouper'!$B$10:$B$49,'WW Spending Actual'!$B36,'C Report Grouper'!N$10:N$49)+SUMIF('Total Adjustments'!$B$14:$B$53,'WW Spending Actual'!$B36,'Total Adjustments'!M$14:M$53)</f>
        <v>0</v>
      </c>
      <c r="N36" s="422">
        <f>SUMIF('C Report Grouper'!$B$10:$B$49,'WW Spending Actual'!$B36,'C Report Grouper'!O$10:O$49)+SUMIF('Total Adjustments'!$B$14:$B$53,'WW Spending Actual'!$B36,'Total Adjustments'!N$14:N$53)</f>
        <v>0</v>
      </c>
      <c r="O36" s="422">
        <f>SUMIF('C Report Grouper'!$B$10:$B$49,'WW Spending Actual'!$B36,'C Report Grouper'!P$10:P$49)+SUMIF('Total Adjustments'!$B$14:$B$53,'WW Spending Actual'!$B36,'Total Adjustments'!O$14:O$53)</f>
        <v>0</v>
      </c>
      <c r="P36" s="422">
        <f>SUMIF('C Report Grouper'!$B$10:$B$49,'WW Spending Actual'!$B36,'C Report Grouper'!Q$10:Q$49)+SUMIF('Total Adjustments'!$B$14:$B$53,'WW Spending Actual'!$B36,'Total Adjustments'!P$14:P$53)</f>
        <v>0</v>
      </c>
      <c r="Q36" s="422">
        <f>SUMIF('C Report Grouper'!$B$10:$B$49,'WW Spending Actual'!$B36,'C Report Grouper'!R$10:R$49)+SUMIF('Total Adjustments'!$B$14:$B$53,'WW Spending Actual'!$B36,'Total Adjustments'!Q$14:Q$53)</f>
        <v>0</v>
      </c>
      <c r="R36" s="422">
        <f>SUMIF('C Report Grouper'!$B$10:$B$49,'WW Spending Actual'!$B36,'C Report Grouper'!S$10:S$49)+SUMIF('Total Adjustments'!$B$14:$B$53,'WW Spending Actual'!$B36,'Total Adjustments'!R$14:R$53)</f>
        <v>0</v>
      </c>
      <c r="S36" s="91">
        <f>SUMIF('C Report Grouper'!$B$10:$B$49,'WW Spending Actual'!$B36,'C Report Grouper'!T$10:T$49)+SUMIF('Total Adjustments'!$B$14:$B$53,'WW Spending Actual'!$B36,'Total Adjustments'!S$14:S$53)</f>
        <v>0</v>
      </c>
      <c r="T36" s="422">
        <f>SUMIF('C Report Grouper'!$B$10:$B$49,'WW Spending Actual'!$B36,'C Report Grouper'!U$10:U$49)+SUMIF('Total Adjustments'!$B$14:$B$53,'WW Spending Actual'!$B36,'Total Adjustments'!T$14:T$53)</f>
        <v>0</v>
      </c>
      <c r="U36" s="422">
        <f>SUMIF('C Report Grouper'!$B$10:$B$49,'WW Spending Actual'!$B36,'C Report Grouper'!V$10:V$49)+SUMIF('Total Adjustments'!$B$14:$B$53,'WW Spending Actual'!$B36,'Total Adjustments'!U$14:U$53)</f>
        <v>0</v>
      </c>
      <c r="V36" s="422">
        <f>SUMIF('C Report Grouper'!$B$10:$B$49,'WW Spending Actual'!$B36,'C Report Grouper'!W$10:W$49)+SUMIF('Total Adjustments'!$B$14:$B$53,'WW Spending Actual'!$B36,'Total Adjustments'!V$14:V$53)</f>
        <v>0</v>
      </c>
      <c r="W36" s="93">
        <f>SUMIF('C Report Grouper'!$B$10:$B$49,'WW Spending Actual'!$B36,'C Report Grouper'!X$10:X$49)+SUMIF('Total Adjustments'!$B$14:$B$53,'WW Spending Actual'!$B36,'Total Adjustments'!W$14:W$53)</f>
        <v>0</v>
      </c>
      <c r="X36" s="92">
        <f>SUMIF('C Report Grouper'!$B$10:$B$49,'WW Spending Actual'!$B36,'C Report Grouper'!Y$10:Y$49)+SUMIF('Total Adjustments'!$B$14:$B$53,'WW Spending Actual'!$B36,'Total Adjustments'!X$14:X$53)</f>
        <v>0</v>
      </c>
      <c r="Y36" s="92">
        <f>SUMIF('C Report Grouper'!$B$10:$B$49,'WW Spending Actual'!$B36,'C Report Grouper'!Z$10:Z$49)+SUMIF('Total Adjustments'!$B$14:$B$53,'WW Spending Actual'!$B36,'Total Adjustments'!Y$14:Y$53)</f>
        <v>0</v>
      </c>
      <c r="Z36" s="92">
        <f>SUMIF('C Report Grouper'!$B$10:$B$49,'WW Spending Actual'!$B36,'C Report Grouper'!AA$10:AA$49)+SUMIF('Total Adjustments'!$B$14:$B$53,'WW Spending Actual'!$B36,'Total Adjustments'!Z$14:Z$53)</f>
        <v>0</v>
      </c>
      <c r="AA36" s="92">
        <f>SUMIF('C Report Grouper'!$B$10:$B$49,'WW Spending Actual'!$B36,'C Report Grouper'!AB$10:AB$49)+SUMIF('Total Adjustments'!$B$14:$B$53,'WW Spending Actual'!$B36,'Total Adjustments'!AA$14:AA$53)</f>
        <v>0</v>
      </c>
      <c r="AB36" s="92">
        <f>SUMIF('C Report Grouper'!$B$10:$B$49,'WW Spending Actual'!$B36,'C Report Grouper'!AC$10:AC$49)+SUMIF('Total Adjustments'!$B$14:$B$53,'WW Spending Actual'!$B36,'Total Adjustments'!AB$14:AB$53)</f>
        <v>0</v>
      </c>
      <c r="AC36" s="92">
        <f>SUMIF('C Report Grouper'!$B$10:$B$49,'WW Spending Actual'!$B36,'C Report Grouper'!AD$10:AD$49)+SUMIF('Total Adjustments'!$B$14:$B$53,'WW Spending Actual'!$B36,'Total Adjustments'!AC$14:AC$53)</f>
        <v>0</v>
      </c>
      <c r="AD36" s="92">
        <f>SUMIF('C Report Grouper'!$B$10:$B$49,'WW Spending Actual'!$B36,'C Report Grouper'!AE$10:AE$49)+SUMIF('Total Adjustments'!$B$14:$B$53,'WW Spending Actual'!$B36,'Total Adjustments'!AD$14:AD$53)</f>
        <v>0</v>
      </c>
      <c r="AE36" s="92">
        <f>SUMIF('C Report Grouper'!$B$10:$B$49,'WW Spending Actual'!$B36,'C Report Grouper'!AF$10:AF$49)+SUMIF('Total Adjustments'!$B$14:$B$53,'WW Spending Actual'!$B36,'Total Adjustments'!AE$14:AE$53)</f>
        <v>0</v>
      </c>
      <c r="AF36" s="92">
        <f>SUMIF('C Report Grouper'!$B$10:$B$49,'WW Spending Actual'!$B36,'C Report Grouper'!AG$10:AG$49)+SUMIF('Total Adjustments'!$B$14:$B$53,'WW Spending Actual'!$B36,'Total Adjustments'!AF$14:AF$53)</f>
        <v>0</v>
      </c>
      <c r="AG36" s="93">
        <f>SUMIF('C Report Grouper'!$B$10:$B$49,'WW Spending Actual'!$B36,'C Report Grouper'!AH$10:AH$49)+SUMIF('Total Adjustments'!$B$14:$B$53,'WW Spending Actual'!$B36,'Total Adjustments'!AG$14:AG$53)</f>
        <v>0</v>
      </c>
    </row>
    <row r="37" spans="2:33" hidden="1" x14ac:dyDescent="0.2">
      <c r="B37" s="32" t="str">
        <f>IFERROR(VLOOKUP(C37,'MEG Def'!$A$50:$B$53,2),"")</f>
        <v/>
      </c>
      <c r="C37" s="50"/>
      <c r="D37" s="91">
        <f>SUMIF('C Report Grouper'!$B$10:$B$49,'WW Spending Actual'!$B37,'C Report Grouper'!E$10:E$49)+SUMIF('Total Adjustments'!$B$14:$B$53,'WW Spending Actual'!$B37,'Total Adjustments'!D$14:D$53)</f>
        <v>0</v>
      </c>
      <c r="E37" s="422">
        <f>SUMIF('C Report Grouper'!$B$10:$B$49,'WW Spending Actual'!$B37,'C Report Grouper'!F$10:F$49)+SUMIF('Total Adjustments'!$B$14:$B$53,'WW Spending Actual'!$B37,'Total Adjustments'!E$14:E$53)</f>
        <v>0</v>
      </c>
      <c r="F37" s="422">
        <f>SUMIF('C Report Grouper'!$B$10:$B$49,'WW Spending Actual'!$B37,'C Report Grouper'!G$10:G$49)+SUMIF('Total Adjustments'!$B$14:$B$53,'WW Spending Actual'!$B37,'Total Adjustments'!F$14:F$53)</f>
        <v>0</v>
      </c>
      <c r="G37" s="422">
        <f>SUMIF('C Report Grouper'!$B$10:$B$49,'WW Spending Actual'!$B37,'C Report Grouper'!H$10:H$49)+SUMIF('Total Adjustments'!$B$14:$B$53,'WW Spending Actual'!$B37,'Total Adjustments'!G$14:G$53)</f>
        <v>0</v>
      </c>
      <c r="H37" s="422">
        <f>SUMIF('C Report Grouper'!$B$10:$B$49,'WW Spending Actual'!$B37,'C Report Grouper'!I$10:I$49)+SUMIF('Total Adjustments'!$B$14:$B$53,'WW Spending Actual'!$B37,'Total Adjustments'!H$14:H$53)</f>
        <v>0</v>
      </c>
      <c r="I37" s="422">
        <f>SUMIF('C Report Grouper'!$B$10:$B$49,'WW Spending Actual'!$B37,'C Report Grouper'!J$10:J$49)+SUMIF('Total Adjustments'!$B$14:$B$53,'WW Spending Actual'!$B37,'Total Adjustments'!I$14:I$53)</f>
        <v>0</v>
      </c>
      <c r="J37" s="422">
        <f>SUMIF('C Report Grouper'!$B$10:$B$49,'WW Spending Actual'!$B37,'C Report Grouper'!K$10:K$49)+SUMIF('Total Adjustments'!$B$14:$B$53,'WW Spending Actual'!$B37,'Total Adjustments'!J$14:J$53)</f>
        <v>0</v>
      </c>
      <c r="K37" s="422">
        <f>SUMIF('C Report Grouper'!$B$10:$B$49,'WW Spending Actual'!$B37,'C Report Grouper'!L$10:L$49)+SUMIF('Total Adjustments'!$B$14:$B$53,'WW Spending Actual'!$B37,'Total Adjustments'!K$14:K$53)</f>
        <v>0</v>
      </c>
      <c r="L37" s="422">
        <f>SUMIF('C Report Grouper'!$B$10:$B$49,'WW Spending Actual'!$B37,'C Report Grouper'!M$10:M$49)+SUMIF('Total Adjustments'!$B$14:$B$53,'WW Spending Actual'!$B37,'Total Adjustments'!L$14:L$53)</f>
        <v>0</v>
      </c>
      <c r="M37" s="422">
        <f>SUMIF('C Report Grouper'!$B$10:$B$49,'WW Spending Actual'!$B37,'C Report Grouper'!N$10:N$49)+SUMIF('Total Adjustments'!$B$14:$B$53,'WW Spending Actual'!$B37,'Total Adjustments'!M$14:M$53)</f>
        <v>0</v>
      </c>
      <c r="N37" s="422">
        <f>SUMIF('C Report Grouper'!$B$10:$B$49,'WW Spending Actual'!$B37,'C Report Grouper'!O$10:O$49)+SUMIF('Total Adjustments'!$B$14:$B$53,'WW Spending Actual'!$B37,'Total Adjustments'!N$14:N$53)</f>
        <v>0</v>
      </c>
      <c r="O37" s="422">
        <f>SUMIF('C Report Grouper'!$B$10:$B$49,'WW Spending Actual'!$B37,'C Report Grouper'!P$10:P$49)+SUMIF('Total Adjustments'!$B$14:$B$53,'WW Spending Actual'!$B37,'Total Adjustments'!O$14:O$53)</f>
        <v>0</v>
      </c>
      <c r="P37" s="422">
        <f>SUMIF('C Report Grouper'!$B$10:$B$49,'WW Spending Actual'!$B37,'C Report Grouper'!Q$10:Q$49)+SUMIF('Total Adjustments'!$B$14:$B$53,'WW Spending Actual'!$B37,'Total Adjustments'!P$14:P$53)</f>
        <v>0</v>
      </c>
      <c r="Q37" s="422">
        <f>SUMIF('C Report Grouper'!$B$10:$B$49,'WW Spending Actual'!$B37,'C Report Grouper'!R$10:R$49)+SUMIF('Total Adjustments'!$B$14:$B$53,'WW Spending Actual'!$B37,'Total Adjustments'!Q$14:Q$53)</f>
        <v>0</v>
      </c>
      <c r="R37" s="422">
        <f>SUMIF('C Report Grouper'!$B$10:$B$49,'WW Spending Actual'!$B37,'C Report Grouper'!S$10:S$49)+SUMIF('Total Adjustments'!$B$14:$B$53,'WW Spending Actual'!$B37,'Total Adjustments'!R$14:R$53)</f>
        <v>0</v>
      </c>
      <c r="S37" s="91">
        <f>SUMIF('C Report Grouper'!$B$10:$B$49,'WW Spending Actual'!$B37,'C Report Grouper'!T$10:T$49)+SUMIF('Total Adjustments'!$B$14:$B$53,'WW Spending Actual'!$B37,'Total Adjustments'!S$14:S$53)</f>
        <v>0</v>
      </c>
      <c r="T37" s="422">
        <f>SUMIF('C Report Grouper'!$B$10:$B$49,'WW Spending Actual'!$B37,'C Report Grouper'!U$10:U$49)+SUMIF('Total Adjustments'!$B$14:$B$53,'WW Spending Actual'!$B37,'Total Adjustments'!T$14:T$53)</f>
        <v>0</v>
      </c>
      <c r="U37" s="422">
        <f>SUMIF('C Report Grouper'!$B$10:$B$49,'WW Spending Actual'!$B37,'C Report Grouper'!V$10:V$49)+SUMIF('Total Adjustments'!$B$14:$B$53,'WW Spending Actual'!$B37,'Total Adjustments'!U$14:U$53)</f>
        <v>0</v>
      </c>
      <c r="V37" s="422">
        <f>SUMIF('C Report Grouper'!$B$10:$B$49,'WW Spending Actual'!$B37,'C Report Grouper'!W$10:W$49)+SUMIF('Total Adjustments'!$B$14:$B$53,'WW Spending Actual'!$B37,'Total Adjustments'!V$14:V$53)</f>
        <v>0</v>
      </c>
      <c r="W37" s="93">
        <f>SUMIF('C Report Grouper'!$B$10:$B$49,'WW Spending Actual'!$B37,'C Report Grouper'!X$10:X$49)+SUMIF('Total Adjustments'!$B$14:$B$53,'WW Spending Actual'!$B37,'Total Adjustments'!W$14:W$53)</f>
        <v>0</v>
      </c>
      <c r="X37" s="92">
        <f>SUMIF('C Report Grouper'!$B$10:$B$49,'WW Spending Actual'!$B37,'C Report Grouper'!Y$10:Y$49)+SUMIF('Total Adjustments'!$B$14:$B$53,'WW Spending Actual'!$B37,'Total Adjustments'!X$14:X$53)</f>
        <v>0</v>
      </c>
      <c r="Y37" s="92">
        <f>SUMIF('C Report Grouper'!$B$10:$B$49,'WW Spending Actual'!$B37,'C Report Grouper'!Z$10:Z$49)+SUMIF('Total Adjustments'!$B$14:$B$53,'WW Spending Actual'!$B37,'Total Adjustments'!Y$14:Y$53)</f>
        <v>0</v>
      </c>
      <c r="Z37" s="92">
        <f>SUMIF('C Report Grouper'!$B$10:$B$49,'WW Spending Actual'!$B37,'C Report Grouper'!AA$10:AA$49)+SUMIF('Total Adjustments'!$B$14:$B$53,'WW Spending Actual'!$B37,'Total Adjustments'!Z$14:Z$53)</f>
        <v>0</v>
      </c>
      <c r="AA37" s="92">
        <f>SUMIF('C Report Grouper'!$B$10:$B$49,'WW Spending Actual'!$B37,'C Report Grouper'!AB$10:AB$49)+SUMIF('Total Adjustments'!$B$14:$B$53,'WW Spending Actual'!$B37,'Total Adjustments'!AA$14:AA$53)</f>
        <v>0</v>
      </c>
      <c r="AB37" s="92">
        <f>SUMIF('C Report Grouper'!$B$10:$B$49,'WW Spending Actual'!$B37,'C Report Grouper'!AC$10:AC$49)+SUMIF('Total Adjustments'!$B$14:$B$53,'WW Spending Actual'!$B37,'Total Adjustments'!AB$14:AB$53)</f>
        <v>0</v>
      </c>
      <c r="AC37" s="92">
        <f>SUMIF('C Report Grouper'!$B$10:$B$49,'WW Spending Actual'!$B37,'C Report Grouper'!AD$10:AD$49)+SUMIF('Total Adjustments'!$B$14:$B$53,'WW Spending Actual'!$B37,'Total Adjustments'!AC$14:AC$53)</f>
        <v>0</v>
      </c>
      <c r="AD37" s="92">
        <f>SUMIF('C Report Grouper'!$B$10:$B$49,'WW Spending Actual'!$B37,'C Report Grouper'!AE$10:AE$49)+SUMIF('Total Adjustments'!$B$14:$B$53,'WW Spending Actual'!$B37,'Total Adjustments'!AD$14:AD$53)</f>
        <v>0</v>
      </c>
      <c r="AE37" s="92">
        <f>SUMIF('C Report Grouper'!$B$10:$B$49,'WW Spending Actual'!$B37,'C Report Grouper'!AF$10:AF$49)+SUMIF('Total Adjustments'!$B$14:$B$53,'WW Spending Actual'!$B37,'Total Adjustments'!AE$14:AE$53)</f>
        <v>0</v>
      </c>
      <c r="AF37" s="92">
        <f>SUMIF('C Report Grouper'!$B$10:$B$49,'WW Spending Actual'!$B37,'C Report Grouper'!AG$10:AG$49)+SUMIF('Total Adjustments'!$B$14:$B$53,'WW Spending Actual'!$B37,'Total Adjustments'!AF$14:AF$53)</f>
        <v>0</v>
      </c>
      <c r="AG37" s="93">
        <f>SUMIF('C Report Grouper'!$B$10:$B$49,'WW Spending Actual'!$B37,'C Report Grouper'!AH$10:AH$49)+SUMIF('Total Adjustments'!$B$14:$B$53,'WW Spending Actual'!$B37,'Total Adjustments'!AG$14:AG$53)</f>
        <v>0</v>
      </c>
    </row>
    <row r="38" spans="2:33" hidden="1" x14ac:dyDescent="0.2">
      <c r="B38" s="32" t="str">
        <f>IFERROR(VLOOKUP(C38,'MEG Def'!$A$50:$B$53,2),"")</f>
        <v/>
      </c>
      <c r="C38" s="50"/>
      <c r="D38" s="91">
        <f>SUMIF('C Report Grouper'!$B$10:$B$49,'WW Spending Actual'!$B38,'C Report Grouper'!E$10:E$49)+SUMIF('Total Adjustments'!$B$14:$B$53,'WW Spending Actual'!$B38,'Total Adjustments'!D$14:D$53)</f>
        <v>0</v>
      </c>
      <c r="E38" s="422">
        <f>SUMIF('C Report Grouper'!$B$10:$B$49,'WW Spending Actual'!$B38,'C Report Grouper'!F$10:F$49)+SUMIF('Total Adjustments'!$B$14:$B$53,'WW Spending Actual'!$B38,'Total Adjustments'!E$14:E$53)</f>
        <v>0</v>
      </c>
      <c r="F38" s="422">
        <f>SUMIF('C Report Grouper'!$B$10:$B$49,'WW Spending Actual'!$B38,'C Report Grouper'!G$10:G$49)+SUMIF('Total Adjustments'!$B$14:$B$53,'WW Spending Actual'!$B38,'Total Adjustments'!F$14:F$53)</f>
        <v>0</v>
      </c>
      <c r="G38" s="422">
        <f>SUMIF('C Report Grouper'!$B$10:$B$49,'WW Spending Actual'!$B38,'C Report Grouper'!H$10:H$49)+SUMIF('Total Adjustments'!$B$14:$B$53,'WW Spending Actual'!$B38,'Total Adjustments'!G$14:G$53)</f>
        <v>0</v>
      </c>
      <c r="H38" s="422">
        <f>SUMIF('C Report Grouper'!$B$10:$B$49,'WW Spending Actual'!$B38,'C Report Grouper'!I$10:I$49)+SUMIF('Total Adjustments'!$B$14:$B$53,'WW Spending Actual'!$B38,'Total Adjustments'!H$14:H$53)</f>
        <v>0</v>
      </c>
      <c r="I38" s="422">
        <f>SUMIF('C Report Grouper'!$B$10:$B$49,'WW Spending Actual'!$B38,'C Report Grouper'!J$10:J$49)+SUMIF('Total Adjustments'!$B$14:$B$53,'WW Spending Actual'!$B38,'Total Adjustments'!I$14:I$53)</f>
        <v>0</v>
      </c>
      <c r="J38" s="422">
        <f>SUMIF('C Report Grouper'!$B$10:$B$49,'WW Spending Actual'!$B38,'C Report Grouper'!K$10:K$49)+SUMIF('Total Adjustments'!$B$14:$B$53,'WW Spending Actual'!$B38,'Total Adjustments'!J$14:J$53)</f>
        <v>0</v>
      </c>
      <c r="K38" s="422">
        <f>SUMIF('C Report Grouper'!$B$10:$B$49,'WW Spending Actual'!$B38,'C Report Grouper'!L$10:L$49)+SUMIF('Total Adjustments'!$B$14:$B$53,'WW Spending Actual'!$B38,'Total Adjustments'!K$14:K$53)</f>
        <v>0</v>
      </c>
      <c r="L38" s="422">
        <f>SUMIF('C Report Grouper'!$B$10:$B$49,'WW Spending Actual'!$B38,'C Report Grouper'!M$10:M$49)+SUMIF('Total Adjustments'!$B$14:$B$53,'WW Spending Actual'!$B38,'Total Adjustments'!L$14:L$53)</f>
        <v>0</v>
      </c>
      <c r="M38" s="422">
        <f>SUMIF('C Report Grouper'!$B$10:$B$49,'WW Spending Actual'!$B38,'C Report Grouper'!N$10:N$49)+SUMIF('Total Adjustments'!$B$14:$B$53,'WW Spending Actual'!$B38,'Total Adjustments'!M$14:M$53)</f>
        <v>0</v>
      </c>
      <c r="N38" s="422">
        <f>SUMIF('C Report Grouper'!$B$10:$B$49,'WW Spending Actual'!$B38,'C Report Grouper'!O$10:O$49)+SUMIF('Total Adjustments'!$B$14:$B$53,'WW Spending Actual'!$B38,'Total Adjustments'!N$14:N$53)</f>
        <v>0</v>
      </c>
      <c r="O38" s="422">
        <f>SUMIF('C Report Grouper'!$B$10:$B$49,'WW Spending Actual'!$B38,'C Report Grouper'!P$10:P$49)+SUMIF('Total Adjustments'!$B$14:$B$53,'WW Spending Actual'!$B38,'Total Adjustments'!O$14:O$53)</f>
        <v>0</v>
      </c>
      <c r="P38" s="422">
        <f>SUMIF('C Report Grouper'!$B$10:$B$49,'WW Spending Actual'!$B38,'C Report Grouper'!Q$10:Q$49)+SUMIF('Total Adjustments'!$B$14:$B$53,'WW Spending Actual'!$B38,'Total Adjustments'!P$14:P$53)</f>
        <v>0</v>
      </c>
      <c r="Q38" s="422">
        <f>SUMIF('C Report Grouper'!$B$10:$B$49,'WW Spending Actual'!$B38,'C Report Grouper'!R$10:R$49)+SUMIF('Total Adjustments'!$B$14:$B$53,'WW Spending Actual'!$B38,'Total Adjustments'!Q$14:Q$53)</f>
        <v>0</v>
      </c>
      <c r="R38" s="422">
        <f>SUMIF('C Report Grouper'!$B$10:$B$49,'WW Spending Actual'!$B38,'C Report Grouper'!S$10:S$49)+SUMIF('Total Adjustments'!$B$14:$B$53,'WW Spending Actual'!$B38,'Total Adjustments'!R$14:R$53)</f>
        <v>0</v>
      </c>
      <c r="S38" s="91">
        <f>SUMIF('C Report Grouper'!$B$10:$B$49,'WW Spending Actual'!$B38,'C Report Grouper'!T$10:T$49)+SUMIF('Total Adjustments'!$B$14:$B$53,'WW Spending Actual'!$B38,'Total Adjustments'!S$14:S$53)</f>
        <v>0</v>
      </c>
      <c r="T38" s="422">
        <f>SUMIF('C Report Grouper'!$B$10:$B$49,'WW Spending Actual'!$B38,'C Report Grouper'!U$10:U$49)+SUMIF('Total Adjustments'!$B$14:$B$53,'WW Spending Actual'!$B38,'Total Adjustments'!T$14:T$53)</f>
        <v>0</v>
      </c>
      <c r="U38" s="422">
        <f>SUMIF('C Report Grouper'!$B$10:$B$49,'WW Spending Actual'!$B38,'C Report Grouper'!V$10:V$49)+SUMIF('Total Adjustments'!$B$14:$B$53,'WW Spending Actual'!$B38,'Total Adjustments'!U$14:U$53)</f>
        <v>0</v>
      </c>
      <c r="V38" s="422">
        <f>SUMIF('C Report Grouper'!$B$10:$B$49,'WW Spending Actual'!$B38,'C Report Grouper'!W$10:W$49)+SUMIF('Total Adjustments'!$B$14:$B$53,'WW Spending Actual'!$B38,'Total Adjustments'!V$14:V$53)</f>
        <v>0</v>
      </c>
      <c r="W38" s="93">
        <f>SUMIF('C Report Grouper'!$B$10:$B$49,'WW Spending Actual'!$B38,'C Report Grouper'!X$10:X$49)+SUMIF('Total Adjustments'!$B$14:$B$53,'WW Spending Actual'!$B38,'Total Adjustments'!W$14:W$53)</f>
        <v>0</v>
      </c>
      <c r="X38" s="92">
        <f>SUMIF('C Report Grouper'!$B$10:$B$49,'WW Spending Actual'!$B38,'C Report Grouper'!Y$10:Y$49)+SUMIF('Total Adjustments'!$B$14:$B$53,'WW Spending Actual'!$B38,'Total Adjustments'!X$14:X$53)</f>
        <v>0</v>
      </c>
      <c r="Y38" s="92">
        <f>SUMIF('C Report Grouper'!$B$10:$B$49,'WW Spending Actual'!$B38,'C Report Grouper'!Z$10:Z$49)+SUMIF('Total Adjustments'!$B$14:$B$53,'WW Spending Actual'!$B38,'Total Adjustments'!Y$14:Y$53)</f>
        <v>0</v>
      </c>
      <c r="Z38" s="92">
        <f>SUMIF('C Report Grouper'!$B$10:$B$49,'WW Spending Actual'!$B38,'C Report Grouper'!AA$10:AA$49)+SUMIF('Total Adjustments'!$B$14:$B$53,'WW Spending Actual'!$B38,'Total Adjustments'!Z$14:Z$53)</f>
        <v>0</v>
      </c>
      <c r="AA38" s="92">
        <f>SUMIF('C Report Grouper'!$B$10:$B$49,'WW Spending Actual'!$B38,'C Report Grouper'!AB$10:AB$49)+SUMIF('Total Adjustments'!$B$14:$B$53,'WW Spending Actual'!$B38,'Total Adjustments'!AA$14:AA$53)</f>
        <v>0</v>
      </c>
      <c r="AB38" s="92">
        <f>SUMIF('C Report Grouper'!$B$10:$B$49,'WW Spending Actual'!$B38,'C Report Grouper'!AC$10:AC$49)+SUMIF('Total Adjustments'!$B$14:$B$53,'WW Spending Actual'!$B38,'Total Adjustments'!AB$14:AB$53)</f>
        <v>0</v>
      </c>
      <c r="AC38" s="92">
        <f>SUMIF('C Report Grouper'!$B$10:$B$49,'WW Spending Actual'!$B38,'C Report Grouper'!AD$10:AD$49)+SUMIF('Total Adjustments'!$B$14:$B$53,'WW Spending Actual'!$B38,'Total Adjustments'!AC$14:AC$53)</f>
        <v>0</v>
      </c>
      <c r="AD38" s="92">
        <f>SUMIF('C Report Grouper'!$B$10:$B$49,'WW Spending Actual'!$B38,'C Report Grouper'!AE$10:AE$49)+SUMIF('Total Adjustments'!$B$14:$B$53,'WW Spending Actual'!$B38,'Total Adjustments'!AD$14:AD$53)</f>
        <v>0</v>
      </c>
      <c r="AE38" s="92">
        <f>SUMIF('C Report Grouper'!$B$10:$B$49,'WW Spending Actual'!$B38,'C Report Grouper'!AF$10:AF$49)+SUMIF('Total Adjustments'!$B$14:$B$53,'WW Spending Actual'!$B38,'Total Adjustments'!AE$14:AE$53)</f>
        <v>0</v>
      </c>
      <c r="AF38" s="92">
        <f>SUMIF('C Report Grouper'!$B$10:$B$49,'WW Spending Actual'!$B38,'C Report Grouper'!AG$10:AG$49)+SUMIF('Total Adjustments'!$B$14:$B$53,'WW Spending Actual'!$B38,'Total Adjustments'!AF$14:AF$53)</f>
        <v>0</v>
      </c>
      <c r="AG38" s="93">
        <f>SUMIF('C Report Grouper'!$B$10:$B$49,'WW Spending Actual'!$B38,'C Report Grouper'!AH$10:AH$49)+SUMIF('Total Adjustments'!$B$14:$B$53,'WW Spending Actual'!$B38,'Total Adjustments'!AG$14:AG$53)</f>
        <v>0</v>
      </c>
    </row>
    <row r="39" spans="2:33" hidden="1" x14ac:dyDescent="0.2">
      <c r="B39" s="32"/>
      <c r="C39" s="50"/>
      <c r="D39" s="91"/>
      <c r="E39" s="422"/>
      <c r="F39" s="422"/>
      <c r="G39" s="422"/>
      <c r="H39" s="422"/>
      <c r="I39" s="422"/>
      <c r="J39" s="422"/>
      <c r="K39" s="422"/>
      <c r="L39" s="422"/>
      <c r="M39" s="422"/>
      <c r="N39" s="422"/>
      <c r="O39" s="422"/>
      <c r="P39" s="422"/>
      <c r="Q39" s="422"/>
      <c r="R39" s="422"/>
      <c r="S39" s="91"/>
      <c r="T39" s="422"/>
      <c r="U39" s="422"/>
      <c r="V39" s="422"/>
      <c r="W39" s="93"/>
      <c r="X39" s="92"/>
      <c r="Y39" s="92"/>
      <c r="Z39" s="92"/>
      <c r="AA39" s="92"/>
      <c r="AB39" s="92"/>
      <c r="AC39" s="92"/>
      <c r="AD39" s="92"/>
      <c r="AE39" s="92"/>
      <c r="AF39" s="92"/>
      <c r="AG39" s="93"/>
    </row>
    <row r="40" spans="2:33" hidden="1" x14ac:dyDescent="0.2">
      <c r="B40" s="53" t="s">
        <v>80</v>
      </c>
      <c r="C40" s="50"/>
      <c r="D40" s="91"/>
      <c r="E40" s="422"/>
      <c r="F40" s="422"/>
      <c r="G40" s="422"/>
      <c r="H40" s="422"/>
      <c r="I40" s="422"/>
      <c r="J40" s="422"/>
      <c r="K40" s="422"/>
      <c r="L40" s="422"/>
      <c r="M40" s="422"/>
      <c r="N40" s="422"/>
      <c r="O40" s="422"/>
      <c r="P40" s="422"/>
      <c r="Q40" s="422"/>
      <c r="R40" s="422"/>
      <c r="S40" s="91"/>
      <c r="T40" s="422"/>
      <c r="U40" s="422"/>
      <c r="V40" s="422"/>
      <c r="W40" s="93"/>
      <c r="X40" s="92"/>
      <c r="Y40" s="92"/>
      <c r="Z40" s="92"/>
      <c r="AA40" s="92"/>
      <c r="AB40" s="92"/>
      <c r="AC40" s="92"/>
      <c r="AD40" s="92"/>
      <c r="AE40" s="92"/>
      <c r="AF40" s="92"/>
      <c r="AG40" s="93"/>
    </row>
    <row r="41" spans="2:33" hidden="1" x14ac:dyDescent="0.2">
      <c r="B41" s="32" t="str">
        <f>IFERROR(VLOOKUP(C41,'MEG Def'!$A$55:$B$58,2),"")</f>
        <v/>
      </c>
      <c r="C41" s="50"/>
      <c r="D41" s="91">
        <f>SUMIF('C Report Grouper'!$B$10:$B$49,'WW Spending Actual'!$B41,'C Report Grouper'!E$10:E$49)+SUMIF('Total Adjustments'!$B$14:$B$53,'WW Spending Actual'!$B41,'Total Adjustments'!D$14:D$53)</f>
        <v>0</v>
      </c>
      <c r="E41" s="422">
        <f>SUMIF('C Report Grouper'!$B$10:$B$49,'WW Spending Actual'!$B41,'C Report Grouper'!F$10:F$49)+SUMIF('Total Adjustments'!$B$14:$B$53,'WW Spending Actual'!$B41,'Total Adjustments'!E$14:E$53)</f>
        <v>0</v>
      </c>
      <c r="F41" s="422">
        <f>SUMIF('C Report Grouper'!$B$10:$B$49,'WW Spending Actual'!$B41,'C Report Grouper'!G$10:G$49)+SUMIF('Total Adjustments'!$B$14:$B$53,'WW Spending Actual'!$B41,'Total Adjustments'!F$14:F$53)</f>
        <v>0</v>
      </c>
      <c r="G41" s="422">
        <f>SUMIF('C Report Grouper'!$B$10:$B$49,'WW Spending Actual'!$B41,'C Report Grouper'!H$10:H$49)+SUMIF('Total Adjustments'!$B$14:$B$53,'WW Spending Actual'!$B41,'Total Adjustments'!G$14:G$53)</f>
        <v>0</v>
      </c>
      <c r="H41" s="422">
        <f>SUMIF('C Report Grouper'!$B$10:$B$49,'WW Spending Actual'!$B41,'C Report Grouper'!I$10:I$49)+SUMIF('Total Adjustments'!$B$14:$B$53,'WW Spending Actual'!$B41,'Total Adjustments'!H$14:H$53)</f>
        <v>0</v>
      </c>
      <c r="I41" s="422">
        <f>SUMIF('C Report Grouper'!$B$10:$B$49,'WW Spending Actual'!$B41,'C Report Grouper'!J$10:J$49)+SUMIF('Total Adjustments'!$B$14:$B$53,'WW Spending Actual'!$B41,'Total Adjustments'!I$14:I$53)</f>
        <v>0</v>
      </c>
      <c r="J41" s="422">
        <f>SUMIF('C Report Grouper'!$B$10:$B$49,'WW Spending Actual'!$B41,'C Report Grouper'!K$10:K$49)+SUMIF('Total Adjustments'!$B$14:$B$53,'WW Spending Actual'!$B41,'Total Adjustments'!J$14:J$53)</f>
        <v>0</v>
      </c>
      <c r="K41" s="422">
        <f>SUMIF('C Report Grouper'!$B$10:$B$49,'WW Spending Actual'!$B41,'C Report Grouper'!L$10:L$49)+SUMIF('Total Adjustments'!$B$14:$B$53,'WW Spending Actual'!$B41,'Total Adjustments'!K$14:K$53)</f>
        <v>0</v>
      </c>
      <c r="L41" s="422">
        <f>SUMIF('C Report Grouper'!$B$10:$B$49,'WW Spending Actual'!$B41,'C Report Grouper'!M$10:M$49)+SUMIF('Total Adjustments'!$B$14:$B$53,'WW Spending Actual'!$B41,'Total Adjustments'!L$14:L$53)</f>
        <v>0</v>
      </c>
      <c r="M41" s="422">
        <f>SUMIF('C Report Grouper'!$B$10:$B$49,'WW Spending Actual'!$B41,'C Report Grouper'!N$10:N$49)+SUMIF('Total Adjustments'!$B$14:$B$53,'WW Spending Actual'!$B41,'Total Adjustments'!M$14:M$53)</f>
        <v>0</v>
      </c>
      <c r="N41" s="422">
        <f>SUMIF('C Report Grouper'!$B$10:$B$49,'WW Spending Actual'!$B41,'C Report Grouper'!O$10:O$49)+SUMIF('Total Adjustments'!$B$14:$B$53,'WW Spending Actual'!$B41,'Total Adjustments'!N$14:N$53)</f>
        <v>0</v>
      </c>
      <c r="O41" s="422">
        <f>SUMIF('C Report Grouper'!$B$10:$B$49,'WW Spending Actual'!$B41,'C Report Grouper'!P$10:P$49)+SUMIF('Total Adjustments'!$B$14:$B$53,'WW Spending Actual'!$B41,'Total Adjustments'!O$14:O$53)</f>
        <v>0</v>
      </c>
      <c r="P41" s="422">
        <f>SUMIF('C Report Grouper'!$B$10:$B$49,'WW Spending Actual'!$B41,'C Report Grouper'!Q$10:Q$49)+SUMIF('Total Adjustments'!$B$14:$B$53,'WW Spending Actual'!$B41,'Total Adjustments'!P$14:P$53)</f>
        <v>0</v>
      </c>
      <c r="Q41" s="422">
        <f>SUMIF('C Report Grouper'!$B$10:$B$49,'WW Spending Actual'!$B41,'C Report Grouper'!R$10:R$49)+SUMIF('Total Adjustments'!$B$14:$B$53,'WW Spending Actual'!$B41,'Total Adjustments'!Q$14:Q$53)</f>
        <v>0</v>
      </c>
      <c r="R41" s="422">
        <f>SUMIF('C Report Grouper'!$B$10:$B$49,'WW Spending Actual'!$B41,'C Report Grouper'!S$10:S$49)+SUMIF('Total Adjustments'!$B$14:$B$53,'WW Spending Actual'!$B41,'Total Adjustments'!R$14:R$53)</f>
        <v>0</v>
      </c>
      <c r="S41" s="91">
        <f>SUMIF('C Report Grouper'!$B$10:$B$49,'WW Spending Actual'!$B41,'C Report Grouper'!T$10:T$49)+SUMIF('Total Adjustments'!$B$14:$B$53,'WW Spending Actual'!$B41,'Total Adjustments'!S$14:S$53)</f>
        <v>0</v>
      </c>
      <c r="T41" s="422">
        <f>SUMIF('C Report Grouper'!$B$10:$B$49,'WW Spending Actual'!$B41,'C Report Grouper'!U$10:U$49)+SUMIF('Total Adjustments'!$B$14:$B$53,'WW Spending Actual'!$B41,'Total Adjustments'!T$14:T$53)</f>
        <v>0</v>
      </c>
      <c r="U41" s="422">
        <f>SUMIF('C Report Grouper'!$B$10:$B$49,'WW Spending Actual'!$B41,'C Report Grouper'!V$10:V$49)+SUMIF('Total Adjustments'!$B$14:$B$53,'WW Spending Actual'!$B41,'Total Adjustments'!U$14:U$53)</f>
        <v>0</v>
      </c>
      <c r="V41" s="422">
        <f>SUMIF('C Report Grouper'!$B$10:$B$49,'WW Spending Actual'!$B41,'C Report Grouper'!W$10:W$49)+SUMIF('Total Adjustments'!$B$14:$B$53,'WW Spending Actual'!$B41,'Total Adjustments'!V$14:V$53)</f>
        <v>0</v>
      </c>
      <c r="W41" s="93">
        <f>SUMIF('C Report Grouper'!$B$10:$B$49,'WW Spending Actual'!$B41,'C Report Grouper'!X$10:X$49)+SUMIF('Total Adjustments'!$B$14:$B$53,'WW Spending Actual'!$B41,'Total Adjustments'!W$14:W$53)</f>
        <v>0</v>
      </c>
      <c r="X41" s="92">
        <f>SUMIF('C Report Grouper'!$B$10:$B$49,'WW Spending Actual'!$B41,'C Report Grouper'!Y$10:Y$49)+SUMIF('Total Adjustments'!$B$14:$B$53,'WW Spending Actual'!$B41,'Total Adjustments'!X$14:X$53)</f>
        <v>0</v>
      </c>
      <c r="Y41" s="92">
        <f>SUMIF('C Report Grouper'!$B$10:$B$49,'WW Spending Actual'!$B41,'C Report Grouper'!Z$10:Z$49)+SUMIF('Total Adjustments'!$B$14:$B$53,'WW Spending Actual'!$B41,'Total Adjustments'!Y$14:Y$53)</f>
        <v>0</v>
      </c>
      <c r="Z41" s="92">
        <f>SUMIF('C Report Grouper'!$B$10:$B$49,'WW Spending Actual'!$B41,'C Report Grouper'!AA$10:AA$49)+SUMIF('Total Adjustments'!$B$14:$B$53,'WW Spending Actual'!$B41,'Total Adjustments'!Z$14:Z$53)</f>
        <v>0</v>
      </c>
      <c r="AA41" s="92">
        <f>SUMIF('C Report Grouper'!$B$10:$B$49,'WW Spending Actual'!$B41,'C Report Grouper'!AB$10:AB$49)+SUMIF('Total Adjustments'!$B$14:$B$53,'WW Spending Actual'!$B41,'Total Adjustments'!AA$14:AA$53)</f>
        <v>0</v>
      </c>
      <c r="AB41" s="92">
        <f>SUMIF('C Report Grouper'!$B$10:$B$49,'WW Spending Actual'!$B41,'C Report Grouper'!AC$10:AC$49)+SUMIF('Total Adjustments'!$B$14:$B$53,'WW Spending Actual'!$B41,'Total Adjustments'!AB$14:AB$53)</f>
        <v>0</v>
      </c>
      <c r="AC41" s="92">
        <f>SUMIF('C Report Grouper'!$B$10:$B$49,'WW Spending Actual'!$B41,'C Report Grouper'!AD$10:AD$49)+SUMIF('Total Adjustments'!$B$14:$B$53,'WW Spending Actual'!$B41,'Total Adjustments'!AC$14:AC$53)</f>
        <v>0</v>
      </c>
      <c r="AD41" s="92">
        <f>SUMIF('C Report Grouper'!$B$10:$B$49,'WW Spending Actual'!$B41,'C Report Grouper'!AE$10:AE$49)+SUMIF('Total Adjustments'!$B$14:$B$53,'WW Spending Actual'!$B41,'Total Adjustments'!AD$14:AD$53)</f>
        <v>0</v>
      </c>
      <c r="AE41" s="92">
        <f>SUMIF('C Report Grouper'!$B$10:$B$49,'WW Spending Actual'!$B41,'C Report Grouper'!AF$10:AF$49)+SUMIF('Total Adjustments'!$B$14:$B$53,'WW Spending Actual'!$B41,'Total Adjustments'!AE$14:AE$53)</f>
        <v>0</v>
      </c>
      <c r="AF41" s="92">
        <f>SUMIF('C Report Grouper'!$B$10:$B$49,'WW Spending Actual'!$B41,'C Report Grouper'!AG$10:AG$49)+SUMIF('Total Adjustments'!$B$14:$B$53,'WW Spending Actual'!$B41,'Total Adjustments'!AF$14:AF$53)</f>
        <v>0</v>
      </c>
      <c r="AG41" s="93">
        <f>SUMIF('C Report Grouper'!$B$10:$B$49,'WW Spending Actual'!$B41,'C Report Grouper'!AH$10:AH$49)+SUMIF('Total Adjustments'!$B$14:$B$53,'WW Spending Actual'!$B41,'Total Adjustments'!AG$14:AG$53)</f>
        <v>0</v>
      </c>
    </row>
    <row r="42" spans="2:33" hidden="1" x14ac:dyDescent="0.2">
      <c r="B42" s="32" t="str">
        <f>IFERROR(VLOOKUP(C42,'MEG Def'!$A$55:$B$58,2),"")</f>
        <v/>
      </c>
      <c r="C42" s="50"/>
      <c r="D42" s="91">
        <f>SUMIF('C Report Grouper'!$B$10:$B$49,'WW Spending Actual'!$B42,'C Report Grouper'!E$10:E$49)+SUMIF('Total Adjustments'!$B$14:$B$53,'WW Spending Actual'!$B42,'Total Adjustments'!D$14:D$53)</f>
        <v>0</v>
      </c>
      <c r="E42" s="422">
        <f>SUMIF('C Report Grouper'!$B$10:$B$49,'WW Spending Actual'!$B42,'C Report Grouper'!F$10:F$49)+SUMIF('Total Adjustments'!$B$14:$B$53,'WW Spending Actual'!$B42,'Total Adjustments'!E$14:E$53)</f>
        <v>0</v>
      </c>
      <c r="F42" s="422">
        <f>SUMIF('C Report Grouper'!$B$10:$B$49,'WW Spending Actual'!$B42,'C Report Grouper'!G$10:G$49)+SUMIF('Total Adjustments'!$B$14:$B$53,'WW Spending Actual'!$B42,'Total Adjustments'!F$14:F$53)</f>
        <v>0</v>
      </c>
      <c r="G42" s="422">
        <f>SUMIF('C Report Grouper'!$B$10:$B$49,'WW Spending Actual'!$B42,'C Report Grouper'!H$10:H$49)+SUMIF('Total Adjustments'!$B$14:$B$53,'WW Spending Actual'!$B42,'Total Adjustments'!G$14:G$53)</f>
        <v>0</v>
      </c>
      <c r="H42" s="422">
        <f>SUMIF('C Report Grouper'!$B$10:$B$49,'WW Spending Actual'!$B42,'C Report Grouper'!I$10:I$49)+SUMIF('Total Adjustments'!$B$14:$B$53,'WW Spending Actual'!$B42,'Total Adjustments'!H$14:H$53)</f>
        <v>0</v>
      </c>
      <c r="I42" s="422">
        <f>SUMIF('C Report Grouper'!$B$10:$B$49,'WW Spending Actual'!$B42,'C Report Grouper'!J$10:J$49)+SUMIF('Total Adjustments'!$B$14:$B$53,'WW Spending Actual'!$B42,'Total Adjustments'!I$14:I$53)</f>
        <v>0</v>
      </c>
      <c r="J42" s="422">
        <f>SUMIF('C Report Grouper'!$B$10:$B$49,'WW Spending Actual'!$B42,'C Report Grouper'!K$10:K$49)+SUMIF('Total Adjustments'!$B$14:$B$53,'WW Spending Actual'!$B42,'Total Adjustments'!J$14:J$53)</f>
        <v>0</v>
      </c>
      <c r="K42" s="422">
        <f>SUMIF('C Report Grouper'!$B$10:$B$49,'WW Spending Actual'!$B42,'C Report Grouper'!L$10:L$49)+SUMIF('Total Adjustments'!$B$14:$B$53,'WW Spending Actual'!$B42,'Total Adjustments'!K$14:K$53)</f>
        <v>0</v>
      </c>
      <c r="L42" s="422">
        <f>SUMIF('C Report Grouper'!$B$10:$B$49,'WW Spending Actual'!$B42,'C Report Grouper'!M$10:M$49)+SUMIF('Total Adjustments'!$B$14:$B$53,'WW Spending Actual'!$B42,'Total Adjustments'!L$14:L$53)</f>
        <v>0</v>
      </c>
      <c r="M42" s="422">
        <f>SUMIF('C Report Grouper'!$B$10:$B$49,'WW Spending Actual'!$B42,'C Report Grouper'!N$10:N$49)+SUMIF('Total Adjustments'!$B$14:$B$53,'WW Spending Actual'!$B42,'Total Adjustments'!M$14:M$53)</f>
        <v>0</v>
      </c>
      <c r="N42" s="422">
        <f>SUMIF('C Report Grouper'!$B$10:$B$49,'WW Spending Actual'!$B42,'C Report Grouper'!O$10:O$49)+SUMIF('Total Adjustments'!$B$14:$B$53,'WW Spending Actual'!$B42,'Total Adjustments'!N$14:N$53)</f>
        <v>0</v>
      </c>
      <c r="O42" s="422">
        <f>SUMIF('C Report Grouper'!$B$10:$B$49,'WW Spending Actual'!$B42,'C Report Grouper'!P$10:P$49)+SUMIF('Total Adjustments'!$B$14:$B$53,'WW Spending Actual'!$B42,'Total Adjustments'!O$14:O$53)</f>
        <v>0</v>
      </c>
      <c r="P42" s="422">
        <f>SUMIF('C Report Grouper'!$B$10:$B$49,'WW Spending Actual'!$B42,'C Report Grouper'!Q$10:Q$49)+SUMIF('Total Adjustments'!$B$14:$B$53,'WW Spending Actual'!$B42,'Total Adjustments'!P$14:P$53)</f>
        <v>0</v>
      </c>
      <c r="Q42" s="422">
        <f>SUMIF('C Report Grouper'!$B$10:$B$49,'WW Spending Actual'!$B42,'C Report Grouper'!R$10:R$49)+SUMIF('Total Adjustments'!$B$14:$B$53,'WW Spending Actual'!$B42,'Total Adjustments'!Q$14:Q$53)</f>
        <v>0</v>
      </c>
      <c r="R42" s="422">
        <f>SUMIF('C Report Grouper'!$B$10:$B$49,'WW Spending Actual'!$B42,'C Report Grouper'!S$10:S$49)+SUMIF('Total Adjustments'!$B$14:$B$53,'WW Spending Actual'!$B42,'Total Adjustments'!R$14:R$53)</f>
        <v>0</v>
      </c>
      <c r="S42" s="91">
        <f>SUMIF('C Report Grouper'!$B$10:$B$49,'WW Spending Actual'!$B42,'C Report Grouper'!T$10:T$49)+SUMIF('Total Adjustments'!$B$14:$B$53,'WW Spending Actual'!$B42,'Total Adjustments'!S$14:S$53)</f>
        <v>0</v>
      </c>
      <c r="T42" s="422">
        <f>SUMIF('C Report Grouper'!$B$10:$B$49,'WW Spending Actual'!$B42,'C Report Grouper'!U$10:U$49)+SUMIF('Total Adjustments'!$B$14:$B$53,'WW Spending Actual'!$B42,'Total Adjustments'!T$14:T$53)</f>
        <v>0</v>
      </c>
      <c r="U42" s="422">
        <f>SUMIF('C Report Grouper'!$B$10:$B$49,'WW Spending Actual'!$B42,'C Report Grouper'!V$10:V$49)+SUMIF('Total Adjustments'!$B$14:$B$53,'WW Spending Actual'!$B42,'Total Adjustments'!U$14:U$53)</f>
        <v>0</v>
      </c>
      <c r="V42" s="422">
        <f>SUMIF('C Report Grouper'!$B$10:$B$49,'WW Spending Actual'!$B42,'C Report Grouper'!W$10:W$49)+SUMIF('Total Adjustments'!$B$14:$B$53,'WW Spending Actual'!$B42,'Total Adjustments'!V$14:V$53)</f>
        <v>0</v>
      </c>
      <c r="W42" s="93">
        <f>SUMIF('C Report Grouper'!$B$10:$B$49,'WW Spending Actual'!$B42,'C Report Grouper'!X$10:X$49)+SUMIF('Total Adjustments'!$B$14:$B$53,'WW Spending Actual'!$B42,'Total Adjustments'!W$14:W$53)</f>
        <v>0</v>
      </c>
      <c r="X42" s="92">
        <f>SUMIF('C Report Grouper'!$B$10:$B$49,'WW Spending Actual'!$B42,'C Report Grouper'!Y$10:Y$49)+SUMIF('Total Adjustments'!$B$14:$B$53,'WW Spending Actual'!$B42,'Total Adjustments'!X$14:X$53)</f>
        <v>0</v>
      </c>
      <c r="Y42" s="92">
        <f>SUMIF('C Report Grouper'!$B$10:$B$49,'WW Spending Actual'!$B42,'C Report Grouper'!Z$10:Z$49)+SUMIF('Total Adjustments'!$B$14:$B$53,'WW Spending Actual'!$B42,'Total Adjustments'!Y$14:Y$53)</f>
        <v>0</v>
      </c>
      <c r="Z42" s="92">
        <f>SUMIF('C Report Grouper'!$B$10:$B$49,'WW Spending Actual'!$B42,'C Report Grouper'!AA$10:AA$49)+SUMIF('Total Adjustments'!$B$14:$B$53,'WW Spending Actual'!$B42,'Total Adjustments'!Z$14:Z$53)</f>
        <v>0</v>
      </c>
      <c r="AA42" s="92">
        <f>SUMIF('C Report Grouper'!$B$10:$B$49,'WW Spending Actual'!$B42,'C Report Grouper'!AB$10:AB$49)+SUMIF('Total Adjustments'!$B$14:$B$53,'WW Spending Actual'!$B42,'Total Adjustments'!AA$14:AA$53)</f>
        <v>0</v>
      </c>
      <c r="AB42" s="92">
        <f>SUMIF('C Report Grouper'!$B$10:$B$49,'WW Spending Actual'!$B42,'C Report Grouper'!AC$10:AC$49)+SUMIF('Total Adjustments'!$B$14:$B$53,'WW Spending Actual'!$B42,'Total Adjustments'!AB$14:AB$53)</f>
        <v>0</v>
      </c>
      <c r="AC42" s="92">
        <f>SUMIF('C Report Grouper'!$B$10:$B$49,'WW Spending Actual'!$B42,'C Report Grouper'!AD$10:AD$49)+SUMIF('Total Adjustments'!$B$14:$B$53,'WW Spending Actual'!$B42,'Total Adjustments'!AC$14:AC$53)</f>
        <v>0</v>
      </c>
      <c r="AD42" s="92">
        <f>SUMIF('C Report Grouper'!$B$10:$B$49,'WW Spending Actual'!$B42,'C Report Grouper'!AE$10:AE$49)+SUMIF('Total Adjustments'!$B$14:$B$53,'WW Spending Actual'!$B42,'Total Adjustments'!AD$14:AD$53)</f>
        <v>0</v>
      </c>
      <c r="AE42" s="92">
        <f>SUMIF('C Report Grouper'!$B$10:$B$49,'WW Spending Actual'!$B42,'C Report Grouper'!AF$10:AF$49)+SUMIF('Total Adjustments'!$B$14:$B$53,'WW Spending Actual'!$B42,'Total Adjustments'!AE$14:AE$53)</f>
        <v>0</v>
      </c>
      <c r="AF42" s="92">
        <f>SUMIF('C Report Grouper'!$B$10:$B$49,'WW Spending Actual'!$B42,'C Report Grouper'!AG$10:AG$49)+SUMIF('Total Adjustments'!$B$14:$B$53,'WW Spending Actual'!$B42,'Total Adjustments'!AF$14:AF$53)</f>
        <v>0</v>
      </c>
      <c r="AG42" s="93">
        <f>SUMIF('C Report Grouper'!$B$10:$B$49,'WW Spending Actual'!$B42,'C Report Grouper'!AH$10:AH$49)+SUMIF('Total Adjustments'!$B$14:$B$53,'WW Spending Actual'!$B42,'Total Adjustments'!AG$14:AG$53)</f>
        <v>0</v>
      </c>
    </row>
    <row r="43" spans="2:33" hidden="1" x14ac:dyDescent="0.2">
      <c r="B43" s="32" t="str">
        <f>IFERROR(VLOOKUP(C43,'MEG Def'!$A$55:$B$58,2),"")</f>
        <v/>
      </c>
      <c r="C43" s="50"/>
      <c r="D43" s="91">
        <f>SUMIF('C Report Grouper'!$B$10:$B$49,'WW Spending Actual'!$B43,'C Report Grouper'!E$10:E$49)+SUMIF('Total Adjustments'!$B$14:$B$53,'WW Spending Actual'!$B43,'Total Adjustments'!D$14:D$53)</f>
        <v>0</v>
      </c>
      <c r="E43" s="422">
        <f>SUMIF('C Report Grouper'!$B$10:$B$49,'WW Spending Actual'!$B43,'C Report Grouper'!F$10:F$49)+SUMIF('Total Adjustments'!$B$14:$B$53,'WW Spending Actual'!$B43,'Total Adjustments'!E$14:E$53)</f>
        <v>0</v>
      </c>
      <c r="F43" s="422">
        <f>SUMIF('C Report Grouper'!$B$10:$B$49,'WW Spending Actual'!$B43,'C Report Grouper'!G$10:G$49)+SUMIF('Total Adjustments'!$B$14:$B$53,'WW Spending Actual'!$B43,'Total Adjustments'!F$14:F$53)</f>
        <v>0</v>
      </c>
      <c r="G43" s="422">
        <f>SUMIF('C Report Grouper'!$B$10:$B$49,'WW Spending Actual'!$B43,'C Report Grouper'!H$10:H$49)+SUMIF('Total Adjustments'!$B$14:$B$53,'WW Spending Actual'!$B43,'Total Adjustments'!G$14:G$53)</f>
        <v>0</v>
      </c>
      <c r="H43" s="422">
        <f>SUMIF('C Report Grouper'!$B$10:$B$49,'WW Spending Actual'!$B43,'C Report Grouper'!I$10:I$49)+SUMIF('Total Adjustments'!$B$14:$B$53,'WW Spending Actual'!$B43,'Total Adjustments'!H$14:H$53)</f>
        <v>0</v>
      </c>
      <c r="I43" s="422">
        <f>SUMIF('C Report Grouper'!$B$10:$B$49,'WW Spending Actual'!$B43,'C Report Grouper'!J$10:J$49)+SUMIF('Total Adjustments'!$B$14:$B$53,'WW Spending Actual'!$B43,'Total Adjustments'!I$14:I$53)</f>
        <v>0</v>
      </c>
      <c r="J43" s="422">
        <f>SUMIF('C Report Grouper'!$B$10:$B$49,'WW Spending Actual'!$B43,'C Report Grouper'!K$10:K$49)+SUMIF('Total Adjustments'!$B$14:$B$53,'WW Spending Actual'!$B43,'Total Adjustments'!J$14:J$53)</f>
        <v>0</v>
      </c>
      <c r="K43" s="422">
        <f>SUMIF('C Report Grouper'!$B$10:$B$49,'WW Spending Actual'!$B43,'C Report Grouper'!L$10:L$49)+SUMIF('Total Adjustments'!$B$14:$B$53,'WW Spending Actual'!$B43,'Total Adjustments'!K$14:K$53)</f>
        <v>0</v>
      </c>
      <c r="L43" s="422">
        <f>SUMIF('C Report Grouper'!$B$10:$B$49,'WW Spending Actual'!$B43,'C Report Grouper'!M$10:M$49)+SUMIF('Total Adjustments'!$B$14:$B$53,'WW Spending Actual'!$B43,'Total Adjustments'!L$14:L$53)</f>
        <v>0</v>
      </c>
      <c r="M43" s="422">
        <f>SUMIF('C Report Grouper'!$B$10:$B$49,'WW Spending Actual'!$B43,'C Report Grouper'!N$10:N$49)+SUMIF('Total Adjustments'!$B$14:$B$53,'WW Spending Actual'!$B43,'Total Adjustments'!M$14:M$53)</f>
        <v>0</v>
      </c>
      <c r="N43" s="422">
        <f>SUMIF('C Report Grouper'!$B$10:$B$49,'WW Spending Actual'!$B43,'C Report Grouper'!O$10:O$49)+SUMIF('Total Adjustments'!$B$14:$B$53,'WW Spending Actual'!$B43,'Total Adjustments'!N$14:N$53)</f>
        <v>0</v>
      </c>
      <c r="O43" s="422">
        <f>SUMIF('C Report Grouper'!$B$10:$B$49,'WW Spending Actual'!$B43,'C Report Grouper'!P$10:P$49)+SUMIF('Total Adjustments'!$B$14:$B$53,'WW Spending Actual'!$B43,'Total Adjustments'!O$14:O$53)</f>
        <v>0</v>
      </c>
      <c r="P43" s="422">
        <f>SUMIF('C Report Grouper'!$B$10:$B$49,'WW Spending Actual'!$B43,'C Report Grouper'!Q$10:Q$49)+SUMIF('Total Adjustments'!$B$14:$B$53,'WW Spending Actual'!$B43,'Total Adjustments'!P$14:P$53)</f>
        <v>0</v>
      </c>
      <c r="Q43" s="422">
        <f>SUMIF('C Report Grouper'!$B$10:$B$49,'WW Spending Actual'!$B43,'C Report Grouper'!R$10:R$49)+SUMIF('Total Adjustments'!$B$14:$B$53,'WW Spending Actual'!$B43,'Total Adjustments'!Q$14:Q$53)</f>
        <v>0</v>
      </c>
      <c r="R43" s="422">
        <f>SUMIF('C Report Grouper'!$B$10:$B$49,'WW Spending Actual'!$B43,'C Report Grouper'!S$10:S$49)+SUMIF('Total Adjustments'!$B$14:$B$53,'WW Spending Actual'!$B43,'Total Adjustments'!R$14:R$53)</f>
        <v>0</v>
      </c>
      <c r="S43" s="91">
        <f>SUMIF('C Report Grouper'!$B$10:$B$49,'WW Spending Actual'!$B43,'C Report Grouper'!T$10:T$49)+SUMIF('Total Adjustments'!$B$14:$B$53,'WW Spending Actual'!$B43,'Total Adjustments'!S$14:S$53)</f>
        <v>0</v>
      </c>
      <c r="T43" s="422">
        <f>SUMIF('C Report Grouper'!$B$10:$B$49,'WW Spending Actual'!$B43,'C Report Grouper'!U$10:U$49)+SUMIF('Total Adjustments'!$B$14:$B$53,'WW Spending Actual'!$B43,'Total Adjustments'!T$14:T$53)</f>
        <v>0</v>
      </c>
      <c r="U43" s="422">
        <f>SUMIF('C Report Grouper'!$B$10:$B$49,'WW Spending Actual'!$B43,'C Report Grouper'!V$10:V$49)+SUMIF('Total Adjustments'!$B$14:$B$53,'WW Spending Actual'!$B43,'Total Adjustments'!U$14:U$53)</f>
        <v>0</v>
      </c>
      <c r="V43" s="422">
        <f>SUMIF('C Report Grouper'!$B$10:$B$49,'WW Spending Actual'!$B43,'C Report Grouper'!W$10:W$49)+SUMIF('Total Adjustments'!$B$14:$B$53,'WW Spending Actual'!$B43,'Total Adjustments'!V$14:V$53)</f>
        <v>0</v>
      </c>
      <c r="W43" s="93">
        <f>SUMIF('C Report Grouper'!$B$10:$B$49,'WW Spending Actual'!$B43,'C Report Grouper'!X$10:X$49)+SUMIF('Total Adjustments'!$B$14:$B$53,'WW Spending Actual'!$B43,'Total Adjustments'!W$14:W$53)</f>
        <v>0</v>
      </c>
      <c r="X43" s="92">
        <f>SUMIF('C Report Grouper'!$B$10:$B$49,'WW Spending Actual'!$B43,'C Report Grouper'!Y$10:Y$49)+SUMIF('Total Adjustments'!$B$14:$B$53,'WW Spending Actual'!$B43,'Total Adjustments'!X$14:X$53)</f>
        <v>0</v>
      </c>
      <c r="Y43" s="92">
        <f>SUMIF('C Report Grouper'!$B$10:$B$49,'WW Spending Actual'!$B43,'C Report Grouper'!Z$10:Z$49)+SUMIF('Total Adjustments'!$B$14:$B$53,'WW Spending Actual'!$B43,'Total Adjustments'!Y$14:Y$53)</f>
        <v>0</v>
      </c>
      <c r="Z43" s="92">
        <f>SUMIF('C Report Grouper'!$B$10:$B$49,'WW Spending Actual'!$B43,'C Report Grouper'!AA$10:AA$49)+SUMIF('Total Adjustments'!$B$14:$B$53,'WW Spending Actual'!$B43,'Total Adjustments'!Z$14:Z$53)</f>
        <v>0</v>
      </c>
      <c r="AA43" s="92">
        <f>SUMIF('C Report Grouper'!$B$10:$B$49,'WW Spending Actual'!$B43,'C Report Grouper'!AB$10:AB$49)+SUMIF('Total Adjustments'!$B$14:$B$53,'WW Spending Actual'!$B43,'Total Adjustments'!AA$14:AA$53)</f>
        <v>0</v>
      </c>
      <c r="AB43" s="92">
        <f>SUMIF('C Report Grouper'!$B$10:$B$49,'WW Spending Actual'!$B43,'C Report Grouper'!AC$10:AC$49)+SUMIF('Total Adjustments'!$B$14:$B$53,'WW Spending Actual'!$B43,'Total Adjustments'!AB$14:AB$53)</f>
        <v>0</v>
      </c>
      <c r="AC43" s="92">
        <f>SUMIF('C Report Grouper'!$B$10:$B$49,'WW Spending Actual'!$B43,'C Report Grouper'!AD$10:AD$49)+SUMIF('Total Adjustments'!$B$14:$B$53,'WW Spending Actual'!$B43,'Total Adjustments'!AC$14:AC$53)</f>
        <v>0</v>
      </c>
      <c r="AD43" s="92">
        <f>SUMIF('C Report Grouper'!$B$10:$B$49,'WW Spending Actual'!$B43,'C Report Grouper'!AE$10:AE$49)+SUMIF('Total Adjustments'!$B$14:$B$53,'WW Spending Actual'!$B43,'Total Adjustments'!AD$14:AD$53)</f>
        <v>0</v>
      </c>
      <c r="AE43" s="92">
        <f>SUMIF('C Report Grouper'!$B$10:$B$49,'WW Spending Actual'!$B43,'C Report Grouper'!AF$10:AF$49)+SUMIF('Total Adjustments'!$B$14:$B$53,'WW Spending Actual'!$B43,'Total Adjustments'!AE$14:AE$53)</f>
        <v>0</v>
      </c>
      <c r="AF43" s="92">
        <f>SUMIF('C Report Grouper'!$B$10:$B$49,'WW Spending Actual'!$B43,'C Report Grouper'!AG$10:AG$49)+SUMIF('Total Adjustments'!$B$14:$B$53,'WW Spending Actual'!$B43,'Total Adjustments'!AF$14:AF$53)</f>
        <v>0</v>
      </c>
      <c r="AG43" s="93">
        <f>SUMIF('C Report Grouper'!$B$10:$B$49,'WW Spending Actual'!$B43,'C Report Grouper'!AH$10:AH$49)+SUMIF('Total Adjustments'!$B$14:$B$53,'WW Spending Actual'!$B43,'Total Adjustments'!AG$14:AG$53)</f>
        <v>0</v>
      </c>
    </row>
    <row r="44" spans="2:33" hidden="1" x14ac:dyDescent="0.2">
      <c r="B44" s="32"/>
      <c r="C44" s="50"/>
      <c r="D44" s="91"/>
      <c r="E44" s="422"/>
      <c r="F44" s="422"/>
      <c r="G44" s="422"/>
      <c r="H44" s="422"/>
      <c r="I44" s="422"/>
      <c r="J44" s="422"/>
      <c r="K44" s="422"/>
      <c r="L44" s="422"/>
      <c r="M44" s="422"/>
      <c r="N44" s="422"/>
      <c r="O44" s="422"/>
      <c r="P44" s="422"/>
      <c r="Q44" s="422"/>
      <c r="R44" s="422"/>
      <c r="S44" s="91"/>
      <c r="T44" s="422"/>
      <c r="U44" s="422"/>
      <c r="V44" s="422"/>
      <c r="W44" s="93"/>
      <c r="X44" s="92"/>
      <c r="Y44" s="92"/>
      <c r="Z44" s="92"/>
      <c r="AA44" s="92"/>
      <c r="AB44" s="92"/>
      <c r="AC44" s="92"/>
      <c r="AD44" s="92"/>
      <c r="AE44" s="92"/>
      <c r="AF44" s="92"/>
      <c r="AG44" s="93"/>
    </row>
    <row r="45" spans="2:33" hidden="1" x14ac:dyDescent="0.2">
      <c r="B45" s="53" t="s">
        <v>81</v>
      </c>
      <c r="C45" s="50"/>
      <c r="D45" s="91"/>
      <c r="E45" s="422"/>
      <c r="F45" s="422"/>
      <c r="G45" s="422"/>
      <c r="H45" s="422"/>
      <c r="I45" s="422"/>
      <c r="J45" s="422"/>
      <c r="K45" s="422"/>
      <c r="L45" s="422"/>
      <c r="M45" s="422"/>
      <c r="N45" s="422"/>
      <c r="O45" s="422"/>
      <c r="P45" s="422"/>
      <c r="Q45" s="422"/>
      <c r="R45" s="422"/>
      <c r="S45" s="91"/>
      <c r="T45" s="422"/>
      <c r="U45" s="422"/>
      <c r="V45" s="422"/>
      <c r="W45" s="93"/>
      <c r="X45" s="92"/>
      <c r="Y45" s="92"/>
      <c r="Z45" s="92"/>
      <c r="AA45" s="92"/>
      <c r="AB45" s="92"/>
      <c r="AC45" s="92"/>
      <c r="AD45" s="92"/>
      <c r="AE45" s="92"/>
      <c r="AF45" s="92"/>
      <c r="AG45" s="93"/>
    </row>
    <row r="46" spans="2:33" hidden="1" x14ac:dyDescent="0.2">
      <c r="B46" s="32" t="str">
        <f>IFERROR(VLOOKUP(C46,'MEG Def'!$A$60:$B$63,2),"")</f>
        <v/>
      </c>
      <c r="C46" s="50"/>
      <c r="D46" s="91">
        <f>SUMIF('C Report Grouper'!$B$10:$B$49,'WW Spending Actual'!$B46,'C Report Grouper'!E$10:E$49)+SUMIF('Total Adjustments'!$B$14:$B$53,'WW Spending Actual'!$B46,'Total Adjustments'!D$14:D$53)</f>
        <v>0</v>
      </c>
      <c r="E46" s="422">
        <f>SUMIF('C Report Grouper'!$B$10:$B$49,'WW Spending Actual'!$B46,'C Report Grouper'!F$10:F$49)+SUMIF('Total Adjustments'!$B$14:$B$53,'WW Spending Actual'!$B46,'Total Adjustments'!E$14:E$53)</f>
        <v>0</v>
      </c>
      <c r="F46" s="422">
        <f>SUMIF('C Report Grouper'!$B$10:$B$49,'WW Spending Actual'!$B46,'C Report Grouper'!G$10:G$49)+SUMIF('Total Adjustments'!$B$14:$B$53,'WW Spending Actual'!$B46,'Total Adjustments'!F$14:F$53)</f>
        <v>0</v>
      </c>
      <c r="G46" s="422">
        <f>SUMIF('C Report Grouper'!$B$10:$B$49,'WW Spending Actual'!$B46,'C Report Grouper'!H$10:H$49)+SUMIF('Total Adjustments'!$B$14:$B$53,'WW Spending Actual'!$B46,'Total Adjustments'!G$14:G$53)</f>
        <v>0</v>
      </c>
      <c r="H46" s="422">
        <f>SUMIF('C Report Grouper'!$B$10:$B$49,'WW Spending Actual'!$B46,'C Report Grouper'!I$10:I$49)+SUMIF('Total Adjustments'!$B$14:$B$53,'WW Spending Actual'!$B46,'Total Adjustments'!H$14:H$53)</f>
        <v>0</v>
      </c>
      <c r="I46" s="422">
        <f>SUMIF('C Report Grouper'!$B$10:$B$49,'WW Spending Actual'!$B46,'C Report Grouper'!J$10:J$49)+SUMIF('Total Adjustments'!$B$14:$B$53,'WW Spending Actual'!$B46,'Total Adjustments'!I$14:I$53)</f>
        <v>0</v>
      </c>
      <c r="J46" s="422">
        <f>SUMIF('C Report Grouper'!$B$10:$B$49,'WW Spending Actual'!$B46,'C Report Grouper'!K$10:K$49)+SUMIF('Total Adjustments'!$B$14:$B$53,'WW Spending Actual'!$B46,'Total Adjustments'!J$14:J$53)</f>
        <v>0</v>
      </c>
      <c r="K46" s="422">
        <f>SUMIF('C Report Grouper'!$B$10:$B$49,'WW Spending Actual'!$B46,'C Report Grouper'!L$10:L$49)+SUMIF('Total Adjustments'!$B$14:$B$53,'WW Spending Actual'!$B46,'Total Adjustments'!K$14:K$53)</f>
        <v>0</v>
      </c>
      <c r="L46" s="422">
        <f>SUMIF('C Report Grouper'!$B$10:$B$49,'WW Spending Actual'!$B46,'C Report Grouper'!M$10:M$49)+SUMIF('Total Adjustments'!$B$14:$B$53,'WW Spending Actual'!$B46,'Total Adjustments'!L$14:L$53)</f>
        <v>0</v>
      </c>
      <c r="M46" s="422">
        <f>SUMIF('C Report Grouper'!$B$10:$B$49,'WW Spending Actual'!$B46,'C Report Grouper'!N$10:N$49)+SUMIF('Total Adjustments'!$B$14:$B$53,'WW Spending Actual'!$B46,'Total Adjustments'!M$14:M$53)</f>
        <v>0</v>
      </c>
      <c r="N46" s="422">
        <f>SUMIF('C Report Grouper'!$B$10:$B$49,'WW Spending Actual'!$B46,'C Report Grouper'!O$10:O$49)+SUMIF('Total Adjustments'!$B$14:$B$53,'WW Spending Actual'!$B46,'Total Adjustments'!N$14:N$53)</f>
        <v>0</v>
      </c>
      <c r="O46" s="422">
        <f>SUMIF('C Report Grouper'!$B$10:$B$49,'WW Spending Actual'!$B46,'C Report Grouper'!P$10:P$49)+SUMIF('Total Adjustments'!$B$14:$B$53,'WW Spending Actual'!$B46,'Total Adjustments'!O$14:O$53)</f>
        <v>0</v>
      </c>
      <c r="P46" s="422">
        <f>SUMIF('C Report Grouper'!$B$10:$B$49,'WW Spending Actual'!$B46,'C Report Grouper'!Q$10:Q$49)+SUMIF('Total Adjustments'!$B$14:$B$53,'WW Spending Actual'!$B46,'Total Adjustments'!P$14:P$53)</f>
        <v>0</v>
      </c>
      <c r="Q46" s="422">
        <f>SUMIF('C Report Grouper'!$B$10:$B$49,'WW Spending Actual'!$B46,'C Report Grouper'!R$10:R$49)+SUMIF('Total Adjustments'!$B$14:$B$53,'WW Spending Actual'!$B46,'Total Adjustments'!Q$14:Q$53)</f>
        <v>0</v>
      </c>
      <c r="R46" s="422">
        <f>SUMIF('C Report Grouper'!$B$10:$B$49,'WW Spending Actual'!$B46,'C Report Grouper'!S$10:S$49)+SUMIF('Total Adjustments'!$B$14:$B$53,'WW Spending Actual'!$B46,'Total Adjustments'!R$14:R$53)</f>
        <v>0</v>
      </c>
      <c r="S46" s="91">
        <f>SUMIF('C Report Grouper'!$B$10:$B$49,'WW Spending Actual'!$B46,'C Report Grouper'!T$10:T$49)+SUMIF('Total Adjustments'!$B$14:$B$53,'WW Spending Actual'!$B46,'Total Adjustments'!S$14:S$53)</f>
        <v>0</v>
      </c>
      <c r="T46" s="422">
        <f>SUMIF('C Report Grouper'!$B$10:$B$49,'WW Spending Actual'!$B46,'C Report Grouper'!U$10:U$49)+SUMIF('Total Adjustments'!$B$14:$B$53,'WW Spending Actual'!$B46,'Total Adjustments'!T$14:T$53)</f>
        <v>0</v>
      </c>
      <c r="U46" s="422">
        <f>SUMIF('C Report Grouper'!$B$10:$B$49,'WW Spending Actual'!$B46,'C Report Grouper'!V$10:V$49)+SUMIF('Total Adjustments'!$B$14:$B$53,'WW Spending Actual'!$B46,'Total Adjustments'!U$14:U$53)</f>
        <v>0</v>
      </c>
      <c r="V46" s="422">
        <f>SUMIF('C Report Grouper'!$B$10:$B$49,'WW Spending Actual'!$B46,'C Report Grouper'!W$10:W$49)+SUMIF('Total Adjustments'!$B$14:$B$53,'WW Spending Actual'!$B46,'Total Adjustments'!V$14:V$53)</f>
        <v>0</v>
      </c>
      <c r="W46" s="93">
        <f>SUMIF('C Report Grouper'!$B$10:$B$49,'WW Spending Actual'!$B46,'C Report Grouper'!X$10:X$49)+SUMIF('Total Adjustments'!$B$14:$B$53,'WW Spending Actual'!$B46,'Total Adjustments'!W$14:W$53)</f>
        <v>0</v>
      </c>
      <c r="X46" s="92">
        <f>SUMIF('C Report Grouper'!$B$10:$B$49,'WW Spending Actual'!$B46,'C Report Grouper'!Y$10:Y$49)+SUMIF('Total Adjustments'!$B$14:$B$53,'WW Spending Actual'!$B46,'Total Adjustments'!X$14:X$53)</f>
        <v>0</v>
      </c>
      <c r="Y46" s="92">
        <f>SUMIF('C Report Grouper'!$B$10:$B$49,'WW Spending Actual'!$B46,'C Report Grouper'!Z$10:Z$49)+SUMIF('Total Adjustments'!$B$14:$B$53,'WW Spending Actual'!$B46,'Total Adjustments'!Y$14:Y$53)</f>
        <v>0</v>
      </c>
      <c r="Z46" s="92">
        <f>SUMIF('C Report Grouper'!$B$10:$B$49,'WW Spending Actual'!$B46,'C Report Grouper'!AA$10:AA$49)+SUMIF('Total Adjustments'!$B$14:$B$53,'WW Spending Actual'!$B46,'Total Adjustments'!Z$14:Z$53)</f>
        <v>0</v>
      </c>
      <c r="AA46" s="92">
        <f>SUMIF('C Report Grouper'!$B$10:$B$49,'WW Spending Actual'!$B46,'C Report Grouper'!AB$10:AB$49)+SUMIF('Total Adjustments'!$B$14:$B$53,'WW Spending Actual'!$B46,'Total Adjustments'!AA$14:AA$53)</f>
        <v>0</v>
      </c>
      <c r="AB46" s="92">
        <f>SUMIF('C Report Grouper'!$B$10:$B$49,'WW Spending Actual'!$B46,'C Report Grouper'!AC$10:AC$49)+SUMIF('Total Adjustments'!$B$14:$B$53,'WW Spending Actual'!$B46,'Total Adjustments'!AB$14:AB$53)</f>
        <v>0</v>
      </c>
      <c r="AC46" s="92">
        <f>SUMIF('C Report Grouper'!$B$10:$B$49,'WW Spending Actual'!$B46,'C Report Grouper'!AD$10:AD$49)+SUMIF('Total Adjustments'!$B$14:$B$53,'WW Spending Actual'!$B46,'Total Adjustments'!AC$14:AC$53)</f>
        <v>0</v>
      </c>
      <c r="AD46" s="92">
        <f>SUMIF('C Report Grouper'!$B$10:$B$49,'WW Spending Actual'!$B46,'C Report Grouper'!AE$10:AE$49)+SUMIF('Total Adjustments'!$B$14:$B$53,'WW Spending Actual'!$B46,'Total Adjustments'!AD$14:AD$53)</f>
        <v>0</v>
      </c>
      <c r="AE46" s="92">
        <f>SUMIF('C Report Grouper'!$B$10:$B$49,'WW Spending Actual'!$B46,'C Report Grouper'!AF$10:AF$49)+SUMIF('Total Adjustments'!$B$14:$B$53,'WW Spending Actual'!$B46,'Total Adjustments'!AE$14:AE$53)</f>
        <v>0</v>
      </c>
      <c r="AF46" s="92">
        <f>SUMIF('C Report Grouper'!$B$10:$B$49,'WW Spending Actual'!$B46,'C Report Grouper'!AG$10:AG$49)+SUMIF('Total Adjustments'!$B$14:$B$53,'WW Spending Actual'!$B46,'Total Adjustments'!AF$14:AF$53)</f>
        <v>0</v>
      </c>
      <c r="AG46" s="93">
        <f>SUMIF('C Report Grouper'!$B$10:$B$49,'WW Spending Actual'!$B46,'C Report Grouper'!AH$10:AH$49)+SUMIF('Total Adjustments'!$B$14:$B$53,'WW Spending Actual'!$B46,'Total Adjustments'!AG$14:AG$53)</f>
        <v>0</v>
      </c>
    </row>
    <row r="47" spans="2:33" hidden="1" x14ac:dyDescent="0.2">
      <c r="B47" s="32" t="str">
        <f>IFERROR(VLOOKUP(C47,'MEG Def'!$A$60:$B$63,2),"")</f>
        <v/>
      </c>
      <c r="C47" s="50"/>
      <c r="D47" s="91">
        <f>SUMIF('C Report Grouper'!$B$10:$B$49,'WW Spending Actual'!$B47,'C Report Grouper'!E$10:E$49)+SUMIF('Total Adjustments'!$B$14:$B$53,'WW Spending Actual'!$B47,'Total Adjustments'!D$14:D$53)</f>
        <v>0</v>
      </c>
      <c r="E47" s="422">
        <f>SUMIF('C Report Grouper'!$B$10:$B$49,'WW Spending Actual'!$B47,'C Report Grouper'!F$10:F$49)+SUMIF('Total Adjustments'!$B$14:$B$53,'WW Spending Actual'!$B47,'Total Adjustments'!E$14:E$53)</f>
        <v>0</v>
      </c>
      <c r="F47" s="422">
        <f>SUMIF('C Report Grouper'!$B$10:$B$49,'WW Spending Actual'!$B47,'C Report Grouper'!G$10:G$49)+SUMIF('Total Adjustments'!$B$14:$B$53,'WW Spending Actual'!$B47,'Total Adjustments'!F$14:F$53)</f>
        <v>0</v>
      </c>
      <c r="G47" s="422">
        <f>SUMIF('C Report Grouper'!$B$10:$B$49,'WW Spending Actual'!$B47,'C Report Grouper'!H$10:H$49)+SUMIF('Total Adjustments'!$B$14:$B$53,'WW Spending Actual'!$B47,'Total Adjustments'!G$14:G$53)</f>
        <v>0</v>
      </c>
      <c r="H47" s="422">
        <f>SUMIF('C Report Grouper'!$B$10:$B$49,'WW Spending Actual'!$B47,'C Report Grouper'!I$10:I$49)+SUMIF('Total Adjustments'!$B$14:$B$53,'WW Spending Actual'!$B47,'Total Adjustments'!H$14:H$53)</f>
        <v>0</v>
      </c>
      <c r="I47" s="422">
        <f>SUMIF('C Report Grouper'!$B$10:$B$49,'WW Spending Actual'!$B47,'C Report Grouper'!J$10:J$49)+SUMIF('Total Adjustments'!$B$14:$B$53,'WW Spending Actual'!$B47,'Total Adjustments'!I$14:I$53)</f>
        <v>0</v>
      </c>
      <c r="J47" s="422">
        <f>SUMIF('C Report Grouper'!$B$10:$B$49,'WW Spending Actual'!$B47,'C Report Grouper'!K$10:K$49)+SUMIF('Total Adjustments'!$B$14:$B$53,'WW Spending Actual'!$B47,'Total Adjustments'!J$14:J$53)</f>
        <v>0</v>
      </c>
      <c r="K47" s="422">
        <f>SUMIF('C Report Grouper'!$B$10:$B$49,'WW Spending Actual'!$B47,'C Report Grouper'!L$10:L$49)+SUMIF('Total Adjustments'!$B$14:$B$53,'WW Spending Actual'!$B47,'Total Adjustments'!K$14:K$53)</f>
        <v>0</v>
      </c>
      <c r="L47" s="422">
        <f>SUMIF('C Report Grouper'!$B$10:$B$49,'WW Spending Actual'!$B47,'C Report Grouper'!M$10:M$49)+SUMIF('Total Adjustments'!$B$14:$B$53,'WW Spending Actual'!$B47,'Total Adjustments'!L$14:L$53)</f>
        <v>0</v>
      </c>
      <c r="M47" s="422">
        <f>SUMIF('C Report Grouper'!$B$10:$B$49,'WW Spending Actual'!$B47,'C Report Grouper'!N$10:N$49)+SUMIF('Total Adjustments'!$B$14:$B$53,'WW Spending Actual'!$B47,'Total Adjustments'!M$14:M$53)</f>
        <v>0</v>
      </c>
      <c r="N47" s="422">
        <f>SUMIF('C Report Grouper'!$B$10:$B$49,'WW Spending Actual'!$B47,'C Report Grouper'!O$10:O$49)+SUMIF('Total Adjustments'!$B$14:$B$53,'WW Spending Actual'!$B47,'Total Adjustments'!N$14:N$53)</f>
        <v>0</v>
      </c>
      <c r="O47" s="422">
        <f>SUMIF('C Report Grouper'!$B$10:$B$49,'WW Spending Actual'!$B47,'C Report Grouper'!P$10:P$49)+SUMIF('Total Adjustments'!$B$14:$B$53,'WW Spending Actual'!$B47,'Total Adjustments'!O$14:O$53)</f>
        <v>0</v>
      </c>
      <c r="P47" s="422">
        <f>SUMIF('C Report Grouper'!$B$10:$B$49,'WW Spending Actual'!$B47,'C Report Grouper'!Q$10:Q$49)+SUMIF('Total Adjustments'!$B$14:$B$53,'WW Spending Actual'!$B47,'Total Adjustments'!P$14:P$53)</f>
        <v>0</v>
      </c>
      <c r="Q47" s="422">
        <f>SUMIF('C Report Grouper'!$B$10:$B$49,'WW Spending Actual'!$B47,'C Report Grouper'!R$10:R$49)+SUMIF('Total Adjustments'!$B$14:$B$53,'WW Spending Actual'!$B47,'Total Adjustments'!Q$14:Q$53)</f>
        <v>0</v>
      </c>
      <c r="R47" s="422">
        <f>SUMIF('C Report Grouper'!$B$10:$B$49,'WW Spending Actual'!$B47,'C Report Grouper'!S$10:S$49)+SUMIF('Total Adjustments'!$B$14:$B$53,'WW Spending Actual'!$B47,'Total Adjustments'!R$14:R$53)</f>
        <v>0</v>
      </c>
      <c r="S47" s="91">
        <f>SUMIF('C Report Grouper'!$B$10:$B$49,'WW Spending Actual'!$B47,'C Report Grouper'!T$10:T$49)+SUMIF('Total Adjustments'!$B$14:$B$53,'WW Spending Actual'!$B47,'Total Adjustments'!S$14:S$53)</f>
        <v>0</v>
      </c>
      <c r="T47" s="422">
        <f>SUMIF('C Report Grouper'!$B$10:$B$49,'WW Spending Actual'!$B47,'C Report Grouper'!U$10:U$49)+SUMIF('Total Adjustments'!$B$14:$B$53,'WW Spending Actual'!$B47,'Total Adjustments'!T$14:T$53)</f>
        <v>0</v>
      </c>
      <c r="U47" s="422">
        <f>SUMIF('C Report Grouper'!$B$10:$B$49,'WW Spending Actual'!$B47,'C Report Grouper'!V$10:V$49)+SUMIF('Total Adjustments'!$B$14:$B$53,'WW Spending Actual'!$B47,'Total Adjustments'!U$14:U$53)</f>
        <v>0</v>
      </c>
      <c r="V47" s="422">
        <f>SUMIF('C Report Grouper'!$B$10:$B$49,'WW Spending Actual'!$B47,'C Report Grouper'!W$10:W$49)+SUMIF('Total Adjustments'!$B$14:$B$53,'WW Spending Actual'!$B47,'Total Adjustments'!V$14:V$53)</f>
        <v>0</v>
      </c>
      <c r="W47" s="93">
        <f>SUMIF('C Report Grouper'!$B$10:$B$49,'WW Spending Actual'!$B47,'C Report Grouper'!X$10:X$49)+SUMIF('Total Adjustments'!$B$14:$B$53,'WW Spending Actual'!$B47,'Total Adjustments'!W$14:W$53)</f>
        <v>0</v>
      </c>
      <c r="X47" s="92">
        <f>SUMIF('C Report Grouper'!$B$10:$B$49,'WW Spending Actual'!$B47,'C Report Grouper'!Y$10:Y$49)+SUMIF('Total Adjustments'!$B$14:$B$53,'WW Spending Actual'!$B47,'Total Adjustments'!X$14:X$53)</f>
        <v>0</v>
      </c>
      <c r="Y47" s="92">
        <f>SUMIF('C Report Grouper'!$B$10:$B$49,'WW Spending Actual'!$B47,'C Report Grouper'!Z$10:Z$49)+SUMIF('Total Adjustments'!$B$14:$B$53,'WW Spending Actual'!$B47,'Total Adjustments'!Y$14:Y$53)</f>
        <v>0</v>
      </c>
      <c r="Z47" s="92">
        <f>SUMIF('C Report Grouper'!$B$10:$B$49,'WW Spending Actual'!$B47,'C Report Grouper'!AA$10:AA$49)+SUMIF('Total Adjustments'!$B$14:$B$53,'WW Spending Actual'!$B47,'Total Adjustments'!Z$14:Z$53)</f>
        <v>0</v>
      </c>
      <c r="AA47" s="92">
        <f>SUMIF('C Report Grouper'!$B$10:$B$49,'WW Spending Actual'!$B47,'C Report Grouper'!AB$10:AB$49)+SUMIF('Total Adjustments'!$B$14:$B$53,'WW Spending Actual'!$B47,'Total Adjustments'!AA$14:AA$53)</f>
        <v>0</v>
      </c>
      <c r="AB47" s="92">
        <f>SUMIF('C Report Grouper'!$B$10:$B$49,'WW Spending Actual'!$B47,'C Report Grouper'!AC$10:AC$49)+SUMIF('Total Adjustments'!$B$14:$B$53,'WW Spending Actual'!$B47,'Total Adjustments'!AB$14:AB$53)</f>
        <v>0</v>
      </c>
      <c r="AC47" s="92">
        <f>SUMIF('C Report Grouper'!$B$10:$B$49,'WW Spending Actual'!$B47,'C Report Grouper'!AD$10:AD$49)+SUMIF('Total Adjustments'!$B$14:$B$53,'WW Spending Actual'!$B47,'Total Adjustments'!AC$14:AC$53)</f>
        <v>0</v>
      </c>
      <c r="AD47" s="92">
        <f>SUMIF('C Report Grouper'!$B$10:$B$49,'WW Spending Actual'!$B47,'C Report Grouper'!AE$10:AE$49)+SUMIF('Total Adjustments'!$B$14:$B$53,'WW Spending Actual'!$B47,'Total Adjustments'!AD$14:AD$53)</f>
        <v>0</v>
      </c>
      <c r="AE47" s="92">
        <f>SUMIF('C Report Grouper'!$B$10:$B$49,'WW Spending Actual'!$B47,'C Report Grouper'!AF$10:AF$49)+SUMIF('Total Adjustments'!$B$14:$B$53,'WW Spending Actual'!$B47,'Total Adjustments'!AE$14:AE$53)</f>
        <v>0</v>
      </c>
      <c r="AF47" s="92">
        <f>SUMIF('C Report Grouper'!$B$10:$B$49,'WW Spending Actual'!$B47,'C Report Grouper'!AG$10:AG$49)+SUMIF('Total Adjustments'!$B$14:$B$53,'WW Spending Actual'!$B47,'Total Adjustments'!AF$14:AF$53)</f>
        <v>0</v>
      </c>
      <c r="AG47" s="93">
        <f>SUMIF('C Report Grouper'!$B$10:$B$49,'WW Spending Actual'!$B47,'C Report Grouper'!AH$10:AH$49)+SUMIF('Total Adjustments'!$B$14:$B$53,'WW Spending Actual'!$B47,'Total Adjustments'!AG$14:AG$53)</f>
        <v>0</v>
      </c>
    </row>
    <row r="48" spans="2:33" hidden="1" x14ac:dyDescent="0.2">
      <c r="B48" s="32" t="str">
        <f>IFERROR(VLOOKUP(C48,'MEG Def'!$A$60:$B$63,2),"")</f>
        <v/>
      </c>
      <c r="C48" s="50"/>
      <c r="D48" s="91">
        <f>SUMIF('C Report Grouper'!$B$10:$B$49,'WW Spending Actual'!$B48,'C Report Grouper'!E$10:E$49)+SUMIF('Total Adjustments'!$B$14:$B$53,'WW Spending Actual'!$B48,'Total Adjustments'!D$14:D$53)</f>
        <v>0</v>
      </c>
      <c r="E48" s="422">
        <f>SUMIF('C Report Grouper'!$B$10:$B$49,'WW Spending Actual'!$B48,'C Report Grouper'!F$10:F$49)+SUMIF('Total Adjustments'!$B$14:$B$53,'WW Spending Actual'!$B48,'Total Adjustments'!E$14:E$53)</f>
        <v>0</v>
      </c>
      <c r="F48" s="422">
        <f>SUMIF('C Report Grouper'!$B$10:$B$49,'WW Spending Actual'!$B48,'C Report Grouper'!G$10:G$49)+SUMIF('Total Adjustments'!$B$14:$B$53,'WW Spending Actual'!$B48,'Total Adjustments'!F$14:F$53)</f>
        <v>0</v>
      </c>
      <c r="G48" s="422">
        <f>SUMIF('C Report Grouper'!$B$10:$B$49,'WW Spending Actual'!$B48,'C Report Grouper'!H$10:H$49)+SUMIF('Total Adjustments'!$B$14:$B$53,'WW Spending Actual'!$B48,'Total Adjustments'!G$14:G$53)</f>
        <v>0</v>
      </c>
      <c r="H48" s="422">
        <f>SUMIF('C Report Grouper'!$B$10:$B$49,'WW Spending Actual'!$B48,'C Report Grouper'!I$10:I$49)+SUMIF('Total Adjustments'!$B$14:$B$53,'WW Spending Actual'!$B48,'Total Adjustments'!H$14:H$53)</f>
        <v>0</v>
      </c>
      <c r="I48" s="422">
        <f>SUMIF('C Report Grouper'!$B$10:$B$49,'WW Spending Actual'!$B48,'C Report Grouper'!J$10:J$49)+SUMIF('Total Adjustments'!$B$14:$B$53,'WW Spending Actual'!$B48,'Total Adjustments'!I$14:I$53)</f>
        <v>0</v>
      </c>
      <c r="J48" s="422">
        <f>SUMIF('C Report Grouper'!$B$10:$B$49,'WW Spending Actual'!$B48,'C Report Grouper'!K$10:K$49)+SUMIF('Total Adjustments'!$B$14:$B$53,'WW Spending Actual'!$B48,'Total Adjustments'!J$14:J$53)</f>
        <v>0</v>
      </c>
      <c r="K48" s="422">
        <f>SUMIF('C Report Grouper'!$B$10:$B$49,'WW Spending Actual'!$B48,'C Report Grouper'!L$10:L$49)+SUMIF('Total Adjustments'!$B$14:$B$53,'WW Spending Actual'!$B48,'Total Adjustments'!K$14:K$53)</f>
        <v>0</v>
      </c>
      <c r="L48" s="422">
        <f>SUMIF('C Report Grouper'!$B$10:$B$49,'WW Spending Actual'!$B48,'C Report Grouper'!M$10:M$49)+SUMIF('Total Adjustments'!$B$14:$B$53,'WW Spending Actual'!$B48,'Total Adjustments'!L$14:L$53)</f>
        <v>0</v>
      </c>
      <c r="M48" s="422">
        <f>SUMIF('C Report Grouper'!$B$10:$B$49,'WW Spending Actual'!$B48,'C Report Grouper'!N$10:N$49)+SUMIF('Total Adjustments'!$B$14:$B$53,'WW Spending Actual'!$B48,'Total Adjustments'!M$14:M$53)</f>
        <v>0</v>
      </c>
      <c r="N48" s="422">
        <f>SUMIF('C Report Grouper'!$B$10:$B$49,'WW Spending Actual'!$B48,'C Report Grouper'!O$10:O$49)+SUMIF('Total Adjustments'!$B$14:$B$53,'WW Spending Actual'!$B48,'Total Adjustments'!N$14:N$53)</f>
        <v>0</v>
      </c>
      <c r="O48" s="422">
        <f>SUMIF('C Report Grouper'!$B$10:$B$49,'WW Spending Actual'!$B48,'C Report Grouper'!P$10:P$49)+SUMIF('Total Adjustments'!$B$14:$B$53,'WW Spending Actual'!$B48,'Total Adjustments'!O$14:O$53)</f>
        <v>0</v>
      </c>
      <c r="P48" s="422">
        <f>SUMIF('C Report Grouper'!$B$10:$B$49,'WW Spending Actual'!$B48,'C Report Grouper'!Q$10:Q$49)+SUMIF('Total Adjustments'!$B$14:$B$53,'WW Spending Actual'!$B48,'Total Adjustments'!P$14:P$53)</f>
        <v>0</v>
      </c>
      <c r="Q48" s="422">
        <f>SUMIF('C Report Grouper'!$B$10:$B$49,'WW Spending Actual'!$B48,'C Report Grouper'!R$10:R$49)+SUMIF('Total Adjustments'!$B$14:$B$53,'WW Spending Actual'!$B48,'Total Adjustments'!Q$14:Q$53)</f>
        <v>0</v>
      </c>
      <c r="R48" s="422">
        <f>SUMIF('C Report Grouper'!$B$10:$B$49,'WW Spending Actual'!$B48,'C Report Grouper'!S$10:S$49)+SUMIF('Total Adjustments'!$B$14:$B$53,'WW Spending Actual'!$B48,'Total Adjustments'!R$14:R$53)</f>
        <v>0</v>
      </c>
      <c r="S48" s="91">
        <f>SUMIF('C Report Grouper'!$B$10:$B$49,'WW Spending Actual'!$B48,'C Report Grouper'!T$10:T$49)+SUMIF('Total Adjustments'!$B$14:$B$53,'WW Spending Actual'!$B48,'Total Adjustments'!S$14:S$53)</f>
        <v>0</v>
      </c>
      <c r="T48" s="422">
        <f>SUMIF('C Report Grouper'!$B$10:$B$49,'WW Spending Actual'!$B48,'C Report Grouper'!U$10:U$49)+SUMIF('Total Adjustments'!$B$14:$B$53,'WW Spending Actual'!$B48,'Total Adjustments'!T$14:T$53)</f>
        <v>0</v>
      </c>
      <c r="U48" s="422">
        <f>SUMIF('C Report Grouper'!$B$10:$B$49,'WW Spending Actual'!$B48,'C Report Grouper'!V$10:V$49)+SUMIF('Total Adjustments'!$B$14:$B$53,'WW Spending Actual'!$B48,'Total Adjustments'!U$14:U$53)</f>
        <v>0</v>
      </c>
      <c r="V48" s="422">
        <f>SUMIF('C Report Grouper'!$B$10:$B$49,'WW Spending Actual'!$B48,'C Report Grouper'!W$10:W$49)+SUMIF('Total Adjustments'!$B$14:$B$53,'WW Spending Actual'!$B48,'Total Adjustments'!V$14:V$53)</f>
        <v>0</v>
      </c>
      <c r="W48" s="93">
        <f>SUMIF('C Report Grouper'!$B$10:$B$49,'WW Spending Actual'!$B48,'C Report Grouper'!X$10:X$49)+SUMIF('Total Adjustments'!$B$14:$B$53,'WW Spending Actual'!$B48,'Total Adjustments'!W$14:W$53)</f>
        <v>0</v>
      </c>
      <c r="X48" s="92">
        <f>SUMIF('C Report Grouper'!$B$10:$B$49,'WW Spending Actual'!$B48,'C Report Grouper'!Y$10:Y$49)+SUMIF('Total Adjustments'!$B$14:$B$53,'WW Spending Actual'!$B48,'Total Adjustments'!X$14:X$53)</f>
        <v>0</v>
      </c>
      <c r="Y48" s="92">
        <f>SUMIF('C Report Grouper'!$B$10:$B$49,'WW Spending Actual'!$B48,'C Report Grouper'!Z$10:Z$49)+SUMIF('Total Adjustments'!$B$14:$B$53,'WW Spending Actual'!$B48,'Total Adjustments'!Y$14:Y$53)</f>
        <v>0</v>
      </c>
      <c r="Z48" s="92">
        <f>SUMIF('C Report Grouper'!$B$10:$B$49,'WW Spending Actual'!$B48,'C Report Grouper'!AA$10:AA$49)+SUMIF('Total Adjustments'!$B$14:$B$53,'WW Spending Actual'!$B48,'Total Adjustments'!Z$14:Z$53)</f>
        <v>0</v>
      </c>
      <c r="AA48" s="92">
        <f>SUMIF('C Report Grouper'!$B$10:$B$49,'WW Spending Actual'!$B48,'C Report Grouper'!AB$10:AB$49)+SUMIF('Total Adjustments'!$B$14:$B$53,'WW Spending Actual'!$B48,'Total Adjustments'!AA$14:AA$53)</f>
        <v>0</v>
      </c>
      <c r="AB48" s="92">
        <f>SUMIF('C Report Grouper'!$B$10:$B$49,'WW Spending Actual'!$B48,'C Report Grouper'!AC$10:AC$49)+SUMIF('Total Adjustments'!$B$14:$B$53,'WW Spending Actual'!$B48,'Total Adjustments'!AB$14:AB$53)</f>
        <v>0</v>
      </c>
      <c r="AC48" s="92">
        <f>SUMIF('C Report Grouper'!$B$10:$B$49,'WW Spending Actual'!$B48,'C Report Grouper'!AD$10:AD$49)+SUMIF('Total Adjustments'!$B$14:$B$53,'WW Spending Actual'!$B48,'Total Adjustments'!AC$14:AC$53)</f>
        <v>0</v>
      </c>
      <c r="AD48" s="92">
        <f>SUMIF('C Report Grouper'!$B$10:$B$49,'WW Spending Actual'!$B48,'C Report Grouper'!AE$10:AE$49)+SUMIF('Total Adjustments'!$B$14:$B$53,'WW Spending Actual'!$B48,'Total Adjustments'!AD$14:AD$53)</f>
        <v>0</v>
      </c>
      <c r="AE48" s="92">
        <f>SUMIF('C Report Grouper'!$B$10:$B$49,'WW Spending Actual'!$B48,'C Report Grouper'!AF$10:AF$49)+SUMIF('Total Adjustments'!$B$14:$B$53,'WW Spending Actual'!$B48,'Total Adjustments'!AE$14:AE$53)</f>
        <v>0</v>
      </c>
      <c r="AF48" s="92">
        <f>SUMIF('C Report Grouper'!$B$10:$B$49,'WW Spending Actual'!$B48,'C Report Grouper'!AG$10:AG$49)+SUMIF('Total Adjustments'!$B$14:$B$53,'WW Spending Actual'!$B48,'Total Adjustments'!AF$14:AF$53)</f>
        <v>0</v>
      </c>
      <c r="AG48" s="93">
        <f>SUMIF('C Report Grouper'!$B$10:$B$49,'WW Spending Actual'!$B48,'C Report Grouper'!AH$10:AH$49)+SUMIF('Total Adjustments'!$B$14:$B$53,'WW Spending Actual'!$B48,'Total Adjustments'!AG$14:AG$53)</f>
        <v>0</v>
      </c>
    </row>
    <row r="49" spans="2:33" ht="13.5" thickBot="1" x14ac:dyDescent="0.25">
      <c r="B49" s="32"/>
      <c r="C49" s="52"/>
      <c r="D49" s="183"/>
      <c r="E49" s="184"/>
      <c r="F49" s="184"/>
      <c r="G49" s="184"/>
      <c r="H49" s="184"/>
      <c r="I49" s="184"/>
      <c r="J49" s="184"/>
      <c r="K49" s="184"/>
      <c r="L49" s="184"/>
      <c r="M49" s="184"/>
      <c r="N49" s="184"/>
      <c r="O49" s="184"/>
      <c r="P49" s="184"/>
      <c r="Q49" s="184"/>
      <c r="R49" s="184"/>
      <c r="S49" s="183"/>
      <c r="T49" s="184"/>
      <c r="U49" s="184"/>
      <c r="V49" s="184"/>
      <c r="W49" s="185"/>
      <c r="X49" s="184"/>
      <c r="Y49" s="184"/>
      <c r="Z49" s="184"/>
      <c r="AA49" s="184"/>
      <c r="AB49" s="184"/>
      <c r="AC49" s="184"/>
      <c r="AD49" s="184"/>
      <c r="AE49" s="184"/>
      <c r="AF49" s="184"/>
      <c r="AG49" s="185"/>
    </row>
    <row r="50" spans="2:33" ht="13.5" thickBot="1" x14ac:dyDescent="0.25">
      <c r="B50" s="37" t="s">
        <v>4</v>
      </c>
      <c r="C50" s="217"/>
      <c r="D50" s="294">
        <f t="shared" ref="D50:AG50" si="0">SUM(D9:D49)</f>
        <v>-8138</v>
      </c>
      <c r="E50" s="295">
        <f t="shared" si="0"/>
        <v>-35818</v>
      </c>
      <c r="F50" s="295">
        <f t="shared" si="0"/>
        <v>-170010</v>
      </c>
      <c r="G50" s="295">
        <f t="shared" si="0"/>
        <v>-40042</v>
      </c>
      <c r="H50" s="295">
        <f t="shared" si="0"/>
        <v>9579</v>
      </c>
      <c r="I50" s="295">
        <f t="shared" si="0"/>
        <v>1212</v>
      </c>
      <c r="J50" s="295">
        <f t="shared" si="0"/>
        <v>-371429</v>
      </c>
      <c r="K50" s="295">
        <f t="shared" si="0"/>
        <v>1198390</v>
      </c>
      <c r="L50" s="295">
        <f t="shared" si="0"/>
        <v>12666022</v>
      </c>
      <c r="M50" s="295">
        <f t="shared" si="0"/>
        <v>350560393</v>
      </c>
      <c r="N50" s="295">
        <f t="shared" si="0"/>
        <v>2907986717</v>
      </c>
      <c r="O50" s="295">
        <f t="shared" si="0"/>
        <v>5526264694</v>
      </c>
      <c r="P50" s="295">
        <f t="shared" si="0"/>
        <v>7888138190</v>
      </c>
      <c r="Q50" s="295">
        <f t="shared" si="0"/>
        <v>11062354609</v>
      </c>
      <c r="R50" s="295">
        <f t="shared" si="0"/>
        <v>10493224765</v>
      </c>
      <c r="S50" s="294">
        <f t="shared" si="0"/>
        <v>8847277693</v>
      </c>
      <c r="T50" s="295">
        <f t="shared" si="0"/>
        <v>9777184124</v>
      </c>
      <c r="U50" s="295">
        <f t="shared" si="0"/>
        <v>11649922538</v>
      </c>
      <c r="V50" s="295">
        <f t="shared" si="0"/>
        <v>6453510337</v>
      </c>
      <c r="W50" s="296">
        <f t="shared" si="0"/>
        <v>0</v>
      </c>
      <c r="X50" s="295">
        <f t="shared" si="0"/>
        <v>0</v>
      </c>
      <c r="Y50" s="295">
        <f t="shared" si="0"/>
        <v>0</v>
      </c>
      <c r="Z50" s="295">
        <f t="shared" si="0"/>
        <v>0</v>
      </c>
      <c r="AA50" s="295">
        <f t="shared" si="0"/>
        <v>0</v>
      </c>
      <c r="AB50" s="295">
        <f t="shared" si="0"/>
        <v>0</v>
      </c>
      <c r="AC50" s="295">
        <f t="shared" si="0"/>
        <v>0</v>
      </c>
      <c r="AD50" s="295">
        <f t="shared" si="0"/>
        <v>0</v>
      </c>
      <c r="AE50" s="295">
        <f t="shared" si="0"/>
        <v>0</v>
      </c>
      <c r="AF50" s="295">
        <f t="shared" si="0"/>
        <v>0</v>
      </c>
      <c r="AG50" s="296">
        <f t="shared" si="0"/>
        <v>0</v>
      </c>
    </row>
    <row r="51" spans="2:33" x14ac:dyDescent="0.2">
      <c r="B51" s="14"/>
      <c r="D51" s="61"/>
      <c r="E51" s="61"/>
      <c r="F51" s="61"/>
      <c r="G51" s="61"/>
      <c r="H51" s="61"/>
    </row>
    <row r="52" spans="2:33" x14ac:dyDescent="0.2">
      <c r="D52" s="66"/>
      <c r="E52" s="66"/>
      <c r="F52" s="66"/>
      <c r="G52" s="66"/>
      <c r="H52" s="66"/>
    </row>
    <row r="53" spans="2:33" ht="13.5" hidden="1" thickBot="1" x14ac:dyDescent="0.25">
      <c r="B53" s="2" t="s">
        <v>17</v>
      </c>
      <c r="C53" s="4"/>
      <c r="D53" s="66"/>
      <c r="E53" s="66"/>
      <c r="F53" s="66"/>
      <c r="G53" s="66"/>
      <c r="H53" s="66"/>
    </row>
    <row r="54" spans="2:33" hidden="1" x14ac:dyDescent="0.2">
      <c r="B54" s="34"/>
      <c r="C54" s="31"/>
      <c r="D54" s="38" t="s">
        <v>0</v>
      </c>
      <c r="E54" s="35"/>
      <c r="F54" s="35"/>
      <c r="G54" s="35"/>
      <c r="H54" s="35"/>
      <c r="I54" s="35"/>
      <c r="J54" s="35"/>
      <c r="K54" s="35"/>
      <c r="L54" s="35"/>
      <c r="M54" s="35"/>
      <c r="N54" s="35"/>
      <c r="O54" s="35"/>
      <c r="P54" s="35"/>
      <c r="Q54" s="35"/>
      <c r="R54" s="35"/>
      <c r="S54" s="35"/>
      <c r="T54" s="35"/>
      <c r="U54" s="35"/>
      <c r="V54" s="35"/>
      <c r="W54" s="39"/>
      <c r="X54" s="35"/>
      <c r="Y54" s="35"/>
      <c r="Z54" s="35"/>
      <c r="AA54" s="35"/>
      <c r="AB54" s="35"/>
      <c r="AC54" s="35"/>
      <c r="AD54" s="35"/>
      <c r="AE54" s="35"/>
      <c r="AF54" s="35"/>
      <c r="AG54" s="39"/>
    </row>
    <row r="55" spans="2:33" ht="13.5" hidden="1" thickBot="1" x14ac:dyDescent="0.25">
      <c r="B55" s="28"/>
      <c r="C55" s="49"/>
      <c r="D55" s="105">
        <f>'DY Def'!B$5</f>
        <v>1</v>
      </c>
      <c r="E55" s="412">
        <f>'DY Def'!C$5</f>
        <v>2</v>
      </c>
      <c r="F55" s="412">
        <f>'DY Def'!D$5</f>
        <v>3</v>
      </c>
      <c r="G55" s="412">
        <f>'DY Def'!E$5</f>
        <v>4</v>
      </c>
      <c r="H55" s="412">
        <f>'DY Def'!F$5</f>
        <v>5</v>
      </c>
      <c r="I55" s="412">
        <f>'DY Def'!G$5</f>
        <v>6</v>
      </c>
      <c r="J55" s="412">
        <f>'DY Def'!H$5</f>
        <v>7</v>
      </c>
      <c r="K55" s="412">
        <f>'DY Def'!I$5</f>
        <v>8</v>
      </c>
      <c r="L55" s="412">
        <f>'DY Def'!J$5</f>
        <v>9</v>
      </c>
      <c r="M55" s="412">
        <f>'DY Def'!K$5</f>
        <v>10</v>
      </c>
      <c r="N55" s="412">
        <f>'DY Def'!L$5</f>
        <v>11</v>
      </c>
      <c r="O55" s="412">
        <f>'DY Def'!M$5</f>
        <v>12</v>
      </c>
      <c r="P55" s="412">
        <f>'DY Def'!N$5</f>
        <v>13</v>
      </c>
      <c r="Q55" s="412">
        <f>'DY Def'!O$5</f>
        <v>14</v>
      </c>
      <c r="R55" s="412">
        <f>'DY Def'!P$5</f>
        <v>15</v>
      </c>
      <c r="S55" s="412">
        <f>'DY Def'!Q$5</f>
        <v>16</v>
      </c>
      <c r="T55" s="412">
        <f>'DY Def'!R$5</f>
        <v>17</v>
      </c>
      <c r="U55" s="412">
        <f>'DY Def'!S$5</f>
        <v>18</v>
      </c>
      <c r="V55" s="412">
        <f>'DY Def'!T$5</f>
        <v>19</v>
      </c>
      <c r="W55" s="300">
        <f>'DY Def'!U$5</f>
        <v>20</v>
      </c>
      <c r="X55" s="106">
        <f>'DY Def'!V$5</f>
        <v>21</v>
      </c>
      <c r="Y55" s="106">
        <f>'DY Def'!W$5</f>
        <v>22</v>
      </c>
      <c r="Z55" s="106">
        <f>'DY Def'!X$5</f>
        <v>23</v>
      </c>
      <c r="AA55" s="106">
        <f>'DY Def'!Y$5</f>
        <v>24</v>
      </c>
      <c r="AB55" s="106">
        <f>'DY Def'!Z$5</f>
        <v>25</v>
      </c>
      <c r="AC55" s="106">
        <f>'DY Def'!AA$5</f>
        <v>26</v>
      </c>
      <c r="AD55" s="106">
        <f>'DY Def'!AB$5</f>
        <v>27</v>
      </c>
      <c r="AE55" s="106">
        <f>'DY Def'!AC$5</f>
        <v>28</v>
      </c>
      <c r="AF55" s="106">
        <f>'DY Def'!AD$5</f>
        <v>29</v>
      </c>
      <c r="AG55" s="300">
        <f>'DY Def'!AE$5</f>
        <v>30</v>
      </c>
    </row>
    <row r="56" spans="2:33" hidden="1" x14ac:dyDescent="0.2">
      <c r="B56" s="28"/>
      <c r="C56" s="49"/>
      <c r="D56" s="251"/>
      <c r="E56" s="252"/>
      <c r="F56" s="252"/>
      <c r="G56" s="252"/>
      <c r="H56" s="252"/>
      <c r="I56" s="252"/>
      <c r="J56" s="252"/>
      <c r="K56" s="252"/>
      <c r="L56" s="252"/>
      <c r="M56" s="252"/>
      <c r="N56" s="252"/>
      <c r="O56" s="252"/>
      <c r="P56" s="252"/>
      <c r="Q56" s="252"/>
      <c r="R56" s="252"/>
      <c r="S56" s="252"/>
      <c r="T56" s="252"/>
      <c r="U56" s="252"/>
      <c r="V56" s="252"/>
      <c r="W56" s="253"/>
      <c r="X56" s="252"/>
      <c r="Y56" s="252"/>
      <c r="Z56" s="252"/>
      <c r="AA56" s="252"/>
      <c r="AB56" s="252"/>
      <c r="AC56" s="252"/>
      <c r="AD56" s="252"/>
      <c r="AE56" s="252"/>
      <c r="AF56" s="252"/>
      <c r="AG56" s="253"/>
    </row>
    <row r="57" spans="2:33" hidden="1" x14ac:dyDescent="0.2">
      <c r="B57" s="36" t="s">
        <v>84</v>
      </c>
      <c r="C57" s="49"/>
      <c r="D57" s="254"/>
      <c r="E57" s="461"/>
      <c r="F57" s="461"/>
      <c r="G57" s="461"/>
      <c r="H57" s="461"/>
      <c r="I57" s="461"/>
      <c r="J57" s="461"/>
      <c r="K57" s="461"/>
      <c r="L57" s="461"/>
      <c r="M57" s="461"/>
      <c r="N57" s="461"/>
      <c r="O57" s="461"/>
      <c r="P57" s="461"/>
      <c r="Q57" s="461"/>
      <c r="R57" s="461"/>
      <c r="S57" s="461"/>
      <c r="T57" s="461"/>
      <c r="U57" s="461"/>
      <c r="V57" s="461"/>
      <c r="W57" s="256"/>
      <c r="X57" s="255"/>
      <c r="Y57" s="255"/>
      <c r="Z57" s="255"/>
      <c r="AA57" s="255"/>
      <c r="AB57" s="255"/>
      <c r="AC57" s="255"/>
      <c r="AD57" s="255"/>
      <c r="AE57" s="255"/>
      <c r="AF57" s="255"/>
      <c r="AG57" s="256"/>
    </row>
    <row r="58" spans="2:33" hidden="1" x14ac:dyDescent="0.2">
      <c r="B58" s="21" t="str">
        <f>IFERROR(VLOOKUP(C58,'MEG Def'!$A$7:$B$12,2),"")</f>
        <v/>
      </c>
      <c r="C58" s="49"/>
      <c r="D58" s="67">
        <f>SUMIF('C Report Grouper'!$B$58:$B$97,'WW Spending Actual'!$B58,'C Report Grouper'!E$58:E$97)</f>
        <v>0</v>
      </c>
      <c r="E58" s="462">
        <f>SUMIF('C Report Grouper'!$B$58:$B$97,'WW Spending Actual'!$B58,'C Report Grouper'!F$58:F$97)</f>
        <v>0</v>
      </c>
      <c r="F58" s="462">
        <f>SUMIF('C Report Grouper'!$B$58:$B$97,'WW Spending Actual'!$B58,'C Report Grouper'!G$58:G$97)</f>
        <v>0</v>
      </c>
      <c r="G58" s="462">
        <f>SUMIF('C Report Grouper'!$B$58:$B$97,'WW Spending Actual'!$B58,'C Report Grouper'!H$58:H$97)</f>
        <v>0</v>
      </c>
      <c r="H58" s="462">
        <f>SUMIF('C Report Grouper'!$B$58:$B$97,'WW Spending Actual'!$B58,'C Report Grouper'!I$58:I$97)</f>
        <v>0</v>
      </c>
      <c r="I58" s="462">
        <f>SUMIF('C Report Grouper'!$B$58:$B$97,'WW Spending Actual'!$B58,'C Report Grouper'!J$58:J$97)</f>
        <v>0</v>
      </c>
      <c r="J58" s="462">
        <f>SUMIF('C Report Grouper'!$B$58:$B$97,'WW Spending Actual'!$B58,'C Report Grouper'!K$58:K$97)</f>
        <v>0</v>
      </c>
      <c r="K58" s="462">
        <f>SUMIF('C Report Grouper'!$B$58:$B$97,'WW Spending Actual'!$B58,'C Report Grouper'!L$58:L$97)</f>
        <v>0</v>
      </c>
      <c r="L58" s="462">
        <f>SUMIF('C Report Grouper'!$B$58:$B$97,'WW Spending Actual'!$B58,'C Report Grouper'!M$58:M$97)</f>
        <v>0</v>
      </c>
      <c r="M58" s="462">
        <f>SUMIF('C Report Grouper'!$B$58:$B$97,'WW Spending Actual'!$B58,'C Report Grouper'!N$58:N$97)</f>
        <v>0</v>
      </c>
      <c r="N58" s="462">
        <f>SUMIF('C Report Grouper'!$B$58:$B$97,'WW Spending Actual'!$B58,'C Report Grouper'!O$58:O$97)</f>
        <v>0</v>
      </c>
      <c r="O58" s="462">
        <f>SUMIF('C Report Grouper'!$B$58:$B$97,'WW Spending Actual'!$B58,'C Report Grouper'!P$58:P$97)</f>
        <v>0</v>
      </c>
      <c r="P58" s="462">
        <f>SUMIF('C Report Grouper'!$B$58:$B$97,'WW Spending Actual'!$B58,'C Report Grouper'!Q$58:Q$97)</f>
        <v>0</v>
      </c>
      <c r="Q58" s="462">
        <f>SUMIF('C Report Grouper'!$B$58:$B$97,'WW Spending Actual'!$B58,'C Report Grouper'!R$58:R$97)</f>
        <v>0</v>
      </c>
      <c r="R58" s="462">
        <f>SUMIF('C Report Grouper'!$B$58:$B$97,'WW Spending Actual'!$B58,'C Report Grouper'!S$58:S$97)</f>
        <v>0</v>
      </c>
      <c r="S58" s="462">
        <f>SUMIF('C Report Grouper'!$B$58:$B$97,'WW Spending Actual'!$B58,'C Report Grouper'!T$58:T$97)</f>
        <v>0</v>
      </c>
      <c r="T58" s="462">
        <f>SUMIF('C Report Grouper'!$B$58:$B$97,'WW Spending Actual'!$B58,'C Report Grouper'!U$58:U$97)</f>
        <v>0</v>
      </c>
      <c r="U58" s="462">
        <f>SUMIF('C Report Grouper'!$B$58:$B$97,'WW Spending Actual'!$B58,'C Report Grouper'!V$58:V$97)</f>
        <v>0</v>
      </c>
      <c r="V58" s="462">
        <f>SUMIF('C Report Grouper'!$B$58:$B$97,'WW Spending Actual'!$B58,'C Report Grouper'!W$58:W$97)</f>
        <v>0</v>
      </c>
      <c r="W58" s="69">
        <f>SUMIF('C Report Grouper'!$B$58:$B$97,'WW Spending Actual'!$B58,'C Report Grouper'!X$58:X$97)</f>
        <v>0</v>
      </c>
      <c r="X58" s="68">
        <f>SUMIF('C Report Grouper'!$B$58:$B$97,'WW Spending Actual'!$B58,'C Report Grouper'!Y$58:Y$97)</f>
        <v>0</v>
      </c>
      <c r="Y58" s="68">
        <f>SUMIF('C Report Grouper'!$B$58:$B$97,'WW Spending Actual'!$B58,'C Report Grouper'!Z$58:Z$97)</f>
        <v>0</v>
      </c>
      <c r="Z58" s="68">
        <f>SUMIF('C Report Grouper'!$B$58:$B$97,'WW Spending Actual'!$B58,'C Report Grouper'!AA$58:AA$97)</f>
        <v>0</v>
      </c>
      <c r="AA58" s="68">
        <f>SUMIF('C Report Grouper'!$B$58:$B$97,'WW Spending Actual'!$B58,'C Report Grouper'!AB$58:AB$97)</f>
        <v>0</v>
      </c>
      <c r="AB58" s="68">
        <f>SUMIF('C Report Grouper'!$B$58:$B$97,'WW Spending Actual'!$B58,'C Report Grouper'!AC$58:AC$97)</f>
        <v>0</v>
      </c>
      <c r="AC58" s="68">
        <f>SUMIF('C Report Grouper'!$B$58:$B$97,'WW Spending Actual'!$B58,'C Report Grouper'!AD$58:AD$97)</f>
        <v>0</v>
      </c>
      <c r="AD58" s="68">
        <f>SUMIF('C Report Grouper'!$B$58:$B$97,'WW Spending Actual'!$B58,'C Report Grouper'!AE$58:AE$97)</f>
        <v>0</v>
      </c>
      <c r="AE58" s="68">
        <f>SUMIF('C Report Grouper'!$B$58:$B$97,'WW Spending Actual'!$B58,'C Report Grouper'!AF$58:AF$97)</f>
        <v>0</v>
      </c>
      <c r="AF58" s="68">
        <f>SUMIF('C Report Grouper'!$B$58:$B$97,'WW Spending Actual'!$B58,'C Report Grouper'!AG$58:AG$97)</f>
        <v>0</v>
      </c>
      <c r="AG58" s="69">
        <f>SUMIF('C Report Grouper'!$B$58:$B$97,'WW Spending Actual'!$B58,'C Report Grouper'!AH$58:AH$97)</f>
        <v>0</v>
      </c>
    </row>
    <row r="59" spans="2:33" hidden="1" x14ac:dyDescent="0.2">
      <c r="B59" s="21" t="str">
        <f>IFERROR(VLOOKUP(C59,'MEG Def'!$A$7:$B$12,2),"")</f>
        <v/>
      </c>
      <c r="C59" s="49"/>
      <c r="D59" s="67">
        <f>SUMIF('C Report Grouper'!$B$58:$B$97,'WW Spending Actual'!$B59,'C Report Grouper'!E$58:E$97)</f>
        <v>0</v>
      </c>
      <c r="E59" s="462">
        <f>SUMIF('C Report Grouper'!$B$58:$B$97,'WW Spending Actual'!$B59,'C Report Grouper'!F$58:F$97)</f>
        <v>0</v>
      </c>
      <c r="F59" s="462">
        <f>SUMIF('C Report Grouper'!$B$58:$B$97,'WW Spending Actual'!$B59,'C Report Grouper'!G$58:G$97)</f>
        <v>0</v>
      </c>
      <c r="G59" s="462">
        <f>SUMIF('C Report Grouper'!$B$58:$B$97,'WW Spending Actual'!$B59,'C Report Grouper'!H$58:H$97)</f>
        <v>0</v>
      </c>
      <c r="H59" s="462">
        <f>SUMIF('C Report Grouper'!$B$58:$B$97,'WW Spending Actual'!$B59,'C Report Grouper'!I$58:I$97)</f>
        <v>0</v>
      </c>
      <c r="I59" s="462">
        <f>SUMIF('C Report Grouper'!$B$58:$B$97,'WW Spending Actual'!$B59,'C Report Grouper'!J$58:J$97)</f>
        <v>0</v>
      </c>
      <c r="J59" s="462">
        <f>SUMIF('C Report Grouper'!$B$58:$B$97,'WW Spending Actual'!$B59,'C Report Grouper'!K$58:K$97)</f>
        <v>0</v>
      </c>
      <c r="K59" s="462">
        <f>SUMIF('C Report Grouper'!$B$58:$B$97,'WW Spending Actual'!$B59,'C Report Grouper'!L$58:L$97)</f>
        <v>0</v>
      </c>
      <c r="L59" s="462">
        <f>SUMIF('C Report Grouper'!$B$58:$B$97,'WW Spending Actual'!$B59,'C Report Grouper'!M$58:M$97)</f>
        <v>0</v>
      </c>
      <c r="M59" s="462">
        <f>SUMIF('C Report Grouper'!$B$58:$B$97,'WW Spending Actual'!$B59,'C Report Grouper'!N$58:N$97)</f>
        <v>0</v>
      </c>
      <c r="N59" s="462">
        <f>SUMIF('C Report Grouper'!$B$58:$B$97,'WW Spending Actual'!$B59,'C Report Grouper'!O$58:O$97)</f>
        <v>0</v>
      </c>
      <c r="O59" s="462">
        <f>SUMIF('C Report Grouper'!$B$58:$B$97,'WW Spending Actual'!$B59,'C Report Grouper'!P$58:P$97)</f>
        <v>0</v>
      </c>
      <c r="P59" s="462">
        <f>SUMIF('C Report Grouper'!$B$58:$B$97,'WW Spending Actual'!$B59,'C Report Grouper'!Q$58:Q$97)</f>
        <v>0</v>
      </c>
      <c r="Q59" s="462">
        <f>SUMIF('C Report Grouper'!$B$58:$B$97,'WW Spending Actual'!$B59,'C Report Grouper'!R$58:R$97)</f>
        <v>0</v>
      </c>
      <c r="R59" s="462">
        <f>SUMIF('C Report Grouper'!$B$58:$B$97,'WW Spending Actual'!$B59,'C Report Grouper'!S$58:S$97)</f>
        <v>0</v>
      </c>
      <c r="S59" s="462">
        <f>SUMIF('C Report Grouper'!$B$58:$B$97,'WW Spending Actual'!$B59,'C Report Grouper'!T$58:T$97)</f>
        <v>0</v>
      </c>
      <c r="T59" s="462">
        <f>SUMIF('C Report Grouper'!$B$58:$B$97,'WW Spending Actual'!$B59,'C Report Grouper'!U$58:U$97)</f>
        <v>0</v>
      </c>
      <c r="U59" s="462">
        <f>SUMIF('C Report Grouper'!$B$58:$B$97,'WW Spending Actual'!$B59,'C Report Grouper'!V$58:V$97)</f>
        <v>0</v>
      </c>
      <c r="V59" s="462">
        <f>SUMIF('C Report Grouper'!$B$58:$B$97,'WW Spending Actual'!$B59,'C Report Grouper'!W$58:W$97)</f>
        <v>0</v>
      </c>
      <c r="W59" s="69">
        <f>SUMIF('C Report Grouper'!$B$58:$B$97,'WW Spending Actual'!$B59,'C Report Grouper'!X$58:X$97)</f>
        <v>0</v>
      </c>
      <c r="X59" s="68">
        <f>SUMIF('C Report Grouper'!$B$58:$B$97,'WW Spending Actual'!$B59,'C Report Grouper'!Y$58:Y$97)</f>
        <v>0</v>
      </c>
      <c r="Y59" s="68">
        <f>SUMIF('C Report Grouper'!$B$58:$B$97,'WW Spending Actual'!$B59,'C Report Grouper'!Z$58:Z$97)</f>
        <v>0</v>
      </c>
      <c r="Z59" s="68">
        <f>SUMIF('C Report Grouper'!$B$58:$B$97,'WW Spending Actual'!$B59,'C Report Grouper'!AA$58:AA$97)</f>
        <v>0</v>
      </c>
      <c r="AA59" s="68">
        <f>SUMIF('C Report Grouper'!$B$58:$B$97,'WW Spending Actual'!$B59,'C Report Grouper'!AB$58:AB$97)</f>
        <v>0</v>
      </c>
      <c r="AB59" s="68">
        <f>SUMIF('C Report Grouper'!$B$58:$B$97,'WW Spending Actual'!$B59,'C Report Grouper'!AC$58:AC$97)</f>
        <v>0</v>
      </c>
      <c r="AC59" s="68">
        <f>SUMIF('C Report Grouper'!$B$58:$B$97,'WW Spending Actual'!$B59,'C Report Grouper'!AD$58:AD$97)</f>
        <v>0</v>
      </c>
      <c r="AD59" s="68">
        <f>SUMIF('C Report Grouper'!$B$58:$B$97,'WW Spending Actual'!$B59,'C Report Grouper'!AE$58:AE$97)</f>
        <v>0</v>
      </c>
      <c r="AE59" s="68">
        <f>SUMIF('C Report Grouper'!$B$58:$B$97,'WW Spending Actual'!$B59,'C Report Grouper'!AF$58:AF$97)</f>
        <v>0</v>
      </c>
      <c r="AF59" s="68">
        <f>SUMIF('C Report Grouper'!$B$58:$B$97,'WW Spending Actual'!$B59,'C Report Grouper'!AG$58:AG$97)</f>
        <v>0</v>
      </c>
      <c r="AG59" s="69">
        <f>SUMIF('C Report Grouper'!$B$58:$B$97,'WW Spending Actual'!$B59,'C Report Grouper'!AH$58:AH$97)</f>
        <v>0</v>
      </c>
    </row>
    <row r="60" spans="2:33" hidden="1" x14ac:dyDescent="0.2">
      <c r="B60" s="21" t="str">
        <f>IFERROR(VLOOKUP(C60,'MEG Def'!$A$7:$B$12,2),"")</f>
        <v/>
      </c>
      <c r="C60" s="49"/>
      <c r="D60" s="67">
        <f>SUMIF('C Report Grouper'!$B$58:$B$97,'WW Spending Actual'!$B60,'C Report Grouper'!E$58:E$97)</f>
        <v>0</v>
      </c>
      <c r="E60" s="462">
        <f>SUMIF('C Report Grouper'!$B$58:$B$97,'WW Spending Actual'!$B60,'C Report Grouper'!F$58:F$97)</f>
        <v>0</v>
      </c>
      <c r="F60" s="462">
        <f>SUMIF('C Report Grouper'!$B$58:$B$97,'WW Spending Actual'!$B60,'C Report Grouper'!G$58:G$97)</f>
        <v>0</v>
      </c>
      <c r="G60" s="462">
        <f>SUMIF('C Report Grouper'!$B$58:$B$97,'WW Spending Actual'!$B60,'C Report Grouper'!H$58:H$97)</f>
        <v>0</v>
      </c>
      <c r="H60" s="462">
        <f>SUMIF('C Report Grouper'!$B$58:$B$97,'WW Spending Actual'!$B60,'C Report Grouper'!I$58:I$97)</f>
        <v>0</v>
      </c>
      <c r="I60" s="462">
        <f>SUMIF('C Report Grouper'!$B$58:$B$97,'WW Spending Actual'!$B60,'C Report Grouper'!J$58:J$97)</f>
        <v>0</v>
      </c>
      <c r="J60" s="462">
        <f>SUMIF('C Report Grouper'!$B$58:$B$97,'WW Spending Actual'!$B60,'C Report Grouper'!K$58:K$97)</f>
        <v>0</v>
      </c>
      <c r="K60" s="462">
        <f>SUMIF('C Report Grouper'!$B$58:$B$97,'WW Spending Actual'!$B60,'C Report Grouper'!L$58:L$97)</f>
        <v>0</v>
      </c>
      <c r="L60" s="462">
        <f>SUMIF('C Report Grouper'!$B$58:$B$97,'WW Spending Actual'!$B60,'C Report Grouper'!M$58:M$97)</f>
        <v>0</v>
      </c>
      <c r="M60" s="462">
        <f>SUMIF('C Report Grouper'!$B$58:$B$97,'WW Spending Actual'!$B60,'C Report Grouper'!N$58:N$97)</f>
        <v>0</v>
      </c>
      <c r="N60" s="462">
        <f>SUMIF('C Report Grouper'!$B$58:$B$97,'WW Spending Actual'!$B60,'C Report Grouper'!O$58:O$97)</f>
        <v>0</v>
      </c>
      <c r="O60" s="462">
        <f>SUMIF('C Report Grouper'!$B$58:$B$97,'WW Spending Actual'!$B60,'C Report Grouper'!P$58:P$97)</f>
        <v>0</v>
      </c>
      <c r="P60" s="462">
        <f>SUMIF('C Report Grouper'!$B$58:$B$97,'WW Spending Actual'!$B60,'C Report Grouper'!Q$58:Q$97)</f>
        <v>0</v>
      </c>
      <c r="Q60" s="462">
        <f>SUMIF('C Report Grouper'!$B$58:$B$97,'WW Spending Actual'!$B60,'C Report Grouper'!R$58:R$97)</f>
        <v>0</v>
      </c>
      <c r="R60" s="462">
        <f>SUMIF('C Report Grouper'!$B$58:$B$97,'WW Spending Actual'!$B60,'C Report Grouper'!S$58:S$97)</f>
        <v>0</v>
      </c>
      <c r="S60" s="462">
        <f>SUMIF('C Report Grouper'!$B$58:$B$97,'WW Spending Actual'!$B60,'C Report Grouper'!T$58:T$97)</f>
        <v>0</v>
      </c>
      <c r="T60" s="462">
        <f>SUMIF('C Report Grouper'!$B$58:$B$97,'WW Spending Actual'!$B60,'C Report Grouper'!U$58:U$97)</f>
        <v>0</v>
      </c>
      <c r="U60" s="462">
        <f>SUMIF('C Report Grouper'!$B$58:$B$97,'WW Spending Actual'!$B60,'C Report Grouper'!V$58:V$97)</f>
        <v>0</v>
      </c>
      <c r="V60" s="462">
        <f>SUMIF('C Report Grouper'!$B$58:$B$97,'WW Spending Actual'!$B60,'C Report Grouper'!W$58:W$97)</f>
        <v>0</v>
      </c>
      <c r="W60" s="69">
        <f>SUMIF('C Report Grouper'!$B$58:$B$97,'WW Spending Actual'!$B60,'C Report Grouper'!X$58:X$97)</f>
        <v>0</v>
      </c>
      <c r="X60" s="68">
        <f>SUMIF('C Report Grouper'!$B$58:$B$97,'WW Spending Actual'!$B60,'C Report Grouper'!Y$58:Y$97)</f>
        <v>0</v>
      </c>
      <c r="Y60" s="68">
        <f>SUMIF('C Report Grouper'!$B$58:$B$97,'WW Spending Actual'!$B60,'C Report Grouper'!Z$58:Z$97)</f>
        <v>0</v>
      </c>
      <c r="Z60" s="68">
        <f>SUMIF('C Report Grouper'!$B$58:$B$97,'WW Spending Actual'!$B60,'C Report Grouper'!AA$58:AA$97)</f>
        <v>0</v>
      </c>
      <c r="AA60" s="68">
        <f>SUMIF('C Report Grouper'!$B$58:$B$97,'WW Spending Actual'!$B60,'C Report Grouper'!AB$58:AB$97)</f>
        <v>0</v>
      </c>
      <c r="AB60" s="68">
        <f>SUMIF('C Report Grouper'!$B$58:$B$97,'WW Spending Actual'!$B60,'C Report Grouper'!AC$58:AC$97)</f>
        <v>0</v>
      </c>
      <c r="AC60" s="68">
        <f>SUMIF('C Report Grouper'!$B$58:$B$97,'WW Spending Actual'!$B60,'C Report Grouper'!AD$58:AD$97)</f>
        <v>0</v>
      </c>
      <c r="AD60" s="68">
        <f>SUMIF('C Report Grouper'!$B$58:$B$97,'WW Spending Actual'!$B60,'C Report Grouper'!AE$58:AE$97)</f>
        <v>0</v>
      </c>
      <c r="AE60" s="68">
        <f>SUMIF('C Report Grouper'!$B$58:$B$97,'WW Spending Actual'!$B60,'C Report Grouper'!AF$58:AF$97)</f>
        <v>0</v>
      </c>
      <c r="AF60" s="68">
        <f>SUMIF('C Report Grouper'!$B$58:$B$97,'WW Spending Actual'!$B60,'C Report Grouper'!AG$58:AG$97)</f>
        <v>0</v>
      </c>
      <c r="AG60" s="69">
        <f>SUMIF('C Report Grouper'!$B$58:$B$97,'WW Spending Actual'!$B60,'C Report Grouper'!AH$58:AH$97)</f>
        <v>0</v>
      </c>
    </row>
    <row r="61" spans="2:33" hidden="1" x14ac:dyDescent="0.2">
      <c r="B61" s="21" t="str">
        <f>IFERROR(VLOOKUP(C61,'MEG Def'!$A$7:$B$12,2),"")</f>
        <v/>
      </c>
      <c r="C61" s="49"/>
      <c r="D61" s="67">
        <f>SUMIF('C Report Grouper'!$B$58:$B$97,'WW Spending Actual'!$B61,'C Report Grouper'!E$58:E$97)</f>
        <v>0</v>
      </c>
      <c r="E61" s="462">
        <f>SUMIF('C Report Grouper'!$B$58:$B$97,'WW Spending Actual'!$B61,'C Report Grouper'!F$58:F$97)</f>
        <v>0</v>
      </c>
      <c r="F61" s="462">
        <f>SUMIF('C Report Grouper'!$B$58:$B$97,'WW Spending Actual'!$B61,'C Report Grouper'!G$58:G$97)</f>
        <v>0</v>
      </c>
      <c r="G61" s="462">
        <f>SUMIF('C Report Grouper'!$B$58:$B$97,'WW Spending Actual'!$B61,'C Report Grouper'!H$58:H$97)</f>
        <v>0</v>
      </c>
      <c r="H61" s="462">
        <f>SUMIF('C Report Grouper'!$B$58:$B$97,'WW Spending Actual'!$B61,'C Report Grouper'!I$58:I$97)</f>
        <v>0</v>
      </c>
      <c r="I61" s="462">
        <f>SUMIF('C Report Grouper'!$B$58:$B$97,'WW Spending Actual'!$B61,'C Report Grouper'!J$58:J$97)</f>
        <v>0</v>
      </c>
      <c r="J61" s="462">
        <f>SUMIF('C Report Grouper'!$B$58:$B$97,'WW Spending Actual'!$B61,'C Report Grouper'!K$58:K$97)</f>
        <v>0</v>
      </c>
      <c r="K61" s="462">
        <f>SUMIF('C Report Grouper'!$B$58:$B$97,'WW Spending Actual'!$B61,'C Report Grouper'!L$58:L$97)</f>
        <v>0</v>
      </c>
      <c r="L61" s="462">
        <f>SUMIF('C Report Grouper'!$B$58:$B$97,'WW Spending Actual'!$B61,'C Report Grouper'!M$58:M$97)</f>
        <v>0</v>
      </c>
      <c r="M61" s="462">
        <f>SUMIF('C Report Grouper'!$B$58:$B$97,'WW Spending Actual'!$B61,'C Report Grouper'!N$58:N$97)</f>
        <v>0</v>
      </c>
      <c r="N61" s="462">
        <f>SUMIF('C Report Grouper'!$B$58:$B$97,'WW Spending Actual'!$B61,'C Report Grouper'!O$58:O$97)</f>
        <v>0</v>
      </c>
      <c r="O61" s="462">
        <f>SUMIF('C Report Grouper'!$B$58:$B$97,'WW Spending Actual'!$B61,'C Report Grouper'!P$58:P$97)</f>
        <v>0</v>
      </c>
      <c r="P61" s="462">
        <f>SUMIF('C Report Grouper'!$B$58:$B$97,'WW Spending Actual'!$B61,'C Report Grouper'!Q$58:Q$97)</f>
        <v>0</v>
      </c>
      <c r="Q61" s="462">
        <f>SUMIF('C Report Grouper'!$B$58:$B$97,'WW Spending Actual'!$B61,'C Report Grouper'!R$58:R$97)</f>
        <v>0</v>
      </c>
      <c r="R61" s="462">
        <f>SUMIF('C Report Grouper'!$B$58:$B$97,'WW Spending Actual'!$B61,'C Report Grouper'!S$58:S$97)</f>
        <v>0</v>
      </c>
      <c r="S61" s="462">
        <f>SUMIF('C Report Grouper'!$B$58:$B$97,'WW Spending Actual'!$B61,'C Report Grouper'!T$58:T$97)</f>
        <v>0</v>
      </c>
      <c r="T61" s="462">
        <f>SUMIF('C Report Grouper'!$B$58:$B$97,'WW Spending Actual'!$B61,'C Report Grouper'!U$58:U$97)</f>
        <v>0</v>
      </c>
      <c r="U61" s="462">
        <f>SUMIF('C Report Grouper'!$B$58:$B$97,'WW Spending Actual'!$B61,'C Report Grouper'!V$58:V$97)</f>
        <v>0</v>
      </c>
      <c r="V61" s="462">
        <f>SUMIF('C Report Grouper'!$B$58:$B$97,'WW Spending Actual'!$B61,'C Report Grouper'!W$58:W$97)</f>
        <v>0</v>
      </c>
      <c r="W61" s="69">
        <f>SUMIF('C Report Grouper'!$B$58:$B$97,'WW Spending Actual'!$B61,'C Report Grouper'!X$58:X$97)</f>
        <v>0</v>
      </c>
      <c r="X61" s="68">
        <f>SUMIF('C Report Grouper'!$B$58:$B$97,'WW Spending Actual'!$B61,'C Report Grouper'!Y$58:Y$97)</f>
        <v>0</v>
      </c>
      <c r="Y61" s="68">
        <f>SUMIF('C Report Grouper'!$B$58:$B$97,'WW Spending Actual'!$B61,'C Report Grouper'!Z$58:Z$97)</f>
        <v>0</v>
      </c>
      <c r="Z61" s="68">
        <f>SUMIF('C Report Grouper'!$B$58:$B$97,'WW Spending Actual'!$B61,'C Report Grouper'!AA$58:AA$97)</f>
        <v>0</v>
      </c>
      <c r="AA61" s="68">
        <f>SUMIF('C Report Grouper'!$B$58:$B$97,'WW Spending Actual'!$B61,'C Report Grouper'!AB$58:AB$97)</f>
        <v>0</v>
      </c>
      <c r="AB61" s="68">
        <f>SUMIF('C Report Grouper'!$B$58:$B$97,'WW Spending Actual'!$B61,'C Report Grouper'!AC$58:AC$97)</f>
        <v>0</v>
      </c>
      <c r="AC61" s="68">
        <f>SUMIF('C Report Grouper'!$B$58:$B$97,'WW Spending Actual'!$B61,'C Report Grouper'!AD$58:AD$97)</f>
        <v>0</v>
      </c>
      <c r="AD61" s="68">
        <f>SUMIF('C Report Grouper'!$B$58:$B$97,'WW Spending Actual'!$B61,'C Report Grouper'!AE$58:AE$97)</f>
        <v>0</v>
      </c>
      <c r="AE61" s="68">
        <f>SUMIF('C Report Grouper'!$B$58:$B$97,'WW Spending Actual'!$B61,'C Report Grouper'!AF$58:AF$97)</f>
        <v>0</v>
      </c>
      <c r="AF61" s="68">
        <f>SUMIF('C Report Grouper'!$B$58:$B$97,'WW Spending Actual'!$B61,'C Report Grouper'!AG$58:AG$97)</f>
        <v>0</v>
      </c>
      <c r="AG61" s="69">
        <f>SUMIF('C Report Grouper'!$B$58:$B$97,'WW Spending Actual'!$B61,'C Report Grouper'!AH$58:AH$97)</f>
        <v>0</v>
      </c>
    </row>
    <row r="62" spans="2:33" hidden="1" x14ac:dyDescent="0.2">
      <c r="B62" s="21" t="str">
        <f>IFERROR(VLOOKUP(C62,'MEG Def'!$A$7:$B$12,2),"")</f>
        <v/>
      </c>
      <c r="C62" s="49"/>
      <c r="D62" s="67">
        <f>SUMIF('C Report Grouper'!$B$58:$B$97,'WW Spending Actual'!$B62,'C Report Grouper'!E$58:E$97)</f>
        <v>0</v>
      </c>
      <c r="E62" s="462">
        <f>SUMIF('C Report Grouper'!$B$58:$B$97,'WW Spending Actual'!$B62,'C Report Grouper'!F$58:F$97)</f>
        <v>0</v>
      </c>
      <c r="F62" s="462">
        <f>SUMIF('C Report Grouper'!$B$58:$B$97,'WW Spending Actual'!$B62,'C Report Grouper'!G$58:G$97)</f>
        <v>0</v>
      </c>
      <c r="G62" s="462">
        <f>SUMIF('C Report Grouper'!$B$58:$B$97,'WW Spending Actual'!$B62,'C Report Grouper'!H$58:H$97)</f>
        <v>0</v>
      </c>
      <c r="H62" s="462">
        <f>SUMIF('C Report Grouper'!$B$58:$B$97,'WW Spending Actual'!$B62,'C Report Grouper'!I$58:I$97)</f>
        <v>0</v>
      </c>
      <c r="I62" s="462">
        <f>SUMIF('C Report Grouper'!$B$58:$B$97,'WW Spending Actual'!$B62,'C Report Grouper'!J$58:J$97)</f>
        <v>0</v>
      </c>
      <c r="J62" s="462">
        <f>SUMIF('C Report Grouper'!$B$58:$B$97,'WW Spending Actual'!$B62,'C Report Grouper'!K$58:K$97)</f>
        <v>0</v>
      </c>
      <c r="K62" s="462">
        <f>SUMIF('C Report Grouper'!$B$58:$B$97,'WW Spending Actual'!$B62,'C Report Grouper'!L$58:L$97)</f>
        <v>0</v>
      </c>
      <c r="L62" s="462">
        <f>SUMIF('C Report Grouper'!$B$58:$B$97,'WW Spending Actual'!$B62,'C Report Grouper'!M$58:M$97)</f>
        <v>0</v>
      </c>
      <c r="M62" s="462">
        <f>SUMIF('C Report Grouper'!$B$58:$B$97,'WW Spending Actual'!$B62,'C Report Grouper'!N$58:N$97)</f>
        <v>0</v>
      </c>
      <c r="N62" s="462">
        <f>SUMIF('C Report Grouper'!$B$58:$B$97,'WW Spending Actual'!$B62,'C Report Grouper'!O$58:O$97)</f>
        <v>0</v>
      </c>
      <c r="O62" s="462">
        <f>SUMIF('C Report Grouper'!$B$58:$B$97,'WW Spending Actual'!$B62,'C Report Grouper'!P$58:P$97)</f>
        <v>0</v>
      </c>
      <c r="P62" s="462">
        <f>SUMIF('C Report Grouper'!$B$58:$B$97,'WW Spending Actual'!$B62,'C Report Grouper'!Q$58:Q$97)</f>
        <v>0</v>
      </c>
      <c r="Q62" s="462">
        <f>SUMIF('C Report Grouper'!$B$58:$B$97,'WW Spending Actual'!$B62,'C Report Grouper'!R$58:R$97)</f>
        <v>0</v>
      </c>
      <c r="R62" s="462">
        <f>SUMIF('C Report Grouper'!$B$58:$B$97,'WW Spending Actual'!$B62,'C Report Grouper'!S$58:S$97)</f>
        <v>0</v>
      </c>
      <c r="S62" s="462">
        <f>SUMIF('C Report Grouper'!$B$58:$B$97,'WW Spending Actual'!$B62,'C Report Grouper'!T$58:T$97)</f>
        <v>0</v>
      </c>
      <c r="T62" s="462">
        <f>SUMIF('C Report Grouper'!$B$58:$B$97,'WW Spending Actual'!$B62,'C Report Grouper'!U$58:U$97)</f>
        <v>0</v>
      </c>
      <c r="U62" s="462">
        <f>SUMIF('C Report Grouper'!$B$58:$B$97,'WW Spending Actual'!$B62,'C Report Grouper'!V$58:V$97)</f>
        <v>0</v>
      </c>
      <c r="V62" s="462">
        <f>SUMIF('C Report Grouper'!$B$58:$B$97,'WW Spending Actual'!$B62,'C Report Grouper'!W$58:W$97)</f>
        <v>0</v>
      </c>
      <c r="W62" s="69">
        <f>SUMIF('C Report Grouper'!$B$58:$B$97,'WW Spending Actual'!$B62,'C Report Grouper'!X$58:X$97)</f>
        <v>0</v>
      </c>
      <c r="X62" s="68">
        <f>SUMIF('C Report Grouper'!$B$58:$B$97,'WW Spending Actual'!$B62,'C Report Grouper'!Y$58:Y$97)</f>
        <v>0</v>
      </c>
      <c r="Y62" s="68">
        <f>SUMIF('C Report Grouper'!$B$58:$B$97,'WW Spending Actual'!$B62,'C Report Grouper'!Z$58:Z$97)</f>
        <v>0</v>
      </c>
      <c r="Z62" s="68">
        <f>SUMIF('C Report Grouper'!$B$58:$B$97,'WW Spending Actual'!$B62,'C Report Grouper'!AA$58:AA$97)</f>
        <v>0</v>
      </c>
      <c r="AA62" s="68">
        <f>SUMIF('C Report Grouper'!$B$58:$B$97,'WW Spending Actual'!$B62,'C Report Grouper'!AB$58:AB$97)</f>
        <v>0</v>
      </c>
      <c r="AB62" s="68">
        <f>SUMIF('C Report Grouper'!$B$58:$B$97,'WW Spending Actual'!$B62,'C Report Grouper'!AC$58:AC$97)</f>
        <v>0</v>
      </c>
      <c r="AC62" s="68">
        <f>SUMIF('C Report Grouper'!$B$58:$B$97,'WW Spending Actual'!$B62,'C Report Grouper'!AD$58:AD$97)</f>
        <v>0</v>
      </c>
      <c r="AD62" s="68">
        <f>SUMIF('C Report Grouper'!$B$58:$B$97,'WW Spending Actual'!$B62,'C Report Grouper'!AE$58:AE$97)</f>
        <v>0</v>
      </c>
      <c r="AE62" s="68">
        <f>SUMIF('C Report Grouper'!$B$58:$B$97,'WW Spending Actual'!$B62,'C Report Grouper'!AF$58:AF$97)</f>
        <v>0</v>
      </c>
      <c r="AF62" s="68">
        <f>SUMIF('C Report Grouper'!$B$58:$B$97,'WW Spending Actual'!$B62,'C Report Grouper'!AG$58:AG$97)</f>
        <v>0</v>
      </c>
      <c r="AG62" s="69">
        <f>SUMIF('C Report Grouper'!$B$58:$B$97,'WW Spending Actual'!$B62,'C Report Grouper'!AH$58:AH$97)</f>
        <v>0</v>
      </c>
    </row>
    <row r="63" spans="2:33" hidden="1" x14ac:dyDescent="0.2">
      <c r="B63" s="21"/>
      <c r="C63" s="49"/>
      <c r="D63" s="67"/>
      <c r="E63" s="462"/>
      <c r="F63" s="462"/>
      <c r="G63" s="462"/>
      <c r="H63" s="462"/>
      <c r="I63" s="462"/>
      <c r="J63" s="462"/>
      <c r="K63" s="462"/>
      <c r="L63" s="462"/>
      <c r="M63" s="462"/>
      <c r="N63" s="462"/>
      <c r="O63" s="462"/>
      <c r="P63" s="462"/>
      <c r="Q63" s="462"/>
      <c r="R63" s="462"/>
      <c r="S63" s="462"/>
      <c r="T63" s="462"/>
      <c r="U63" s="462"/>
      <c r="V63" s="462"/>
      <c r="W63" s="69"/>
      <c r="X63" s="68"/>
      <c r="Y63" s="68"/>
      <c r="Z63" s="68"/>
      <c r="AA63" s="68"/>
      <c r="AB63" s="68"/>
      <c r="AC63" s="68"/>
      <c r="AD63" s="68"/>
      <c r="AE63" s="68"/>
      <c r="AF63" s="68"/>
      <c r="AG63" s="69"/>
    </row>
    <row r="64" spans="2:33" hidden="1" x14ac:dyDescent="0.2">
      <c r="B64" s="29" t="s">
        <v>86</v>
      </c>
      <c r="C64" s="49"/>
      <c r="D64" s="67">
        <f>SUMIF('C Report Grouper'!$B$58:$B$97,'WW Spending Actual'!$B64,'C Report Grouper'!E$58:E$97)</f>
        <v>0</v>
      </c>
      <c r="E64" s="462">
        <f>SUMIF('C Report Grouper'!$B$58:$B$97,'WW Spending Actual'!$B64,'C Report Grouper'!F$58:F$97)</f>
        <v>0</v>
      </c>
      <c r="F64" s="462">
        <f>SUMIF('C Report Grouper'!$B$58:$B$97,'WW Spending Actual'!$B64,'C Report Grouper'!G$58:G$97)</f>
        <v>0</v>
      </c>
      <c r="G64" s="462">
        <f>SUMIF('C Report Grouper'!$B$58:$B$97,'WW Spending Actual'!$B64,'C Report Grouper'!H$58:H$97)</f>
        <v>0</v>
      </c>
      <c r="H64" s="462">
        <f>SUMIF('C Report Grouper'!$B$58:$B$97,'WW Spending Actual'!$B64,'C Report Grouper'!I$58:I$97)</f>
        <v>0</v>
      </c>
      <c r="I64" s="462">
        <f>SUMIF('C Report Grouper'!$B$58:$B$97,'WW Spending Actual'!$B64,'C Report Grouper'!J$58:J$97)</f>
        <v>0</v>
      </c>
      <c r="J64" s="462">
        <f>SUMIF('C Report Grouper'!$B$58:$B$97,'WW Spending Actual'!$B64,'C Report Grouper'!K$58:K$97)</f>
        <v>0</v>
      </c>
      <c r="K64" s="462">
        <f>SUMIF('C Report Grouper'!$B$58:$B$97,'WW Spending Actual'!$B64,'C Report Grouper'!L$58:L$97)</f>
        <v>0</v>
      </c>
      <c r="L64" s="462">
        <f>SUMIF('C Report Grouper'!$B$58:$B$97,'WW Spending Actual'!$B64,'C Report Grouper'!M$58:M$97)</f>
        <v>0</v>
      </c>
      <c r="M64" s="462">
        <f>SUMIF('C Report Grouper'!$B$58:$B$97,'WW Spending Actual'!$B64,'C Report Grouper'!N$58:N$97)</f>
        <v>0</v>
      </c>
      <c r="N64" s="462">
        <f>SUMIF('C Report Grouper'!$B$58:$B$97,'WW Spending Actual'!$B64,'C Report Grouper'!O$58:O$97)</f>
        <v>0</v>
      </c>
      <c r="O64" s="462">
        <f>SUMIF('C Report Grouper'!$B$58:$B$97,'WW Spending Actual'!$B64,'C Report Grouper'!P$58:P$97)</f>
        <v>0</v>
      </c>
      <c r="P64" s="462">
        <f>SUMIF('C Report Grouper'!$B$58:$B$97,'WW Spending Actual'!$B64,'C Report Grouper'!Q$58:Q$97)</f>
        <v>0</v>
      </c>
      <c r="Q64" s="462">
        <f>SUMIF('C Report Grouper'!$B$58:$B$97,'WW Spending Actual'!$B64,'C Report Grouper'!R$58:R$97)</f>
        <v>0</v>
      </c>
      <c r="R64" s="462">
        <f>SUMIF('C Report Grouper'!$B$58:$B$97,'WW Spending Actual'!$B64,'C Report Grouper'!S$58:S$97)</f>
        <v>0</v>
      </c>
      <c r="S64" s="462">
        <f>SUMIF('C Report Grouper'!$B$58:$B$97,'WW Spending Actual'!$B64,'C Report Grouper'!T$58:T$97)</f>
        <v>0</v>
      </c>
      <c r="T64" s="462">
        <f>SUMIF('C Report Grouper'!$B$58:$B$97,'WW Spending Actual'!$B64,'C Report Grouper'!U$58:U$97)</f>
        <v>0</v>
      </c>
      <c r="U64" s="462">
        <f>SUMIF('C Report Grouper'!$B$58:$B$97,'WW Spending Actual'!$B64,'C Report Grouper'!V$58:V$97)</f>
        <v>0</v>
      </c>
      <c r="V64" s="462">
        <f>SUMIF('C Report Grouper'!$B$58:$B$97,'WW Spending Actual'!$B64,'C Report Grouper'!W$58:W$97)</f>
        <v>0</v>
      </c>
      <c r="W64" s="69">
        <f>SUMIF('C Report Grouper'!$B$58:$B$97,'WW Spending Actual'!$B64,'C Report Grouper'!X$58:X$97)</f>
        <v>0</v>
      </c>
      <c r="X64" s="68">
        <f>SUMIF('C Report Grouper'!$B$58:$B$97,'WW Spending Actual'!$B64,'C Report Grouper'!Y$58:Y$97)</f>
        <v>0</v>
      </c>
      <c r="Y64" s="68">
        <f>SUMIF('C Report Grouper'!$B$58:$B$97,'WW Spending Actual'!$B64,'C Report Grouper'!Z$58:Z$97)</f>
        <v>0</v>
      </c>
      <c r="Z64" s="68">
        <f>SUMIF('C Report Grouper'!$B$58:$B$97,'WW Spending Actual'!$B64,'C Report Grouper'!AA$58:AA$97)</f>
        <v>0</v>
      </c>
      <c r="AA64" s="68">
        <f>SUMIF('C Report Grouper'!$B$58:$B$97,'WW Spending Actual'!$B64,'C Report Grouper'!AB$58:AB$97)</f>
        <v>0</v>
      </c>
      <c r="AB64" s="68">
        <f>SUMIF('C Report Grouper'!$B$58:$B$97,'WW Spending Actual'!$B64,'C Report Grouper'!AC$58:AC$97)</f>
        <v>0</v>
      </c>
      <c r="AC64" s="68">
        <f>SUMIF('C Report Grouper'!$B$58:$B$97,'WW Spending Actual'!$B64,'C Report Grouper'!AD$58:AD$97)</f>
        <v>0</v>
      </c>
      <c r="AD64" s="68">
        <f>SUMIF('C Report Grouper'!$B$58:$B$97,'WW Spending Actual'!$B64,'C Report Grouper'!AE$58:AE$97)</f>
        <v>0</v>
      </c>
      <c r="AE64" s="68">
        <f>SUMIF('C Report Grouper'!$B$58:$B$97,'WW Spending Actual'!$B64,'C Report Grouper'!AF$58:AF$97)</f>
        <v>0</v>
      </c>
      <c r="AF64" s="68">
        <f>SUMIF('C Report Grouper'!$B$58:$B$97,'WW Spending Actual'!$B64,'C Report Grouper'!AG$58:AG$97)</f>
        <v>0</v>
      </c>
      <c r="AG64" s="69">
        <f>SUMIF('C Report Grouper'!$B$58:$B$97,'WW Spending Actual'!$B64,'C Report Grouper'!AH$58:AH$97)</f>
        <v>0</v>
      </c>
    </row>
    <row r="65" spans="2:33" hidden="1" x14ac:dyDescent="0.2">
      <c r="B65" s="32" t="str">
        <f>IFERROR(VLOOKUP(C65,'MEG Def'!$A$24:$B$29,2),"")</f>
        <v/>
      </c>
      <c r="C65" s="49"/>
      <c r="D65" s="67">
        <f>SUMIF('C Report Grouper'!$B$58:$B$97,'WW Spending Actual'!$B65,'C Report Grouper'!E$58:E$97)</f>
        <v>0</v>
      </c>
      <c r="E65" s="462">
        <f>SUMIF('C Report Grouper'!$B$58:$B$97,'WW Spending Actual'!$B65,'C Report Grouper'!F$58:F$97)</f>
        <v>0</v>
      </c>
      <c r="F65" s="462">
        <f>SUMIF('C Report Grouper'!$B$58:$B$97,'WW Spending Actual'!$B65,'C Report Grouper'!G$58:G$97)</f>
        <v>0</v>
      </c>
      <c r="G65" s="462">
        <f>SUMIF('C Report Grouper'!$B$58:$B$97,'WW Spending Actual'!$B65,'C Report Grouper'!H$58:H$97)</f>
        <v>0</v>
      </c>
      <c r="H65" s="462">
        <f>SUMIF('C Report Grouper'!$B$58:$B$97,'WW Spending Actual'!$B65,'C Report Grouper'!I$58:I$97)</f>
        <v>0</v>
      </c>
      <c r="I65" s="462">
        <f>SUMIF('C Report Grouper'!$B$58:$B$97,'WW Spending Actual'!$B65,'C Report Grouper'!J$58:J$97)</f>
        <v>0</v>
      </c>
      <c r="J65" s="462">
        <f>SUMIF('C Report Grouper'!$B$58:$B$97,'WW Spending Actual'!$B65,'C Report Grouper'!K$58:K$97)</f>
        <v>0</v>
      </c>
      <c r="K65" s="462">
        <f>SUMIF('C Report Grouper'!$B$58:$B$97,'WW Spending Actual'!$B65,'C Report Grouper'!L$58:L$97)</f>
        <v>0</v>
      </c>
      <c r="L65" s="462">
        <f>SUMIF('C Report Grouper'!$B$58:$B$97,'WW Spending Actual'!$B65,'C Report Grouper'!M$58:M$97)</f>
        <v>0</v>
      </c>
      <c r="M65" s="462">
        <f>SUMIF('C Report Grouper'!$B$58:$B$97,'WW Spending Actual'!$B65,'C Report Grouper'!N$58:N$97)</f>
        <v>0</v>
      </c>
      <c r="N65" s="462">
        <f>SUMIF('C Report Grouper'!$B$58:$B$97,'WW Spending Actual'!$B65,'C Report Grouper'!O$58:O$97)</f>
        <v>0</v>
      </c>
      <c r="O65" s="462">
        <f>SUMIF('C Report Grouper'!$B$58:$B$97,'WW Spending Actual'!$B65,'C Report Grouper'!P$58:P$97)</f>
        <v>0</v>
      </c>
      <c r="P65" s="462">
        <f>SUMIF('C Report Grouper'!$B$58:$B$97,'WW Spending Actual'!$B65,'C Report Grouper'!Q$58:Q$97)</f>
        <v>0</v>
      </c>
      <c r="Q65" s="462">
        <f>SUMIF('C Report Grouper'!$B$58:$B$97,'WW Spending Actual'!$B65,'C Report Grouper'!R$58:R$97)</f>
        <v>0</v>
      </c>
      <c r="R65" s="462">
        <f>SUMIF('C Report Grouper'!$B$58:$B$97,'WW Spending Actual'!$B65,'C Report Grouper'!S$58:S$97)</f>
        <v>0</v>
      </c>
      <c r="S65" s="462">
        <f>SUMIF('C Report Grouper'!$B$58:$B$97,'WW Spending Actual'!$B65,'C Report Grouper'!T$58:T$97)</f>
        <v>0</v>
      </c>
      <c r="T65" s="462">
        <f>SUMIF('C Report Grouper'!$B$58:$B$97,'WW Spending Actual'!$B65,'C Report Grouper'!U$58:U$97)</f>
        <v>0</v>
      </c>
      <c r="U65" s="462">
        <f>SUMIF('C Report Grouper'!$B$58:$B$97,'WW Spending Actual'!$B65,'C Report Grouper'!V$58:V$97)</f>
        <v>0</v>
      </c>
      <c r="V65" s="462">
        <f>SUMIF('C Report Grouper'!$B$58:$B$97,'WW Spending Actual'!$B65,'C Report Grouper'!W$58:W$97)</f>
        <v>0</v>
      </c>
      <c r="W65" s="69">
        <f>SUMIF('C Report Grouper'!$B$58:$B$97,'WW Spending Actual'!$B65,'C Report Grouper'!X$58:X$97)</f>
        <v>0</v>
      </c>
      <c r="X65" s="68">
        <f>SUMIF('C Report Grouper'!$B$58:$B$97,'WW Spending Actual'!$B65,'C Report Grouper'!Y$58:Y$97)</f>
        <v>0</v>
      </c>
      <c r="Y65" s="68">
        <f>SUMIF('C Report Grouper'!$B$58:$B$97,'WW Spending Actual'!$B65,'C Report Grouper'!Z$58:Z$97)</f>
        <v>0</v>
      </c>
      <c r="Z65" s="68">
        <f>SUMIF('C Report Grouper'!$B$58:$B$97,'WW Spending Actual'!$B65,'C Report Grouper'!AA$58:AA$97)</f>
        <v>0</v>
      </c>
      <c r="AA65" s="68">
        <f>SUMIF('C Report Grouper'!$B$58:$B$97,'WW Spending Actual'!$B65,'C Report Grouper'!AB$58:AB$97)</f>
        <v>0</v>
      </c>
      <c r="AB65" s="68">
        <f>SUMIF('C Report Grouper'!$B$58:$B$97,'WW Spending Actual'!$B65,'C Report Grouper'!AC$58:AC$97)</f>
        <v>0</v>
      </c>
      <c r="AC65" s="68">
        <f>SUMIF('C Report Grouper'!$B$58:$B$97,'WW Spending Actual'!$B65,'C Report Grouper'!AD$58:AD$97)</f>
        <v>0</v>
      </c>
      <c r="AD65" s="68">
        <f>SUMIF('C Report Grouper'!$B$58:$B$97,'WW Spending Actual'!$B65,'C Report Grouper'!AE$58:AE$97)</f>
        <v>0</v>
      </c>
      <c r="AE65" s="68">
        <f>SUMIF('C Report Grouper'!$B$58:$B$97,'WW Spending Actual'!$B65,'C Report Grouper'!AF$58:AF$97)</f>
        <v>0</v>
      </c>
      <c r="AF65" s="68">
        <f>SUMIF('C Report Grouper'!$B$58:$B$97,'WW Spending Actual'!$B65,'C Report Grouper'!AG$58:AG$97)</f>
        <v>0</v>
      </c>
      <c r="AG65" s="69">
        <f>SUMIF('C Report Grouper'!$B$58:$B$97,'WW Spending Actual'!$B65,'C Report Grouper'!AH$58:AH$97)</f>
        <v>0</v>
      </c>
    </row>
    <row r="66" spans="2:33" hidden="1" x14ac:dyDescent="0.2">
      <c r="B66" s="32" t="str">
        <f>IFERROR(VLOOKUP(C66,'MEG Def'!$A$24:$B$29,2),"")</f>
        <v/>
      </c>
      <c r="C66" s="49"/>
      <c r="D66" s="67">
        <f>SUMIF('C Report Grouper'!$B$58:$B$97,'WW Spending Actual'!$B66,'C Report Grouper'!E$58:E$97)</f>
        <v>0</v>
      </c>
      <c r="E66" s="462">
        <f>SUMIF('C Report Grouper'!$B$58:$B$97,'WW Spending Actual'!$B66,'C Report Grouper'!F$58:F$97)</f>
        <v>0</v>
      </c>
      <c r="F66" s="462">
        <f>SUMIF('C Report Grouper'!$B$58:$B$97,'WW Spending Actual'!$B66,'C Report Grouper'!G$58:G$97)</f>
        <v>0</v>
      </c>
      <c r="G66" s="462">
        <f>SUMIF('C Report Grouper'!$B$58:$B$97,'WW Spending Actual'!$B66,'C Report Grouper'!H$58:H$97)</f>
        <v>0</v>
      </c>
      <c r="H66" s="462">
        <f>SUMIF('C Report Grouper'!$B$58:$B$97,'WW Spending Actual'!$B66,'C Report Grouper'!I$58:I$97)</f>
        <v>0</v>
      </c>
      <c r="I66" s="462">
        <f>SUMIF('C Report Grouper'!$B$58:$B$97,'WW Spending Actual'!$B66,'C Report Grouper'!J$58:J$97)</f>
        <v>0</v>
      </c>
      <c r="J66" s="462">
        <f>SUMIF('C Report Grouper'!$B$58:$B$97,'WW Spending Actual'!$B66,'C Report Grouper'!K$58:K$97)</f>
        <v>0</v>
      </c>
      <c r="K66" s="462">
        <f>SUMIF('C Report Grouper'!$B$58:$B$97,'WW Spending Actual'!$B66,'C Report Grouper'!L$58:L$97)</f>
        <v>0</v>
      </c>
      <c r="L66" s="462">
        <f>SUMIF('C Report Grouper'!$B$58:$B$97,'WW Spending Actual'!$B66,'C Report Grouper'!M$58:M$97)</f>
        <v>0</v>
      </c>
      <c r="M66" s="462">
        <f>SUMIF('C Report Grouper'!$B$58:$B$97,'WW Spending Actual'!$B66,'C Report Grouper'!N$58:N$97)</f>
        <v>0</v>
      </c>
      <c r="N66" s="462">
        <f>SUMIF('C Report Grouper'!$B$58:$B$97,'WW Spending Actual'!$B66,'C Report Grouper'!O$58:O$97)</f>
        <v>0</v>
      </c>
      <c r="O66" s="462">
        <f>SUMIF('C Report Grouper'!$B$58:$B$97,'WW Spending Actual'!$B66,'C Report Grouper'!P$58:P$97)</f>
        <v>0</v>
      </c>
      <c r="P66" s="462">
        <f>SUMIF('C Report Grouper'!$B$58:$B$97,'WW Spending Actual'!$B66,'C Report Grouper'!Q$58:Q$97)</f>
        <v>0</v>
      </c>
      <c r="Q66" s="462">
        <f>SUMIF('C Report Grouper'!$B$58:$B$97,'WW Spending Actual'!$B66,'C Report Grouper'!R$58:R$97)</f>
        <v>0</v>
      </c>
      <c r="R66" s="462">
        <f>SUMIF('C Report Grouper'!$B$58:$B$97,'WW Spending Actual'!$B66,'C Report Grouper'!S$58:S$97)</f>
        <v>0</v>
      </c>
      <c r="S66" s="462">
        <f>SUMIF('C Report Grouper'!$B$58:$B$97,'WW Spending Actual'!$B66,'C Report Grouper'!T$58:T$97)</f>
        <v>0</v>
      </c>
      <c r="T66" s="462">
        <f>SUMIF('C Report Grouper'!$B$58:$B$97,'WW Spending Actual'!$B66,'C Report Grouper'!U$58:U$97)</f>
        <v>0</v>
      </c>
      <c r="U66" s="462">
        <f>SUMIF('C Report Grouper'!$B$58:$B$97,'WW Spending Actual'!$B66,'C Report Grouper'!V$58:V$97)</f>
        <v>0</v>
      </c>
      <c r="V66" s="462">
        <f>SUMIF('C Report Grouper'!$B$58:$B$97,'WW Spending Actual'!$B66,'C Report Grouper'!W$58:W$97)</f>
        <v>0</v>
      </c>
      <c r="W66" s="69">
        <f>SUMIF('C Report Grouper'!$B$58:$B$97,'WW Spending Actual'!$B66,'C Report Grouper'!X$58:X$97)</f>
        <v>0</v>
      </c>
      <c r="X66" s="68">
        <f>SUMIF('C Report Grouper'!$B$58:$B$97,'WW Spending Actual'!$B66,'C Report Grouper'!Y$58:Y$97)</f>
        <v>0</v>
      </c>
      <c r="Y66" s="68">
        <f>SUMIF('C Report Grouper'!$B$58:$B$97,'WW Spending Actual'!$B66,'C Report Grouper'!Z$58:Z$97)</f>
        <v>0</v>
      </c>
      <c r="Z66" s="68">
        <f>SUMIF('C Report Grouper'!$B$58:$B$97,'WW Spending Actual'!$B66,'C Report Grouper'!AA$58:AA$97)</f>
        <v>0</v>
      </c>
      <c r="AA66" s="68">
        <f>SUMIF('C Report Grouper'!$B$58:$B$97,'WW Spending Actual'!$B66,'C Report Grouper'!AB$58:AB$97)</f>
        <v>0</v>
      </c>
      <c r="AB66" s="68">
        <f>SUMIF('C Report Grouper'!$B$58:$B$97,'WW Spending Actual'!$B66,'C Report Grouper'!AC$58:AC$97)</f>
        <v>0</v>
      </c>
      <c r="AC66" s="68">
        <f>SUMIF('C Report Grouper'!$B$58:$B$97,'WW Spending Actual'!$B66,'C Report Grouper'!AD$58:AD$97)</f>
        <v>0</v>
      </c>
      <c r="AD66" s="68">
        <f>SUMIF('C Report Grouper'!$B$58:$B$97,'WW Spending Actual'!$B66,'C Report Grouper'!AE$58:AE$97)</f>
        <v>0</v>
      </c>
      <c r="AE66" s="68">
        <f>SUMIF('C Report Grouper'!$B$58:$B$97,'WW Spending Actual'!$B66,'C Report Grouper'!AF$58:AF$97)</f>
        <v>0</v>
      </c>
      <c r="AF66" s="68">
        <f>SUMIF('C Report Grouper'!$B$58:$B$97,'WW Spending Actual'!$B66,'C Report Grouper'!AG$58:AG$97)</f>
        <v>0</v>
      </c>
      <c r="AG66" s="69">
        <f>SUMIF('C Report Grouper'!$B$58:$B$97,'WW Spending Actual'!$B66,'C Report Grouper'!AH$58:AH$97)</f>
        <v>0</v>
      </c>
    </row>
    <row r="67" spans="2:33" hidden="1" x14ac:dyDescent="0.2">
      <c r="B67" s="32" t="str">
        <f>IFERROR(VLOOKUP(C67,'MEG Def'!$A$24:$B$29,2),"")</f>
        <v/>
      </c>
      <c r="C67" s="49"/>
      <c r="D67" s="67">
        <f>SUMIF('C Report Grouper'!$B$58:$B$97,'WW Spending Actual'!$B67,'C Report Grouper'!E$58:E$97)</f>
        <v>0</v>
      </c>
      <c r="E67" s="462">
        <f>SUMIF('C Report Grouper'!$B$58:$B$97,'WW Spending Actual'!$B67,'C Report Grouper'!F$58:F$97)</f>
        <v>0</v>
      </c>
      <c r="F67" s="462">
        <f>SUMIF('C Report Grouper'!$B$58:$B$97,'WW Spending Actual'!$B67,'C Report Grouper'!G$58:G$97)</f>
        <v>0</v>
      </c>
      <c r="G67" s="462">
        <f>SUMIF('C Report Grouper'!$B$58:$B$97,'WW Spending Actual'!$B67,'C Report Grouper'!H$58:H$97)</f>
        <v>0</v>
      </c>
      <c r="H67" s="462">
        <f>SUMIF('C Report Grouper'!$B$58:$B$97,'WW Spending Actual'!$B67,'C Report Grouper'!I$58:I$97)</f>
        <v>0</v>
      </c>
      <c r="I67" s="462">
        <f>SUMIF('C Report Grouper'!$B$58:$B$97,'WW Spending Actual'!$B67,'C Report Grouper'!J$58:J$97)</f>
        <v>0</v>
      </c>
      <c r="J67" s="462">
        <f>SUMIF('C Report Grouper'!$B$58:$B$97,'WW Spending Actual'!$B67,'C Report Grouper'!K$58:K$97)</f>
        <v>0</v>
      </c>
      <c r="K67" s="462">
        <f>SUMIF('C Report Grouper'!$B$58:$B$97,'WW Spending Actual'!$B67,'C Report Grouper'!L$58:L$97)</f>
        <v>0</v>
      </c>
      <c r="L67" s="462">
        <f>SUMIF('C Report Grouper'!$B$58:$B$97,'WW Spending Actual'!$B67,'C Report Grouper'!M$58:M$97)</f>
        <v>0</v>
      </c>
      <c r="M67" s="462">
        <f>SUMIF('C Report Grouper'!$B$58:$B$97,'WW Spending Actual'!$B67,'C Report Grouper'!N$58:N$97)</f>
        <v>0</v>
      </c>
      <c r="N67" s="462">
        <f>SUMIF('C Report Grouper'!$B$58:$B$97,'WW Spending Actual'!$B67,'C Report Grouper'!O$58:O$97)</f>
        <v>0</v>
      </c>
      <c r="O67" s="462">
        <f>SUMIF('C Report Grouper'!$B$58:$B$97,'WW Spending Actual'!$B67,'C Report Grouper'!P$58:P$97)</f>
        <v>0</v>
      </c>
      <c r="P67" s="462">
        <f>SUMIF('C Report Grouper'!$B$58:$B$97,'WW Spending Actual'!$B67,'C Report Grouper'!Q$58:Q$97)</f>
        <v>0</v>
      </c>
      <c r="Q67" s="462">
        <f>SUMIF('C Report Grouper'!$B$58:$B$97,'WW Spending Actual'!$B67,'C Report Grouper'!R$58:R$97)</f>
        <v>0</v>
      </c>
      <c r="R67" s="462">
        <f>SUMIF('C Report Grouper'!$B$58:$B$97,'WW Spending Actual'!$B67,'C Report Grouper'!S$58:S$97)</f>
        <v>0</v>
      </c>
      <c r="S67" s="462">
        <f>SUMIF('C Report Grouper'!$B$58:$B$97,'WW Spending Actual'!$B67,'C Report Grouper'!T$58:T$97)</f>
        <v>0</v>
      </c>
      <c r="T67" s="462">
        <f>SUMIF('C Report Grouper'!$B$58:$B$97,'WW Spending Actual'!$B67,'C Report Grouper'!U$58:U$97)</f>
        <v>0</v>
      </c>
      <c r="U67" s="462">
        <f>SUMIF('C Report Grouper'!$B$58:$B$97,'WW Spending Actual'!$B67,'C Report Grouper'!V$58:V$97)</f>
        <v>0</v>
      </c>
      <c r="V67" s="462">
        <f>SUMIF('C Report Grouper'!$B$58:$B$97,'WW Spending Actual'!$B67,'C Report Grouper'!W$58:W$97)</f>
        <v>0</v>
      </c>
      <c r="W67" s="69">
        <f>SUMIF('C Report Grouper'!$B$58:$B$97,'WW Spending Actual'!$B67,'C Report Grouper'!X$58:X$97)</f>
        <v>0</v>
      </c>
      <c r="X67" s="68">
        <f>SUMIF('C Report Grouper'!$B$58:$B$97,'WW Spending Actual'!$B67,'C Report Grouper'!Y$58:Y$97)</f>
        <v>0</v>
      </c>
      <c r="Y67" s="68">
        <f>SUMIF('C Report Grouper'!$B$58:$B$97,'WW Spending Actual'!$B67,'C Report Grouper'!Z$58:Z$97)</f>
        <v>0</v>
      </c>
      <c r="Z67" s="68">
        <f>SUMIF('C Report Grouper'!$B$58:$B$97,'WW Spending Actual'!$B67,'C Report Grouper'!AA$58:AA$97)</f>
        <v>0</v>
      </c>
      <c r="AA67" s="68">
        <f>SUMIF('C Report Grouper'!$B$58:$B$97,'WW Spending Actual'!$B67,'C Report Grouper'!AB$58:AB$97)</f>
        <v>0</v>
      </c>
      <c r="AB67" s="68">
        <f>SUMIF('C Report Grouper'!$B$58:$B$97,'WW Spending Actual'!$B67,'C Report Grouper'!AC$58:AC$97)</f>
        <v>0</v>
      </c>
      <c r="AC67" s="68">
        <f>SUMIF('C Report Grouper'!$B$58:$B$97,'WW Spending Actual'!$B67,'C Report Grouper'!AD$58:AD$97)</f>
        <v>0</v>
      </c>
      <c r="AD67" s="68">
        <f>SUMIF('C Report Grouper'!$B$58:$B$97,'WW Spending Actual'!$B67,'C Report Grouper'!AE$58:AE$97)</f>
        <v>0</v>
      </c>
      <c r="AE67" s="68">
        <f>SUMIF('C Report Grouper'!$B$58:$B$97,'WW Spending Actual'!$B67,'C Report Grouper'!AF$58:AF$97)</f>
        <v>0</v>
      </c>
      <c r="AF67" s="68">
        <f>SUMIF('C Report Grouper'!$B$58:$B$97,'WW Spending Actual'!$B67,'C Report Grouper'!AG$58:AG$97)</f>
        <v>0</v>
      </c>
      <c r="AG67" s="69">
        <f>SUMIF('C Report Grouper'!$B$58:$B$97,'WW Spending Actual'!$B67,'C Report Grouper'!AH$58:AH$97)</f>
        <v>0</v>
      </c>
    </row>
    <row r="68" spans="2:33" hidden="1" x14ac:dyDescent="0.2">
      <c r="B68" s="32" t="str">
        <f>IFERROR(VLOOKUP(C68,'MEG Def'!$A$24:$B$29,2),"")</f>
        <v/>
      </c>
      <c r="C68" s="49"/>
      <c r="D68" s="67">
        <f>SUMIF('C Report Grouper'!$B$58:$B$97,'WW Spending Actual'!$B68,'C Report Grouper'!E$58:E$97)</f>
        <v>0</v>
      </c>
      <c r="E68" s="462">
        <f>SUMIF('C Report Grouper'!$B$58:$B$97,'WW Spending Actual'!$B68,'C Report Grouper'!F$58:F$97)</f>
        <v>0</v>
      </c>
      <c r="F68" s="462">
        <f>SUMIF('C Report Grouper'!$B$58:$B$97,'WW Spending Actual'!$B68,'C Report Grouper'!G$58:G$97)</f>
        <v>0</v>
      </c>
      <c r="G68" s="462">
        <f>SUMIF('C Report Grouper'!$B$58:$B$97,'WW Spending Actual'!$B68,'C Report Grouper'!H$58:H$97)</f>
        <v>0</v>
      </c>
      <c r="H68" s="462">
        <f>SUMIF('C Report Grouper'!$B$58:$B$97,'WW Spending Actual'!$B68,'C Report Grouper'!I$58:I$97)</f>
        <v>0</v>
      </c>
      <c r="I68" s="462">
        <f>SUMIF('C Report Grouper'!$B$58:$B$97,'WW Spending Actual'!$B68,'C Report Grouper'!J$58:J$97)</f>
        <v>0</v>
      </c>
      <c r="J68" s="462">
        <f>SUMIF('C Report Grouper'!$B$58:$B$97,'WW Spending Actual'!$B68,'C Report Grouper'!K$58:K$97)</f>
        <v>0</v>
      </c>
      <c r="K68" s="462">
        <f>SUMIF('C Report Grouper'!$B$58:$B$97,'WW Spending Actual'!$B68,'C Report Grouper'!L$58:L$97)</f>
        <v>0</v>
      </c>
      <c r="L68" s="462">
        <f>SUMIF('C Report Grouper'!$B$58:$B$97,'WW Spending Actual'!$B68,'C Report Grouper'!M$58:M$97)</f>
        <v>0</v>
      </c>
      <c r="M68" s="462">
        <f>SUMIF('C Report Grouper'!$B$58:$B$97,'WW Spending Actual'!$B68,'C Report Grouper'!N$58:N$97)</f>
        <v>0</v>
      </c>
      <c r="N68" s="462">
        <f>SUMIF('C Report Grouper'!$B$58:$B$97,'WW Spending Actual'!$B68,'C Report Grouper'!O$58:O$97)</f>
        <v>0</v>
      </c>
      <c r="O68" s="462">
        <f>SUMIF('C Report Grouper'!$B$58:$B$97,'WW Spending Actual'!$B68,'C Report Grouper'!P$58:P$97)</f>
        <v>0</v>
      </c>
      <c r="P68" s="462">
        <f>SUMIF('C Report Grouper'!$B$58:$B$97,'WW Spending Actual'!$B68,'C Report Grouper'!Q$58:Q$97)</f>
        <v>0</v>
      </c>
      <c r="Q68" s="462">
        <f>SUMIF('C Report Grouper'!$B$58:$B$97,'WW Spending Actual'!$B68,'C Report Grouper'!R$58:R$97)</f>
        <v>0</v>
      </c>
      <c r="R68" s="462">
        <f>SUMIF('C Report Grouper'!$B$58:$B$97,'WW Spending Actual'!$B68,'C Report Grouper'!S$58:S$97)</f>
        <v>0</v>
      </c>
      <c r="S68" s="462">
        <f>SUMIF('C Report Grouper'!$B$58:$B$97,'WW Spending Actual'!$B68,'C Report Grouper'!T$58:T$97)</f>
        <v>0</v>
      </c>
      <c r="T68" s="462">
        <f>SUMIF('C Report Grouper'!$B$58:$B$97,'WW Spending Actual'!$B68,'C Report Grouper'!U$58:U$97)</f>
        <v>0</v>
      </c>
      <c r="U68" s="462">
        <f>SUMIF('C Report Grouper'!$B$58:$B$97,'WW Spending Actual'!$B68,'C Report Grouper'!V$58:V$97)</f>
        <v>0</v>
      </c>
      <c r="V68" s="462">
        <f>SUMIF('C Report Grouper'!$B$58:$B$97,'WW Spending Actual'!$B68,'C Report Grouper'!W$58:W$97)</f>
        <v>0</v>
      </c>
      <c r="W68" s="69">
        <f>SUMIF('C Report Grouper'!$B$58:$B$97,'WW Spending Actual'!$B68,'C Report Grouper'!X$58:X$97)</f>
        <v>0</v>
      </c>
      <c r="X68" s="68">
        <f>SUMIF('C Report Grouper'!$B$58:$B$97,'WW Spending Actual'!$B68,'C Report Grouper'!Y$58:Y$97)</f>
        <v>0</v>
      </c>
      <c r="Y68" s="68">
        <f>SUMIF('C Report Grouper'!$B$58:$B$97,'WW Spending Actual'!$B68,'C Report Grouper'!Z$58:Z$97)</f>
        <v>0</v>
      </c>
      <c r="Z68" s="68">
        <f>SUMIF('C Report Grouper'!$B$58:$B$97,'WW Spending Actual'!$B68,'C Report Grouper'!AA$58:AA$97)</f>
        <v>0</v>
      </c>
      <c r="AA68" s="68">
        <f>SUMIF('C Report Grouper'!$B$58:$B$97,'WW Spending Actual'!$B68,'C Report Grouper'!AB$58:AB$97)</f>
        <v>0</v>
      </c>
      <c r="AB68" s="68">
        <f>SUMIF('C Report Grouper'!$B$58:$B$97,'WW Spending Actual'!$B68,'C Report Grouper'!AC$58:AC$97)</f>
        <v>0</v>
      </c>
      <c r="AC68" s="68">
        <f>SUMIF('C Report Grouper'!$B$58:$B$97,'WW Spending Actual'!$B68,'C Report Grouper'!AD$58:AD$97)</f>
        <v>0</v>
      </c>
      <c r="AD68" s="68">
        <f>SUMIF('C Report Grouper'!$B$58:$B$97,'WW Spending Actual'!$B68,'C Report Grouper'!AE$58:AE$97)</f>
        <v>0</v>
      </c>
      <c r="AE68" s="68">
        <f>SUMIF('C Report Grouper'!$B$58:$B$97,'WW Spending Actual'!$B68,'C Report Grouper'!AF$58:AF$97)</f>
        <v>0</v>
      </c>
      <c r="AF68" s="68">
        <f>SUMIF('C Report Grouper'!$B$58:$B$97,'WW Spending Actual'!$B68,'C Report Grouper'!AG$58:AG$97)</f>
        <v>0</v>
      </c>
      <c r="AG68" s="69">
        <f>SUMIF('C Report Grouper'!$B$58:$B$97,'WW Spending Actual'!$B68,'C Report Grouper'!AH$58:AH$97)</f>
        <v>0</v>
      </c>
    </row>
    <row r="69" spans="2:33" hidden="1" x14ac:dyDescent="0.2">
      <c r="B69" s="32" t="str">
        <f>IFERROR(VLOOKUP(C69,'MEG Def'!$A$24:$B$29,2),"")</f>
        <v/>
      </c>
      <c r="C69" s="49"/>
      <c r="D69" s="67">
        <f>SUMIF('C Report Grouper'!$B$58:$B$97,'WW Spending Actual'!$B69,'C Report Grouper'!E$58:E$97)</f>
        <v>0</v>
      </c>
      <c r="E69" s="462">
        <f>SUMIF('C Report Grouper'!$B$58:$B$97,'WW Spending Actual'!$B69,'C Report Grouper'!F$58:F$97)</f>
        <v>0</v>
      </c>
      <c r="F69" s="462">
        <f>SUMIF('C Report Grouper'!$B$58:$B$97,'WW Spending Actual'!$B69,'C Report Grouper'!G$58:G$97)</f>
        <v>0</v>
      </c>
      <c r="G69" s="462">
        <f>SUMIF('C Report Grouper'!$B$58:$B$97,'WW Spending Actual'!$B69,'C Report Grouper'!H$58:H$97)</f>
        <v>0</v>
      </c>
      <c r="H69" s="462">
        <f>SUMIF('C Report Grouper'!$B$58:$B$97,'WW Spending Actual'!$B69,'C Report Grouper'!I$58:I$97)</f>
        <v>0</v>
      </c>
      <c r="I69" s="462">
        <f>SUMIF('C Report Grouper'!$B$58:$B$97,'WW Spending Actual'!$B69,'C Report Grouper'!J$58:J$97)</f>
        <v>0</v>
      </c>
      <c r="J69" s="462">
        <f>SUMIF('C Report Grouper'!$B$58:$B$97,'WW Spending Actual'!$B69,'C Report Grouper'!K$58:K$97)</f>
        <v>0</v>
      </c>
      <c r="K69" s="462">
        <f>SUMIF('C Report Grouper'!$B$58:$B$97,'WW Spending Actual'!$B69,'C Report Grouper'!L$58:L$97)</f>
        <v>0</v>
      </c>
      <c r="L69" s="462">
        <f>SUMIF('C Report Grouper'!$B$58:$B$97,'WW Spending Actual'!$B69,'C Report Grouper'!M$58:M$97)</f>
        <v>0</v>
      </c>
      <c r="M69" s="462">
        <f>SUMIF('C Report Grouper'!$B$58:$B$97,'WW Spending Actual'!$B69,'C Report Grouper'!N$58:N$97)</f>
        <v>0</v>
      </c>
      <c r="N69" s="462">
        <f>SUMIF('C Report Grouper'!$B$58:$B$97,'WW Spending Actual'!$B69,'C Report Grouper'!O$58:O$97)</f>
        <v>0</v>
      </c>
      <c r="O69" s="462">
        <f>SUMIF('C Report Grouper'!$B$58:$B$97,'WW Spending Actual'!$B69,'C Report Grouper'!P$58:P$97)</f>
        <v>0</v>
      </c>
      <c r="P69" s="462">
        <f>SUMIF('C Report Grouper'!$B$58:$B$97,'WW Spending Actual'!$B69,'C Report Grouper'!Q$58:Q$97)</f>
        <v>0</v>
      </c>
      <c r="Q69" s="462">
        <f>SUMIF('C Report Grouper'!$B$58:$B$97,'WW Spending Actual'!$B69,'C Report Grouper'!R$58:R$97)</f>
        <v>0</v>
      </c>
      <c r="R69" s="462">
        <f>SUMIF('C Report Grouper'!$B$58:$B$97,'WW Spending Actual'!$B69,'C Report Grouper'!S$58:S$97)</f>
        <v>0</v>
      </c>
      <c r="S69" s="462">
        <f>SUMIF('C Report Grouper'!$B$58:$B$97,'WW Spending Actual'!$B69,'C Report Grouper'!T$58:T$97)</f>
        <v>0</v>
      </c>
      <c r="T69" s="462">
        <f>SUMIF('C Report Grouper'!$B$58:$B$97,'WW Spending Actual'!$B69,'C Report Grouper'!U$58:U$97)</f>
        <v>0</v>
      </c>
      <c r="U69" s="462">
        <f>SUMIF('C Report Grouper'!$B$58:$B$97,'WW Spending Actual'!$B69,'C Report Grouper'!V$58:V$97)</f>
        <v>0</v>
      </c>
      <c r="V69" s="462">
        <f>SUMIF('C Report Grouper'!$B$58:$B$97,'WW Spending Actual'!$B69,'C Report Grouper'!W$58:W$97)</f>
        <v>0</v>
      </c>
      <c r="W69" s="69">
        <f>SUMIF('C Report Grouper'!$B$58:$B$97,'WW Spending Actual'!$B69,'C Report Grouper'!X$58:X$97)</f>
        <v>0</v>
      </c>
      <c r="X69" s="68">
        <f>SUMIF('C Report Grouper'!$B$58:$B$97,'WW Spending Actual'!$B69,'C Report Grouper'!Y$58:Y$97)</f>
        <v>0</v>
      </c>
      <c r="Y69" s="68">
        <f>SUMIF('C Report Grouper'!$B$58:$B$97,'WW Spending Actual'!$B69,'C Report Grouper'!Z$58:Z$97)</f>
        <v>0</v>
      </c>
      <c r="Z69" s="68">
        <f>SUMIF('C Report Grouper'!$B$58:$B$97,'WW Spending Actual'!$B69,'C Report Grouper'!AA$58:AA$97)</f>
        <v>0</v>
      </c>
      <c r="AA69" s="68">
        <f>SUMIF('C Report Grouper'!$B$58:$B$97,'WW Spending Actual'!$B69,'C Report Grouper'!AB$58:AB$97)</f>
        <v>0</v>
      </c>
      <c r="AB69" s="68">
        <f>SUMIF('C Report Grouper'!$B$58:$B$97,'WW Spending Actual'!$B69,'C Report Grouper'!AC$58:AC$97)</f>
        <v>0</v>
      </c>
      <c r="AC69" s="68">
        <f>SUMIF('C Report Grouper'!$B$58:$B$97,'WW Spending Actual'!$B69,'C Report Grouper'!AD$58:AD$97)</f>
        <v>0</v>
      </c>
      <c r="AD69" s="68">
        <f>SUMIF('C Report Grouper'!$B$58:$B$97,'WW Spending Actual'!$B69,'C Report Grouper'!AE$58:AE$97)</f>
        <v>0</v>
      </c>
      <c r="AE69" s="68">
        <f>SUMIF('C Report Grouper'!$B$58:$B$97,'WW Spending Actual'!$B69,'C Report Grouper'!AF$58:AF$97)</f>
        <v>0</v>
      </c>
      <c r="AF69" s="68">
        <f>SUMIF('C Report Grouper'!$B$58:$B$97,'WW Spending Actual'!$B69,'C Report Grouper'!AG$58:AG$97)</f>
        <v>0</v>
      </c>
      <c r="AG69" s="69">
        <f>SUMIF('C Report Grouper'!$B$58:$B$97,'WW Spending Actual'!$B69,'C Report Grouper'!AH$58:AH$97)</f>
        <v>0</v>
      </c>
    </row>
    <row r="70" spans="2:33" hidden="1" x14ac:dyDescent="0.2">
      <c r="B70" s="21"/>
      <c r="C70" s="50"/>
      <c r="D70" s="67"/>
      <c r="E70" s="462"/>
      <c r="F70" s="462"/>
      <c r="G70" s="462"/>
      <c r="H70" s="462"/>
      <c r="I70" s="462"/>
      <c r="J70" s="462"/>
      <c r="K70" s="462"/>
      <c r="L70" s="462"/>
      <c r="M70" s="462"/>
      <c r="N70" s="462"/>
      <c r="O70" s="462"/>
      <c r="P70" s="462"/>
      <c r="Q70" s="462"/>
      <c r="R70" s="462"/>
      <c r="S70" s="462"/>
      <c r="T70" s="462"/>
      <c r="U70" s="462"/>
      <c r="V70" s="462"/>
      <c r="W70" s="69"/>
      <c r="X70" s="68"/>
      <c r="Y70" s="68"/>
      <c r="Z70" s="68"/>
      <c r="AA70" s="68"/>
      <c r="AB70" s="68"/>
      <c r="AC70" s="68"/>
      <c r="AD70" s="68"/>
      <c r="AE70" s="68"/>
      <c r="AF70" s="68"/>
      <c r="AG70" s="69"/>
    </row>
    <row r="71" spans="2:33" hidden="1" x14ac:dyDescent="0.2">
      <c r="B71" s="29" t="s">
        <v>44</v>
      </c>
      <c r="C71" s="49"/>
      <c r="D71" s="67">
        <f>SUMIF('C Report Grouper'!$B$58:$B$97,'WW Spending Actual'!$B71,'C Report Grouper'!E$58:E$97)</f>
        <v>0</v>
      </c>
      <c r="E71" s="462">
        <f>SUMIF('C Report Grouper'!$B$58:$B$97,'WW Spending Actual'!$B71,'C Report Grouper'!F$58:F$97)</f>
        <v>0</v>
      </c>
      <c r="F71" s="462">
        <f>SUMIF('C Report Grouper'!$B$58:$B$97,'WW Spending Actual'!$B71,'C Report Grouper'!G$58:G$97)</f>
        <v>0</v>
      </c>
      <c r="G71" s="462">
        <f>SUMIF('C Report Grouper'!$B$58:$B$97,'WW Spending Actual'!$B71,'C Report Grouper'!H$58:H$97)</f>
        <v>0</v>
      </c>
      <c r="H71" s="462">
        <f>SUMIF('C Report Grouper'!$B$58:$B$97,'WW Spending Actual'!$B71,'C Report Grouper'!I$58:I$97)</f>
        <v>0</v>
      </c>
      <c r="I71" s="462">
        <f>SUMIF('C Report Grouper'!$B$58:$B$97,'WW Spending Actual'!$B71,'C Report Grouper'!J$58:J$97)</f>
        <v>0</v>
      </c>
      <c r="J71" s="462">
        <f>SUMIF('C Report Grouper'!$B$58:$B$97,'WW Spending Actual'!$B71,'C Report Grouper'!K$58:K$97)</f>
        <v>0</v>
      </c>
      <c r="K71" s="462">
        <f>SUMIF('C Report Grouper'!$B$58:$B$97,'WW Spending Actual'!$B71,'C Report Grouper'!L$58:L$97)</f>
        <v>0</v>
      </c>
      <c r="L71" s="462">
        <f>SUMIF('C Report Grouper'!$B$58:$B$97,'WW Spending Actual'!$B71,'C Report Grouper'!M$58:M$97)</f>
        <v>0</v>
      </c>
      <c r="M71" s="462">
        <f>SUMIF('C Report Grouper'!$B$58:$B$97,'WW Spending Actual'!$B71,'C Report Grouper'!N$58:N$97)</f>
        <v>0</v>
      </c>
      <c r="N71" s="462">
        <f>SUMIF('C Report Grouper'!$B$58:$B$97,'WW Spending Actual'!$B71,'C Report Grouper'!O$58:O$97)</f>
        <v>0</v>
      </c>
      <c r="O71" s="462">
        <f>SUMIF('C Report Grouper'!$B$58:$B$97,'WW Spending Actual'!$B71,'C Report Grouper'!P$58:P$97)</f>
        <v>0</v>
      </c>
      <c r="P71" s="462">
        <f>SUMIF('C Report Grouper'!$B$58:$B$97,'WW Spending Actual'!$B71,'C Report Grouper'!Q$58:Q$97)</f>
        <v>0</v>
      </c>
      <c r="Q71" s="462">
        <f>SUMIF('C Report Grouper'!$B$58:$B$97,'WW Spending Actual'!$B71,'C Report Grouper'!R$58:R$97)</f>
        <v>0</v>
      </c>
      <c r="R71" s="462">
        <f>SUMIF('C Report Grouper'!$B$58:$B$97,'WW Spending Actual'!$B71,'C Report Grouper'!S$58:S$97)</f>
        <v>0</v>
      </c>
      <c r="S71" s="462">
        <f>SUMIF('C Report Grouper'!$B$58:$B$97,'WW Spending Actual'!$B71,'C Report Grouper'!T$58:T$97)</f>
        <v>0</v>
      </c>
      <c r="T71" s="462">
        <f>SUMIF('C Report Grouper'!$B$58:$B$97,'WW Spending Actual'!$B71,'C Report Grouper'!U$58:U$97)</f>
        <v>0</v>
      </c>
      <c r="U71" s="462">
        <f>SUMIF('C Report Grouper'!$B$58:$B$97,'WW Spending Actual'!$B71,'C Report Grouper'!V$58:V$97)</f>
        <v>0</v>
      </c>
      <c r="V71" s="462">
        <f>SUMIF('C Report Grouper'!$B$58:$B$97,'WW Spending Actual'!$B71,'C Report Grouper'!W$58:W$97)</f>
        <v>0</v>
      </c>
      <c r="W71" s="69">
        <f>SUMIF('C Report Grouper'!$B$58:$B$97,'WW Spending Actual'!$B71,'C Report Grouper'!X$58:X$97)</f>
        <v>0</v>
      </c>
      <c r="X71" s="68">
        <f>SUMIF('C Report Grouper'!$B$58:$B$97,'WW Spending Actual'!$B71,'C Report Grouper'!Y$58:Y$97)</f>
        <v>0</v>
      </c>
      <c r="Y71" s="68">
        <f>SUMIF('C Report Grouper'!$B$58:$B$97,'WW Spending Actual'!$B71,'C Report Grouper'!Z$58:Z$97)</f>
        <v>0</v>
      </c>
      <c r="Z71" s="68">
        <f>SUMIF('C Report Grouper'!$B$58:$B$97,'WW Spending Actual'!$B71,'C Report Grouper'!AA$58:AA$97)</f>
        <v>0</v>
      </c>
      <c r="AA71" s="68">
        <f>SUMIF('C Report Grouper'!$B$58:$B$97,'WW Spending Actual'!$B71,'C Report Grouper'!AB$58:AB$97)</f>
        <v>0</v>
      </c>
      <c r="AB71" s="68">
        <f>SUMIF('C Report Grouper'!$B$58:$B$97,'WW Spending Actual'!$B71,'C Report Grouper'!AC$58:AC$97)</f>
        <v>0</v>
      </c>
      <c r="AC71" s="68">
        <f>SUMIF('C Report Grouper'!$B$58:$B$97,'WW Spending Actual'!$B71,'C Report Grouper'!AD$58:AD$97)</f>
        <v>0</v>
      </c>
      <c r="AD71" s="68">
        <f>SUMIF('C Report Grouper'!$B$58:$B$97,'WW Spending Actual'!$B71,'C Report Grouper'!AE$58:AE$97)</f>
        <v>0</v>
      </c>
      <c r="AE71" s="68">
        <f>SUMIF('C Report Grouper'!$B$58:$B$97,'WW Spending Actual'!$B71,'C Report Grouper'!AF$58:AF$97)</f>
        <v>0</v>
      </c>
      <c r="AF71" s="68">
        <f>SUMIF('C Report Grouper'!$B$58:$B$97,'WW Spending Actual'!$B71,'C Report Grouper'!AG$58:AG$97)</f>
        <v>0</v>
      </c>
      <c r="AG71" s="69">
        <f>SUMIF('C Report Grouper'!$B$58:$B$97,'WW Spending Actual'!$B71,'C Report Grouper'!AH$58:AH$97)</f>
        <v>0</v>
      </c>
    </row>
    <row r="72" spans="2:33" hidden="1" x14ac:dyDescent="0.2">
      <c r="B72" s="32" t="str">
        <f>IFERROR(VLOOKUP(C72,'MEG Def'!$A$38:$B$43,2),"")</f>
        <v>CCO Expenditures</v>
      </c>
      <c r="C72" s="49">
        <v>1</v>
      </c>
      <c r="D72" s="67">
        <f>SUMIF('C Report Grouper'!$B$58:$B$97,'WW Spending Actual'!$B72,'C Report Grouper'!E$58:E$97)</f>
        <v>-3026</v>
      </c>
      <c r="E72" s="462">
        <f>SUMIF('C Report Grouper'!$B$58:$B$97,'WW Spending Actual'!$B72,'C Report Grouper'!F$58:F$97)</f>
        <v>-13565</v>
      </c>
      <c r="F72" s="462">
        <f>SUMIF('C Report Grouper'!$B$58:$B$97,'WW Spending Actual'!$B72,'C Report Grouper'!G$58:G$97)</f>
        <v>-65589</v>
      </c>
      <c r="G72" s="462">
        <f>SUMIF('C Report Grouper'!$B$58:$B$97,'WW Spending Actual'!$B72,'C Report Grouper'!H$58:H$97)</f>
        <v>-15165</v>
      </c>
      <c r="H72" s="462">
        <f>SUMIF('C Report Grouper'!$B$58:$B$97,'WW Spending Actual'!$B72,'C Report Grouper'!I$58:I$97)</f>
        <v>3650</v>
      </c>
      <c r="I72" s="462">
        <f>SUMIF('C Report Grouper'!$B$58:$B$97,'WW Spending Actual'!$B72,'C Report Grouper'!J$58:J$97)</f>
        <v>384</v>
      </c>
      <c r="J72" s="462">
        <f>SUMIF('C Report Grouper'!$B$58:$B$97,'WW Spending Actual'!$B72,'C Report Grouper'!K$58:K$97)</f>
        <v>-138818</v>
      </c>
      <c r="K72" s="462">
        <f>SUMIF('C Report Grouper'!$B$58:$B$97,'WW Spending Actual'!$B72,'C Report Grouper'!L$58:L$97)</f>
        <v>460755</v>
      </c>
      <c r="L72" s="462">
        <f>SUMIF('C Report Grouper'!$B$58:$B$97,'WW Spending Actual'!$B72,'C Report Grouper'!M$58:M$97)</f>
        <v>4902302</v>
      </c>
      <c r="M72" s="462">
        <f>SUMIF('C Report Grouper'!$B$58:$B$97,'WW Spending Actual'!$B72,'C Report Grouper'!N$58:N$97)</f>
        <v>135255023</v>
      </c>
      <c r="N72" s="462">
        <f>SUMIF('C Report Grouper'!$B$58:$B$97,'WW Spending Actual'!$B72,'C Report Grouper'!O$58:O$97)</f>
        <v>969305536</v>
      </c>
      <c r="O72" s="462">
        <f>SUMIF('C Report Grouper'!$B$58:$B$97,'WW Spending Actual'!$B72,'C Report Grouper'!P$58:P$97)</f>
        <v>2068300104</v>
      </c>
      <c r="P72" s="462">
        <f>SUMIF('C Report Grouper'!$B$58:$B$97,'WW Spending Actual'!$B72,'C Report Grouper'!Q$58:Q$97)</f>
        <v>3314947827</v>
      </c>
      <c r="Q72" s="462">
        <f>SUMIF('C Report Grouper'!$B$58:$B$97,'WW Spending Actual'!$B72,'C Report Grouper'!R$58:R$97)</f>
        <v>4870659462</v>
      </c>
      <c r="R72" s="462">
        <f>SUMIF('C Report Grouper'!$B$58:$B$97,'WW Spending Actual'!$B72,'C Report Grouper'!S$58:S$97)</f>
        <v>4475821683</v>
      </c>
      <c r="S72" s="462">
        <f>SUMIF('C Report Grouper'!$B$58:$B$97,'WW Spending Actual'!$B72,'C Report Grouper'!T$58:T$97)</f>
        <v>3763977409</v>
      </c>
      <c r="T72" s="462">
        <f>SUMIF('C Report Grouper'!$B$58:$B$97,'WW Spending Actual'!$B72,'C Report Grouper'!U$58:U$97)</f>
        <v>4255851140</v>
      </c>
      <c r="U72" s="462">
        <f>SUMIF('C Report Grouper'!$B$58:$B$97,'WW Spending Actual'!$B72,'C Report Grouper'!V$58:V$97)</f>
        <v>5066970018</v>
      </c>
      <c r="V72" s="462">
        <f>SUMIF('C Report Grouper'!$B$58:$B$97,'WW Spending Actual'!$B72,'C Report Grouper'!W$58:W$97)</f>
        <v>2828719685</v>
      </c>
      <c r="W72" s="69">
        <f>SUMIF('C Report Grouper'!$B$58:$B$97,'WW Spending Actual'!$B72,'C Report Grouper'!X$58:X$97)</f>
        <v>0</v>
      </c>
      <c r="X72" s="68">
        <f>SUMIF('C Report Grouper'!$B$58:$B$97,'WW Spending Actual'!$B72,'C Report Grouper'!Y$58:Y$97)</f>
        <v>0</v>
      </c>
      <c r="Y72" s="68">
        <f>SUMIF('C Report Grouper'!$B$58:$B$97,'WW Spending Actual'!$B72,'C Report Grouper'!Z$58:Z$97)</f>
        <v>0</v>
      </c>
      <c r="Z72" s="68">
        <f>SUMIF('C Report Grouper'!$B$58:$B$97,'WW Spending Actual'!$B72,'C Report Grouper'!AA$58:AA$97)</f>
        <v>0</v>
      </c>
      <c r="AA72" s="68">
        <f>SUMIF('C Report Grouper'!$B$58:$B$97,'WW Spending Actual'!$B72,'C Report Grouper'!AB$58:AB$97)</f>
        <v>0</v>
      </c>
      <c r="AB72" s="68">
        <f>SUMIF('C Report Grouper'!$B$58:$B$97,'WW Spending Actual'!$B72,'C Report Grouper'!AC$58:AC$97)</f>
        <v>0</v>
      </c>
      <c r="AC72" s="68">
        <f>SUMIF('C Report Grouper'!$B$58:$B$97,'WW Spending Actual'!$B72,'C Report Grouper'!AD$58:AD$97)</f>
        <v>0</v>
      </c>
      <c r="AD72" s="68">
        <f>SUMIF('C Report Grouper'!$B$58:$B$97,'WW Spending Actual'!$B72,'C Report Grouper'!AE$58:AE$97)</f>
        <v>0</v>
      </c>
      <c r="AE72" s="68">
        <f>SUMIF('C Report Grouper'!$B$58:$B$97,'WW Spending Actual'!$B72,'C Report Grouper'!AF$58:AF$97)</f>
        <v>0</v>
      </c>
      <c r="AF72" s="68">
        <f>SUMIF('C Report Grouper'!$B$58:$B$97,'WW Spending Actual'!$B72,'C Report Grouper'!AG$58:AG$97)</f>
        <v>0</v>
      </c>
      <c r="AG72" s="69">
        <f>SUMIF('C Report Grouper'!$B$58:$B$97,'WW Spending Actual'!$B72,'C Report Grouper'!AH$58:AH$97)</f>
        <v>0</v>
      </c>
    </row>
    <row r="73" spans="2:33" hidden="1" x14ac:dyDescent="0.2">
      <c r="B73" s="32" t="str">
        <f>IFERROR(VLOOKUP(C73,'MEG Def'!$A$38:$B$43,2),"")</f>
        <v>DSHP Expenditures</v>
      </c>
      <c r="C73" s="49">
        <v>2</v>
      </c>
      <c r="D73" s="67">
        <f>SUMIF('C Report Grouper'!$B$58:$B$97,'WW Spending Actual'!$B73,'C Report Grouper'!E$58:E$97)</f>
        <v>0</v>
      </c>
      <c r="E73" s="462">
        <f>SUMIF('C Report Grouper'!$B$58:$B$97,'WW Spending Actual'!$B73,'C Report Grouper'!F$58:F$97)</f>
        <v>0</v>
      </c>
      <c r="F73" s="462">
        <f>SUMIF('C Report Grouper'!$B$58:$B$97,'WW Spending Actual'!$B73,'C Report Grouper'!G$58:G$97)</f>
        <v>0</v>
      </c>
      <c r="G73" s="462">
        <f>SUMIF('C Report Grouper'!$B$58:$B$97,'WW Spending Actual'!$B73,'C Report Grouper'!H$58:H$97)</f>
        <v>0</v>
      </c>
      <c r="H73" s="462">
        <f>SUMIF('C Report Grouper'!$B$58:$B$97,'WW Spending Actual'!$B73,'C Report Grouper'!I$58:I$97)</f>
        <v>0</v>
      </c>
      <c r="I73" s="462">
        <f>SUMIF('C Report Grouper'!$B$58:$B$97,'WW Spending Actual'!$B73,'C Report Grouper'!J$58:J$97)</f>
        <v>0</v>
      </c>
      <c r="J73" s="462">
        <f>SUMIF('C Report Grouper'!$B$58:$B$97,'WW Spending Actual'!$B73,'C Report Grouper'!K$58:K$97)</f>
        <v>0</v>
      </c>
      <c r="K73" s="462">
        <f>SUMIF('C Report Grouper'!$B$58:$B$97,'WW Spending Actual'!$B73,'C Report Grouper'!L$58:L$97)</f>
        <v>0</v>
      </c>
      <c r="L73" s="462">
        <f>SUMIF('C Report Grouper'!$B$58:$B$97,'WW Spending Actual'!$B73,'C Report Grouper'!M$58:M$97)</f>
        <v>0</v>
      </c>
      <c r="M73" s="462">
        <f>SUMIF('C Report Grouper'!$B$58:$B$97,'WW Spending Actual'!$B73,'C Report Grouper'!N$58:N$97)</f>
        <v>0</v>
      </c>
      <c r="N73" s="462">
        <f>SUMIF('C Report Grouper'!$B$58:$B$97,'WW Spending Actual'!$B73,'C Report Grouper'!O$58:O$97)</f>
        <v>148524535</v>
      </c>
      <c r="O73" s="462">
        <f>SUMIF('C Report Grouper'!$B$58:$B$97,'WW Spending Actual'!$B73,'C Report Grouper'!P$58:P$97)</f>
        <v>152388296</v>
      </c>
      <c r="P73" s="462">
        <f>SUMIF('C Report Grouper'!$B$58:$B$97,'WW Spending Actual'!$B73,'C Report Grouper'!Q$58:Q$97)</f>
        <v>75725378</v>
      </c>
      <c r="Q73" s="462">
        <f>SUMIF('C Report Grouper'!$B$58:$B$97,'WW Spending Actual'!$B73,'C Report Grouper'!R$58:R$97)</f>
        <v>67557577</v>
      </c>
      <c r="R73" s="462">
        <f>SUMIF('C Report Grouper'!$B$58:$B$97,'WW Spending Actual'!$B73,'C Report Grouper'!S$58:S$97)</f>
        <v>67998746</v>
      </c>
      <c r="S73" s="462">
        <f>SUMIF('C Report Grouper'!$B$58:$B$97,'WW Spending Actual'!$B73,'C Report Grouper'!T$58:T$97)</f>
        <v>1</v>
      </c>
      <c r="T73" s="462">
        <f>SUMIF('C Report Grouper'!$B$58:$B$97,'WW Spending Actual'!$B73,'C Report Grouper'!U$58:U$97)</f>
        <v>0</v>
      </c>
      <c r="U73" s="462">
        <f>SUMIF('C Report Grouper'!$B$58:$B$97,'WW Spending Actual'!$B73,'C Report Grouper'!V$58:V$97)</f>
        <v>0</v>
      </c>
      <c r="V73" s="462">
        <f>SUMIF('C Report Grouper'!$B$58:$B$97,'WW Spending Actual'!$B73,'C Report Grouper'!W$58:W$97)</f>
        <v>0</v>
      </c>
      <c r="W73" s="69">
        <f>SUMIF('C Report Grouper'!$B$58:$B$97,'WW Spending Actual'!$B73,'C Report Grouper'!X$58:X$97)</f>
        <v>0</v>
      </c>
      <c r="X73" s="68">
        <f>SUMIF('C Report Grouper'!$B$58:$B$97,'WW Spending Actual'!$B73,'C Report Grouper'!Y$58:Y$97)</f>
        <v>0</v>
      </c>
      <c r="Y73" s="68">
        <f>SUMIF('C Report Grouper'!$B$58:$B$97,'WW Spending Actual'!$B73,'C Report Grouper'!Z$58:Z$97)</f>
        <v>0</v>
      </c>
      <c r="Z73" s="68">
        <f>SUMIF('C Report Grouper'!$B$58:$B$97,'WW Spending Actual'!$B73,'C Report Grouper'!AA$58:AA$97)</f>
        <v>0</v>
      </c>
      <c r="AA73" s="68">
        <f>SUMIF('C Report Grouper'!$B$58:$B$97,'WW Spending Actual'!$B73,'C Report Grouper'!AB$58:AB$97)</f>
        <v>0</v>
      </c>
      <c r="AB73" s="68">
        <f>SUMIF('C Report Grouper'!$B$58:$B$97,'WW Spending Actual'!$B73,'C Report Grouper'!AC$58:AC$97)</f>
        <v>0</v>
      </c>
      <c r="AC73" s="68">
        <f>SUMIF('C Report Grouper'!$B$58:$B$97,'WW Spending Actual'!$B73,'C Report Grouper'!AD$58:AD$97)</f>
        <v>0</v>
      </c>
      <c r="AD73" s="68">
        <f>SUMIF('C Report Grouper'!$B$58:$B$97,'WW Spending Actual'!$B73,'C Report Grouper'!AE$58:AE$97)</f>
        <v>0</v>
      </c>
      <c r="AE73" s="68">
        <f>SUMIF('C Report Grouper'!$B$58:$B$97,'WW Spending Actual'!$B73,'C Report Grouper'!AF$58:AF$97)</f>
        <v>0</v>
      </c>
      <c r="AF73" s="68">
        <f>SUMIF('C Report Grouper'!$B$58:$B$97,'WW Spending Actual'!$B73,'C Report Grouper'!AG$58:AG$97)</f>
        <v>0</v>
      </c>
      <c r="AG73" s="69">
        <f>SUMIF('C Report Grouper'!$B$58:$B$97,'WW Spending Actual'!$B73,'C Report Grouper'!AH$58:AH$97)</f>
        <v>0</v>
      </c>
    </row>
    <row r="74" spans="2:33" hidden="1" x14ac:dyDescent="0.2">
      <c r="B74" s="32" t="str">
        <f>IFERROR(VLOOKUP(C74,'MEG Def'!$A$38:$B$43,2),"")</f>
        <v>Indian Health Service or tribal health facility expenditures</v>
      </c>
      <c r="C74" s="49">
        <v>3</v>
      </c>
      <c r="D74" s="67">
        <f>SUMIF('C Report Grouper'!$B$58:$B$97,'WW Spending Actual'!$B74,'C Report Grouper'!E$58:E$97)</f>
        <v>0</v>
      </c>
      <c r="E74" s="462">
        <f>SUMIF('C Report Grouper'!$B$58:$B$97,'WW Spending Actual'!$B74,'C Report Grouper'!F$58:F$97)</f>
        <v>0</v>
      </c>
      <c r="F74" s="462">
        <f>SUMIF('C Report Grouper'!$B$58:$B$97,'WW Spending Actual'!$B74,'C Report Grouper'!G$58:G$97)</f>
        <v>0</v>
      </c>
      <c r="G74" s="462">
        <f>SUMIF('C Report Grouper'!$B$58:$B$97,'WW Spending Actual'!$B74,'C Report Grouper'!H$58:H$97)</f>
        <v>0</v>
      </c>
      <c r="H74" s="462">
        <f>SUMIF('C Report Grouper'!$B$58:$B$97,'WW Spending Actual'!$B74,'C Report Grouper'!I$58:I$97)</f>
        <v>0</v>
      </c>
      <c r="I74" s="462">
        <f>SUMIF('C Report Grouper'!$B$58:$B$97,'WW Spending Actual'!$B74,'C Report Grouper'!J$58:J$97)</f>
        <v>0</v>
      </c>
      <c r="J74" s="462">
        <f>SUMIF('C Report Grouper'!$B$58:$B$97,'WW Spending Actual'!$B74,'C Report Grouper'!K$58:K$97)</f>
        <v>0</v>
      </c>
      <c r="K74" s="462">
        <f>SUMIF('C Report Grouper'!$B$58:$B$97,'WW Spending Actual'!$B74,'C Report Grouper'!L$58:L$97)</f>
        <v>0</v>
      </c>
      <c r="L74" s="462">
        <f>SUMIF('C Report Grouper'!$B$58:$B$97,'WW Spending Actual'!$B74,'C Report Grouper'!M$58:M$97)</f>
        <v>0</v>
      </c>
      <c r="M74" s="462">
        <f>SUMIF('C Report Grouper'!$B$58:$B$97,'WW Spending Actual'!$B74,'C Report Grouper'!N$58:N$97)</f>
        <v>0</v>
      </c>
      <c r="N74" s="462">
        <f>SUMIF('C Report Grouper'!$B$58:$B$97,'WW Spending Actual'!$B74,'C Report Grouper'!O$58:O$97)</f>
        <v>0</v>
      </c>
      <c r="O74" s="462">
        <f>SUMIF('C Report Grouper'!$B$58:$B$97,'WW Spending Actual'!$B74,'C Report Grouper'!P$58:P$97)</f>
        <v>0</v>
      </c>
      <c r="P74" s="462">
        <f>SUMIF('C Report Grouper'!$B$58:$B$97,'WW Spending Actual'!$B74,'C Report Grouper'!Q$58:Q$97)</f>
        <v>0</v>
      </c>
      <c r="Q74" s="462">
        <f>SUMIF('C Report Grouper'!$B$58:$B$97,'WW Spending Actual'!$B74,'C Report Grouper'!R$58:R$97)</f>
        <v>0</v>
      </c>
      <c r="R74" s="462">
        <f>SUMIF('C Report Grouper'!$B$58:$B$97,'WW Spending Actual'!$B74,'C Report Grouper'!S$58:S$97)</f>
        <v>0</v>
      </c>
      <c r="S74" s="462">
        <f>SUMIF('C Report Grouper'!$B$58:$B$97,'WW Spending Actual'!$B74,'C Report Grouper'!T$58:T$97)</f>
        <v>0</v>
      </c>
      <c r="T74" s="462">
        <f>SUMIF('C Report Grouper'!$B$58:$B$97,'WW Spending Actual'!$B74,'C Report Grouper'!U$58:U$97)</f>
        <v>0</v>
      </c>
      <c r="U74" s="462">
        <f>SUMIF('C Report Grouper'!$B$58:$B$97,'WW Spending Actual'!$B74,'C Report Grouper'!V$58:V$97)</f>
        <v>0</v>
      </c>
      <c r="V74" s="462">
        <f>SUMIF('C Report Grouper'!$B$58:$B$97,'WW Spending Actual'!$B74,'C Report Grouper'!W$58:W$97)</f>
        <v>0</v>
      </c>
      <c r="W74" s="69">
        <f>SUMIF('C Report Grouper'!$B$58:$B$97,'WW Spending Actual'!$B74,'C Report Grouper'!X$58:X$97)</f>
        <v>0</v>
      </c>
      <c r="X74" s="68">
        <f>SUMIF('C Report Grouper'!$B$58:$B$97,'WW Spending Actual'!$B74,'C Report Grouper'!Y$58:Y$97)</f>
        <v>0</v>
      </c>
      <c r="Y74" s="68">
        <f>SUMIF('C Report Grouper'!$B$58:$B$97,'WW Spending Actual'!$B74,'C Report Grouper'!Z$58:Z$97)</f>
        <v>0</v>
      </c>
      <c r="Z74" s="68">
        <f>SUMIF('C Report Grouper'!$B$58:$B$97,'WW Spending Actual'!$B74,'C Report Grouper'!AA$58:AA$97)</f>
        <v>0</v>
      </c>
      <c r="AA74" s="68">
        <f>SUMIF('C Report Grouper'!$B$58:$B$97,'WW Spending Actual'!$B74,'C Report Grouper'!AB$58:AB$97)</f>
        <v>0</v>
      </c>
      <c r="AB74" s="68">
        <f>SUMIF('C Report Grouper'!$B$58:$B$97,'WW Spending Actual'!$B74,'C Report Grouper'!AC$58:AC$97)</f>
        <v>0</v>
      </c>
      <c r="AC74" s="68">
        <f>SUMIF('C Report Grouper'!$B$58:$B$97,'WW Spending Actual'!$B74,'C Report Grouper'!AD$58:AD$97)</f>
        <v>0</v>
      </c>
      <c r="AD74" s="68">
        <f>SUMIF('C Report Grouper'!$B$58:$B$97,'WW Spending Actual'!$B74,'C Report Grouper'!AE$58:AE$97)</f>
        <v>0</v>
      </c>
      <c r="AE74" s="68">
        <f>SUMIF('C Report Grouper'!$B$58:$B$97,'WW Spending Actual'!$B74,'C Report Grouper'!AF$58:AF$97)</f>
        <v>0</v>
      </c>
      <c r="AF74" s="68">
        <f>SUMIF('C Report Grouper'!$B$58:$B$97,'WW Spending Actual'!$B74,'C Report Grouper'!AG$58:AG$97)</f>
        <v>0</v>
      </c>
      <c r="AG74" s="69">
        <f>SUMIF('C Report Grouper'!$B$58:$B$97,'WW Spending Actual'!$B74,'C Report Grouper'!AH$58:AH$97)</f>
        <v>0</v>
      </c>
    </row>
    <row r="75" spans="2:33" hidden="1" x14ac:dyDescent="0.2">
      <c r="B75" s="32" t="str">
        <f>IFERROR(VLOOKUP(C75,'MEG Def'!$A$38:$B$43,2),"")</f>
        <v>Hospital Transformation Performance Program</v>
      </c>
      <c r="C75" s="49">
        <v>4</v>
      </c>
      <c r="D75" s="67">
        <f>SUMIF('C Report Grouper'!$B$58:$B$97,'WW Spending Actual'!$B75,'C Report Grouper'!E$58:E$97)</f>
        <v>0</v>
      </c>
      <c r="E75" s="462">
        <f>SUMIF('C Report Grouper'!$B$58:$B$97,'WW Spending Actual'!$B75,'C Report Grouper'!F$58:F$97)</f>
        <v>0</v>
      </c>
      <c r="F75" s="462">
        <f>SUMIF('C Report Grouper'!$B$58:$B$97,'WW Spending Actual'!$B75,'C Report Grouper'!G$58:G$97)</f>
        <v>0</v>
      </c>
      <c r="G75" s="462">
        <f>SUMIF('C Report Grouper'!$B$58:$B$97,'WW Spending Actual'!$B75,'C Report Grouper'!H$58:H$97)</f>
        <v>0</v>
      </c>
      <c r="H75" s="462">
        <f>SUMIF('C Report Grouper'!$B$58:$B$97,'WW Spending Actual'!$B75,'C Report Grouper'!I$58:I$97)</f>
        <v>0</v>
      </c>
      <c r="I75" s="462">
        <f>SUMIF('C Report Grouper'!$B$58:$B$97,'WW Spending Actual'!$B75,'C Report Grouper'!J$58:J$97)</f>
        <v>0</v>
      </c>
      <c r="J75" s="462">
        <f>SUMIF('C Report Grouper'!$B$58:$B$97,'WW Spending Actual'!$B75,'C Report Grouper'!K$58:K$97)</f>
        <v>0</v>
      </c>
      <c r="K75" s="462">
        <f>SUMIF('C Report Grouper'!$B$58:$B$97,'WW Spending Actual'!$B75,'C Report Grouper'!L$58:L$97)</f>
        <v>0</v>
      </c>
      <c r="L75" s="462">
        <f>SUMIF('C Report Grouper'!$B$58:$B$97,'WW Spending Actual'!$B75,'C Report Grouper'!M$58:M$97)</f>
        <v>0</v>
      </c>
      <c r="M75" s="462">
        <f>SUMIF('C Report Grouper'!$B$58:$B$97,'WW Spending Actual'!$B75,'C Report Grouper'!N$58:N$97)</f>
        <v>0</v>
      </c>
      <c r="N75" s="462">
        <f>SUMIF('C Report Grouper'!$B$58:$B$97,'WW Spending Actual'!$B75,'C Report Grouper'!O$58:O$97)</f>
        <v>0</v>
      </c>
      <c r="O75" s="462">
        <f>SUMIF('C Report Grouper'!$B$58:$B$97,'WW Spending Actual'!$B75,'C Report Grouper'!P$58:P$97)</f>
        <v>0</v>
      </c>
      <c r="P75" s="462">
        <f>SUMIF('C Report Grouper'!$B$58:$B$97,'WW Spending Actual'!$B75,'C Report Grouper'!Q$58:Q$97)</f>
        <v>0</v>
      </c>
      <c r="Q75" s="462">
        <f>SUMIF('C Report Grouper'!$B$58:$B$97,'WW Spending Actual'!$B75,'C Report Grouper'!R$58:R$97)</f>
        <v>0</v>
      </c>
      <c r="R75" s="462">
        <f>SUMIF('C Report Grouper'!$B$58:$B$97,'WW Spending Actual'!$B75,'C Report Grouper'!S$58:S$97)</f>
        <v>56399881</v>
      </c>
      <c r="S75" s="462">
        <f>SUMIF('C Report Grouper'!$B$58:$B$97,'WW Spending Actual'!$B75,'C Report Grouper'!T$58:T$97)</f>
        <v>57104670</v>
      </c>
      <c r="T75" s="462">
        <f>SUMIF('C Report Grouper'!$B$58:$B$97,'WW Spending Actual'!$B75,'C Report Grouper'!U$58:U$97)</f>
        <v>0</v>
      </c>
      <c r="U75" s="462">
        <f>SUMIF('C Report Grouper'!$B$58:$B$97,'WW Spending Actual'!$B75,'C Report Grouper'!V$58:V$97)</f>
        <v>0</v>
      </c>
      <c r="V75" s="462">
        <f>SUMIF('C Report Grouper'!$B$58:$B$97,'WW Spending Actual'!$B75,'C Report Grouper'!W$58:W$97)</f>
        <v>0</v>
      </c>
      <c r="W75" s="69">
        <f>SUMIF('C Report Grouper'!$B$58:$B$97,'WW Spending Actual'!$B75,'C Report Grouper'!X$58:X$97)</f>
        <v>0</v>
      </c>
      <c r="X75" s="68">
        <f>SUMIF('C Report Grouper'!$B$58:$B$97,'WW Spending Actual'!$B75,'C Report Grouper'!Y$58:Y$97)</f>
        <v>0</v>
      </c>
      <c r="Y75" s="68">
        <f>SUMIF('C Report Grouper'!$B$58:$B$97,'WW Spending Actual'!$B75,'C Report Grouper'!Z$58:Z$97)</f>
        <v>0</v>
      </c>
      <c r="Z75" s="68">
        <f>SUMIF('C Report Grouper'!$B$58:$B$97,'WW Spending Actual'!$B75,'C Report Grouper'!AA$58:AA$97)</f>
        <v>0</v>
      </c>
      <c r="AA75" s="68">
        <f>SUMIF('C Report Grouper'!$B$58:$B$97,'WW Spending Actual'!$B75,'C Report Grouper'!AB$58:AB$97)</f>
        <v>0</v>
      </c>
      <c r="AB75" s="68">
        <f>SUMIF('C Report Grouper'!$B$58:$B$97,'WW Spending Actual'!$B75,'C Report Grouper'!AC$58:AC$97)</f>
        <v>0</v>
      </c>
      <c r="AC75" s="68">
        <f>SUMIF('C Report Grouper'!$B$58:$B$97,'WW Spending Actual'!$B75,'C Report Grouper'!AD$58:AD$97)</f>
        <v>0</v>
      </c>
      <c r="AD75" s="68">
        <f>SUMIF('C Report Grouper'!$B$58:$B$97,'WW Spending Actual'!$B75,'C Report Grouper'!AE$58:AE$97)</f>
        <v>0</v>
      </c>
      <c r="AE75" s="68">
        <f>SUMIF('C Report Grouper'!$B$58:$B$97,'WW Spending Actual'!$B75,'C Report Grouper'!AF$58:AF$97)</f>
        <v>0</v>
      </c>
      <c r="AF75" s="68">
        <f>SUMIF('C Report Grouper'!$B$58:$B$97,'WW Spending Actual'!$B75,'C Report Grouper'!AG$58:AG$97)</f>
        <v>0</v>
      </c>
      <c r="AG75" s="69">
        <f>SUMIF('C Report Grouper'!$B$58:$B$97,'WW Spending Actual'!$B75,'C Report Grouper'!AH$58:AH$97)</f>
        <v>0</v>
      </c>
    </row>
    <row r="76" spans="2:33" hidden="1" x14ac:dyDescent="0.2">
      <c r="B76" s="32" t="str">
        <f>IFERROR(VLOOKUP(C76,'MEG Def'!$A$38:$B$43,2),"")</f>
        <v/>
      </c>
      <c r="C76" s="49"/>
      <c r="D76" s="67">
        <f>SUMIF('C Report Grouper'!$B$58:$B$97,'WW Spending Actual'!$B76,'C Report Grouper'!E$58:E$97)</f>
        <v>0</v>
      </c>
      <c r="E76" s="462">
        <f>SUMIF('C Report Grouper'!$B$58:$B$97,'WW Spending Actual'!$B76,'C Report Grouper'!F$58:F$97)</f>
        <v>0</v>
      </c>
      <c r="F76" s="462">
        <f>SUMIF('C Report Grouper'!$B$58:$B$97,'WW Spending Actual'!$B76,'C Report Grouper'!G$58:G$97)</f>
        <v>0</v>
      </c>
      <c r="G76" s="462">
        <f>SUMIF('C Report Grouper'!$B$58:$B$97,'WW Spending Actual'!$B76,'C Report Grouper'!H$58:H$97)</f>
        <v>0</v>
      </c>
      <c r="H76" s="462">
        <f>SUMIF('C Report Grouper'!$B$58:$B$97,'WW Spending Actual'!$B76,'C Report Grouper'!I$58:I$97)</f>
        <v>0</v>
      </c>
      <c r="I76" s="462">
        <f>SUMIF('C Report Grouper'!$B$58:$B$97,'WW Spending Actual'!$B76,'C Report Grouper'!J$58:J$97)</f>
        <v>0</v>
      </c>
      <c r="J76" s="462">
        <f>SUMIF('C Report Grouper'!$B$58:$B$97,'WW Spending Actual'!$B76,'C Report Grouper'!K$58:K$97)</f>
        <v>0</v>
      </c>
      <c r="K76" s="462">
        <f>SUMIF('C Report Grouper'!$B$58:$B$97,'WW Spending Actual'!$B76,'C Report Grouper'!L$58:L$97)</f>
        <v>0</v>
      </c>
      <c r="L76" s="462">
        <f>SUMIF('C Report Grouper'!$B$58:$B$97,'WW Spending Actual'!$B76,'C Report Grouper'!M$58:M$97)</f>
        <v>0</v>
      </c>
      <c r="M76" s="462">
        <f>SUMIF('C Report Grouper'!$B$58:$B$97,'WW Spending Actual'!$B76,'C Report Grouper'!N$58:N$97)</f>
        <v>0</v>
      </c>
      <c r="N76" s="462">
        <f>SUMIF('C Report Grouper'!$B$58:$B$97,'WW Spending Actual'!$B76,'C Report Grouper'!O$58:O$97)</f>
        <v>0</v>
      </c>
      <c r="O76" s="462">
        <f>SUMIF('C Report Grouper'!$B$58:$B$97,'WW Spending Actual'!$B76,'C Report Grouper'!P$58:P$97)</f>
        <v>0</v>
      </c>
      <c r="P76" s="462">
        <f>SUMIF('C Report Grouper'!$B$58:$B$97,'WW Spending Actual'!$B76,'C Report Grouper'!Q$58:Q$97)</f>
        <v>0</v>
      </c>
      <c r="Q76" s="462">
        <f>SUMIF('C Report Grouper'!$B$58:$B$97,'WW Spending Actual'!$B76,'C Report Grouper'!R$58:R$97)</f>
        <v>0</v>
      </c>
      <c r="R76" s="462">
        <f>SUMIF('C Report Grouper'!$B$58:$B$97,'WW Spending Actual'!$B76,'C Report Grouper'!S$58:S$97)</f>
        <v>0</v>
      </c>
      <c r="S76" s="462">
        <f>SUMIF('C Report Grouper'!$B$58:$B$97,'WW Spending Actual'!$B76,'C Report Grouper'!T$58:T$97)</f>
        <v>0</v>
      </c>
      <c r="T76" s="462">
        <f>SUMIF('C Report Grouper'!$B$58:$B$97,'WW Spending Actual'!$B76,'C Report Grouper'!U$58:U$97)</f>
        <v>0</v>
      </c>
      <c r="U76" s="462">
        <f>SUMIF('C Report Grouper'!$B$58:$B$97,'WW Spending Actual'!$B76,'C Report Grouper'!V$58:V$97)</f>
        <v>0</v>
      </c>
      <c r="V76" s="462">
        <f>SUMIF('C Report Grouper'!$B$58:$B$97,'WW Spending Actual'!$B76,'C Report Grouper'!W$58:W$97)</f>
        <v>0</v>
      </c>
      <c r="W76" s="69">
        <f>SUMIF('C Report Grouper'!$B$58:$B$97,'WW Spending Actual'!$B76,'C Report Grouper'!X$58:X$97)</f>
        <v>0</v>
      </c>
      <c r="X76" s="68">
        <f>SUMIF('C Report Grouper'!$B$58:$B$97,'WW Spending Actual'!$B76,'C Report Grouper'!Y$58:Y$97)</f>
        <v>0</v>
      </c>
      <c r="Y76" s="68">
        <f>SUMIF('C Report Grouper'!$B$58:$B$97,'WW Spending Actual'!$B76,'C Report Grouper'!Z$58:Z$97)</f>
        <v>0</v>
      </c>
      <c r="Z76" s="68">
        <f>SUMIF('C Report Grouper'!$B$58:$B$97,'WW Spending Actual'!$B76,'C Report Grouper'!AA$58:AA$97)</f>
        <v>0</v>
      </c>
      <c r="AA76" s="68">
        <f>SUMIF('C Report Grouper'!$B$58:$B$97,'WW Spending Actual'!$B76,'C Report Grouper'!AB$58:AB$97)</f>
        <v>0</v>
      </c>
      <c r="AB76" s="68">
        <f>SUMIF('C Report Grouper'!$B$58:$B$97,'WW Spending Actual'!$B76,'C Report Grouper'!AC$58:AC$97)</f>
        <v>0</v>
      </c>
      <c r="AC76" s="68">
        <f>SUMIF('C Report Grouper'!$B$58:$B$97,'WW Spending Actual'!$B76,'C Report Grouper'!AD$58:AD$97)</f>
        <v>0</v>
      </c>
      <c r="AD76" s="68">
        <f>SUMIF('C Report Grouper'!$B$58:$B$97,'WW Spending Actual'!$B76,'C Report Grouper'!AE$58:AE$97)</f>
        <v>0</v>
      </c>
      <c r="AE76" s="68">
        <f>SUMIF('C Report Grouper'!$B$58:$B$97,'WW Spending Actual'!$B76,'C Report Grouper'!AF$58:AF$97)</f>
        <v>0</v>
      </c>
      <c r="AF76" s="68">
        <f>SUMIF('C Report Grouper'!$B$58:$B$97,'WW Spending Actual'!$B76,'C Report Grouper'!AG$58:AG$97)</f>
        <v>0</v>
      </c>
      <c r="AG76" s="69">
        <f>SUMIF('C Report Grouper'!$B$58:$B$97,'WW Spending Actual'!$B76,'C Report Grouper'!AH$58:AH$97)</f>
        <v>0</v>
      </c>
    </row>
    <row r="77" spans="2:33" hidden="1" x14ac:dyDescent="0.2">
      <c r="B77" s="21"/>
      <c r="C77" s="50"/>
      <c r="D77" s="67"/>
      <c r="E77" s="462"/>
      <c r="F77" s="462"/>
      <c r="G77" s="462"/>
      <c r="H77" s="462"/>
      <c r="I77" s="462"/>
      <c r="J77" s="462"/>
      <c r="K77" s="462"/>
      <c r="L77" s="462"/>
      <c r="M77" s="462"/>
      <c r="N77" s="462"/>
      <c r="O77" s="462"/>
      <c r="P77" s="462"/>
      <c r="Q77" s="462"/>
      <c r="R77" s="462"/>
      <c r="S77" s="462"/>
      <c r="T77" s="462"/>
      <c r="U77" s="462"/>
      <c r="V77" s="462"/>
      <c r="W77" s="69"/>
      <c r="X77" s="68"/>
      <c r="Y77" s="68"/>
      <c r="Z77" s="68"/>
      <c r="AA77" s="68"/>
      <c r="AB77" s="68"/>
      <c r="AC77" s="68"/>
      <c r="AD77" s="68"/>
      <c r="AE77" s="68"/>
      <c r="AF77" s="68"/>
      <c r="AG77" s="69"/>
    </row>
    <row r="78" spans="2:33" ht="12.6" hidden="1" customHeight="1" x14ac:dyDescent="0.2">
      <c r="B78" s="6" t="s">
        <v>43</v>
      </c>
      <c r="C78" s="50"/>
      <c r="D78" s="67">
        <f>SUMIF('C Report Grouper'!$B$58:$B$97,'WW Spending Actual'!$B78,'C Report Grouper'!E$58:E$97)</f>
        <v>0</v>
      </c>
      <c r="E78" s="462">
        <f>SUMIF('C Report Grouper'!$B$58:$B$97,'WW Spending Actual'!$B78,'C Report Grouper'!F$58:F$97)</f>
        <v>0</v>
      </c>
      <c r="F78" s="462">
        <f>SUMIF('C Report Grouper'!$B$58:$B$97,'WW Spending Actual'!$B78,'C Report Grouper'!G$58:G$97)</f>
        <v>0</v>
      </c>
      <c r="G78" s="462">
        <f>SUMIF('C Report Grouper'!$B$58:$B$97,'WW Spending Actual'!$B78,'C Report Grouper'!H$58:H$97)</f>
        <v>0</v>
      </c>
      <c r="H78" s="462">
        <f>SUMIF('C Report Grouper'!$B$58:$B$97,'WW Spending Actual'!$B78,'C Report Grouper'!I$58:I$97)</f>
        <v>0</v>
      </c>
      <c r="I78" s="462">
        <f>SUMIF('C Report Grouper'!$B$58:$B$97,'WW Spending Actual'!$B78,'C Report Grouper'!J$58:J$97)</f>
        <v>0</v>
      </c>
      <c r="J78" s="462">
        <f>SUMIF('C Report Grouper'!$B$58:$B$97,'WW Spending Actual'!$B78,'C Report Grouper'!K$58:K$97)</f>
        <v>0</v>
      </c>
      <c r="K78" s="462">
        <f>SUMIF('C Report Grouper'!$B$58:$B$97,'WW Spending Actual'!$B78,'C Report Grouper'!L$58:L$97)</f>
        <v>0</v>
      </c>
      <c r="L78" s="462">
        <f>SUMIF('C Report Grouper'!$B$58:$B$97,'WW Spending Actual'!$B78,'C Report Grouper'!M$58:M$97)</f>
        <v>0</v>
      </c>
      <c r="M78" s="462">
        <f>SUMIF('C Report Grouper'!$B$58:$B$97,'WW Spending Actual'!$B78,'C Report Grouper'!N$58:N$97)</f>
        <v>0</v>
      </c>
      <c r="N78" s="462">
        <f>SUMIF('C Report Grouper'!$B$58:$B$97,'WW Spending Actual'!$B78,'C Report Grouper'!O$58:O$97)</f>
        <v>0</v>
      </c>
      <c r="O78" s="462">
        <f>SUMIF('C Report Grouper'!$B$58:$B$97,'WW Spending Actual'!$B78,'C Report Grouper'!P$58:P$97)</f>
        <v>0</v>
      </c>
      <c r="P78" s="462">
        <f>SUMIF('C Report Grouper'!$B$58:$B$97,'WW Spending Actual'!$B78,'C Report Grouper'!Q$58:Q$97)</f>
        <v>0</v>
      </c>
      <c r="Q78" s="462">
        <f>SUMIF('C Report Grouper'!$B$58:$B$97,'WW Spending Actual'!$B78,'C Report Grouper'!R$58:R$97)</f>
        <v>0</v>
      </c>
      <c r="R78" s="462">
        <f>SUMIF('C Report Grouper'!$B$58:$B$97,'WW Spending Actual'!$B78,'C Report Grouper'!S$58:S$97)</f>
        <v>0</v>
      </c>
      <c r="S78" s="462">
        <f>SUMIF('C Report Grouper'!$B$58:$B$97,'WW Spending Actual'!$B78,'C Report Grouper'!T$58:T$97)</f>
        <v>0</v>
      </c>
      <c r="T78" s="462">
        <f>SUMIF('C Report Grouper'!$B$58:$B$97,'WW Spending Actual'!$B78,'C Report Grouper'!U$58:U$97)</f>
        <v>0</v>
      </c>
      <c r="U78" s="462">
        <f>SUMIF('C Report Grouper'!$B$58:$B$97,'WW Spending Actual'!$B78,'C Report Grouper'!V$58:V$97)</f>
        <v>0</v>
      </c>
      <c r="V78" s="462">
        <f>SUMIF('C Report Grouper'!$B$58:$B$97,'WW Spending Actual'!$B78,'C Report Grouper'!W$58:W$97)</f>
        <v>0</v>
      </c>
      <c r="W78" s="69">
        <f>SUMIF('C Report Grouper'!$B$58:$B$97,'WW Spending Actual'!$B78,'C Report Grouper'!X$58:X$97)</f>
        <v>0</v>
      </c>
      <c r="X78" s="68">
        <f>SUMIF('C Report Grouper'!$B$58:$B$97,'WW Spending Actual'!$B78,'C Report Grouper'!Y$58:Y$97)</f>
        <v>0</v>
      </c>
      <c r="Y78" s="68">
        <f>SUMIF('C Report Grouper'!$B$58:$B$97,'WW Spending Actual'!$B78,'C Report Grouper'!Z$58:Z$97)</f>
        <v>0</v>
      </c>
      <c r="Z78" s="68">
        <f>SUMIF('C Report Grouper'!$B$58:$B$97,'WW Spending Actual'!$B78,'C Report Grouper'!AA$58:AA$97)</f>
        <v>0</v>
      </c>
      <c r="AA78" s="68">
        <f>SUMIF('C Report Grouper'!$B$58:$B$97,'WW Spending Actual'!$B78,'C Report Grouper'!AB$58:AB$97)</f>
        <v>0</v>
      </c>
      <c r="AB78" s="68">
        <f>SUMIF('C Report Grouper'!$B$58:$B$97,'WW Spending Actual'!$B78,'C Report Grouper'!AC$58:AC$97)</f>
        <v>0</v>
      </c>
      <c r="AC78" s="68">
        <f>SUMIF('C Report Grouper'!$B$58:$B$97,'WW Spending Actual'!$B78,'C Report Grouper'!AD$58:AD$97)</f>
        <v>0</v>
      </c>
      <c r="AD78" s="68">
        <f>SUMIF('C Report Grouper'!$B$58:$B$97,'WW Spending Actual'!$B78,'C Report Grouper'!AE$58:AE$97)</f>
        <v>0</v>
      </c>
      <c r="AE78" s="68">
        <f>SUMIF('C Report Grouper'!$B$58:$B$97,'WW Spending Actual'!$B78,'C Report Grouper'!AF$58:AF$97)</f>
        <v>0</v>
      </c>
      <c r="AF78" s="68">
        <f>SUMIF('C Report Grouper'!$B$58:$B$97,'WW Spending Actual'!$B78,'C Report Grouper'!AG$58:AG$97)</f>
        <v>0</v>
      </c>
      <c r="AG78" s="69">
        <f>SUMIF('C Report Grouper'!$B$58:$B$97,'WW Spending Actual'!$B78,'C Report Grouper'!AH$58:AH$97)</f>
        <v>0</v>
      </c>
    </row>
    <row r="79" spans="2:33" ht="12.6" hidden="1" customHeight="1" x14ac:dyDescent="0.2">
      <c r="B79" s="21" t="str">
        <f>IFERROR(VLOOKUP(C79,'MEG Def'!$A$45:$B$48,2),"")</f>
        <v/>
      </c>
      <c r="C79" s="50"/>
      <c r="D79" s="67">
        <f>SUMIF('C Report Grouper'!$B$58:$B$97,'WW Spending Actual'!$B79,'C Report Grouper'!E$58:E$97)</f>
        <v>0</v>
      </c>
      <c r="E79" s="462">
        <f>SUMIF('C Report Grouper'!$B$58:$B$97,'WW Spending Actual'!$B79,'C Report Grouper'!F$58:F$97)</f>
        <v>0</v>
      </c>
      <c r="F79" s="462">
        <f>SUMIF('C Report Grouper'!$B$58:$B$97,'WW Spending Actual'!$B79,'C Report Grouper'!G$58:G$97)</f>
        <v>0</v>
      </c>
      <c r="G79" s="462">
        <f>SUMIF('C Report Grouper'!$B$58:$B$97,'WW Spending Actual'!$B79,'C Report Grouper'!H$58:H$97)</f>
        <v>0</v>
      </c>
      <c r="H79" s="462">
        <f>SUMIF('C Report Grouper'!$B$58:$B$97,'WW Spending Actual'!$B79,'C Report Grouper'!I$58:I$97)</f>
        <v>0</v>
      </c>
      <c r="I79" s="462">
        <f>SUMIF('C Report Grouper'!$B$58:$B$97,'WW Spending Actual'!$B79,'C Report Grouper'!J$58:J$97)</f>
        <v>0</v>
      </c>
      <c r="J79" s="462">
        <f>SUMIF('C Report Grouper'!$B$58:$B$97,'WW Spending Actual'!$B79,'C Report Grouper'!K$58:K$97)</f>
        <v>0</v>
      </c>
      <c r="K79" s="462">
        <f>SUMIF('C Report Grouper'!$B$58:$B$97,'WW Spending Actual'!$B79,'C Report Grouper'!L$58:L$97)</f>
        <v>0</v>
      </c>
      <c r="L79" s="462">
        <f>SUMIF('C Report Grouper'!$B$58:$B$97,'WW Spending Actual'!$B79,'C Report Grouper'!M$58:M$97)</f>
        <v>0</v>
      </c>
      <c r="M79" s="462">
        <f>SUMIF('C Report Grouper'!$B$58:$B$97,'WW Spending Actual'!$B79,'C Report Grouper'!N$58:N$97)</f>
        <v>0</v>
      </c>
      <c r="N79" s="462">
        <f>SUMIF('C Report Grouper'!$B$58:$B$97,'WW Spending Actual'!$B79,'C Report Grouper'!O$58:O$97)</f>
        <v>0</v>
      </c>
      <c r="O79" s="462">
        <f>SUMIF('C Report Grouper'!$B$58:$B$97,'WW Spending Actual'!$B79,'C Report Grouper'!P$58:P$97)</f>
        <v>0</v>
      </c>
      <c r="P79" s="462">
        <f>SUMIF('C Report Grouper'!$B$58:$B$97,'WW Spending Actual'!$B79,'C Report Grouper'!Q$58:Q$97)</f>
        <v>0</v>
      </c>
      <c r="Q79" s="462">
        <f>SUMIF('C Report Grouper'!$B$58:$B$97,'WW Spending Actual'!$B79,'C Report Grouper'!R$58:R$97)</f>
        <v>0</v>
      </c>
      <c r="R79" s="462">
        <f>SUMIF('C Report Grouper'!$B$58:$B$97,'WW Spending Actual'!$B79,'C Report Grouper'!S$58:S$97)</f>
        <v>0</v>
      </c>
      <c r="S79" s="462">
        <f>SUMIF('C Report Grouper'!$B$58:$B$97,'WW Spending Actual'!$B79,'C Report Grouper'!T$58:T$97)</f>
        <v>0</v>
      </c>
      <c r="T79" s="462">
        <f>SUMIF('C Report Grouper'!$B$58:$B$97,'WW Spending Actual'!$B79,'C Report Grouper'!U$58:U$97)</f>
        <v>0</v>
      </c>
      <c r="U79" s="462">
        <f>SUMIF('C Report Grouper'!$B$58:$B$97,'WW Spending Actual'!$B79,'C Report Grouper'!V$58:V$97)</f>
        <v>0</v>
      </c>
      <c r="V79" s="462">
        <f>SUMIF('C Report Grouper'!$B$58:$B$97,'WW Spending Actual'!$B79,'C Report Grouper'!W$58:W$97)</f>
        <v>0</v>
      </c>
      <c r="W79" s="69">
        <f>SUMIF('C Report Grouper'!$B$58:$B$97,'WW Spending Actual'!$B79,'C Report Grouper'!X$58:X$97)</f>
        <v>0</v>
      </c>
      <c r="X79" s="68">
        <f>SUMIF('C Report Grouper'!$B$58:$B$97,'WW Spending Actual'!$B79,'C Report Grouper'!Y$58:Y$97)</f>
        <v>0</v>
      </c>
      <c r="Y79" s="68">
        <f>SUMIF('C Report Grouper'!$B$58:$B$97,'WW Spending Actual'!$B79,'C Report Grouper'!Z$58:Z$97)</f>
        <v>0</v>
      </c>
      <c r="Z79" s="68">
        <f>SUMIF('C Report Grouper'!$B$58:$B$97,'WW Spending Actual'!$B79,'C Report Grouper'!AA$58:AA$97)</f>
        <v>0</v>
      </c>
      <c r="AA79" s="68">
        <f>SUMIF('C Report Grouper'!$B$58:$B$97,'WW Spending Actual'!$B79,'C Report Grouper'!AB$58:AB$97)</f>
        <v>0</v>
      </c>
      <c r="AB79" s="68">
        <f>SUMIF('C Report Grouper'!$B$58:$B$97,'WW Spending Actual'!$B79,'C Report Grouper'!AC$58:AC$97)</f>
        <v>0</v>
      </c>
      <c r="AC79" s="68">
        <f>SUMIF('C Report Grouper'!$B$58:$B$97,'WW Spending Actual'!$B79,'C Report Grouper'!AD$58:AD$97)</f>
        <v>0</v>
      </c>
      <c r="AD79" s="68">
        <f>SUMIF('C Report Grouper'!$B$58:$B$97,'WW Spending Actual'!$B79,'C Report Grouper'!AE$58:AE$97)</f>
        <v>0</v>
      </c>
      <c r="AE79" s="68">
        <f>SUMIF('C Report Grouper'!$B$58:$B$97,'WW Spending Actual'!$B79,'C Report Grouper'!AF$58:AF$97)</f>
        <v>0</v>
      </c>
      <c r="AF79" s="68">
        <f>SUMIF('C Report Grouper'!$B$58:$B$97,'WW Spending Actual'!$B79,'C Report Grouper'!AG$58:AG$97)</f>
        <v>0</v>
      </c>
      <c r="AG79" s="69">
        <f>SUMIF('C Report Grouper'!$B$58:$B$97,'WW Spending Actual'!$B79,'C Report Grouper'!AH$58:AH$97)</f>
        <v>0</v>
      </c>
    </row>
    <row r="80" spans="2:33" ht="12.6" hidden="1" customHeight="1" x14ac:dyDescent="0.2">
      <c r="B80" s="21" t="str">
        <f>IFERROR(VLOOKUP(C80,'MEG Def'!$A$45:$B$48,2),"")</f>
        <v/>
      </c>
      <c r="C80" s="50"/>
      <c r="D80" s="67">
        <f>SUMIF('C Report Grouper'!$B$58:$B$97,'WW Spending Actual'!$B80,'C Report Grouper'!E$58:E$97)</f>
        <v>0</v>
      </c>
      <c r="E80" s="462">
        <f>SUMIF('C Report Grouper'!$B$58:$B$97,'WW Spending Actual'!$B80,'C Report Grouper'!F$58:F$97)</f>
        <v>0</v>
      </c>
      <c r="F80" s="462">
        <f>SUMIF('C Report Grouper'!$B$58:$B$97,'WW Spending Actual'!$B80,'C Report Grouper'!G$58:G$97)</f>
        <v>0</v>
      </c>
      <c r="G80" s="462">
        <f>SUMIF('C Report Grouper'!$B$58:$B$97,'WW Spending Actual'!$B80,'C Report Grouper'!H$58:H$97)</f>
        <v>0</v>
      </c>
      <c r="H80" s="462">
        <f>SUMIF('C Report Grouper'!$B$58:$B$97,'WW Spending Actual'!$B80,'C Report Grouper'!I$58:I$97)</f>
        <v>0</v>
      </c>
      <c r="I80" s="462">
        <f>SUMIF('C Report Grouper'!$B$58:$B$97,'WW Spending Actual'!$B80,'C Report Grouper'!J$58:J$97)</f>
        <v>0</v>
      </c>
      <c r="J80" s="462">
        <f>SUMIF('C Report Grouper'!$B$58:$B$97,'WW Spending Actual'!$B80,'C Report Grouper'!K$58:K$97)</f>
        <v>0</v>
      </c>
      <c r="K80" s="462">
        <f>SUMIF('C Report Grouper'!$B$58:$B$97,'WW Spending Actual'!$B80,'C Report Grouper'!L$58:L$97)</f>
        <v>0</v>
      </c>
      <c r="L80" s="462">
        <f>SUMIF('C Report Grouper'!$B$58:$B$97,'WW Spending Actual'!$B80,'C Report Grouper'!M$58:M$97)</f>
        <v>0</v>
      </c>
      <c r="M80" s="462">
        <f>SUMIF('C Report Grouper'!$B$58:$B$97,'WW Spending Actual'!$B80,'C Report Grouper'!N$58:N$97)</f>
        <v>0</v>
      </c>
      <c r="N80" s="462">
        <f>SUMIF('C Report Grouper'!$B$58:$B$97,'WW Spending Actual'!$B80,'C Report Grouper'!O$58:O$97)</f>
        <v>0</v>
      </c>
      <c r="O80" s="462">
        <f>SUMIF('C Report Grouper'!$B$58:$B$97,'WW Spending Actual'!$B80,'C Report Grouper'!P$58:P$97)</f>
        <v>0</v>
      </c>
      <c r="P80" s="462">
        <f>SUMIF('C Report Grouper'!$B$58:$B$97,'WW Spending Actual'!$B80,'C Report Grouper'!Q$58:Q$97)</f>
        <v>0</v>
      </c>
      <c r="Q80" s="462">
        <f>SUMIF('C Report Grouper'!$B$58:$B$97,'WW Spending Actual'!$B80,'C Report Grouper'!R$58:R$97)</f>
        <v>0</v>
      </c>
      <c r="R80" s="462">
        <f>SUMIF('C Report Grouper'!$B$58:$B$97,'WW Spending Actual'!$B80,'C Report Grouper'!S$58:S$97)</f>
        <v>0</v>
      </c>
      <c r="S80" s="462">
        <f>SUMIF('C Report Grouper'!$B$58:$B$97,'WW Spending Actual'!$B80,'C Report Grouper'!T$58:T$97)</f>
        <v>0</v>
      </c>
      <c r="T80" s="462">
        <f>SUMIF('C Report Grouper'!$B$58:$B$97,'WW Spending Actual'!$B80,'C Report Grouper'!U$58:U$97)</f>
        <v>0</v>
      </c>
      <c r="U80" s="462">
        <f>SUMIF('C Report Grouper'!$B$58:$B$97,'WW Spending Actual'!$B80,'C Report Grouper'!V$58:V$97)</f>
        <v>0</v>
      </c>
      <c r="V80" s="462">
        <f>SUMIF('C Report Grouper'!$B$58:$B$97,'WW Spending Actual'!$B80,'C Report Grouper'!W$58:W$97)</f>
        <v>0</v>
      </c>
      <c r="W80" s="69">
        <f>SUMIF('C Report Grouper'!$B$58:$B$97,'WW Spending Actual'!$B80,'C Report Grouper'!X$58:X$97)</f>
        <v>0</v>
      </c>
      <c r="X80" s="68">
        <f>SUMIF('C Report Grouper'!$B$58:$B$97,'WW Spending Actual'!$B80,'C Report Grouper'!Y$58:Y$97)</f>
        <v>0</v>
      </c>
      <c r="Y80" s="68">
        <f>SUMIF('C Report Grouper'!$B$58:$B$97,'WW Spending Actual'!$B80,'C Report Grouper'!Z$58:Z$97)</f>
        <v>0</v>
      </c>
      <c r="Z80" s="68">
        <f>SUMIF('C Report Grouper'!$B$58:$B$97,'WW Spending Actual'!$B80,'C Report Grouper'!AA$58:AA$97)</f>
        <v>0</v>
      </c>
      <c r="AA80" s="68">
        <f>SUMIF('C Report Grouper'!$B$58:$B$97,'WW Spending Actual'!$B80,'C Report Grouper'!AB$58:AB$97)</f>
        <v>0</v>
      </c>
      <c r="AB80" s="68">
        <f>SUMIF('C Report Grouper'!$B$58:$B$97,'WW Spending Actual'!$B80,'C Report Grouper'!AC$58:AC$97)</f>
        <v>0</v>
      </c>
      <c r="AC80" s="68">
        <f>SUMIF('C Report Grouper'!$B$58:$B$97,'WW Spending Actual'!$B80,'C Report Grouper'!AD$58:AD$97)</f>
        <v>0</v>
      </c>
      <c r="AD80" s="68">
        <f>SUMIF('C Report Grouper'!$B$58:$B$97,'WW Spending Actual'!$B80,'C Report Grouper'!AE$58:AE$97)</f>
        <v>0</v>
      </c>
      <c r="AE80" s="68">
        <f>SUMIF('C Report Grouper'!$B$58:$B$97,'WW Spending Actual'!$B80,'C Report Grouper'!AF$58:AF$97)</f>
        <v>0</v>
      </c>
      <c r="AF80" s="68">
        <f>SUMIF('C Report Grouper'!$B$58:$B$97,'WW Spending Actual'!$B80,'C Report Grouper'!AG$58:AG$97)</f>
        <v>0</v>
      </c>
      <c r="AG80" s="69">
        <f>SUMIF('C Report Grouper'!$B$58:$B$97,'WW Spending Actual'!$B80,'C Report Grouper'!AH$58:AH$97)</f>
        <v>0</v>
      </c>
    </row>
    <row r="81" spans="2:33" ht="12.6" hidden="1" customHeight="1" x14ac:dyDescent="0.2">
      <c r="B81" s="21" t="str">
        <f>IFERROR(VLOOKUP(C81,'MEG Def'!$A$45:$B$48,2),"")</f>
        <v/>
      </c>
      <c r="C81" s="50"/>
      <c r="D81" s="67">
        <f>SUMIF('C Report Grouper'!$B$58:$B$97,'WW Spending Actual'!$B81,'C Report Grouper'!E$58:E$97)</f>
        <v>0</v>
      </c>
      <c r="E81" s="462">
        <f>SUMIF('C Report Grouper'!$B$58:$B$97,'WW Spending Actual'!$B81,'C Report Grouper'!F$58:F$97)</f>
        <v>0</v>
      </c>
      <c r="F81" s="462">
        <f>SUMIF('C Report Grouper'!$B$58:$B$97,'WW Spending Actual'!$B81,'C Report Grouper'!G$58:G$97)</f>
        <v>0</v>
      </c>
      <c r="G81" s="462">
        <f>SUMIF('C Report Grouper'!$B$58:$B$97,'WW Spending Actual'!$B81,'C Report Grouper'!H$58:H$97)</f>
        <v>0</v>
      </c>
      <c r="H81" s="462">
        <f>SUMIF('C Report Grouper'!$B$58:$B$97,'WW Spending Actual'!$B81,'C Report Grouper'!I$58:I$97)</f>
        <v>0</v>
      </c>
      <c r="I81" s="462">
        <f>SUMIF('C Report Grouper'!$B$58:$B$97,'WW Spending Actual'!$B81,'C Report Grouper'!J$58:J$97)</f>
        <v>0</v>
      </c>
      <c r="J81" s="462">
        <f>SUMIF('C Report Grouper'!$B$58:$B$97,'WW Spending Actual'!$B81,'C Report Grouper'!K$58:K$97)</f>
        <v>0</v>
      </c>
      <c r="K81" s="462">
        <f>SUMIF('C Report Grouper'!$B$58:$B$97,'WW Spending Actual'!$B81,'C Report Grouper'!L$58:L$97)</f>
        <v>0</v>
      </c>
      <c r="L81" s="462">
        <f>SUMIF('C Report Grouper'!$B$58:$B$97,'WW Spending Actual'!$B81,'C Report Grouper'!M$58:M$97)</f>
        <v>0</v>
      </c>
      <c r="M81" s="462">
        <f>SUMIF('C Report Grouper'!$B$58:$B$97,'WW Spending Actual'!$B81,'C Report Grouper'!N$58:N$97)</f>
        <v>0</v>
      </c>
      <c r="N81" s="462">
        <f>SUMIF('C Report Grouper'!$B$58:$B$97,'WW Spending Actual'!$B81,'C Report Grouper'!O$58:O$97)</f>
        <v>0</v>
      </c>
      <c r="O81" s="462">
        <f>SUMIF('C Report Grouper'!$B$58:$B$97,'WW Spending Actual'!$B81,'C Report Grouper'!P$58:P$97)</f>
        <v>0</v>
      </c>
      <c r="P81" s="462">
        <f>SUMIF('C Report Grouper'!$B$58:$B$97,'WW Spending Actual'!$B81,'C Report Grouper'!Q$58:Q$97)</f>
        <v>0</v>
      </c>
      <c r="Q81" s="462">
        <f>SUMIF('C Report Grouper'!$B$58:$B$97,'WW Spending Actual'!$B81,'C Report Grouper'!R$58:R$97)</f>
        <v>0</v>
      </c>
      <c r="R81" s="462">
        <f>SUMIF('C Report Grouper'!$B$58:$B$97,'WW Spending Actual'!$B81,'C Report Grouper'!S$58:S$97)</f>
        <v>0</v>
      </c>
      <c r="S81" s="462">
        <f>SUMIF('C Report Grouper'!$B$58:$B$97,'WW Spending Actual'!$B81,'C Report Grouper'!T$58:T$97)</f>
        <v>0</v>
      </c>
      <c r="T81" s="462">
        <f>SUMIF('C Report Grouper'!$B$58:$B$97,'WW Spending Actual'!$B81,'C Report Grouper'!U$58:U$97)</f>
        <v>0</v>
      </c>
      <c r="U81" s="462">
        <f>SUMIF('C Report Grouper'!$B$58:$B$97,'WW Spending Actual'!$B81,'C Report Grouper'!V$58:V$97)</f>
        <v>0</v>
      </c>
      <c r="V81" s="462">
        <f>SUMIF('C Report Grouper'!$B$58:$B$97,'WW Spending Actual'!$B81,'C Report Grouper'!W$58:W$97)</f>
        <v>0</v>
      </c>
      <c r="W81" s="69">
        <f>SUMIF('C Report Grouper'!$B$58:$B$97,'WW Spending Actual'!$B81,'C Report Grouper'!X$58:X$97)</f>
        <v>0</v>
      </c>
      <c r="X81" s="68">
        <f>SUMIF('C Report Grouper'!$B$58:$B$97,'WW Spending Actual'!$B81,'C Report Grouper'!Y$58:Y$97)</f>
        <v>0</v>
      </c>
      <c r="Y81" s="68">
        <f>SUMIF('C Report Grouper'!$B$58:$B$97,'WW Spending Actual'!$B81,'C Report Grouper'!Z$58:Z$97)</f>
        <v>0</v>
      </c>
      <c r="Z81" s="68">
        <f>SUMIF('C Report Grouper'!$B$58:$B$97,'WW Spending Actual'!$B81,'C Report Grouper'!AA$58:AA$97)</f>
        <v>0</v>
      </c>
      <c r="AA81" s="68">
        <f>SUMIF('C Report Grouper'!$B$58:$B$97,'WW Spending Actual'!$B81,'C Report Grouper'!AB$58:AB$97)</f>
        <v>0</v>
      </c>
      <c r="AB81" s="68">
        <f>SUMIF('C Report Grouper'!$B$58:$B$97,'WW Spending Actual'!$B81,'C Report Grouper'!AC$58:AC$97)</f>
        <v>0</v>
      </c>
      <c r="AC81" s="68">
        <f>SUMIF('C Report Grouper'!$B$58:$B$97,'WW Spending Actual'!$B81,'C Report Grouper'!AD$58:AD$97)</f>
        <v>0</v>
      </c>
      <c r="AD81" s="68">
        <f>SUMIF('C Report Grouper'!$B$58:$B$97,'WW Spending Actual'!$B81,'C Report Grouper'!AE$58:AE$97)</f>
        <v>0</v>
      </c>
      <c r="AE81" s="68">
        <f>SUMIF('C Report Grouper'!$B$58:$B$97,'WW Spending Actual'!$B81,'C Report Grouper'!AF$58:AF$97)</f>
        <v>0</v>
      </c>
      <c r="AF81" s="68">
        <f>SUMIF('C Report Grouper'!$B$58:$B$97,'WW Spending Actual'!$B81,'C Report Grouper'!AG$58:AG$97)</f>
        <v>0</v>
      </c>
      <c r="AG81" s="69">
        <f>SUMIF('C Report Grouper'!$B$58:$B$97,'WW Spending Actual'!$B81,'C Report Grouper'!AH$58:AH$97)</f>
        <v>0</v>
      </c>
    </row>
    <row r="82" spans="2:33" ht="12.6" hidden="1" customHeight="1" x14ac:dyDescent="0.2">
      <c r="B82" s="23"/>
      <c r="C82" s="50"/>
      <c r="D82" s="67">
        <f>SUMIF('C Report Grouper'!$B$58:$B$97,'WW Spending Actual'!$B82,'C Report Grouper'!E$58:E$97)</f>
        <v>0</v>
      </c>
      <c r="E82" s="462">
        <f>SUMIF('C Report Grouper'!$B$58:$B$97,'WW Spending Actual'!$B82,'C Report Grouper'!F$58:F$97)</f>
        <v>0</v>
      </c>
      <c r="F82" s="462">
        <f>SUMIF('C Report Grouper'!$B$58:$B$97,'WW Spending Actual'!$B82,'C Report Grouper'!G$58:G$97)</f>
        <v>0</v>
      </c>
      <c r="G82" s="462">
        <f>SUMIF('C Report Grouper'!$B$58:$B$97,'WW Spending Actual'!$B82,'C Report Grouper'!H$58:H$97)</f>
        <v>0</v>
      </c>
      <c r="H82" s="462">
        <f>SUMIF('C Report Grouper'!$B$58:$B$97,'WW Spending Actual'!$B82,'C Report Grouper'!I$58:I$97)</f>
        <v>0</v>
      </c>
      <c r="I82" s="462">
        <f>SUMIF('C Report Grouper'!$B$58:$B$97,'WW Spending Actual'!$B82,'C Report Grouper'!J$58:J$97)</f>
        <v>0</v>
      </c>
      <c r="J82" s="462">
        <f>SUMIF('C Report Grouper'!$B$58:$B$97,'WW Spending Actual'!$B82,'C Report Grouper'!K$58:K$97)</f>
        <v>0</v>
      </c>
      <c r="K82" s="462">
        <f>SUMIF('C Report Grouper'!$B$58:$B$97,'WW Spending Actual'!$B82,'C Report Grouper'!L$58:L$97)</f>
        <v>0</v>
      </c>
      <c r="L82" s="462">
        <f>SUMIF('C Report Grouper'!$B$58:$B$97,'WW Spending Actual'!$B82,'C Report Grouper'!M$58:M$97)</f>
        <v>0</v>
      </c>
      <c r="M82" s="462">
        <f>SUMIF('C Report Grouper'!$B$58:$B$97,'WW Spending Actual'!$B82,'C Report Grouper'!N$58:N$97)</f>
        <v>0</v>
      </c>
      <c r="N82" s="462">
        <f>SUMIF('C Report Grouper'!$B$58:$B$97,'WW Spending Actual'!$B82,'C Report Grouper'!O$58:O$97)</f>
        <v>0</v>
      </c>
      <c r="O82" s="462">
        <f>SUMIF('C Report Grouper'!$B$58:$B$97,'WW Spending Actual'!$B82,'C Report Grouper'!P$58:P$97)</f>
        <v>0</v>
      </c>
      <c r="P82" s="462">
        <f>SUMIF('C Report Grouper'!$B$58:$B$97,'WW Spending Actual'!$B82,'C Report Grouper'!Q$58:Q$97)</f>
        <v>0</v>
      </c>
      <c r="Q82" s="462">
        <f>SUMIF('C Report Grouper'!$B$58:$B$97,'WW Spending Actual'!$B82,'C Report Grouper'!R$58:R$97)</f>
        <v>0</v>
      </c>
      <c r="R82" s="462">
        <f>SUMIF('C Report Grouper'!$B$58:$B$97,'WW Spending Actual'!$B82,'C Report Grouper'!S$58:S$97)</f>
        <v>0</v>
      </c>
      <c r="S82" s="462">
        <f>SUMIF('C Report Grouper'!$B$58:$B$97,'WW Spending Actual'!$B82,'C Report Grouper'!T$58:T$97)</f>
        <v>0</v>
      </c>
      <c r="T82" s="462">
        <f>SUMIF('C Report Grouper'!$B$58:$B$97,'WW Spending Actual'!$B82,'C Report Grouper'!U$58:U$97)</f>
        <v>0</v>
      </c>
      <c r="U82" s="462">
        <f>SUMIF('C Report Grouper'!$B$58:$B$97,'WW Spending Actual'!$B82,'C Report Grouper'!V$58:V$97)</f>
        <v>0</v>
      </c>
      <c r="V82" s="462">
        <f>SUMIF('C Report Grouper'!$B$58:$B$97,'WW Spending Actual'!$B82,'C Report Grouper'!W$58:W$97)</f>
        <v>0</v>
      </c>
      <c r="W82" s="69">
        <f>SUMIF('C Report Grouper'!$B$58:$B$97,'WW Spending Actual'!$B82,'C Report Grouper'!X$58:X$97)</f>
        <v>0</v>
      </c>
      <c r="X82" s="68">
        <f>SUMIF('C Report Grouper'!$B$58:$B$97,'WW Spending Actual'!$B82,'C Report Grouper'!Y$58:Y$97)</f>
        <v>0</v>
      </c>
      <c r="Y82" s="68">
        <f>SUMIF('C Report Grouper'!$B$58:$B$97,'WW Spending Actual'!$B82,'C Report Grouper'!Z$58:Z$97)</f>
        <v>0</v>
      </c>
      <c r="Z82" s="68">
        <f>SUMIF('C Report Grouper'!$B$58:$B$97,'WW Spending Actual'!$B82,'C Report Grouper'!AA$58:AA$97)</f>
        <v>0</v>
      </c>
      <c r="AA82" s="68">
        <f>SUMIF('C Report Grouper'!$B$58:$B$97,'WW Spending Actual'!$B82,'C Report Grouper'!AB$58:AB$97)</f>
        <v>0</v>
      </c>
      <c r="AB82" s="68">
        <f>SUMIF('C Report Grouper'!$B$58:$B$97,'WW Spending Actual'!$B82,'C Report Grouper'!AC$58:AC$97)</f>
        <v>0</v>
      </c>
      <c r="AC82" s="68">
        <f>SUMIF('C Report Grouper'!$B$58:$B$97,'WW Spending Actual'!$B82,'C Report Grouper'!AD$58:AD$97)</f>
        <v>0</v>
      </c>
      <c r="AD82" s="68">
        <f>SUMIF('C Report Grouper'!$B$58:$B$97,'WW Spending Actual'!$B82,'C Report Grouper'!AE$58:AE$97)</f>
        <v>0</v>
      </c>
      <c r="AE82" s="68">
        <f>SUMIF('C Report Grouper'!$B$58:$B$97,'WW Spending Actual'!$B82,'C Report Grouper'!AF$58:AF$97)</f>
        <v>0</v>
      </c>
      <c r="AF82" s="68">
        <f>SUMIF('C Report Grouper'!$B$58:$B$97,'WW Spending Actual'!$B82,'C Report Grouper'!AG$58:AG$97)</f>
        <v>0</v>
      </c>
      <c r="AG82" s="69">
        <f>SUMIF('C Report Grouper'!$B$58:$B$97,'WW Spending Actual'!$B82,'C Report Grouper'!AH$58:AH$97)</f>
        <v>0</v>
      </c>
    </row>
    <row r="83" spans="2:33" hidden="1" x14ac:dyDescent="0.2">
      <c r="B83" s="6" t="s">
        <v>42</v>
      </c>
      <c r="C83" s="50"/>
      <c r="D83" s="67">
        <f>SUMIF('C Report Grouper'!$B$58:$B$97,'WW Spending Actual'!$B83,'C Report Grouper'!E$58:E$97)</f>
        <v>0</v>
      </c>
      <c r="E83" s="462">
        <f>SUMIF('C Report Grouper'!$B$58:$B$97,'WW Spending Actual'!$B83,'C Report Grouper'!F$58:F$97)</f>
        <v>0</v>
      </c>
      <c r="F83" s="462">
        <f>SUMIF('C Report Grouper'!$B$58:$B$97,'WW Spending Actual'!$B83,'C Report Grouper'!G$58:G$97)</f>
        <v>0</v>
      </c>
      <c r="G83" s="462">
        <f>SUMIF('C Report Grouper'!$B$58:$B$97,'WW Spending Actual'!$B83,'C Report Grouper'!H$58:H$97)</f>
        <v>0</v>
      </c>
      <c r="H83" s="462">
        <f>SUMIF('C Report Grouper'!$B$58:$B$97,'WW Spending Actual'!$B83,'C Report Grouper'!I$58:I$97)</f>
        <v>0</v>
      </c>
      <c r="I83" s="462">
        <f>SUMIF('C Report Grouper'!$B$58:$B$97,'WW Spending Actual'!$B83,'C Report Grouper'!J$58:J$97)</f>
        <v>0</v>
      </c>
      <c r="J83" s="462">
        <f>SUMIF('C Report Grouper'!$B$58:$B$97,'WW Spending Actual'!$B83,'C Report Grouper'!K$58:K$97)</f>
        <v>0</v>
      </c>
      <c r="K83" s="462">
        <f>SUMIF('C Report Grouper'!$B$58:$B$97,'WW Spending Actual'!$B83,'C Report Grouper'!L$58:L$97)</f>
        <v>0</v>
      </c>
      <c r="L83" s="462">
        <f>SUMIF('C Report Grouper'!$B$58:$B$97,'WW Spending Actual'!$B83,'C Report Grouper'!M$58:M$97)</f>
        <v>0</v>
      </c>
      <c r="M83" s="462">
        <f>SUMIF('C Report Grouper'!$B$58:$B$97,'WW Spending Actual'!$B83,'C Report Grouper'!N$58:N$97)</f>
        <v>0</v>
      </c>
      <c r="N83" s="462">
        <f>SUMIF('C Report Grouper'!$B$58:$B$97,'WW Spending Actual'!$B83,'C Report Grouper'!O$58:O$97)</f>
        <v>0</v>
      </c>
      <c r="O83" s="462">
        <f>SUMIF('C Report Grouper'!$B$58:$B$97,'WW Spending Actual'!$B83,'C Report Grouper'!P$58:P$97)</f>
        <v>0</v>
      </c>
      <c r="P83" s="462">
        <f>SUMIF('C Report Grouper'!$B$58:$B$97,'WW Spending Actual'!$B83,'C Report Grouper'!Q$58:Q$97)</f>
        <v>0</v>
      </c>
      <c r="Q83" s="462">
        <f>SUMIF('C Report Grouper'!$B$58:$B$97,'WW Spending Actual'!$B83,'C Report Grouper'!R$58:R$97)</f>
        <v>0</v>
      </c>
      <c r="R83" s="462">
        <f>SUMIF('C Report Grouper'!$B$58:$B$97,'WW Spending Actual'!$B83,'C Report Grouper'!S$58:S$97)</f>
        <v>0</v>
      </c>
      <c r="S83" s="462">
        <f>SUMIF('C Report Grouper'!$B$58:$B$97,'WW Spending Actual'!$B83,'C Report Grouper'!T$58:T$97)</f>
        <v>0</v>
      </c>
      <c r="T83" s="462">
        <f>SUMIF('C Report Grouper'!$B$58:$B$97,'WW Spending Actual'!$B83,'C Report Grouper'!U$58:U$97)</f>
        <v>0</v>
      </c>
      <c r="U83" s="462">
        <f>SUMIF('C Report Grouper'!$B$58:$B$97,'WW Spending Actual'!$B83,'C Report Grouper'!V$58:V$97)</f>
        <v>0</v>
      </c>
      <c r="V83" s="462">
        <f>SUMIF('C Report Grouper'!$B$58:$B$97,'WW Spending Actual'!$B83,'C Report Grouper'!W$58:W$97)</f>
        <v>0</v>
      </c>
      <c r="W83" s="69">
        <f>SUMIF('C Report Grouper'!$B$58:$B$97,'WW Spending Actual'!$B83,'C Report Grouper'!X$58:X$97)</f>
        <v>0</v>
      </c>
      <c r="X83" s="68">
        <f>SUMIF('C Report Grouper'!$B$58:$B$97,'WW Spending Actual'!$B83,'C Report Grouper'!Y$58:Y$97)</f>
        <v>0</v>
      </c>
      <c r="Y83" s="68">
        <f>SUMIF('C Report Grouper'!$B$58:$B$97,'WW Spending Actual'!$B83,'C Report Grouper'!Z$58:Z$97)</f>
        <v>0</v>
      </c>
      <c r="Z83" s="68">
        <f>SUMIF('C Report Grouper'!$B$58:$B$97,'WW Spending Actual'!$B83,'C Report Grouper'!AA$58:AA$97)</f>
        <v>0</v>
      </c>
      <c r="AA83" s="68">
        <f>SUMIF('C Report Grouper'!$B$58:$B$97,'WW Spending Actual'!$B83,'C Report Grouper'!AB$58:AB$97)</f>
        <v>0</v>
      </c>
      <c r="AB83" s="68">
        <f>SUMIF('C Report Grouper'!$B$58:$B$97,'WW Spending Actual'!$B83,'C Report Grouper'!AC$58:AC$97)</f>
        <v>0</v>
      </c>
      <c r="AC83" s="68">
        <f>SUMIF('C Report Grouper'!$B$58:$B$97,'WW Spending Actual'!$B83,'C Report Grouper'!AD$58:AD$97)</f>
        <v>0</v>
      </c>
      <c r="AD83" s="68">
        <f>SUMIF('C Report Grouper'!$B$58:$B$97,'WW Spending Actual'!$B83,'C Report Grouper'!AE$58:AE$97)</f>
        <v>0</v>
      </c>
      <c r="AE83" s="68">
        <f>SUMIF('C Report Grouper'!$B$58:$B$97,'WW Spending Actual'!$B83,'C Report Grouper'!AF$58:AF$97)</f>
        <v>0</v>
      </c>
      <c r="AF83" s="68">
        <f>SUMIF('C Report Grouper'!$B$58:$B$97,'WW Spending Actual'!$B83,'C Report Grouper'!AG$58:AG$97)</f>
        <v>0</v>
      </c>
      <c r="AG83" s="69">
        <f>SUMIF('C Report Grouper'!$B$58:$B$97,'WW Spending Actual'!$B83,'C Report Grouper'!AH$58:AH$97)</f>
        <v>0</v>
      </c>
    </row>
    <row r="84" spans="2:33" hidden="1" x14ac:dyDescent="0.2">
      <c r="B84" s="21" t="str">
        <f>IFERROR(VLOOKUP(C84,'MEG Def'!$A$50:$B$53,2),"")</f>
        <v/>
      </c>
      <c r="C84" s="50"/>
      <c r="D84" s="67">
        <f>SUMIF('C Report Grouper'!$B$58:$B$97,'WW Spending Actual'!$B84,'C Report Grouper'!E$58:E$97)</f>
        <v>0</v>
      </c>
      <c r="E84" s="462">
        <f>SUMIF('C Report Grouper'!$B$58:$B$97,'WW Spending Actual'!$B84,'C Report Grouper'!F$58:F$97)</f>
        <v>0</v>
      </c>
      <c r="F84" s="462">
        <f>SUMIF('C Report Grouper'!$B$58:$B$97,'WW Spending Actual'!$B84,'C Report Grouper'!G$58:G$97)</f>
        <v>0</v>
      </c>
      <c r="G84" s="462">
        <f>SUMIF('C Report Grouper'!$B$58:$B$97,'WW Spending Actual'!$B84,'C Report Grouper'!H$58:H$97)</f>
        <v>0</v>
      </c>
      <c r="H84" s="462">
        <f>SUMIF('C Report Grouper'!$B$58:$B$97,'WW Spending Actual'!$B84,'C Report Grouper'!I$58:I$97)</f>
        <v>0</v>
      </c>
      <c r="I84" s="462">
        <f>SUMIF('C Report Grouper'!$B$58:$B$97,'WW Spending Actual'!$B84,'C Report Grouper'!J$58:J$97)</f>
        <v>0</v>
      </c>
      <c r="J84" s="462">
        <f>SUMIF('C Report Grouper'!$B$58:$B$97,'WW Spending Actual'!$B84,'C Report Grouper'!K$58:K$97)</f>
        <v>0</v>
      </c>
      <c r="K84" s="462">
        <f>SUMIF('C Report Grouper'!$B$58:$B$97,'WW Spending Actual'!$B84,'C Report Grouper'!L$58:L$97)</f>
        <v>0</v>
      </c>
      <c r="L84" s="462">
        <f>SUMIF('C Report Grouper'!$B$58:$B$97,'WW Spending Actual'!$B84,'C Report Grouper'!M$58:M$97)</f>
        <v>0</v>
      </c>
      <c r="M84" s="462">
        <f>SUMIF('C Report Grouper'!$B$58:$B$97,'WW Spending Actual'!$B84,'C Report Grouper'!N$58:N$97)</f>
        <v>0</v>
      </c>
      <c r="N84" s="462">
        <f>SUMIF('C Report Grouper'!$B$58:$B$97,'WW Spending Actual'!$B84,'C Report Grouper'!O$58:O$97)</f>
        <v>0</v>
      </c>
      <c r="O84" s="462">
        <f>SUMIF('C Report Grouper'!$B$58:$B$97,'WW Spending Actual'!$B84,'C Report Grouper'!P$58:P$97)</f>
        <v>0</v>
      </c>
      <c r="P84" s="462">
        <f>SUMIF('C Report Grouper'!$B$58:$B$97,'WW Spending Actual'!$B84,'C Report Grouper'!Q$58:Q$97)</f>
        <v>0</v>
      </c>
      <c r="Q84" s="462">
        <f>SUMIF('C Report Grouper'!$B$58:$B$97,'WW Spending Actual'!$B84,'C Report Grouper'!R$58:R$97)</f>
        <v>0</v>
      </c>
      <c r="R84" s="462">
        <f>SUMIF('C Report Grouper'!$B$58:$B$97,'WW Spending Actual'!$B84,'C Report Grouper'!S$58:S$97)</f>
        <v>0</v>
      </c>
      <c r="S84" s="462">
        <f>SUMIF('C Report Grouper'!$B$58:$B$97,'WW Spending Actual'!$B84,'C Report Grouper'!T$58:T$97)</f>
        <v>0</v>
      </c>
      <c r="T84" s="462">
        <f>SUMIF('C Report Grouper'!$B$58:$B$97,'WW Spending Actual'!$B84,'C Report Grouper'!U$58:U$97)</f>
        <v>0</v>
      </c>
      <c r="U84" s="462">
        <f>SUMIF('C Report Grouper'!$B$58:$B$97,'WW Spending Actual'!$B84,'C Report Grouper'!V$58:V$97)</f>
        <v>0</v>
      </c>
      <c r="V84" s="462">
        <f>SUMIF('C Report Grouper'!$B$58:$B$97,'WW Spending Actual'!$B84,'C Report Grouper'!W$58:W$97)</f>
        <v>0</v>
      </c>
      <c r="W84" s="69">
        <f>SUMIF('C Report Grouper'!$B$58:$B$97,'WW Spending Actual'!$B84,'C Report Grouper'!X$58:X$97)</f>
        <v>0</v>
      </c>
      <c r="X84" s="68">
        <f>SUMIF('C Report Grouper'!$B$58:$B$97,'WW Spending Actual'!$B84,'C Report Grouper'!Y$58:Y$97)</f>
        <v>0</v>
      </c>
      <c r="Y84" s="68">
        <f>SUMIF('C Report Grouper'!$B$58:$B$97,'WW Spending Actual'!$B84,'C Report Grouper'!Z$58:Z$97)</f>
        <v>0</v>
      </c>
      <c r="Z84" s="68">
        <f>SUMIF('C Report Grouper'!$B$58:$B$97,'WW Spending Actual'!$B84,'C Report Grouper'!AA$58:AA$97)</f>
        <v>0</v>
      </c>
      <c r="AA84" s="68">
        <f>SUMIF('C Report Grouper'!$B$58:$B$97,'WW Spending Actual'!$B84,'C Report Grouper'!AB$58:AB$97)</f>
        <v>0</v>
      </c>
      <c r="AB84" s="68">
        <f>SUMIF('C Report Grouper'!$B$58:$B$97,'WW Spending Actual'!$B84,'C Report Grouper'!AC$58:AC$97)</f>
        <v>0</v>
      </c>
      <c r="AC84" s="68">
        <f>SUMIF('C Report Grouper'!$B$58:$B$97,'WW Spending Actual'!$B84,'C Report Grouper'!AD$58:AD$97)</f>
        <v>0</v>
      </c>
      <c r="AD84" s="68">
        <f>SUMIF('C Report Grouper'!$B$58:$B$97,'WW Spending Actual'!$B84,'C Report Grouper'!AE$58:AE$97)</f>
        <v>0</v>
      </c>
      <c r="AE84" s="68">
        <f>SUMIF('C Report Grouper'!$B$58:$B$97,'WW Spending Actual'!$B84,'C Report Grouper'!AF$58:AF$97)</f>
        <v>0</v>
      </c>
      <c r="AF84" s="68">
        <f>SUMIF('C Report Grouper'!$B$58:$B$97,'WW Spending Actual'!$B84,'C Report Grouper'!AG$58:AG$97)</f>
        <v>0</v>
      </c>
      <c r="AG84" s="69">
        <f>SUMIF('C Report Grouper'!$B$58:$B$97,'WW Spending Actual'!$B84,'C Report Grouper'!AH$58:AH$97)</f>
        <v>0</v>
      </c>
    </row>
    <row r="85" spans="2:33" hidden="1" x14ac:dyDescent="0.2">
      <c r="B85" s="21" t="str">
        <f>IFERROR(VLOOKUP(C85,'MEG Def'!$A$50:$B$53,2),"")</f>
        <v/>
      </c>
      <c r="C85" s="50"/>
      <c r="D85" s="67">
        <f>SUMIF('C Report Grouper'!$B$58:$B$97,'WW Spending Actual'!$B85,'C Report Grouper'!E$58:E$97)</f>
        <v>0</v>
      </c>
      <c r="E85" s="462">
        <f>SUMIF('C Report Grouper'!$B$58:$B$97,'WW Spending Actual'!$B85,'C Report Grouper'!F$58:F$97)</f>
        <v>0</v>
      </c>
      <c r="F85" s="462">
        <f>SUMIF('C Report Grouper'!$B$58:$B$97,'WW Spending Actual'!$B85,'C Report Grouper'!G$58:G$97)</f>
        <v>0</v>
      </c>
      <c r="G85" s="462">
        <f>SUMIF('C Report Grouper'!$B$58:$B$97,'WW Spending Actual'!$B85,'C Report Grouper'!H$58:H$97)</f>
        <v>0</v>
      </c>
      <c r="H85" s="462">
        <f>SUMIF('C Report Grouper'!$B$58:$B$97,'WW Spending Actual'!$B85,'C Report Grouper'!I$58:I$97)</f>
        <v>0</v>
      </c>
      <c r="I85" s="462">
        <f>SUMIF('C Report Grouper'!$B$58:$B$97,'WW Spending Actual'!$B85,'C Report Grouper'!J$58:J$97)</f>
        <v>0</v>
      </c>
      <c r="J85" s="462">
        <f>SUMIF('C Report Grouper'!$B$58:$B$97,'WW Spending Actual'!$B85,'C Report Grouper'!K$58:K$97)</f>
        <v>0</v>
      </c>
      <c r="K85" s="462">
        <f>SUMIF('C Report Grouper'!$B$58:$B$97,'WW Spending Actual'!$B85,'C Report Grouper'!L$58:L$97)</f>
        <v>0</v>
      </c>
      <c r="L85" s="462">
        <f>SUMIF('C Report Grouper'!$B$58:$B$97,'WW Spending Actual'!$B85,'C Report Grouper'!M$58:M$97)</f>
        <v>0</v>
      </c>
      <c r="M85" s="462">
        <f>SUMIF('C Report Grouper'!$B$58:$B$97,'WW Spending Actual'!$B85,'C Report Grouper'!N$58:N$97)</f>
        <v>0</v>
      </c>
      <c r="N85" s="462">
        <f>SUMIF('C Report Grouper'!$B$58:$B$97,'WW Spending Actual'!$B85,'C Report Grouper'!O$58:O$97)</f>
        <v>0</v>
      </c>
      <c r="O85" s="462">
        <f>SUMIF('C Report Grouper'!$B$58:$B$97,'WW Spending Actual'!$B85,'C Report Grouper'!P$58:P$97)</f>
        <v>0</v>
      </c>
      <c r="P85" s="462">
        <f>SUMIF('C Report Grouper'!$B$58:$B$97,'WW Spending Actual'!$B85,'C Report Grouper'!Q$58:Q$97)</f>
        <v>0</v>
      </c>
      <c r="Q85" s="462">
        <f>SUMIF('C Report Grouper'!$B$58:$B$97,'WW Spending Actual'!$B85,'C Report Grouper'!R$58:R$97)</f>
        <v>0</v>
      </c>
      <c r="R85" s="462">
        <f>SUMIF('C Report Grouper'!$B$58:$B$97,'WW Spending Actual'!$B85,'C Report Grouper'!S$58:S$97)</f>
        <v>0</v>
      </c>
      <c r="S85" s="462">
        <f>SUMIF('C Report Grouper'!$B$58:$B$97,'WW Spending Actual'!$B85,'C Report Grouper'!T$58:T$97)</f>
        <v>0</v>
      </c>
      <c r="T85" s="462">
        <f>SUMIF('C Report Grouper'!$B$58:$B$97,'WW Spending Actual'!$B85,'C Report Grouper'!U$58:U$97)</f>
        <v>0</v>
      </c>
      <c r="U85" s="462">
        <f>SUMIF('C Report Grouper'!$B$58:$B$97,'WW Spending Actual'!$B85,'C Report Grouper'!V$58:V$97)</f>
        <v>0</v>
      </c>
      <c r="V85" s="462">
        <f>SUMIF('C Report Grouper'!$B$58:$B$97,'WW Spending Actual'!$B85,'C Report Grouper'!W$58:W$97)</f>
        <v>0</v>
      </c>
      <c r="W85" s="69">
        <f>SUMIF('C Report Grouper'!$B$58:$B$97,'WW Spending Actual'!$B85,'C Report Grouper'!X$58:X$97)</f>
        <v>0</v>
      </c>
      <c r="X85" s="68">
        <f>SUMIF('C Report Grouper'!$B$58:$B$97,'WW Spending Actual'!$B85,'C Report Grouper'!Y$58:Y$97)</f>
        <v>0</v>
      </c>
      <c r="Y85" s="68">
        <f>SUMIF('C Report Grouper'!$B$58:$B$97,'WW Spending Actual'!$B85,'C Report Grouper'!Z$58:Z$97)</f>
        <v>0</v>
      </c>
      <c r="Z85" s="68">
        <f>SUMIF('C Report Grouper'!$B$58:$B$97,'WW Spending Actual'!$B85,'C Report Grouper'!AA$58:AA$97)</f>
        <v>0</v>
      </c>
      <c r="AA85" s="68">
        <f>SUMIF('C Report Grouper'!$B$58:$B$97,'WW Spending Actual'!$B85,'C Report Grouper'!AB$58:AB$97)</f>
        <v>0</v>
      </c>
      <c r="AB85" s="68">
        <f>SUMIF('C Report Grouper'!$B$58:$B$97,'WW Spending Actual'!$B85,'C Report Grouper'!AC$58:AC$97)</f>
        <v>0</v>
      </c>
      <c r="AC85" s="68">
        <f>SUMIF('C Report Grouper'!$B$58:$B$97,'WW Spending Actual'!$B85,'C Report Grouper'!AD$58:AD$97)</f>
        <v>0</v>
      </c>
      <c r="AD85" s="68">
        <f>SUMIF('C Report Grouper'!$B$58:$B$97,'WW Spending Actual'!$B85,'C Report Grouper'!AE$58:AE$97)</f>
        <v>0</v>
      </c>
      <c r="AE85" s="68">
        <f>SUMIF('C Report Grouper'!$B$58:$B$97,'WW Spending Actual'!$B85,'C Report Grouper'!AF$58:AF$97)</f>
        <v>0</v>
      </c>
      <c r="AF85" s="68">
        <f>SUMIF('C Report Grouper'!$B$58:$B$97,'WW Spending Actual'!$B85,'C Report Grouper'!AG$58:AG$97)</f>
        <v>0</v>
      </c>
      <c r="AG85" s="69">
        <f>SUMIF('C Report Grouper'!$B$58:$B$97,'WW Spending Actual'!$B85,'C Report Grouper'!AH$58:AH$97)</f>
        <v>0</v>
      </c>
    </row>
    <row r="86" spans="2:33" hidden="1" x14ac:dyDescent="0.2">
      <c r="B86" s="21" t="str">
        <f>IFERROR(VLOOKUP(C86,'MEG Def'!$A$50:$B$53,2),"")</f>
        <v/>
      </c>
      <c r="C86" s="50"/>
      <c r="D86" s="67">
        <f>SUMIF('C Report Grouper'!$B$58:$B$97,'WW Spending Actual'!$B86,'C Report Grouper'!E$58:E$97)</f>
        <v>0</v>
      </c>
      <c r="E86" s="462">
        <f>SUMIF('C Report Grouper'!$B$58:$B$97,'WW Spending Actual'!$B86,'C Report Grouper'!F$58:F$97)</f>
        <v>0</v>
      </c>
      <c r="F86" s="462">
        <f>SUMIF('C Report Grouper'!$B$58:$B$97,'WW Spending Actual'!$B86,'C Report Grouper'!G$58:G$97)</f>
        <v>0</v>
      </c>
      <c r="G86" s="462">
        <f>SUMIF('C Report Grouper'!$B$58:$B$97,'WW Spending Actual'!$B86,'C Report Grouper'!H$58:H$97)</f>
        <v>0</v>
      </c>
      <c r="H86" s="462">
        <f>SUMIF('C Report Grouper'!$B$58:$B$97,'WW Spending Actual'!$B86,'C Report Grouper'!I$58:I$97)</f>
        <v>0</v>
      </c>
      <c r="I86" s="462">
        <f>SUMIF('C Report Grouper'!$B$58:$B$97,'WW Spending Actual'!$B86,'C Report Grouper'!J$58:J$97)</f>
        <v>0</v>
      </c>
      <c r="J86" s="462">
        <f>SUMIF('C Report Grouper'!$B$58:$B$97,'WW Spending Actual'!$B86,'C Report Grouper'!K$58:K$97)</f>
        <v>0</v>
      </c>
      <c r="K86" s="462">
        <f>SUMIF('C Report Grouper'!$B$58:$B$97,'WW Spending Actual'!$B86,'C Report Grouper'!L$58:L$97)</f>
        <v>0</v>
      </c>
      <c r="L86" s="462">
        <f>SUMIF('C Report Grouper'!$B$58:$B$97,'WW Spending Actual'!$B86,'C Report Grouper'!M$58:M$97)</f>
        <v>0</v>
      </c>
      <c r="M86" s="462">
        <f>SUMIF('C Report Grouper'!$B$58:$B$97,'WW Spending Actual'!$B86,'C Report Grouper'!N$58:N$97)</f>
        <v>0</v>
      </c>
      <c r="N86" s="462">
        <f>SUMIF('C Report Grouper'!$B$58:$B$97,'WW Spending Actual'!$B86,'C Report Grouper'!O$58:O$97)</f>
        <v>0</v>
      </c>
      <c r="O86" s="462">
        <f>SUMIF('C Report Grouper'!$B$58:$B$97,'WW Spending Actual'!$B86,'C Report Grouper'!P$58:P$97)</f>
        <v>0</v>
      </c>
      <c r="P86" s="462">
        <f>SUMIF('C Report Grouper'!$B$58:$B$97,'WW Spending Actual'!$B86,'C Report Grouper'!Q$58:Q$97)</f>
        <v>0</v>
      </c>
      <c r="Q86" s="462">
        <f>SUMIF('C Report Grouper'!$B$58:$B$97,'WW Spending Actual'!$B86,'C Report Grouper'!R$58:R$97)</f>
        <v>0</v>
      </c>
      <c r="R86" s="462">
        <f>SUMIF('C Report Grouper'!$B$58:$B$97,'WW Spending Actual'!$B86,'C Report Grouper'!S$58:S$97)</f>
        <v>0</v>
      </c>
      <c r="S86" s="462">
        <f>SUMIF('C Report Grouper'!$B$58:$B$97,'WW Spending Actual'!$B86,'C Report Grouper'!T$58:T$97)</f>
        <v>0</v>
      </c>
      <c r="T86" s="462">
        <f>SUMIF('C Report Grouper'!$B$58:$B$97,'WW Spending Actual'!$B86,'C Report Grouper'!U$58:U$97)</f>
        <v>0</v>
      </c>
      <c r="U86" s="462">
        <f>SUMIF('C Report Grouper'!$B$58:$B$97,'WW Spending Actual'!$B86,'C Report Grouper'!V$58:V$97)</f>
        <v>0</v>
      </c>
      <c r="V86" s="462">
        <f>SUMIF('C Report Grouper'!$B$58:$B$97,'WW Spending Actual'!$B86,'C Report Grouper'!W$58:W$97)</f>
        <v>0</v>
      </c>
      <c r="W86" s="69">
        <f>SUMIF('C Report Grouper'!$B$58:$B$97,'WW Spending Actual'!$B86,'C Report Grouper'!X$58:X$97)</f>
        <v>0</v>
      </c>
      <c r="X86" s="68">
        <f>SUMIF('C Report Grouper'!$B$58:$B$97,'WW Spending Actual'!$B86,'C Report Grouper'!Y$58:Y$97)</f>
        <v>0</v>
      </c>
      <c r="Y86" s="68">
        <f>SUMIF('C Report Grouper'!$B$58:$B$97,'WW Spending Actual'!$B86,'C Report Grouper'!Z$58:Z$97)</f>
        <v>0</v>
      </c>
      <c r="Z86" s="68">
        <f>SUMIF('C Report Grouper'!$B$58:$B$97,'WW Spending Actual'!$B86,'C Report Grouper'!AA$58:AA$97)</f>
        <v>0</v>
      </c>
      <c r="AA86" s="68">
        <f>SUMIF('C Report Grouper'!$B$58:$B$97,'WW Spending Actual'!$B86,'C Report Grouper'!AB$58:AB$97)</f>
        <v>0</v>
      </c>
      <c r="AB86" s="68">
        <f>SUMIF('C Report Grouper'!$B$58:$B$97,'WW Spending Actual'!$B86,'C Report Grouper'!AC$58:AC$97)</f>
        <v>0</v>
      </c>
      <c r="AC86" s="68">
        <f>SUMIF('C Report Grouper'!$B$58:$B$97,'WW Spending Actual'!$B86,'C Report Grouper'!AD$58:AD$97)</f>
        <v>0</v>
      </c>
      <c r="AD86" s="68">
        <f>SUMIF('C Report Grouper'!$B$58:$B$97,'WW Spending Actual'!$B86,'C Report Grouper'!AE$58:AE$97)</f>
        <v>0</v>
      </c>
      <c r="AE86" s="68">
        <f>SUMIF('C Report Grouper'!$B$58:$B$97,'WW Spending Actual'!$B86,'C Report Grouper'!AF$58:AF$97)</f>
        <v>0</v>
      </c>
      <c r="AF86" s="68">
        <f>SUMIF('C Report Grouper'!$B$58:$B$97,'WW Spending Actual'!$B86,'C Report Grouper'!AG$58:AG$97)</f>
        <v>0</v>
      </c>
      <c r="AG86" s="69">
        <f>SUMIF('C Report Grouper'!$B$58:$B$97,'WW Spending Actual'!$B86,'C Report Grouper'!AH$58:AH$97)</f>
        <v>0</v>
      </c>
    </row>
    <row r="87" spans="2:33" hidden="1" x14ac:dyDescent="0.2">
      <c r="B87" s="21"/>
      <c r="C87" s="50"/>
      <c r="D87" s="67"/>
      <c r="E87" s="462"/>
      <c r="F87" s="462"/>
      <c r="G87" s="462"/>
      <c r="H87" s="462"/>
      <c r="I87" s="462"/>
      <c r="J87" s="462"/>
      <c r="K87" s="462"/>
      <c r="L87" s="462"/>
      <c r="M87" s="462"/>
      <c r="N87" s="462"/>
      <c r="O87" s="462"/>
      <c r="P87" s="462"/>
      <c r="Q87" s="462"/>
      <c r="R87" s="462"/>
      <c r="S87" s="462"/>
      <c r="T87" s="462"/>
      <c r="U87" s="462"/>
      <c r="V87" s="462"/>
      <c r="W87" s="69"/>
      <c r="X87" s="68"/>
      <c r="Y87" s="68"/>
      <c r="Z87" s="68"/>
      <c r="AA87" s="68"/>
      <c r="AB87" s="68"/>
      <c r="AC87" s="68"/>
      <c r="AD87" s="68"/>
      <c r="AE87" s="68"/>
      <c r="AF87" s="68"/>
      <c r="AG87" s="69"/>
    </row>
    <row r="88" spans="2:33" hidden="1" x14ac:dyDescent="0.2">
      <c r="B88" s="6" t="s">
        <v>80</v>
      </c>
      <c r="C88" s="50"/>
      <c r="D88" s="67">
        <f>SUMIF('C Report Grouper'!$B$58:$B$97,'WW Spending Actual'!$B88,'C Report Grouper'!E$58:E$97)</f>
        <v>0</v>
      </c>
      <c r="E88" s="462">
        <f>SUMIF('C Report Grouper'!$B$58:$B$97,'WW Spending Actual'!$B88,'C Report Grouper'!F$58:F$97)</f>
        <v>0</v>
      </c>
      <c r="F88" s="462">
        <f>SUMIF('C Report Grouper'!$B$58:$B$97,'WW Spending Actual'!$B88,'C Report Grouper'!G$58:G$97)</f>
        <v>0</v>
      </c>
      <c r="G88" s="462">
        <f>SUMIF('C Report Grouper'!$B$58:$B$97,'WW Spending Actual'!$B88,'C Report Grouper'!H$58:H$97)</f>
        <v>0</v>
      </c>
      <c r="H88" s="462">
        <f>SUMIF('C Report Grouper'!$B$58:$B$97,'WW Spending Actual'!$B88,'C Report Grouper'!I$58:I$97)</f>
        <v>0</v>
      </c>
      <c r="I88" s="462">
        <f>SUMIF('C Report Grouper'!$B$58:$B$97,'WW Spending Actual'!$B88,'C Report Grouper'!J$58:J$97)</f>
        <v>0</v>
      </c>
      <c r="J88" s="462">
        <f>SUMIF('C Report Grouper'!$B$58:$B$97,'WW Spending Actual'!$B88,'C Report Grouper'!K$58:K$97)</f>
        <v>0</v>
      </c>
      <c r="K88" s="462">
        <f>SUMIF('C Report Grouper'!$B$58:$B$97,'WW Spending Actual'!$B88,'C Report Grouper'!L$58:L$97)</f>
        <v>0</v>
      </c>
      <c r="L88" s="462">
        <f>SUMIF('C Report Grouper'!$B$58:$B$97,'WW Spending Actual'!$B88,'C Report Grouper'!M$58:M$97)</f>
        <v>0</v>
      </c>
      <c r="M88" s="462">
        <f>SUMIF('C Report Grouper'!$B$58:$B$97,'WW Spending Actual'!$B88,'C Report Grouper'!N$58:N$97)</f>
        <v>0</v>
      </c>
      <c r="N88" s="462">
        <f>SUMIF('C Report Grouper'!$B$58:$B$97,'WW Spending Actual'!$B88,'C Report Grouper'!O$58:O$97)</f>
        <v>0</v>
      </c>
      <c r="O88" s="462">
        <f>SUMIF('C Report Grouper'!$B$58:$B$97,'WW Spending Actual'!$B88,'C Report Grouper'!P$58:P$97)</f>
        <v>0</v>
      </c>
      <c r="P88" s="462">
        <f>SUMIF('C Report Grouper'!$B$58:$B$97,'WW Spending Actual'!$B88,'C Report Grouper'!Q$58:Q$97)</f>
        <v>0</v>
      </c>
      <c r="Q88" s="462">
        <f>SUMIF('C Report Grouper'!$B$58:$B$97,'WW Spending Actual'!$B88,'C Report Grouper'!R$58:R$97)</f>
        <v>0</v>
      </c>
      <c r="R88" s="462">
        <f>SUMIF('C Report Grouper'!$B$58:$B$97,'WW Spending Actual'!$B88,'C Report Grouper'!S$58:S$97)</f>
        <v>0</v>
      </c>
      <c r="S88" s="462">
        <f>SUMIF('C Report Grouper'!$B$58:$B$97,'WW Spending Actual'!$B88,'C Report Grouper'!T$58:T$97)</f>
        <v>0</v>
      </c>
      <c r="T88" s="462">
        <f>SUMIF('C Report Grouper'!$B$58:$B$97,'WW Spending Actual'!$B88,'C Report Grouper'!U$58:U$97)</f>
        <v>0</v>
      </c>
      <c r="U88" s="462">
        <f>SUMIF('C Report Grouper'!$B$58:$B$97,'WW Spending Actual'!$B88,'C Report Grouper'!V$58:V$97)</f>
        <v>0</v>
      </c>
      <c r="V88" s="462">
        <f>SUMIF('C Report Grouper'!$B$58:$B$97,'WW Spending Actual'!$B88,'C Report Grouper'!W$58:W$97)</f>
        <v>0</v>
      </c>
      <c r="W88" s="69">
        <f>SUMIF('C Report Grouper'!$B$58:$B$97,'WW Spending Actual'!$B88,'C Report Grouper'!X$58:X$97)</f>
        <v>0</v>
      </c>
      <c r="X88" s="68">
        <f>SUMIF('C Report Grouper'!$B$58:$B$97,'WW Spending Actual'!$B88,'C Report Grouper'!Y$58:Y$97)</f>
        <v>0</v>
      </c>
      <c r="Y88" s="68">
        <f>SUMIF('C Report Grouper'!$B$58:$B$97,'WW Spending Actual'!$B88,'C Report Grouper'!Z$58:Z$97)</f>
        <v>0</v>
      </c>
      <c r="Z88" s="68">
        <f>SUMIF('C Report Grouper'!$B$58:$B$97,'WW Spending Actual'!$B88,'C Report Grouper'!AA$58:AA$97)</f>
        <v>0</v>
      </c>
      <c r="AA88" s="68">
        <f>SUMIF('C Report Grouper'!$B$58:$B$97,'WW Spending Actual'!$B88,'C Report Grouper'!AB$58:AB$97)</f>
        <v>0</v>
      </c>
      <c r="AB88" s="68">
        <f>SUMIF('C Report Grouper'!$B$58:$B$97,'WW Spending Actual'!$B88,'C Report Grouper'!AC$58:AC$97)</f>
        <v>0</v>
      </c>
      <c r="AC88" s="68">
        <f>SUMIF('C Report Grouper'!$B$58:$B$97,'WW Spending Actual'!$B88,'C Report Grouper'!AD$58:AD$97)</f>
        <v>0</v>
      </c>
      <c r="AD88" s="68">
        <f>SUMIF('C Report Grouper'!$B$58:$B$97,'WW Spending Actual'!$B88,'C Report Grouper'!AE$58:AE$97)</f>
        <v>0</v>
      </c>
      <c r="AE88" s="68">
        <f>SUMIF('C Report Grouper'!$B$58:$B$97,'WW Spending Actual'!$B88,'C Report Grouper'!AF$58:AF$97)</f>
        <v>0</v>
      </c>
      <c r="AF88" s="68">
        <f>SUMIF('C Report Grouper'!$B$58:$B$97,'WW Spending Actual'!$B88,'C Report Grouper'!AG$58:AG$97)</f>
        <v>0</v>
      </c>
      <c r="AG88" s="69">
        <f>SUMIF('C Report Grouper'!$B$58:$B$97,'WW Spending Actual'!$B88,'C Report Grouper'!AH$58:AH$97)</f>
        <v>0</v>
      </c>
    </row>
    <row r="89" spans="2:33" hidden="1" x14ac:dyDescent="0.2">
      <c r="B89" s="21" t="str">
        <f>IFERROR(VLOOKUP(C89,'MEG Def'!$A$55:$B$58,2),"")</f>
        <v/>
      </c>
      <c r="C89" s="50"/>
      <c r="D89" s="67">
        <f>SUMIF('C Report Grouper'!$B$58:$B$97,'WW Spending Actual'!$B89,'C Report Grouper'!E$58:E$97)</f>
        <v>0</v>
      </c>
      <c r="E89" s="462">
        <f>SUMIF('C Report Grouper'!$B$58:$B$97,'WW Spending Actual'!$B89,'C Report Grouper'!F$58:F$97)</f>
        <v>0</v>
      </c>
      <c r="F89" s="462">
        <f>SUMIF('C Report Grouper'!$B$58:$B$97,'WW Spending Actual'!$B89,'C Report Grouper'!G$58:G$97)</f>
        <v>0</v>
      </c>
      <c r="G89" s="462">
        <f>SUMIF('C Report Grouper'!$B$58:$B$97,'WW Spending Actual'!$B89,'C Report Grouper'!H$58:H$97)</f>
        <v>0</v>
      </c>
      <c r="H89" s="462">
        <f>SUMIF('C Report Grouper'!$B$58:$B$97,'WW Spending Actual'!$B89,'C Report Grouper'!I$58:I$97)</f>
        <v>0</v>
      </c>
      <c r="I89" s="462">
        <f>SUMIF('C Report Grouper'!$B$58:$B$97,'WW Spending Actual'!$B89,'C Report Grouper'!J$58:J$97)</f>
        <v>0</v>
      </c>
      <c r="J89" s="462">
        <f>SUMIF('C Report Grouper'!$B$58:$B$97,'WW Spending Actual'!$B89,'C Report Grouper'!K$58:K$97)</f>
        <v>0</v>
      </c>
      <c r="K89" s="462">
        <f>SUMIF('C Report Grouper'!$B$58:$B$97,'WW Spending Actual'!$B89,'C Report Grouper'!L$58:L$97)</f>
        <v>0</v>
      </c>
      <c r="L89" s="462">
        <f>SUMIF('C Report Grouper'!$B$58:$B$97,'WW Spending Actual'!$B89,'C Report Grouper'!M$58:M$97)</f>
        <v>0</v>
      </c>
      <c r="M89" s="462">
        <f>SUMIF('C Report Grouper'!$B$58:$B$97,'WW Spending Actual'!$B89,'C Report Grouper'!N$58:N$97)</f>
        <v>0</v>
      </c>
      <c r="N89" s="462">
        <f>SUMIF('C Report Grouper'!$B$58:$B$97,'WW Spending Actual'!$B89,'C Report Grouper'!O$58:O$97)</f>
        <v>0</v>
      </c>
      <c r="O89" s="462">
        <f>SUMIF('C Report Grouper'!$B$58:$B$97,'WW Spending Actual'!$B89,'C Report Grouper'!P$58:P$97)</f>
        <v>0</v>
      </c>
      <c r="P89" s="462">
        <f>SUMIF('C Report Grouper'!$B$58:$B$97,'WW Spending Actual'!$B89,'C Report Grouper'!Q$58:Q$97)</f>
        <v>0</v>
      </c>
      <c r="Q89" s="462">
        <f>SUMIF('C Report Grouper'!$B$58:$B$97,'WW Spending Actual'!$B89,'C Report Grouper'!R$58:R$97)</f>
        <v>0</v>
      </c>
      <c r="R89" s="462">
        <f>SUMIF('C Report Grouper'!$B$58:$B$97,'WW Spending Actual'!$B89,'C Report Grouper'!S$58:S$97)</f>
        <v>0</v>
      </c>
      <c r="S89" s="462">
        <f>SUMIF('C Report Grouper'!$B$58:$B$97,'WW Spending Actual'!$B89,'C Report Grouper'!T$58:T$97)</f>
        <v>0</v>
      </c>
      <c r="T89" s="462">
        <f>SUMIF('C Report Grouper'!$B$58:$B$97,'WW Spending Actual'!$B89,'C Report Grouper'!U$58:U$97)</f>
        <v>0</v>
      </c>
      <c r="U89" s="462">
        <f>SUMIF('C Report Grouper'!$B$58:$B$97,'WW Spending Actual'!$B89,'C Report Grouper'!V$58:V$97)</f>
        <v>0</v>
      </c>
      <c r="V89" s="462">
        <f>SUMIF('C Report Grouper'!$B$58:$B$97,'WW Spending Actual'!$B89,'C Report Grouper'!W$58:W$97)</f>
        <v>0</v>
      </c>
      <c r="W89" s="69">
        <f>SUMIF('C Report Grouper'!$B$58:$B$97,'WW Spending Actual'!$B89,'C Report Grouper'!X$58:X$97)</f>
        <v>0</v>
      </c>
      <c r="X89" s="68">
        <f>SUMIF('C Report Grouper'!$B$58:$B$97,'WW Spending Actual'!$B89,'C Report Grouper'!Y$58:Y$97)</f>
        <v>0</v>
      </c>
      <c r="Y89" s="68">
        <f>SUMIF('C Report Grouper'!$B$58:$B$97,'WW Spending Actual'!$B89,'C Report Grouper'!Z$58:Z$97)</f>
        <v>0</v>
      </c>
      <c r="Z89" s="68">
        <f>SUMIF('C Report Grouper'!$B$58:$B$97,'WW Spending Actual'!$B89,'C Report Grouper'!AA$58:AA$97)</f>
        <v>0</v>
      </c>
      <c r="AA89" s="68">
        <f>SUMIF('C Report Grouper'!$B$58:$B$97,'WW Spending Actual'!$B89,'C Report Grouper'!AB$58:AB$97)</f>
        <v>0</v>
      </c>
      <c r="AB89" s="68">
        <f>SUMIF('C Report Grouper'!$B$58:$B$97,'WW Spending Actual'!$B89,'C Report Grouper'!AC$58:AC$97)</f>
        <v>0</v>
      </c>
      <c r="AC89" s="68">
        <f>SUMIF('C Report Grouper'!$B$58:$B$97,'WW Spending Actual'!$B89,'C Report Grouper'!AD$58:AD$97)</f>
        <v>0</v>
      </c>
      <c r="AD89" s="68">
        <f>SUMIF('C Report Grouper'!$B$58:$B$97,'WW Spending Actual'!$B89,'C Report Grouper'!AE$58:AE$97)</f>
        <v>0</v>
      </c>
      <c r="AE89" s="68">
        <f>SUMIF('C Report Grouper'!$B$58:$B$97,'WW Spending Actual'!$B89,'C Report Grouper'!AF$58:AF$97)</f>
        <v>0</v>
      </c>
      <c r="AF89" s="68">
        <f>SUMIF('C Report Grouper'!$B$58:$B$97,'WW Spending Actual'!$B89,'C Report Grouper'!AG$58:AG$97)</f>
        <v>0</v>
      </c>
      <c r="AG89" s="69">
        <f>SUMIF('C Report Grouper'!$B$58:$B$97,'WW Spending Actual'!$B89,'C Report Grouper'!AH$58:AH$97)</f>
        <v>0</v>
      </c>
    </row>
    <row r="90" spans="2:33" hidden="1" x14ac:dyDescent="0.2">
      <c r="B90" s="21" t="str">
        <f>IFERROR(VLOOKUP(C90,'MEG Def'!$A$55:$B$58,2),"")</f>
        <v/>
      </c>
      <c r="C90" s="50"/>
      <c r="D90" s="67">
        <f>SUMIF('C Report Grouper'!$B$58:$B$97,'WW Spending Actual'!$B90,'C Report Grouper'!E$58:E$97)</f>
        <v>0</v>
      </c>
      <c r="E90" s="462">
        <f>SUMIF('C Report Grouper'!$B$58:$B$97,'WW Spending Actual'!$B90,'C Report Grouper'!F$58:F$97)</f>
        <v>0</v>
      </c>
      <c r="F90" s="462">
        <f>SUMIF('C Report Grouper'!$B$58:$B$97,'WW Spending Actual'!$B90,'C Report Grouper'!G$58:G$97)</f>
        <v>0</v>
      </c>
      <c r="G90" s="462">
        <f>SUMIF('C Report Grouper'!$B$58:$B$97,'WW Spending Actual'!$B90,'C Report Grouper'!H$58:H$97)</f>
        <v>0</v>
      </c>
      <c r="H90" s="462">
        <f>SUMIF('C Report Grouper'!$B$58:$B$97,'WW Spending Actual'!$B90,'C Report Grouper'!I$58:I$97)</f>
        <v>0</v>
      </c>
      <c r="I90" s="462">
        <f>SUMIF('C Report Grouper'!$B$58:$B$97,'WW Spending Actual'!$B90,'C Report Grouper'!J$58:J$97)</f>
        <v>0</v>
      </c>
      <c r="J90" s="462">
        <f>SUMIF('C Report Grouper'!$B$58:$B$97,'WW Spending Actual'!$B90,'C Report Grouper'!K$58:K$97)</f>
        <v>0</v>
      </c>
      <c r="K90" s="462">
        <f>SUMIF('C Report Grouper'!$B$58:$B$97,'WW Spending Actual'!$B90,'C Report Grouper'!L$58:L$97)</f>
        <v>0</v>
      </c>
      <c r="L90" s="462">
        <f>SUMIF('C Report Grouper'!$B$58:$B$97,'WW Spending Actual'!$B90,'C Report Grouper'!M$58:M$97)</f>
        <v>0</v>
      </c>
      <c r="M90" s="462">
        <f>SUMIF('C Report Grouper'!$B$58:$B$97,'WW Spending Actual'!$B90,'C Report Grouper'!N$58:N$97)</f>
        <v>0</v>
      </c>
      <c r="N90" s="462">
        <f>SUMIF('C Report Grouper'!$B$58:$B$97,'WW Spending Actual'!$B90,'C Report Grouper'!O$58:O$97)</f>
        <v>0</v>
      </c>
      <c r="O90" s="462">
        <f>SUMIF('C Report Grouper'!$B$58:$B$97,'WW Spending Actual'!$B90,'C Report Grouper'!P$58:P$97)</f>
        <v>0</v>
      </c>
      <c r="P90" s="462">
        <f>SUMIF('C Report Grouper'!$B$58:$B$97,'WW Spending Actual'!$B90,'C Report Grouper'!Q$58:Q$97)</f>
        <v>0</v>
      </c>
      <c r="Q90" s="462">
        <f>SUMIF('C Report Grouper'!$B$58:$B$97,'WW Spending Actual'!$B90,'C Report Grouper'!R$58:R$97)</f>
        <v>0</v>
      </c>
      <c r="R90" s="462">
        <f>SUMIF('C Report Grouper'!$B$58:$B$97,'WW Spending Actual'!$B90,'C Report Grouper'!S$58:S$97)</f>
        <v>0</v>
      </c>
      <c r="S90" s="462">
        <f>SUMIF('C Report Grouper'!$B$58:$B$97,'WW Spending Actual'!$B90,'C Report Grouper'!T$58:T$97)</f>
        <v>0</v>
      </c>
      <c r="T90" s="462">
        <f>SUMIF('C Report Grouper'!$B$58:$B$97,'WW Spending Actual'!$B90,'C Report Grouper'!U$58:U$97)</f>
        <v>0</v>
      </c>
      <c r="U90" s="462">
        <f>SUMIF('C Report Grouper'!$B$58:$B$97,'WW Spending Actual'!$B90,'C Report Grouper'!V$58:V$97)</f>
        <v>0</v>
      </c>
      <c r="V90" s="462">
        <f>SUMIF('C Report Grouper'!$B$58:$B$97,'WW Spending Actual'!$B90,'C Report Grouper'!W$58:W$97)</f>
        <v>0</v>
      </c>
      <c r="W90" s="69">
        <f>SUMIF('C Report Grouper'!$B$58:$B$97,'WW Spending Actual'!$B90,'C Report Grouper'!X$58:X$97)</f>
        <v>0</v>
      </c>
      <c r="X90" s="68">
        <f>SUMIF('C Report Grouper'!$B$58:$B$97,'WW Spending Actual'!$B90,'C Report Grouper'!Y$58:Y$97)</f>
        <v>0</v>
      </c>
      <c r="Y90" s="68">
        <f>SUMIF('C Report Grouper'!$B$58:$B$97,'WW Spending Actual'!$B90,'C Report Grouper'!Z$58:Z$97)</f>
        <v>0</v>
      </c>
      <c r="Z90" s="68">
        <f>SUMIF('C Report Grouper'!$B$58:$B$97,'WW Spending Actual'!$B90,'C Report Grouper'!AA$58:AA$97)</f>
        <v>0</v>
      </c>
      <c r="AA90" s="68">
        <f>SUMIF('C Report Grouper'!$B$58:$B$97,'WW Spending Actual'!$B90,'C Report Grouper'!AB$58:AB$97)</f>
        <v>0</v>
      </c>
      <c r="AB90" s="68">
        <f>SUMIF('C Report Grouper'!$B$58:$B$97,'WW Spending Actual'!$B90,'C Report Grouper'!AC$58:AC$97)</f>
        <v>0</v>
      </c>
      <c r="AC90" s="68">
        <f>SUMIF('C Report Grouper'!$B$58:$B$97,'WW Spending Actual'!$B90,'C Report Grouper'!AD$58:AD$97)</f>
        <v>0</v>
      </c>
      <c r="AD90" s="68">
        <f>SUMIF('C Report Grouper'!$B$58:$B$97,'WW Spending Actual'!$B90,'C Report Grouper'!AE$58:AE$97)</f>
        <v>0</v>
      </c>
      <c r="AE90" s="68">
        <f>SUMIF('C Report Grouper'!$B$58:$B$97,'WW Spending Actual'!$B90,'C Report Grouper'!AF$58:AF$97)</f>
        <v>0</v>
      </c>
      <c r="AF90" s="68">
        <f>SUMIF('C Report Grouper'!$B$58:$B$97,'WW Spending Actual'!$B90,'C Report Grouper'!AG$58:AG$97)</f>
        <v>0</v>
      </c>
      <c r="AG90" s="69">
        <f>SUMIF('C Report Grouper'!$B$58:$B$97,'WW Spending Actual'!$B90,'C Report Grouper'!AH$58:AH$97)</f>
        <v>0</v>
      </c>
    </row>
    <row r="91" spans="2:33" hidden="1" x14ac:dyDescent="0.2">
      <c r="B91" s="21" t="str">
        <f>IFERROR(VLOOKUP(C91,'MEG Def'!$A$55:$B$58,2),"")</f>
        <v/>
      </c>
      <c r="C91" s="50"/>
      <c r="D91" s="67">
        <f>SUMIF('C Report Grouper'!$B$58:$B$97,'WW Spending Actual'!$B91,'C Report Grouper'!E$58:E$97)</f>
        <v>0</v>
      </c>
      <c r="E91" s="462">
        <f>SUMIF('C Report Grouper'!$B$58:$B$97,'WW Spending Actual'!$B91,'C Report Grouper'!F$58:F$97)</f>
        <v>0</v>
      </c>
      <c r="F91" s="462">
        <f>SUMIF('C Report Grouper'!$B$58:$B$97,'WW Spending Actual'!$B91,'C Report Grouper'!G$58:G$97)</f>
        <v>0</v>
      </c>
      <c r="G91" s="462">
        <f>SUMIF('C Report Grouper'!$B$58:$B$97,'WW Spending Actual'!$B91,'C Report Grouper'!H$58:H$97)</f>
        <v>0</v>
      </c>
      <c r="H91" s="462">
        <f>SUMIF('C Report Grouper'!$B$58:$B$97,'WW Spending Actual'!$B91,'C Report Grouper'!I$58:I$97)</f>
        <v>0</v>
      </c>
      <c r="I91" s="462">
        <f>SUMIF('C Report Grouper'!$B$58:$B$97,'WW Spending Actual'!$B91,'C Report Grouper'!J$58:J$97)</f>
        <v>0</v>
      </c>
      <c r="J91" s="462">
        <f>SUMIF('C Report Grouper'!$B$58:$B$97,'WW Spending Actual'!$B91,'C Report Grouper'!K$58:K$97)</f>
        <v>0</v>
      </c>
      <c r="K91" s="462">
        <f>SUMIF('C Report Grouper'!$B$58:$B$97,'WW Spending Actual'!$B91,'C Report Grouper'!L$58:L$97)</f>
        <v>0</v>
      </c>
      <c r="L91" s="462">
        <f>SUMIF('C Report Grouper'!$B$58:$B$97,'WW Spending Actual'!$B91,'C Report Grouper'!M$58:M$97)</f>
        <v>0</v>
      </c>
      <c r="M91" s="462">
        <f>SUMIF('C Report Grouper'!$B$58:$B$97,'WW Spending Actual'!$B91,'C Report Grouper'!N$58:N$97)</f>
        <v>0</v>
      </c>
      <c r="N91" s="462">
        <f>SUMIF('C Report Grouper'!$B$58:$B$97,'WW Spending Actual'!$B91,'C Report Grouper'!O$58:O$97)</f>
        <v>0</v>
      </c>
      <c r="O91" s="462">
        <f>SUMIF('C Report Grouper'!$B$58:$B$97,'WW Spending Actual'!$B91,'C Report Grouper'!P$58:P$97)</f>
        <v>0</v>
      </c>
      <c r="P91" s="462">
        <f>SUMIF('C Report Grouper'!$B$58:$B$97,'WW Spending Actual'!$B91,'C Report Grouper'!Q$58:Q$97)</f>
        <v>0</v>
      </c>
      <c r="Q91" s="462">
        <f>SUMIF('C Report Grouper'!$B$58:$B$97,'WW Spending Actual'!$B91,'C Report Grouper'!R$58:R$97)</f>
        <v>0</v>
      </c>
      <c r="R91" s="462">
        <f>SUMIF('C Report Grouper'!$B$58:$B$97,'WW Spending Actual'!$B91,'C Report Grouper'!S$58:S$97)</f>
        <v>0</v>
      </c>
      <c r="S91" s="462">
        <f>SUMIF('C Report Grouper'!$B$58:$B$97,'WW Spending Actual'!$B91,'C Report Grouper'!T$58:T$97)</f>
        <v>0</v>
      </c>
      <c r="T91" s="462">
        <f>SUMIF('C Report Grouper'!$B$58:$B$97,'WW Spending Actual'!$B91,'C Report Grouper'!U$58:U$97)</f>
        <v>0</v>
      </c>
      <c r="U91" s="462">
        <f>SUMIF('C Report Grouper'!$B$58:$B$97,'WW Spending Actual'!$B91,'C Report Grouper'!V$58:V$97)</f>
        <v>0</v>
      </c>
      <c r="V91" s="462">
        <f>SUMIF('C Report Grouper'!$B$58:$B$97,'WW Spending Actual'!$B91,'C Report Grouper'!W$58:W$97)</f>
        <v>0</v>
      </c>
      <c r="W91" s="69">
        <f>SUMIF('C Report Grouper'!$B$58:$B$97,'WW Spending Actual'!$B91,'C Report Grouper'!X$58:X$97)</f>
        <v>0</v>
      </c>
      <c r="X91" s="68">
        <f>SUMIF('C Report Grouper'!$B$58:$B$97,'WW Spending Actual'!$B91,'C Report Grouper'!Y$58:Y$97)</f>
        <v>0</v>
      </c>
      <c r="Y91" s="68">
        <f>SUMIF('C Report Grouper'!$B$58:$B$97,'WW Spending Actual'!$B91,'C Report Grouper'!Z$58:Z$97)</f>
        <v>0</v>
      </c>
      <c r="Z91" s="68">
        <f>SUMIF('C Report Grouper'!$B$58:$B$97,'WW Spending Actual'!$B91,'C Report Grouper'!AA$58:AA$97)</f>
        <v>0</v>
      </c>
      <c r="AA91" s="68">
        <f>SUMIF('C Report Grouper'!$B$58:$B$97,'WW Spending Actual'!$B91,'C Report Grouper'!AB$58:AB$97)</f>
        <v>0</v>
      </c>
      <c r="AB91" s="68">
        <f>SUMIF('C Report Grouper'!$B$58:$B$97,'WW Spending Actual'!$B91,'C Report Grouper'!AC$58:AC$97)</f>
        <v>0</v>
      </c>
      <c r="AC91" s="68">
        <f>SUMIF('C Report Grouper'!$B$58:$B$97,'WW Spending Actual'!$B91,'C Report Grouper'!AD$58:AD$97)</f>
        <v>0</v>
      </c>
      <c r="AD91" s="68">
        <f>SUMIF('C Report Grouper'!$B$58:$B$97,'WW Spending Actual'!$B91,'C Report Grouper'!AE$58:AE$97)</f>
        <v>0</v>
      </c>
      <c r="AE91" s="68">
        <f>SUMIF('C Report Grouper'!$B$58:$B$97,'WW Spending Actual'!$B91,'C Report Grouper'!AF$58:AF$97)</f>
        <v>0</v>
      </c>
      <c r="AF91" s="68">
        <f>SUMIF('C Report Grouper'!$B$58:$B$97,'WW Spending Actual'!$B91,'C Report Grouper'!AG$58:AG$97)</f>
        <v>0</v>
      </c>
      <c r="AG91" s="69">
        <f>SUMIF('C Report Grouper'!$B$58:$B$97,'WW Spending Actual'!$B91,'C Report Grouper'!AH$58:AH$97)</f>
        <v>0</v>
      </c>
    </row>
    <row r="92" spans="2:33" hidden="1" x14ac:dyDescent="0.2">
      <c r="B92" s="21"/>
      <c r="C92" s="50"/>
      <c r="D92" s="67">
        <f>SUMIF('C Report Grouper'!$B$58:$B$97,'WW Spending Actual'!$B92,'C Report Grouper'!E$58:E$97)</f>
        <v>0</v>
      </c>
      <c r="E92" s="462">
        <f>SUMIF('C Report Grouper'!$B$58:$B$97,'WW Spending Actual'!$B92,'C Report Grouper'!F$58:F$97)</f>
        <v>0</v>
      </c>
      <c r="F92" s="462">
        <f>SUMIF('C Report Grouper'!$B$58:$B$97,'WW Spending Actual'!$B92,'C Report Grouper'!G$58:G$97)</f>
        <v>0</v>
      </c>
      <c r="G92" s="462">
        <f>SUMIF('C Report Grouper'!$B$58:$B$97,'WW Spending Actual'!$B92,'C Report Grouper'!H$58:H$97)</f>
        <v>0</v>
      </c>
      <c r="H92" s="462">
        <f>SUMIF('C Report Grouper'!$B$58:$B$97,'WW Spending Actual'!$B92,'C Report Grouper'!I$58:I$97)</f>
        <v>0</v>
      </c>
      <c r="I92" s="462">
        <f>SUMIF('C Report Grouper'!$B$58:$B$97,'WW Spending Actual'!$B92,'C Report Grouper'!J$58:J$97)</f>
        <v>0</v>
      </c>
      <c r="J92" s="462">
        <f>SUMIF('C Report Grouper'!$B$58:$B$97,'WW Spending Actual'!$B92,'C Report Grouper'!K$58:K$97)</f>
        <v>0</v>
      </c>
      <c r="K92" s="462">
        <f>SUMIF('C Report Grouper'!$B$58:$B$97,'WW Spending Actual'!$B92,'C Report Grouper'!L$58:L$97)</f>
        <v>0</v>
      </c>
      <c r="L92" s="462">
        <f>SUMIF('C Report Grouper'!$B$58:$B$97,'WW Spending Actual'!$B92,'C Report Grouper'!M$58:M$97)</f>
        <v>0</v>
      </c>
      <c r="M92" s="462">
        <f>SUMIF('C Report Grouper'!$B$58:$B$97,'WW Spending Actual'!$B92,'C Report Grouper'!N$58:N$97)</f>
        <v>0</v>
      </c>
      <c r="N92" s="462">
        <f>SUMIF('C Report Grouper'!$B$58:$B$97,'WW Spending Actual'!$B92,'C Report Grouper'!O$58:O$97)</f>
        <v>0</v>
      </c>
      <c r="O92" s="462">
        <f>SUMIF('C Report Grouper'!$B$58:$B$97,'WW Spending Actual'!$B92,'C Report Grouper'!P$58:P$97)</f>
        <v>0</v>
      </c>
      <c r="P92" s="462">
        <f>SUMIF('C Report Grouper'!$B$58:$B$97,'WW Spending Actual'!$B92,'C Report Grouper'!Q$58:Q$97)</f>
        <v>0</v>
      </c>
      <c r="Q92" s="462">
        <f>SUMIF('C Report Grouper'!$B$58:$B$97,'WW Spending Actual'!$B92,'C Report Grouper'!R$58:R$97)</f>
        <v>0</v>
      </c>
      <c r="R92" s="462">
        <f>SUMIF('C Report Grouper'!$B$58:$B$97,'WW Spending Actual'!$B92,'C Report Grouper'!S$58:S$97)</f>
        <v>0</v>
      </c>
      <c r="S92" s="462">
        <f>SUMIF('C Report Grouper'!$B$58:$B$97,'WW Spending Actual'!$B92,'C Report Grouper'!T$58:T$97)</f>
        <v>0</v>
      </c>
      <c r="T92" s="462">
        <f>SUMIF('C Report Grouper'!$B$58:$B$97,'WW Spending Actual'!$B92,'C Report Grouper'!U$58:U$97)</f>
        <v>0</v>
      </c>
      <c r="U92" s="462">
        <f>SUMIF('C Report Grouper'!$B$58:$B$97,'WW Spending Actual'!$B92,'C Report Grouper'!V$58:V$97)</f>
        <v>0</v>
      </c>
      <c r="V92" s="462">
        <f>SUMIF('C Report Grouper'!$B$58:$B$97,'WW Spending Actual'!$B92,'C Report Grouper'!W$58:W$97)</f>
        <v>0</v>
      </c>
      <c r="W92" s="69">
        <f>SUMIF('C Report Grouper'!$B$58:$B$97,'WW Spending Actual'!$B92,'C Report Grouper'!X$58:X$97)</f>
        <v>0</v>
      </c>
      <c r="X92" s="68">
        <f>SUMIF('C Report Grouper'!$B$58:$B$97,'WW Spending Actual'!$B92,'C Report Grouper'!Y$58:Y$97)</f>
        <v>0</v>
      </c>
      <c r="Y92" s="68">
        <f>SUMIF('C Report Grouper'!$B$58:$B$97,'WW Spending Actual'!$B92,'C Report Grouper'!Z$58:Z$97)</f>
        <v>0</v>
      </c>
      <c r="Z92" s="68">
        <f>SUMIF('C Report Grouper'!$B$58:$B$97,'WW Spending Actual'!$B92,'C Report Grouper'!AA$58:AA$97)</f>
        <v>0</v>
      </c>
      <c r="AA92" s="68">
        <f>SUMIF('C Report Grouper'!$B$58:$B$97,'WW Spending Actual'!$B92,'C Report Grouper'!AB$58:AB$97)</f>
        <v>0</v>
      </c>
      <c r="AB92" s="68">
        <f>SUMIF('C Report Grouper'!$B$58:$B$97,'WW Spending Actual'!$B92,'C Report Grouper'!AC$58:AC$97)</f>
        <v>0</v>
      </c>
      <c r="AC92" s="68">
        <f>SUMIF('C Report Grouper'!$B$58:$B$97,'WW Spending Actual'!$B92,'C Report Grouper'!AD$58:AD$97)</f>
        <v>0</v>
      </c>
      <c r="AD92" s="68">
        <f>SUMIF('C Report Grouper'!$B$58:$B$97,'WW Spending Actual'!$B92,'C Report Grouper'!AE$58:AE$97)</f>
        <v>0</v>
      </c>
      <c r="AE92" s="68">
        <f>SUMIF('C Report Grouper'!$B$58:$B$97,'WW Spending Actual'!$B92,'C Report Grouper'!AF$58:AF$97)</f>
        <v>0</v>
      </c>
      <c r="AF92" s="68">
        <f>SUMIF('C Report Grouper'!$B$58:$B$97,'WW Spending Actual'!$B92,'C Report Grouper'!AG$58:AG$97)</f>
        <v>0</v>
      </c>
      <c r="AG92" s="69">
        <f>SUMIF('C Report Grouper'!$B$58:$B$97,'WW Spending Actual'!$B92,'C Report Grouper'!AH$58:AH$97)</f>
        <v>0</v>
      </c>
    </row>
    <row r="93" spans="2:33" hidden="1" x14ac:dyDescent="0.2">
      <c r="B93" s="6" t="s">
        <v>81</v>
      </c>
      <c r="C93" s="50"/>
      <c r="D93" s="67">
        <f>SUMIF('C Report Grouper'!$B$58:$B$97,'WW Spending Actual'!$B93,'C Report Grouper'!E$58:E$97)</f>
        <v>0</v>
      </c>
      <c r="E93" s="462">
        <f>SUMIF('C Report Grouper'!$B$58:$B$97,'WW Spending Actual'!$B93,'C Report Grouper'!F$58:F$97)</f>
        <v>0</v>
      </c>
      <c r="F93" s="462">
        <f>SUMIF('C Report Grouper'!$B$58:$B$97,'WW Spending Actual'!$B93,'C Report Grouper'!G$58:G$97)</f>
        <v>0</v>
      </c>
      <c r="G93" s="462">
        <f>SUMIF('C Report Grouper'!$B$58:$B$97,'WW Spending Actual'!$B93,'C Report Grouper'!H$58:H$97)</f>
        <v>0</v>
      </c>
      <c r="H93" s="462">
        <f>SUMIF('C Report Grouper'!$B$58:$B$97,'WW Spending Actual'!$B93,'C Report Grouper'!I$58:I$97)</f>
        <v>0</v>
      </c>
      <c r="I93" s="462">
        <f>SUMIF('C Report Grouper'!$B$58:$B$97,'WW Spending Actual'!$B93,'C Report Grouper'!J$58:J$97)</f>
        <v>0</v>
      </c>
      <c r="J93" s="462">
        <f>SUMIF('C Report Grouper'!$B$58:$B$97,'WW Spending Actual'!$B93,'C Report Grouper'!K$58:K$97)</f>
        <v>0</v>
      </c>
      <c r="K93" s="462">
        <f>SUMIF('C Report Grouper'!$B$58:$B$97,'WW Spending Actual'!$B93,'C Report Grouper'!L$58:L$97)</f>
        <v>0</v>
      </c>
      <c r="L93" s="462">
        <f>SUMIF('C Report Grouper'!$B$58:$B$97,'WW Spending Actual'!$B93,'C Report Grouper'!M$58:M$97)</f>
        <v>0</v>
      </c>
      <c r="M93" s="462">
        <f>SUMIF('C Report Grouper'!$B$58:$B$97,'WW Spending Actual'!$B93,'C Report Grouper'!N$58:N$97)</f>
        <v>0</v>
      </c>
      <c r="N93" s="462">
        <f>SUMIF('C Report Grouper'!$B$58:$B$97,'WW Spending Actual'!$B93,'C Report Grouper'!O$58:O$97)</f>
        <v>0</v>
      </c>
      <c r="O93" s="462">
        <f>SUMIF('C Report Grouper'!$B$58:$B$97,'WW Spending Actual'!$B93,'C Report Grouper'!P$58:P$97)</f>
        <v>0</v>
      </c>
      <c r="P93" s="462">
        <f>SUMIF('C Report Grouper'!$B$58:$B$97,'WW Spending Actual'!$B93,'C Report Grouper'!Q$58:Q$97)</f>
        <v>0</v>
      </c>
      <c r="Q93" s="462">
        <f>SUMIF('C Report Grouper'!$B$58:$B$97,'WW Spending Actual'!$B93,'C Report Grouper'!R$58:R$97)</f>
        <v>0</v>
      </c>
      <c r="R93" s="462">
        <f>SUMIF('C Report Grouper'!$B$58:$B$97,'WW Spending Actual'!$B93,'C Report Grouper'!S$58:S$97)</f>
        <v>0</v>
      </c>
      <c r="S93" s="462">
        <f>SUMIF('C Report Grouper'!$B$58:$B$97,'WW Spending Actual'!$B93,'C Report Grouper'!T$58:T$97)</f>
        <v>0</v>
      </c>
      <c r="T93" s="462">
        <f>SUMIF('C Report Grouper'!$B$58:$B$97,'WW Spending Actual'!$B93,'C Report Grouper'!U$58:U$97)</f>
        <v>0</v>
      </c>
      <c r="U93" s="462">
        <f>SUMIF('C Report Grouper'!$B$58:$B$97,'WW Spending Actual'!$B93,'C Report Grouper'!V$58:V$97)</f>
        <v>0</v>
      </c>
      <c r="V93" s="462">
        <f>SUMIF('C Report Grouper'!$B$58:$B$97,'WW Spending Actual'!$B93,'C Report Grouper'!W$58:W$97)</f>
        <v>0</v>
      </c>
      <c r="W93" s="69">
        <f>SUMIF('C Report Grouper'!$B$58:$B$97,'WW Spending Actual'!$B93,'C Report Grouper'!X$58:X$97)</f>
        <v>0</v>
      </c>
      <c r="X93" s="68">
        <f>SUMIF('C Report Grouper'!$B$58:$B$97,'WW Spending Actual'!$B93,'C Report Grouper'!Y$58:Y$97)</f>
        <v>0</v>
      </c>
      <c r="Y93" s="68">
        <f>SUMIF('C Report Grouper'!$B$58:$B$97,'WW Spending Actual'!$B93,'C Report Grouper'!Z$58:Z$97)</f>
        <v>0</v>
      </c>
      <c r="Z93" s="68">
        <f>SUMIF('C Report Grouper'!$B$58:$B$97,'WW Spending Actual'!$B93,'C Report Grouper'!AA$58:AA$97)</f>
        <v>0</v>
      </c>
      <c r="AA93" s="68">
        <f>SUMIF('C Report Grouper'!$B$58:$B$97,'WW Spending Actual'!$B93,'C Report Grouper'!AB$58:AB$97)</f>
        <v>0</v>
      </c>
      <c r="AB93" s="68">
        <f>SUMIF('C Report Grouper'!$B$58:$B$97,'WW Spending Actual'!$B93,'C Report Grouper'!AC$58:AC$97)</f>
        <v>0</v>
      </c>
      <c r="AC93" s="68">
        <f>SUMIF('C Report Grouper'!$B$58:$B$97,'WW Spending Actual'!$B93,'C Report Grouper'!AD$58:AD$97)</f>
        <v>0</v>
      </c>
      <c r="AD93" s="68">
        <f>SUMIF('C Report Grouper'!$B$58:$B$97,'WW Spending Actual'!$B93,'C Report Grouper'!AE$58:AE$97)</f>
        <v>0</v>
      </c>
      <c r="AE93" s="68">
        <f>SUMIF('C Report Grouper'!$B$58:$B$97,'WW Spending Actual'!$B93,'C Report Grouper'!AF$58:AF$97)</f>
        <v>0</v>
      </c>
      <c r="AF93" s="68">
        <f>SUMIF('C Report Grouper'!$B$58:$B$97,'WW Spending Actual'!$B93,'C Report Grouper'!AG$58:AG$97)</f>
        <v>0</v>
      </c>
      <c r="AG93" s="69">
        <f>SUMIF('C Report Grouper'!$B$58:$B$97,'WW Spending Actual'!$B93,'C Report Grouper'!AH$58:AH$97)</f>
        <v>0</v>
      </c>
    </row>
    <row r="94" spans="2:33" hidden="1" x14ac:dyDescent="0.2">
      <c r="B94" s="21" t="str">
        <f>IFERROR(VLOOKUP(C94,'MEG Def'!$A$60:$B$63,2),"")</f>
        <v/>
      </c>
      <c r="C94" s="50"/>
      <c r="D94" s="67">
        <f>SUMIF('C Report Grouper'!$B$58:$B$97,'WW Spending Actual'!$B94,'C Report Grouper'!E$58:E$97)</f>
        <v>0</v>
      </c>
      <c r="E94" s="462">
        <f>SUMIF('C Report Grouper'!$B$58:$B$97,'WW Spending Actual'!$B94,'C Report Grouper'!F$58:F$97)</f>
        <v>0</v>
      </c>
      <c r="F94" s="462">
        <f>SUMIF('C Report Grouper'!$B$58:$B$97,'WW Spending Actual'!$B94,'C Report Grouper'!G$58:G$97)</f>
        <v>0</v>
      </c>
      <c r="G94" s="462">
        <f>SUMIF('C Report Grouper'!$B$58:$B$97,'WW Spending Actual'!$B94,'C Report Grouper'!H$58:H$97)</f>
        <v>0</v>
      </c>
      <c r="H94" s="462">
        <f>SUMIF('C Report Grouper'!$B$58:$B$97,'WW Spending Actual'!$B94,'C Report Grouper'!I$58:I$97)</f>
        <v>0</v>
      </c>
      <c r="I94" s="462">
        <f>SUMIF('C Report Grouper'!$B$58:$B$97,'WW Spending Actual'!$B94,'C Report Grouper'!J$58:J$97)</f>
        <v>0</v>
      </c>
      <c r="J94" s="462">
        <f>SUMIF('C Report Grouper'!$B$58:$B$97,'WW Spending Actual'!$B94,'C Report Grouper'!K$58:K$97)</f>
        <v>0</v>
      </c>
      <c r="K94" s="462">
        <f>SUMIF('C Report Grouper'!$B$58:$B$97,'WW Spending Actual'!$B94,'C Report Grouper'!L$58:L$97)</f>
        <v>0</v>
      </c>
      <c r="L94" s="462">
        <f>SUMIF('C Report Grouper'!$B$58:$B$97,'WW Spending Actual'!$B94,'C Report Grouper'!M$58:M$97)</f>
        <v>0</v>
      </c>
      <c r="M94" s="462">
        <f>SUMIF('C Report Grouper'!$B$58:$B$97,'WW Spending Actual'!$B94,'C Report Grouper'!N$58:N$97)</f>
        <v>0</v>
      </c>
      <c r="N94" s="462">
        <f>SUMIF('C Report Grouper'!$B$58:$B$97,'WW Spending Actual'!$B94,'C Report Grouper'!O$58:O$97)</f>
        <v>0</v>
      </c>
      <c r="O94" s="462">
        <f>SUMIF('C Report Grouper'!$B$58:$B$97,'WW Spending Actual'!$B94,'C Report Grouper'!P$58:P$97)</f>
        <v>0</v>
      </c>
      <c r="P94" s="462">
        <f>SUMIF('C Report Grouper'!$B$58:$B$97,'WW Spending Actual'!$B94,'C Report Grouper'!Q$58:Q$97)</f>
        <v>0</v>
      </c>
      <c r="Q94" s="462">
        <f>SUMIF('C Report Grouper'!$B$58:$B$97,'WW Spending Actual'!$B94,'C Report Grouper'!R$58:R$97)</f>
        <v>0</v>
      </c>
      <c r="R94" s="462">
        <f>SUMIF('C Report Grouper'!$B$58:$B$97,'WW Spending Actual'!$B94,'C Report Grouper'!S$58:S$97)</f>
        <v>0</v>
      </c>
      <c r="S94" s="462">
        <f>SUMIF('C Report Grouper'!$B$58:$B$97,'WW Spending Actual'!$B94,'C Report Grouper'!T$58:T$97)</f>
        <v>0</v>
      </c>
      <c r="T94" s="462">
        <f>SUMIF('C Report Grouper'!$B$58:$B$97,'WW Spending Actual'!$B94,'C Report Grouper'!U$58:U$97)</f>
        <v>0</v>
      </c>
      <c r="U94" s="462">
        <f>SUMIF('C Report Grouper'!$B$58:$B$97,'WW Spending Actual'!$B94,'C Report Grouper'!V$58:V$97)</f>
        <v>0</v>
      </c>
      <c r="V94" s="462">
        <f>SUMIF('C Report Grouper'!$B$58:$B$97,'WW Spending Actual'!$B94,'C Report Grouper'!W$58:W$97)</f>
        <v>0</v>
      </c>
      <c r="W94" s="69">
        <f>SUMIF('C Report Grouper'!$B$58:$B$97,'WW Spending Actual'!$B94,'C Report Grouper'!X$58:X$97)</f>
        <v>0</v>
      </c>
      <c r="X94" s="68">
        <f>SUMIF('C Report Grouper'!$B$58:$B$97,'WW Spending Actual'!$B94,'C Report Grouper'!Y$58:Y$97)</f>
        <v>0</v>
      </c>
      <c r="Y94" s="68">
        <f>SUMIF('C Report Grouper'!$B$58:$B$97,'WW Spending Actual'!$B94,'C Report Grouper'!Z$58:Z$97)</f>
        <v>0</v>
      </c>
      <c r="Z94" s="68">
        <f>SUMIF('C Report Grouper'!$B$58:$B$97,'WW Spending Actual'!$B94,'C Report Grouper'!AA$58:AA$97)</f>
        <v>0</v>
      </c>
      <c r="AA94" s="68">
        <f>SUMIF('C Report Grouper'!$B$58:$B$97,'WW Spending Actual'!$B94,'C Report Grouper'!AB$58:AB$97)</f>
        <v>0</v>
      </c>
      <c r="AB94" s="68">
        <f>SUMIF('C Report Grouper'!$B$58:$B$97,'WW Spending Actual'!$B94,'C Report Grouper'!AC$58:AC$97)</f>
        <v>0</v>
      </c>
      <c r="AC94" s="68">
        <f>SUMIF('C Report Grouper'!$B$58:$B$97,'WW Spending Actual'!$B94,'C Report Grouper'!AD$58:AD$97)</f>
        <v>0</v>
      </c>
      <c r="AD94" s="68">
        <f>SUMIF('C Report Grouper'!$B$58:$B$97,'WW Spending Actual'!$B94,'C Report Grouper'!AE$58:AE$97)</f>
        <v>0</v>
      </c>
      <c r="AE94" s="68">
        <f>SUMIF('C Report Grouper'!$B$58:$B$97,'WW Spending Actual'!$B94,'C Report Grouper'!AF$58:AF$97)</f>
        <v>0</v>
      </c>
      <c r="AF94" s="68">
        <f>SUMIF('C Report Grouper'!$B$58:$B$97,'WW Spending Actual'!$B94,'C Report Grouper'!AG$58:AG$97)</f>
        <v>0</v>
      </c>
      <c r="AG94" s="69">
        <f>SUMIF('C Report Grouper'!$B$58:$B$97,'WW Spending Actual'!$B94,'C Report Grouper'!AH$58:AH$97)</f>
        <v>0</v>
      </c>
    </row>
    <row r="95" spans="2:33" hidden="1" x14ac:dyDescent="0.2">
      <c r="B95" s="21" t="str">
        <f>IFERROR(VLOOKUP(C95,'MEG Def'!$A$60:$B$63,2),"")</f>
        <v/>
      </c>
      <c r="C95" s="50"/>
      <c r="D95" s="67">
        <f>SUMIF('C Report Grouper'!$B$58:$B$97,'WW Spending Actual'!$B95,'C Report Grouper'!E$58:E$97)</f>
        <v>0</v>
      </c>
      <c r="E95" s="462">
        <f>SUMIF('C Report Grouper'!$B$58:$B$97,'WW Spending Actual'!$B95,'C Report Grouper'!F$58:F$97)</f>
        <v>0</v>
      </c>
      <c r="F95" s="462">
        <f>SUMIF('C Report Grouper'!$B$58:$B$97,'WW Spending Actual'!$B95,'C Report Grouper'!G$58:G$97)</f>
        <v>0</v>
      </c>
      <c r="G95" s="462">
        <f>SUMIF('C Report Grouper'!$B$58:$B$97,'WW Spending Actual'!$B95,'C Report Grouper'!H$58:H$97)</f>
        <v>0</v>
      </c>
      <c r="H95" s="462">
        <f>SUMIF('C Report Grouper'!$B$58:$B$97,'WW Spending Actual'!$B95,'C Report Grouper'!I$58:I$97)</f>
        <v>0</v>
      </c>
      <c r="I95" s="462">
        <f>SUMIF('C Report Grouper'!$B$58:$B$97,'WW Spending Actual'!$B95,'C Report Grouper'!J$58:J$97)</f>
        <v>0</v>
      </c>
      <c r="J95" s="462">
        <f>SUMIF('C Report Grouper'!$B$58:$B$97,'WW Spending Actual'!$B95,'C Report Grouper'!K$58:K$97)</f>
        <v>0</v>
      </c>
      <c r="K95" s="462">
        <f>SUMIF('C Report Grouper'!$B$58:$B$97,'WW Spending Actual'!$B95,'C Report Grouper'!L$58:L$97)</f>
        <v>0</v>
      </c>
      <c r="L95" s="462">
        <f>SUMIF('C Report Grouper'!$B$58:$B$97,'WW Spending Actual'!$B95,'C Report Grouper'!M$58:M$97)</f>
        <v>0</v>
      </c>
      <c r="M95" s="462">
        <f>SUMIF('C Report Grouper'!$B$58:$B$97,'WW Spending Actual'!$B95,'C Report Grouper'!N$58:N$97)</f>
        <v>0</v>
      </c>
      <c r="N95" s="462">
        <f>SUMIF('C Report Grouper'!$B$58:$B$97,'WW Spending Actual'!$B95,'C Report Grouper'!O$58:O$97)</f>
        <v>0</v>
      </c>
      <c r="O95" s="462">
        <f>SUMIF('C Report Grouper'!$B$58:$B$97,'WW Spending Actual'!$B95,'C Report Grouper'!P$58:P$97)</f>
        <v>0</v>
      </c>
      <c r="P95" s="462">
        <f>SUMIF('C Report Grouper'!$B$58:$B$97,'WW Spending Actual'!$B95,'C Report Grouper'!Q$58:Q$97)</f>
        <v>0</v>
      </c>
      <c r="Q95" s="462">
        <f>SUMIF('C Report Grouper'!$B$58:$B$97,'WW Spending Actual'!$B95,'C Report Grouper'!R$58:R$97)</f>
        <v>0</v>
      </c>
      <c r="R95" s="462">
        <f>SUMIF('C Report Grouper'!$B$58:$B$97,'WW Spending Actual'!$B95,'C Report Grouper'!S$58:S$97)</f>
        <v>0</v>
      </c>
      <c r="S95" s="462">
        <f>SUMIF('C Report Grouper'!$B$58:$B$97,'WW Spending Actual'!$B95,'C Report Grouper'!T$58:T$97)</f>
        <v>0</v>
      </c>
      <c r="T95" s="462">
        <f>SUMIF('C Report Grouper'!$B$58:$B$97,'WW Spending Actual'!$B95,'C Report Grouper'!U$58:U$97)</f>
        <v>0</v>
      </c>
      <c r="U95" s="462">
        <f>SUMIF('C Report Grouper'!$B$58:$B$97,'WW Spending Actual'!$B95,'C Report Grouper'!V$58:V$97)</f>
        <v>0</v>
      </c>
      <c r="V95" s="462">
        <f>SUMIF('C Report Grouper'!$B$58:$B$97,'WW Spending Actual'!$B95,'C Report Grouper'!W$58:W$97)</f>
        <v>0</v>
      </c>
      <c r="W95" s="69">
        <f>SUMIF('C Report Grouper'!$B$58:$B$97,'WW Spending Actual'!$B95,'C Report Grouper'!X$58:X$97)</f>
        <v>0</v>
      </c>
      <c r="X95" s="68">
        <f>SUMIF('C Report Grouper'!$B$58:$B$97,'WW Spending Actual'!$B95,'C Report Grouper'!Y$58:Y$97)</f>
        <v>0</v>
      </c>
      <c r="Y95" s="68">
        <f>SUMIF('C Report Grouper'!$B$58:$B$97,'WW Spending Actual'!$B95,'C Report Grouper'!Z$58:Z$97)</f>
        <v>0</v>
      </c>
      <c r="Z95" s="68">
        <f>SUMIF('C Report Grouper'!$B$58:$B$97,'WW Spending Actual'!$B95,'C Report Grouper'!AA$58:AA$97)</f>
        <v>0</v>
      </c>
      <c r="AA95" s="68">
        <f>SUMIF('C Report Grouper'!$B$58:$B$97,'WW Spending Actual'!$B95,'C Report Grouper'!AB$58:AB$97)</f>
        <v>0</v>
      </c>
      <c r="AB95" s="68">
        <f>SUMIF('C Report Grouper'!$B$58:$B$97,'WW Spending Actual'!$B95,'C Report Grouper'!AC$58:AC$97)</f>
        <v>0</v>
      </c>
      <c r="AC95" s="68">
        <f>SUMIF('C Report Grouper'!$B$58:$B$97,'WW Spending Actual'!$B95,'C Report Grouper'!AD$58:AD$97)</f>
        <v>0</v>
      </c>
      <c r="AD95" s="68">
        <f>SUMIF('C Report Grouper'!$B$58:$B$97,'WW Spending Actual'!$B95,'C Report Grouper'!AE$58:AE$97)</f>
        <v>0</v>
      </c>
      <c r="AE95" s="68">
        <f>SUMIF('C Report Grouper'!$B$58:$B$97,'WW Spending Actual'!$B95,'C Report Grouper'!AF$58:AF$97)</f>
        <v>0</v>
      </c>
      <c r="AF95" s="68">
        <f>SUMIF('C Report Grouper'!$B$58:$B$97,'WW Spending Actual'!$B95,'C Report Grouper'!AG$58:AG$97)</f>
        <v>0</v>
      </c>
      <c r="AG95" s="69">
        <f>SUMIF('C Report Grouper'!$B$58:$B$97,'WW Spending Actual'!$B95,'C Report Grouper'!AH$58:AH$97)</f>
        <v>0</v>
      </c>
    </row>
    <row r="96" spans="2:33" hidden="1" x14ac:dyDescent="0.2">
      <c r="B96" s="21" t="str">
        <f>IFERROR(VLOOKUP(C96,'MEG Def'!$A$60:$B$63,2),"")</f>
        <v/>
      </c>
      <c r="C96" s="50"/>
      <c r="D96" s="67">
        <f>SUMIF('C Report Grouper'!$B$58:$B$97,'WW Spending Actual'!$B96,'C Report Grouper'!E$58:E$97)</f>
        <v>0</v>
      </c>
      <c r="E96" s="462">
        <f>SUMIF('C Report Grouper'!$B$58:$B$97,'WW Spending Actual'!$B96,'C Report Grouper'!F$58:F$97)</f>
        <v>0</v>
      </c>
      <c r="F96" s="462">
        <f>SUMIF('C Report Grouper'!$B$58:$B$97,'WW Spending Actual'!$B96,'C Report Grouper'!G$58:G$97)</f>
        <v>0</v>
      </c>
      <c r="G96" s="462">
        <f>SUMIF('C Report Grouper'!$B$58:$B$97,'WW Spending Actual'!$B96,'C Report Grouper'!H$58:H$97)</f>
        <v>0</v>
      </c>
      <c r="H96" s="462">
        <f>SUMIF('C Report Grouper'!$B$58:$B$97,'WW Spending Actual'!$B96,'C Report Grouper'!I$58:I$97)</f>
        <v>0</v>
      </c>
      <c r="I96" s="462">
        <f>SUMIF('C Report Grouper'!$B$58:$B$97,'WW Spending Actual'!$B96,'C Report Grouper'!J$58:J$97)</f>
        <v>0</v>
      </c>
      <c r="J96" s="462">
        <f>SUMIF('C Report Grouper'!$B$58:$B$97,'WW Spending Actual'!$B96,'C Report Grouper'!K$58:K$97)</f>
        <v>0</v>
      </c>
      <c r="K96" s="462">
        <f>SUMIF('C Report Grouper'!$B$58:$B$97,'WW Spending Actual'!$B96,'C Report Grouper'!L$58:L$97)</f>
        <v>0</v>
      </c>
      <c r="L96" s="462">
        <f>SUMIF('C Report Grouper'!$B$58:$B$97,'WW Spending Actual'!$B96,'C Report Grouper'!M$58:M$97)</f>
        <v>0</v>
      </c>
      <c r="M96" s="462">
        <f>SUMIF('C Report Grouper'!$B$58:$B$97,'WW Spending Actual'!$B96,'C Report Grouper'!N$58:N$97)</f>
        <v>0</v>
      </c>
      <c r="N96" s="462">
        <f>SUMIF('C Report Grouper'!$B$58:$B$97,'WW Spending Actual'!$B96,'C Report Grouper'!O$58:O$97)</f>
        <v>0</v>
      </c>
      <c r="O96" s="462">
        <f>SUMIF('C Report Grouper'!$B$58:$B$97,'WW Spending Actual'!$B96,'C Report Grouper'!P$58:P$97)</f>
        <v>0</v>
      </c>
      <c r="P96" s="462">
        <f>SUMIF('C Report Grouper'!$B$58:$B$97,'WW Spending Actual'!$B96,'C Report Grouper'!Q$58:Q$97)</f>
        <v>0</v>
      </c>
      <c r="Q96" s="462">
        <f>SUMIF('C Report Grouper'!$B$58:$B$97,'WW Spending Actual'!$B96,'C Report Grouper'!R$58:R$97)</f>
        <v>0</v>
      </c>
      <c r="R96" s="462">
        <f>SUMIF('C Report Grouper'!$B$58:$B$97,'WW Spending Actual'!$B96,'C Report Grouper'!S$58:S$97)</f>
        <v>0</v>
      </c>
      <c r="S96" s="462">
        <f>SUMIF('C Report Grouper'!$B$58:$B$97,'WW Spending Actual'!$B96,'C Report Grouper'!T$58:T$97)</f>
        <v>0</v>
      </c>
      <c r="T96" s="462">
        <f>SUMIF('C Report Grouper'!$B$58:$B$97,'WW Spending Actual'!$B96,'C Report Grouper'!U$58:U$97)</f>
        <v>0</v>
      </c>
      <c r="U96" s="462">
        <f>SUMIF('C Report Grouper'!$B$58:$B$97,'WW Spending Actual'!$B96,'C Report Grouper'!V$58:V$97)</f>
        <v>0</v>
      </c>
      <c r="V96" s="462">
        <f>SUMIF('C Report Grouper'!$B$58:$B$97,'WW Spending Actual'!$B96,'C Report Grouper'!W$58:W$97)</f>
        <v>0</v>
      </c>
      <c r="W96" s="69">
        <f>SUMIF('C Report Grouper'!$B$58:$B$97,'WW Spending Actual'!$B96,'C Report Grouper'!X$58:X$97)</f>
        <v>0</v>
      </c>
      <c r="X96" s="68">
        <f>SUMIF('C Report Grouper'!$B$58:$B$97,'WW Spending Actual'!$B96,'C Report Grouper'!Y$58:Y$97)</f>
        <v>0</v>
      </c>
      <c r="Y96" s="68">
        <f>SUMIF('C Report Grouper'!$B$58:$B$97,'WW Spending Actual'!$B96,'C Report Grouper'!Z$58:Z$97)</f>
        <v>0</v>
      </c>
      <c r="Z96" s="68">
        <f>SUMIF('C Report Grouper'!$B$58:$B$97,'WW Spending Actual'!$B96,'C Report Grouper'!AA$58:AA$97)</f>
        <v>0</v>
      </c>
      <c r="AA96" s="68">
        <f>SUMIF('C Report Grouper'!$B$58:$B$97,'WW Spending Actual'!$B96,'C Report Grouper'!AB$58:AB$97)</f>
        <v>0</v>
      </c>
      <c r="AB96" s="68">
        <f>SUMIF('C Report Grouper'!$B$58:$B$97,'WW Spending Actual'!$B96,'C Report Grouper'!AC$58:AC$97)</f>
        <v>0</v>
      </c>
      <c r="AC96" s="68">
        <f>SUMIF('C Report Grouper'!$B$58:$B$97,'WW Spending Actual'!$B96,'C Report Grouper'!AD$58:AD$97)</f>
        <v>0</v>
      </c>
      <c r="AD96" s="68">
        <f>SUMIF('C Report Grouper'!$B$58:$B$97,'WW Spending Actual'!$B96,'C Report Grouper'!AE$58:AE$97)</f>
        <v>0</v>
      </c>
      <c r="AE96" s="68">
        <f>SUMIF('C Report Grouper'!$B$58:$B$97,'WW Spending Actual'!$B96,'C Report Grouper'!AF$58:AF$97)</f>
        <v>0</v>
      </c>
      <c r="AF96" s="68">
        <f>SUMIF('C Report Grouper'!$B$58:$B$97,'WW Spending Actual'!$B96,'C Report Grouper'!AG$58:AG$97)</f>
        <v>0</v>
      </c>
      <c r="AG96" s="69">
        <f>SUMIF('C Report Grouper'!$B$58:$B$97,'WW Spending Actual'!$B96,'C Report Grouper'!AH$58:AH$97)</f>
        <v>0</v>
      </c>
    </row>
    <row r="97" spans="2:33" ht="13.5" hidden="1" thickBot="1" x14ac:dyDescent="0.25">
      <c r="B97" s="25"/>
      <c r="C97" s="52"/>
      <c r="D97" s="67">
        <f>SUMIF('C Report Grouper'!$B$58:$B$97,'WW Spending Actual'!$B97,'C Report Grouper'!E$58:E$97)</f>
        <v>0</v>
      </c>
      <c r="E97" s="462">
        <f>SUMIF('C Report Grouper'!$B$58:$B$97,'WW Spending Actual'!$B97,'C Report Grouper'!F$58:F$97)</f>
        <v>0</v>
      </c>
      <c r="F97" s="462">
        <f>SUMIF('C Report Grouper'!$B$58:$B$97,'WW Spending Actual'!$B97,'C Report Grouper'!G$58:G$97)</f>
        <v>0</v>
      </c>
      <c r="G97" s="462">
        <f>SUMIF('C Report Grouper'!$B$58:$B$97,'WW Spending Actual'!$B97,'C Report Grouper'!H$58:H$97)</f>
        <v>0</v>
      </c>
      <c r="H97" s="462">
        <f>SUMIF('C Report Grouper'!$B$58:$B$97,'WW Spending Actual'!$B97,'C Report Grouper'!I$58:I$97)</f>
        <v>0</v>
      </c>
      <c r="I97" s="462">
        <f>SUMIF('C Report Grouper'!$B$58:$B$97,'WW Spending Actual'!$B97,'C Report Grouper'!J$58:J$97)</f>
        <v>0</v>
      </c>
      <c r="J97" s="462">
        <f>SUMIF('C Report Grouper'!$B$58:$B$97,'WW Spending Actual'!$B97,'C Report Grouper'!K$58:K$97)</f>
        <v>0</v>
      </c>
      <c r="K97" s="462">
        <f>SUMIF('C Report Grouper'!$B$58:$B$97,'WW Spending Actual'!$B97,'C Report Grouper'!L$58:L$97)</f>
        <v>0</v>
      </c>
      <c r="L97" s="462">
        <f>SUMIF('C Report Grouper'!$B$58:$B$97,'WW Spending Actual'!$B97,'C Report Grouper'!M$58:M$97)</f>
        <v>0</v>
      </c>
      <c r="M97" s="462">
        <f>SUMIF('C Report Grouper'!$B$58:$B$97,'WW Spending Actual'!$B97,'C Report Grouper'!N$58:N$97)</f>
        <v>0</v>
      </c>
      <c r="N97" s="462">
        <f>SUMIF('C Report Grouper'!$B$58:$B$97,'WW Spending Actual'!$B97,'C Report Grouper'!O$58:O$97)</f>
        <v>0</v>
      </c>
      <c r="O97" s="462">
        <f>SUMIF('C Report Grouper'!$B$58:$B$97,'WW Spending Actual'!$B97,'C Report Grouper'!P$58:P$97)</f>
        <v>0</v>
      </c>
      <c r="P97" s="462">
        <f>SUMIF('C Report Grouper'!$B$58:$B$97,'WW Spending Actual'!$B97,'C Report Grouper'!Q$58:Q$97)</f>
        <v>0</v>
      </c>
      <c r="Q97" s="462">
        <f>SUMIF('C Report Grouper'!$B$58:$B$97,'WW Spending Actual'!$B97,'C Report Grouper'!R$58:R$97)</f>
        <v>0</v>
      </c>
      <c r="R97" s="462">
        <f>SUMIF('C Report Grouper'!$B$58:$B$97,'WW Spending Actual'!$B97,'C Report Grouper'!S$58:S$97)</f>
        <v>0</v>
      </c>
      <c r="S97" s="462">
        <f>SUMIF('C Report Grouper'!$B$58:$B$97,'WW Spending Actual'!$B97,'C Report Grouper'!T$58:T$97)</f>
        <v>0</v>
      </c>
      <c r="T97" s="462">
        <f>SUMIF('C Report Grouper'!$B$58:$B$97,'WW Spending Actual'!$B97,'C Report Grouper'!U$58:U$97)</f>
        <v>0</v>
      </c>
      <c r="U97" s="462">
        <f>SUMIF('C Report Grouper'!$B$58:$B$97,'WW Spending Actual'!$B97,'C Report Grouper'!V$58:V$97)</f>
        <v>0</v>
      </c>
      <c r="V97" s="462">
        <f>SUMIF('C Report Grouper'!$B$58:$B$97,'WW Spending Actual'!$B97,'C Report Grouper'!W$58:W$97)</f>
        <v>0</v>
      </c>
      <c r="W97" s="69">
        <f>SUMIF('C Report Grouper'!$B$58:$B$97,'WW Spending Actual'!$B97,'C Report Grouper'!X$58:X$97)</f>
        <v>0</v>
      </c>
      <c r="X97" s="68">
        <f>SUMIF('C Report Grouper'!$B$58:$B$97,'WW Spending Actual'!$B97,'C Report Grouper'!Y$58:Y$97)</f>
        <v>0</v>
      </c>
      <c r="Y97" s="68">
        <f>SUMIF('C Report Grouper'!$B$58:$B$97,'WW Spending Actual'!$B97,'C Report Grouper'!Z$58:Z$97)</f>
        <v>0</v>
      </c>
      <c r="Z97" s="68">
        <f>SUMIF('C Report Grouper'!$B$58:$B$97,'WW Spending Actual'!$B97,'C Report Grouper'!AA$58:AA$97)</f>
        <v>0</v>
      </c>
      <c r="AA97" s="68">
        <f>SUMIF('C Report Grouper'!$B$58:$B$97,'WW Spending Actual'!$B97,'C Report Grouper'!AB$58:AB$97)</f>
        <v>0</v>
      </c>
      <c r="AB97" s="68">
        <f>SUMIF('C Report Grouper'!$B$58:$B$97,'WW Spending Actual'!$B97,'C Report Grouper'!AC$58:AC$97)</f>
        <v>0</v>
      </c>
      <c r="AC97" s="68">
        <f>SUMIF('C Report Grouper'!$B$58:$B$97,'WW Spending Actual'!$B97,'C Report Grouper'!AD$58:AD$97)</f>
        <v>0</v>
      </c>
      <c r="AD97" s="68">
        <f>SUMIF('C Report Grouper'!$B$58:$B$97,'WW Spending Actual'!$B97,'C Report Grouper'!AE$58:AE$97)</f>
        <v>0</v>
      </c>
      <c r="AE97" s="68">
        <f>SUMIF('C Report Grouper'!$B$58:$B$97,'WW Spending Actual'!$B97,'C Report Grouper'!AF$58:AF$97)</f>
        <v>0</v>
      </c>
      <c r="AF97" s="68">
        <f>SUMIF('C Report Grouper'!$B$58:$B$97,'WW Spending Actual'!$B97,'C Report Grouper'!AG$58:AG$97)</f>
        <v>0</v>
      </c>
      <c r="AG97" s="69">
        <f>SUMIF('C Report Grouper'!$B$58:$B$97,'WW Spending Actual'!$B97,'C Report Grouper'!AH$58:AH$97)</f>
        <v>0</v>
      </c>
    </row>
    <row r="98" spans="2:33" ht="13.5" hidden="1" thickBot="1" x14ac:dyDescent="0.25">
      <c r="B98" s="37" t="s">
        <v>4</v>
      </c>
      <c r="C98" s="267"/>
      <c r="D98" s="297">
        <f t="shared" ref="D98:AA98" si="1">SUM(D57:D97)</f>
        <v>-3026</v>
      </c>
      <c r="E98" s="298">
        <f t="shared" si="1"/>
        <v>-13565</v>
      </c>
      <c r="F98" s="298">
        <f t="shared" si="1"/>
        <v>-65589</v>
      </c>
      <c r="G98" s="298">
        <f t="shared" si="1"/>
        <v>-15165</v>
      </c>
      <c r="H98" s="298">
        <f t="shared" si="1"/>
        <v>3650</v>
      </c>
      <c r="I98" s="298">
        <f t="shared" si="1"/>
        <v>384</v>
      </c>
      <c r="J98" s="298">
        <f t="shared" si="1"/>
        <v>-138818</v>
      </c>
      <c r="K98" s="298">
        <f t="shared" si="1"/>
        <v>460755</v>
      </c>
      <c r="L98" s="298">
        <f t="shared" si="1"/>
        <v>4902302</v>
      </c>
      <c r="M98" s="298">
        <f t="shared" si="1"/>
        <v>135255023</v>
      </c>
      <c r="N98" s="298">
        <f t="shared" si="1"/>
        <v>1117830071</v>
      </c>
      <c r="O98" s="298">
        <f t="shared" si="1"/>
        <v>2220688400</v>
      </c>
      <c r="P98" s="298">
        <f t="shared" si="1"/>
        <v>3390673205</v>
      </c>
      <c r="Q98" s="298">
        <f t="shared" si="1"/>
        <v>4938217039</v>
      </c>
      <c r="R98" s="298">
        <f t="shared" si="1"/>
        <v>4600220310</v>
      </c>
      <c r="S98" s="298">
        <f t="shared" si="1"/>
        <v>3821082080</v>
      </c>
      <c r="T98" s="298">
        <f t="shared" si="1"/>
        <v>4255851140</v>
      </c>
      <c r="U98" s="298">
        <f t="shared" si="1"/>
        <v>5066970018</v>
      </c>
      <c r="V98" s="298">
        <f t="shared" si="1"/>
        <v>2828719685</v>
      </c>
      <c r="W98" s="299">
        <f t="shared" si="1"/>
        <v>0</v>
      </c>
      <c r="X98" s="298">
        <f t="shared" si="1"/>
        <v>0</v>
      </c>
      <c r="Y98" s="298">
        <f t="shared" si="1"/>
        <v>0</v>
      </c>
      <c r="Z98" s="298">
        <f t="shared" si="1"/>
        <v>0</v>
      </c>
      <c r="AA98" s="298">
        <f t="shared" si="1"/>
        <v>0</v>
      </c>
      <c r="AB98" s="298">
        <f t="shared" ref="AB98:AG98" si="2">SUM(AB57:AB97)</f>
        <v>0</v>
      </c>
      <c r="AC98" s="298">
        <f t="shared" si="2"/>
        <v>0</v>
      </c>
      <c r="AD98" s="298">
        <f t="shared" si="2"/>
        <v>0</v>
      </c>
      <c r="AE98" s="298">
        <f t="shared" si="2"/>
        <v>0</v>
      </c>
      <c r="AF98" s="298">
        <f t="shared" si="2"/>
        <v>0</v>
      </c>
      <c r="AG98" s="299">
        <f t="shared" si="2"/>
        <v>0</v>
      </c>
    </row>
    <row r="99" spans="2:33" hidden="1" x14ac:dyDescent="0.2"/>
    <row r="111" spans="2:33" x14ac:dyDescent="0.2">
      <c r="T111" s="18"/>
    </row>
    <row r="112" spans="2:33" x14ac:dyDescent="0.2">
      <c r="T112" s="18"/>
    </row>
  </sheetData>
  <sheetProtection algorithmName="SHA-512" hashValue="lQ3PzKp9qeaJeESr8JEKZ6L7pCj0qymKli/o20LhWZ7fXgI/OAzYv7YWnchJK9ycP+tvwDMeNiQ27yf3gYfimg==" saltValue="LGcToAKQG538AODS68oZaA==" spinCount="100000" sheet="1" objects="1" scenarios="1"/>
  <pageMargins left="0.75" right="0.75" top="1" bottom="1" header="0.5" footer="0.5"/>
  <pageSetup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9F5C9565E8F7479F2243A420919071" ma:contentTypeVersion="21" ma:contentTypeDescription="Create a new document." ma:contentTypeScope="" ma:versionID="deb3db395a50fc6f526cf6e58b69ec3c">
  <xsd:schema xmlns:xsd="http://www.w3.org/2001/XMLSchema" xmlns:xs="http://www.w3.org/2001/XMLSchema" xmlns:p="http://schemas.microsoft.com/office/2006/metadata/properties" xmlns:ns1="http://schemas.microsoft.com/sharepoint/v3" xmlns:ns2="59da1016-2a1b-4f8a-9768-d7a4932f6f16" xmlns:ns3="28f6d726-be8b-47a6-890d-ee027da91567" targetNamespace="http://schemas.microsoft.com/office/2006/metadata/properties" ma:root="true" ma:fieldsID="9b1cff46b20734887e17dbcc0b98f064" ns1:_="" ns2:_="" ns3:_="">
    <xsd:import namespace="http://schemas.microsoft.com/sharepoint/v3"/>
    <xsd:import namespace="59da1016-2a1b-4f8a-9768-d7a4932f6f16"/>
    <xsd:import namespace="28f6d726-be8b-47a6-890d-ee027da91567"/>
    <xsd:element name="properties">
      <xsd:complexType>
        <xsd:sequence>
          <xsd:element name="documentManagement">
            <xsd:complexType>
              <xsd:all>
                <xsd:element ref="ns1:URL" minOccurs="0"/>
                <xsd:element ref="ns2:DocumentExpirationDate" minOccurs="0"/>
                <xsd:element ref="ns3:Meta_x0020_Description" minOccurs="0"/>
                <xsd:element ref="ns3:Meta_x0020_Keywords" minOccurs="0"/>
                <xsd:element ref="ns2:IASubtopic" minOccurs="0"/>
                <xsd:element ref="ns2:IATopic" minOccurs="0"/>
                <xsd:element ref="ns2:IA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3" nillable="true" ma:displayName="Document Expiration Date" ma:format="DateOnly" ma:internalName="DocumentExpirationDate" ma:readOnly="false">
      <xsd:simpleType>
        <xsd:restriction base="dms:DateTime"/>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IATopic" ma:index="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Category" ma:index="8"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f6d726-be8b-47a6-890d-ee027da91567" elementFormDefault="qualified">
    <xsd:import namespace="http://schemas.microsoft.com/office/2006/documentManagement/types"/>
    <xsd:import namespace="http://schemas.microsoft.com/office/infopath/2007/PartnerControls"/>
    <xsd:element name="Meta_x0020_Description" ma:index="4" nillable="true" ma:displayName="Meta Description" ma:internalName="Meta_x0020_Description" ma:readOnly="false">
      <xsd:simpleType>
        <xsd:restriction base="dms:Text"/>
      </xsd:simpleType>
    </xsd:element>
    <xsd:element name="Meta_x0020_Keywords" ma:index="5"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28f6d726-be8b-47a6-890d-ee027da91567" xsi:nil="true"/>
    <URL xmlns="http://schemas.microsoft.com/sharepoint/v3">
      <Url>https://www.oregon.gov/oha/HSD/Medicaid-Policy/QuarterlyAnnualReports/Appendix-E-DY19Q2.xlsm</Url>
      <Description>Appendix E - Neutrality Reports</Description>
    </URL>
    <IASubtopic xmlns="59da1016-2a1b-4f8a-9768-d7a4932f6f16" xsi:nil="true"/>
    <Meta_x0020_Keywords xmlns="28f6d726-be8b-47a6-890d-ee027da91567" xsi:nil="true"/>
  </documentManagement>
</p:properties>
</file>

<file path=customXml/itemProps1.xml><?xml version="1.0" encoding="utf-8"?>
<ds:datastoreItem xmlns:ds="http://schemas.openxmlformats.org/officeDocument/2006/customXml" ds:itemID="{AB13AAED-817E-473C-A65A-78CFDC9E164C}"/>
</file>

<file path=customXml/itemProps2.xml><?xml version="1.0" encoding="utf-8"?>
<ds:datastoreItem xmlns:ds="http://schemas.openxmlformats.org/officeDocument/2006/customXml" ds:itemID="{8D77B3FC-5FBE-4C6F-9BEB-01963EA25A94}"/>
</file>

<file path=customXml/itemProps3.xml><?xml version="1.0" encoding="utf-8"?>
<ds:datastoreItem xmlns:ds="http://schemas.openxmlformats.org/officeDocument/2006/customXml" ds:itemID="{F11073B8-BC74-44D3-9B60-7679D3C227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Neutrality Reports</dc:title>
  <dc:creator>CVP</dc:creator>
  <cp:lastModifiedBy>Atalig Annabelle M</cp:lastModifiedBy>
  <cp:lastPrinted>2012-05-02T14:07:55Z</cp:lastPrinted>
  <dcterms:created xsi:type="dcterms:W3CDTF">2001-05-11T00:21:34Z</dcterms:created>
  <dcterms:modified xsi:type="dcterms:W3CDTF">2021-02-19T16:02:48Z</dcterms:modified>
  <cp:category>DOCID.117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0x0101000F9F5C9565E8F7479F2243A420919071</vt:lpwstr>
  </property>
  <property fmtid="{D5CDD505-2E9C-101B-9397-08002B2CF9AE}" pid="4" name="WorkflowChangePath">
    <vt:lpwstr>ae1f72d3-5367-4409-98bd-27ca16e357b6,3;</vt:lpwstr>
  </property>
</Properties>
</file>