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CTUARIAL SERVICES UNIT\Financial Reports\CCO Financial Analyst (Gaby) Files\CCO\CCO 2.0 (RFA 2020 Contract)\4 Deliverables FINAL\"/>
    </mc:Choice>
  </mc:AlternateContent>
  <xr:revisionPtr revIDLastSave="0" documentId="10_ncr:100000_{C0B9B295-AB34-4C1A-85CA-71B230DE9989}" xr6:coauthVersionLast="31" xr6:coauthVersionMax="31" xr10:uidLastSave="{00000000-0000-0000-0000-000000000000}"/>
  <workbookProtection workbookAlgorithmName="SHA-512" workbookHashValue="eP3a409btereckeEDxMLWAGaaymTKQ8NXhI7lRIZaePqUL/8Jm61DzyzbRfgw0sG8LDlkLjqERd3bYTE7L51lQ==" workbookSaltValue="WDbusUSCSpgF9lCNcdoTXg==" workbookSpinCount="100000" lockStructure="1"/>
  <bookViews>
    <workbookView xWindow="0" yWindow="0" windowWidth="17970" windowHeight="5430" tabRatio="715" xr2:uid="{00000000-000D-0000-FFFF-FFFF00000000}"/>
  </bookViews>
  <sheets>
    <sheet name="Instructions" sheetId="9" r:id="rId1"/>
    <sheet name="Company Assumptions" sheetId="5" r:id="rId2"/>
    <sheet name="CCO Scenario Summary" sheetId="6" r:id="rId3"/>
    <sheet name="CCO Administrative Costs" sheetId="20" r:id="rId4"/>
    <sheet name="UCAA Balance Sheet (BE MM)" sheetId="7" r:id="rId5"/>
    <sheet name="UCAA P and L (BE MM)" sheetId="8" r:id="rId6"/>
    <sheet name="CCO Pro Forma Analysis (BE MM)" sheetId="1" r:id="rId7"/>
    <sheet name="UCAA Balance Sheet (MIN MM)" sheetId="14" r:id="rId8"/>
    <sheet name="UCAA P and L (MIN MM)" sheetId="15" r:id="rId9"/>
    <sheet name="CCO Pro Forma Analysis (MIN MM)" sheetId="16" r:id="rId10"/>
    <sheet name="UCAA Balance Sheet (MAX MM )" sheetId="17" r:id="rId11"/>
    <sheet name="UCAA P and L (MAX MM)" sheetId="18" r:id="rId12"/>
    <sheet name="CCO Pro Forma Analysis (MAX MM)" sheetId="19" r:id="rId13"/>
    <sheet name="Scratch Sheet" sheetId="13" r:id="rId14"/>
    <sheet name="Pro Forma RevExp" sheetId="4" state="hidden" r:id="rId15"/>
  </sheets>
  <definedNames>
    <definedName name="_xlnm.Print_Area" localSheetId="14">'Pro Forma RevExp'!$A$1:$G$110</definedName>
  </definedNames>
  <calcPr calcId="179017"/>
</workbook>
</file>

<file path=xl/calcChain.xml><?xml version="1.0" encoding="utf-8"?>
<calcChain xmlns="http://schemas.openxmlformats.org/spreadsheetml/2006/main">
  <c r="G27" i="20" l="1"/>
  <c r="E27" i="20"/>
  <c r="G19" i="20"/>
  <c r="E19" i="20"/>
  <c r="C27" i="20"/>
  <c r="C19" i="20"/>
  <c r="G11" i="20"/>
  <c r="E11" i="20"/>
  <c r="C11" i="20"/>
  <c r="F29" i="15"/>
  <c r="G24" i="20"/>
  <c r="E24" i="20"/>
  <c r="C24" i="20"/>
  <c r="G16" i="20"/>
  <c r="E16" i="20"/>
  <c r="C16" i="20"/>
  <c r="G8" i="20"/>
  <c r="E8" i="20"/>
  <c r="C8" i="20"/>
  <c r="C5" i="20"/>
  <c r="E5" i="20" s="1"/>
  <c r="G5" i="20" s="1"/>
  <c r="A1" i="20"/>
  <c r="G26" i="20" l="1"/>
  <c r="G28" i="20"/>
  <c r="D18" i="5"/>
  <c r="F6" i="8" s="1"/>
  <c r="C7" i="20" s="1"/>
  <c r="C9" i="20" s="1"/>
  <c r="C10" i="20" s="1"/>
  <c r="C12" i="20" s="1"/>
  <c r="H24" i="5"/>
  <c r="J6" i="18" s="1"/>
  <c r="G23" i="20" s="1"/>
  <c r="G25" i="20" s="1"/>
  <c r="F24" i="5"/>
  <c r="H6" i="18" s="1"/>
  <c r="E23" i="20" s="1"/>
  <c r="E25" i="20" s="1"/>
  <c r="E26" i="20" s="1"/>
  <c r="E28" i="20" s="1"/>
  <c r="D24" i="5"/>
  <c r="F6" i="18" s="1"/>
  <c r="C23" i="20" s="1"/>
  <c r="C25" i="20" s="1"/>
  <c r="C26" i="20" s="1"/>
  <c r="C28" i="20" s="1"/>
  <c r="H21" i="5"/>
  <c r="J6" i="15" s="1"/>
  <c r="G15" i="20" s="1"/>
  <c r="G17" i="20" s="1"/>
  <c r="G18" i="20" s="1"/>
  <c r="G20" i="20" s="1"/>
  <c r="F21" i="5"/>
  <c r="H6" i="15" s="1"/>
  <c r="E15" i="20" s="1"/>
  <c r="E17" i="20" s="1"/>
  <c r="E18" i="20" s="1"/>
  <c r="E20" i="20" s="1"/>
  <c r="D21" i="5"/>
  <c r="F6" i="15" s="1"/>
  <c r="C15" i="20" s="1"/>
  <c r="C17" i="20" s="1"/>
  <c r="C18" i="20" s="1"/>
  <c r="C20" i="20" s="1"/>
  <c r="H18" i="5"/>
  <c r="J6" i="8" s="1"/>
  <c r="G7" i="20" s="1"/>
  <c r="G9" i="20" s="1"/>
  <c r="G10" i="20" s="1"/>
  <c r="G12" i="20" s="1"/>
  <c r="F18" i="5"/>
  <c r="H6" i="8" s="1"/>
  <c r="E7" i="20" s="1"/>
  <c r="E9" i="20" s="1"/>
  <c r="E10" i="20" s="1"/>
  <c r="E12" i="20" s="1"/>
  <c r="C23" i="19" l="1"/>
  <c r="C25" i="19" l="1"/>
  <c r="G33" i="6" l="1"/>
  <c r="E33" i="6"/>
  <c r="G30" i="6"/>
  <c r="E30" i="6"/>
  <c r="G23" i="6"/>
  <c r="E23" i="6"/>
  <c r="G20" i="6"/>
  <c r="E20" i="6"/>
  <c r="C20" i="6"/>
  <c r="G22" i="19"/>
  <c r="G32" i="19" s="1"/>
  <c r="G34" i="19" s="1"/>
  <c r="E22" i="19"/>
  <c r="E46" i="19" s="1"/>
  <c r="C22" i="19"/>
  <c r="C48" i="19" s="1"/>
  <c r="G19" i="19"/>
  <c r="E19" i="19"/>
  <c r="C19" i="19"/>
  <c r="C18" i="19"/>
  <c r="G16" i="19"/>
  <c r="C16" i="19"/>
  <c r="G14" i="19"/>
  <c r="E14" i="19"/>
  <c r="C14" i="19"/>
  <c r="G13" i="19"/>
  <c r="E13" i="19"/>
  <c r="C13" i="19"/>
  <c r="G9" i="19"/>
  <c r="E9" i="19"/>
  <c r="C9" i="19"/>
  <c r="G8" i="19"/>
  <c r="E8" i="19"/>
  <c r="C8" i="19"/>
  <c r="G7" i="19"/>
  <c r="A1" i="19"/>
  <c r="J53" i="18"/>
  <c r="H53" i="18"/>
  <c r="F53" i="18"/>
  <c r="J50" i="18"/>
  <c r="H50" i="18"/>
  <c r="F50" i="18"/>
  <c r="J49" i="18"/>
  <c r="H49" i="18"/>
  <c r="F49" i="18"/>
  <c r="A48" i="18"/>
  <c r="A49" i="18" s="1"/>
  <c r="A50" i="18" s="1"/>
  <c r="A51" i="18" s="1"/>
  <c r="A52" i="18" s="1"/>
  <c r="J32" i="18"/>
  <c r="H32" i="18"/>
  <c r="F32" i="18"/>
  <c r="J29" i="18"/>
  <c r="J24" i="18"/>
  <c r="G23" i="19" s="1"/>
  <c r="G25" i="19" s="1"/>
  <c r="H24" i="18"/>
  <c r="E23" i="19" s="1"/>
  <c r="E25" i="19" s="1"/>
  <c r="J20" i="18"/>
  <c r="H20" i="18"/>
  <c r="F20" i="18"/>
  <c r="F24" i="18" s="1"/>
  <c r="J13" i="18"/>
  <c r="H13" i="18"/>
  <c r="F13" i="18"/>
  <c r="C30" i="6" s="1"/>
  <c r="A1" i="18"/>
  <c r="J39" i="17"/>
  <c r="G39" i="17"/>
  <c r="E39" i="17"/>
  <c r="J35" i="17"/>
  <c r="J34" i="17"/>
  <c r="G18" i="19" s="1"/>
  <c r="I34" i="17"/>
  <c r="G34" i="17"/>
  <c r="E18" i="19" s="1"/>
  <c r="E34" i="17"/>
  <c r="J25" i="17"/>
  <c r="I25" i="17"/>
  <c r="G25" i="17"/>
  <c r="G35" i="17" s="1"/>
  <c r="E25" i="17"/>
  <c r="E35" i="17" s="1"/>
  <c r="J14" i="17"/>
  <c r="I14" i="17"/>
  <c r="G14" i="17"/>
  <c r="E7" i="19" s="1"/>
  <c r="E14" i="17"/>
  <c r="C7" i="19" s="1"/>
  <c r="E5" i="17"/>
  <c r="G5" i="17" s="1"/>
  <c r="J5" i="17" s="1"/>
  <c r="A1" i="17"/>
  <c r="G22" i="16"/>
  <c r="G32" i="16" s="1"/>
  <c r="G34" i="16" s="1"/>
  <c r="E22" i="16"/>
  <c r="E46" i="16" s="1"/>
  <c r="C22" i="16"/>
  <c r="C50" i="16" s="1"/>
  <c r="G19" i="16"/>
  <c r="E19" i="16"/>
  <c r="C19" i="16"/>
  <c r="C18" i="16"/>
  <c r="G16" i="16"/>
  <c r="C16" i="16"/>
  <c r="G14" i="16"/>
  <c r="E14" i="16"/>
  <c r="C14" i="16"/>
  <c r="G13" i="16"/>
  <c r="E13" i="16"/>
  <c r="C13" i="16"/>
  <c r="G9" i="16"/>
  <c r="E9" i="16"/>
  <c r="C9" i="16"/>
  <c r="G8" i="16"/>
  <c r="E8" i="16"/>
  <c r="C8" i="16"/>
  <c r="G7" i="16"/>
  <c r="A1" i="16"/>
  <c r="J53" i="15"/>
  <c r="H53" i="15"/>
  <c r="F53" i="15"/>
  <c r="J50" i="15"/>
  <c r="H50" i="15"/>
  <c r="F50" i="15"/>
  <c r="J49" i="15"/>
  <c r="H49" i="15"/>
  <c r="F49" i="15"/>
  <c r="A48" i="15"/>
  <c r="A49" i="15" s="1"/>
  <c r="A50" i="15" s="1"/>
  <c r="A51" i="15" s="1"/>
  <c r="A52" i="15" s="1"/>
  <c r="J32" i="15"/>
  <c r="H32" i="15"/>
  <c r="F32" i="15"/>
  <c r="J29" i="15"/>
  <c r="J24" i="15"/>
  <c r="G23" i="16" s="1"/>
  <c r="G25" i="16" s="1"/>
  <c r="G29" i="16" s="1"/>
  <c r="H24" i="15"/>
  <c r="E23" i="16" s="1"/>
  <c r="E25" i="16" s="1"/>
  <c r="E29" i="16" s="1"/>
  <c r="J20" i="15"/>
  <c r="H20" i="15"/>
  <c r="F20" i="15"/>
  <c r="F24" i="15" s="1"/>
  <c r="J13" i="15"/>
  <c r="H13" i="15"/>
  <c r="F13" i="15"/>
  <c r="C23" i="6" s="1"/>
  <c r="A1" i="15"/>
  <c r="J39" i="14"/>
  <c r="G39" i="14"/>
  <c r="E39" i="14"/>
  <c r="J35" i="14"/>
  <c r="J34" i="14"/>
  <c r="G18" i="16" s="1"/>
  <c r="I34" i="14"/>
  <c r="G34" i="14"/>
  <c r="E18" i="16" s="1"/>
  <c r="E34" i="14"/>
  <c r="J25" i="14"/>
  <c r="I25" i="14"/>
  <c r="G25" i="14"/>
  <c r="G35" i="14" s="1"/>
  <c r="E25" i="14"/>
  <c r="E35" i="14" s="1"/>
  <c r="J14" i="14"/>
  <c r="I14" i="14"/>
  <c r="G14" i="14"/>
  <c r="E7" i="16" s="1"/>
  <c r="E11" i="16" s="1"/>
  <c r="E14" i="14"/>
  <c r="C7" i="16" s="1"/>
  <c r="E5" i="14"/>
  <c r="G5" i="14" s="1"/>
  <c r="J5" i="14" s="1"/>
  <c r="A1" i="14"/>
  <c r="C33" i="6" l="1"/>
  <c r="G15" i="19"/>
  <c r="G38" i="19" s="1"/>
  <c r="C11" i="19"/>
  <c r="C36" i="19" s="1"/>
  <c r="E15" i="19"/>
  <c r="C15" i="19"/>
  <c r="E48" i="19"/>
  <c r="E52" i="19" s="1"/>
  <c r="E11" i="19"/>
  <c r="G11" i="19"/>
  <c r="G36" i="19" s="1"/>
  <c r="E32" i="19"/>
  <c r="E34" i="19" s="1"/>
  <c r="E50" i="19"/>
  <c r="E53" i="19" s="1"/>
  <c r="C50" i="19"/>
  <c r="C53" i="19" s="1"/>
  <c r="C32" i="19"/>
  <c r="C34" i="19" s="1"/>
  <c r="E48" i="16"/>
  <c r="G15" i="16"/>
  <c r="G39" i="16" s="1"/>
  <c r="E32" i="16"/>
  <c r="E34" i="16" s="1"/>
  <c r="C32" i="16"/>
  <c r="C34" i="16" s="1"/>
  <c r="G11" i="16"/>
  <c r="G36" i="16" s="1"/>
  <c r="E15" i="16"/>
  <c r="E38" i="16" s="1"/>
  <c r="C48" i="16"/>
  <c r="E30" i="16"/>
  <c r="E31" i="16"/>
  <c r="E50" i="16"/>
  <c r="E53" i="16" s="1"/>
  <c r="G30" i="16"/>
  <c r="G31" i="16" s="1"/>
  <c r="G10" i="16" s="1"/>
  <c r="C11" i="16"/>
  <c r="C36" i="16" s="1"/>
  <c r="C15" i="16"/>
  <c r="G20" i="19"/>
  <c r="G37" i="19"/>
  <c r="E29" i="19"/>
  <c r="E20" i="19"/>
  <c r="E51" i="19"/>
  <c r="F48" i="18"/>
  <c r="F51" i="18" s="1"/>
  <c r="C43" i="19" s="1"/>
  <c r="F29" i="18"/>
  <c r="F30" i="18" s="1"/>
  <c r="G29" i="19"/>
  <c r="E38" i="19"/>
  <c r="H48" i="18"/>
  <c r="H51" i="18" s="1"/>
  <c r="E43" i="19" s="1"/>
  <c r="H29" i="18"/>
  <c r="H30" i="18" s="1"/>
  <c r="J30" i="18"/>
  <c r="J48" i="18"/>
  <c r="J51" i="18" s="1"/>
  <c r="G43" i="19" s="1"/>
  <c r="E16" i="19"/>
  <c r="C20" i="19"/>
  <c r="C46" i="19"/>
  <c r="C51" i="19" s="1"/>
  <c r="G48" i="19"/>
  <c r="G52" i="19" s="1"/>
  <c r="C37" i="19"/>
  <c r="G50" i="19"/>
  <c r="G53" i="19" s="1"/>
  <c r="G46" i="19"/>
  <c r="G51" i="19" s="1"/>
  <c r="C52" i="19"/>
  <c r="E52" i="16"/>
  <c r="E20" i="16"/>
  <c r="E51" i="16"/>
  <c r="C23" i="16"/>
  <c r="C25" i="16" s="1"/>
  <c r="C29" i="16" s="1"/>
  <c r="F30" i="15"/>
  <c r="F48" i="15"/>
  <c r="F51" i="15" s="1"/>
  <c r="C43" i="16" s="1"/>
  <c r="G37" i="16"/>
  <c r="G20" i="16"/>
  <c r="C37" i="16"/>
  <c r="G50" i="16"/>
  <c r="G53" i="16" s="1"/>
  <c r="H48" i="15"/>
  <c r="H51" i="15" s="1"/>
  <c r="E43" i="16" s="1"/>
  <c r="H29" i="15"/>
  <c r="H30" i="15" s="1"/>
  <c r="J30" i="15"/>
  <c r="J48" i="15"/>
  <c r="J51" i="15" s="1"/>
  <c r="G43" i="16" s="1"/>
  <c r="E16" i="16"/>
  <c r="E36" i="16" s="1"/>
  <c r="C20" i="16"/>
  <c r="C46" i="16"/>
  <c r="C51" i="16" s="1"/>
  <c r="G48" i="16"/>
  <c r="G52" i="16" s="1"/>
  <c r="C53" i="16"/>
  <c r="G46" i="16"/>
  <c r="G51" i="16" s="1"/>
  <c r="C52" i="16"/>
  <c r="E36" i="19" l="1"/>
  <c r="G39" i="19"/>
  <c r="C39" i="19"/>
  <c r="E30" i="19"/>
  <c r="E31" i="19" s="1"/>
  <c r="E10" i="19" s="1"/>
  <c r="E39" i="19"/>
  <c r="G30" i="19"/>
  <c r="G31" i="19" s="1"/>
  <c r="G10" i="19" s="1"/>
  <c r="G38" i="16"/>
  <c r="C39" i="16"/>
  <c r="E39" i="16"/>
  <c r="E37" i="16"/>
  <c r="C30" i="16"/>
  <c r="C31" i="16" s="1"/>
  <c r="C10" i="16" s="1"/>
  <c r="C44" i="19"/>
  <c r="F37" i="18"/>
  <c r="C47" i="19"/>
  <c r="C49" i="19"/>
  <c r="C45" i="19"/>
  <c r="G49" i="19"/>
  <c r="G45" i="19"/>
  <c r="G47" i="19"/>
  <c r="E44" i="19"/>
  <c r="H37" i="18"/>
  <c r="J37" i="18"/>
  <c r="G44" i="19"/>
  <c r="E45" i="19"/>
  <c r="E47" i="19"/>
  <c r="E49" i="19"/>
  <c r="C29" i="19"/>
  <c r="C30" i="19" s="1"/>
  <c r="E37" i="19"/>
  <c r="C38" i="19"/>
  <c r="F37" i="15"/>
  <c r="C44" i="16"/>
  <c r="E44" i="16"/>
  <c r="H37" i="15"/>
  <c r="J37" i="15"/>
  <c r="G44" i="16"/>
  <c r="E10" i="16"/>
  <c r="G49" i="16"/>
  <c r="G45" i="16"/>
  <c r="G47" i="16"/>
  <c r="C47" i="16"/>
  <c r="C49" i="16"/>
  <c r="C45" i="16"/>
  <c r="E45" i="16"/>
  <c r="E49" i="16"/>
  <c r="E47" i="16"/>
  <c r="C38" i="16"/>
  <c r="E5" i="7"/>
  <c r="G5" i="7" s="1"/>
  <c r="J5" i="7" s="1"/>
  <c r="J40" i="18" l="1"/>
  <c r="J44" i="18" s="1"/>
  <c r="J54" i="18" s="1"/>
  <c r="G28" i="6"/>
  <c r="H40" i="18"/>
  <c r="H44" i="18" s="1"/>
  <c r="H52" i="18" s="1"/>
  <c r="E28" i="6"/>
  <c r="F40" i="18"/>
  <c r="F44" i="18" s="1"/>
  <c r="F52" i="18" s="1"/>
  <c r="C28" i="6"/>
  <c r="J40" i="15"/>
  <c r="J44" i="15" s="1"/>
  <c r="J54" i="15" s="1"/>
  <c r="G18" i="6"/>
  <c r="H40" i="15"/>
  <c r="H44" i="15" s="1"/>
  <c r="H54" i="15" s="1"/>
  <c r="E18" i="6"/>
  <c r="F40" i="15"/>
  <c r="F44" i="15" s="1"/>
  <c r="C18" i="6"/>
  <c r="C31" i="19"/>
  <c r="C10" i="19" s="1"/>
  <c r="F13" i="8"/>
  <c r="G32" i="6" l="1"/>
  <c r="G29" i="6"/>
  <c r="G34" i="6"/>
  <c r="G31" i="6"/>
  <c r="J52" i="18"/>
  <c r="E29" i="6"/>
  <c r="E32" i="6"/>
  <c r="E31" i="6"/>
  <c r="E34" i="6"/>
  <c r="H54" i="18"/>
  <c r="C32" i="6"/>
  <c r="C29" i="6"/>
  <c r="C34" i="6"/>
  <c r="C31" i="6"/>
  <c r="F54" i="18"/>
  <c r="G22" i="6"/>
  <c r="G19" i="6"/>
  <c r="G24" i="6"/>
  <c r="G21" i="6"/>
  <c r="J52" i="15"/>
  <c r="E22" i="6"/>
  <c r="E19" i="6"/>
  <c r="E24" i="6"/>
  <c r="E21" i="6"/>
  <c r="H52" i="15"/>
  <c r="C21" i="6"/>
  <c r="C24" i="6"/>
  <c r="F54" i="15"/>
  <c r="C19" i="6"/>
  <c r="C22" i="6"/>
  <c r="F52" i="15"/>
  <c r="J53" i="8"/>
  <c r="H53" i="8"/>
  <c r="F53" i="8"/>
  <c r="G22" i="1" l="1"/>
  <c r="G48" i="1" s="1"/>
  <c r="G19" i="1"/>
  <c r="G14" i="1"/>
  <c r="G13" i="1"/>
  <c r="G9" i="1"/>
  <c r="G8" i="1"/>
  <c r="E14" i="1"/>
  <c r="E13" i="1"/>
  <c r="C14" i="1"/>
  <c r="C13" i="1"/>
  <c r="E9" i="1"/>
  <c r="C9" i="1"/>
  <c r="J50" i="8"/>
  <c r="J49" i="8"/>
  <c r="H50" i="8"/>
  <c r="H49" i="8"/>
  <c r="C86" i="4"/>
  <c r="C85" i="4"/>
  <c r="F50" i="8"/>
  <c r="F49" i="8"/>
  <c r="A48" i="8"/>
  <c r="A49" i="8"/>
  <c r="A50" i="8" s="1"/>
  <c r="A51" i="8" s="1"/>
  <c r="A52" i="8" s="1"/>
  <c r="E22" i="1"/>
  <c r="C22" i="1"/>
  <c r="E19" i="1"/>
  <c r="C19" i="1"/>
  <c r="E8" i="1"/>
  <c r="C8" i="1"/>
  <c r="G46" i="1" l="1"/>
  <c r="G50" i="1"/>
  <c r="G15" i="1"/>
  <c r="G32" i="1"/>
  <c r="G34" i="1" s="1"/>
  <c r="A1" i="5"/>
  <c r="A1" i="6"/>
  <c r="A1" i="4"/>
  <c r="A1" i="1"/>
  <c r="J32" i="8"/>
  <c r="J24" i="8"/>
  <c r="H32" i="8"/>
  <c r="H24" i="8"/>
  <c r="J20" i="8"/>
  <c r="J13" i="8"/>
  <c r="H20" i="8"/>
  <c r="H13" i="8"/>
  <c r="J34" i="7"/>
  <c r="G18" i="1" s="1"/>
  <c r="J25" i="7"/>
  <c r="G16" i="1" s="1"/>
  <c r="J14" i="7"/>
  <c r="G7" i="1" s="1"/>
  <c r="G11" i="1" s="1"/>
  <c r="G34" i="7"/>
  <c r="G25" i="7"/>
  <c r="E16" i="1" s="1"/>
  <c r="G14" i="7"/>
  <c r="E7" i="1" s="1"/>
  <c r="G36" i="1" l="1"/>
  <c r="H29" i="8"/>
  <c r="H30" i="8" s="1"/>
  <c r="E44" i="1" s="1"/>
  <c r="E23" i="1"/>
  <c r="H48" i="8"/>
  <c r="H51" i="8" s="1"/>
  <c r="E43" i="1" s="1"/>
  <c r="E13" i="6"/>
  <c r="E10" i="6"/>
  <c r="J29" i="8"/>
  <c r="J30" i="8" s="1"/>
  <c r="G44" i="1" s="1"/>
  <c r="G23" i="1"/>
  <c r="G25" i="1" s="1"/>
  <c r="G29" i="1" s="1"/>
  <c r="G30" i="1" s="1"/>
  <c r="G31" i="1" s="1"/>
  <c r="G13" i="6"/>
  <c r="G10" i="6"/>
  <c r="J48" i="8"/>
  <c r="J51" i="8" s="1"/>
  <c r="G43" i="1" s="1"/>
  <c r="G37" i="1"/>
  <c r="G20" i="1"/>
  <c r="G53" i="1"/>
  <c r="G51" i="1"/>
  <c r="G38" i="1"/>
  <c r="G52" i="1"/>
  <c r="G35" i="7"/>
  <c r="E18" i="1"/>
  <c r="E20" i="1" s="1"/>
  <c r="J35" i="7"/>
  <c r="J37" i="8"/>
  <c r="H37" i="8" l="1"/>
  <c r="H40" i="8" s="1"/>
  <c r="H44" i="8" s="1"/>
  <c r="G39" i="1"/>
  <c r="G45" i="1"/>
  <c r="G47" i="1"/>
  <c r="G49" i="1"/>
  <c r="J40" i="8"/>
  <c r="J44" i="8" s="1"/>
  <c r="G8" i="6"/>
  <c r="F6" i="9"/>
  <c r="E8" i="6" l="1"/>
  <c r="E9" i="6" s="1"/>
  <c r="F5" i="8"/>
  <c r="H5" i="8" s="1"/>
  <c r="J5" i="8" s="1"/>
  <c r="C5" i="16"/>
  <c r="E5" i="16" s="1"/>
  <c r="G5" i="16" s="1"/>
  <c r="F5" i="15"/>
  <c r="H5" i="15" s="1"/>
  <c r="J5" i="15" s="1"/>
  <c r="C5" i="19"/>
  <c r="E5" i="19" s="1"/>
  <c r="G5" i="19" s="1"/>
  <c r="F5" i="18"/>
  <c r="H5" i="18" s="1"/>
  <c r="J5" i="18" s="1"/>
  <c r="G10" i="1"/>
  <c r="G9" i="6"/>
  <c r="G12" i="6"/>
  <c r="H54" i="8"/>
  <c r="E11" i="6"/>
  <c r="H52" i="8"/>
  <c r="E14" i="6"/>
  <c r="J52" i="8"/>
  <c r="J54" i="8"/>
  <c r="G11" i="6"/>
  <c r="G14" i="6"/>
  <c r="F7" i="9"/>
  <c r="C5" i="4"/>
  <c r="E5" i="4" s="1"/>
  <c r="G5" i="4" s="1"/>
  <c r="D5" i="5"/>
  <c r="F5" i="5" s="1"/>
  <c r="H5" i="5" s="1"/>
  <c r="C5" i="1"/>
  <c r="E5" i="1" s="1"/>
  <c r="G5" i="1" s="1"/>
  <c r="C5" i="6"/>
  <c r="E5" i="6" s="1"/>
  <c r="G5" i="6" s="1"/>
  <c r="A1" i="8"/>
  <c r="A1" i="7"/>
  <c r="E12" i="6" l="1"/>
  <c r="F32" i="8"/>
  <c r="F20" i="8"/>
  <c r="F24" i="8" s="1"/>
  <c r="J39" i="7"/>
  <c r="G39" i="7"/>
  <c r="E39" i="7"/>
  <c r="I34" i="7"/>
  <c r="E34" i="7"/>
  <c r="C18" i="1" s="1"/>
  <c r="C20" i="1" s="1"/>
  <c r="I25" i="7"/>
  <c r="E25" i="7"/>
  <c r="C16" i="1" s="1"/>
  <c r="I14" i="7"/>
  <c r="E14" i="7"/>
  <c r="C7" i="1" s="1"/>
  <c r="F29" i="8" l="1"/>
  <c r="F30" i="8" s="1"/>
  <c r="C23" i="1"/>
  <c r="C25" i="1" s="1"/>
  <c r="C29" i="1" s="1"/>
  <c r="C13" i="6"/>
  <c r="C10" i="6"/>
  <c r="F48" i="8"/>
  <c r="F51" i="8" s="1"/>
  <c r="C43" i="1" s="1"/>
  <c r="E35" i="7"/>
  <c r="C30" i="1" l="1"/>
  <c r="C31" i="1"/>
  <c r="F37" i="8"/>
  <c r="F40" i="8" s="1"/>
  <c r="F44" i="8" s="1"/>
  <c r="F54" i="8" s="1"/>
  <c r="C44" i="1"/>
  <c r="E37" i="1"/>
  <c r="C37" i="1"/>
  <c r="C8" i="6" l="1"/>
  <c r="C12" i="6" s="1"/>
  <c r="C14" i="6"/>
  <c r="C11" i="6"/>
  <c r="F52" i="8"/>
  <c r="E50" i="1"/>
  <c r="E53" i="1" s="1"/>
  <c r="E49" i="1"/>
  <c r="E48" i="1"/>
  <c r="E52" i="1" s="1"/>
  <c r="E47" i="1"/>
  <c r="E46" i="1"/>
  <c r="E51" i="1" s="1"/>
  <c r="E45" i="1"/>
  <c r="E32" i="1"/>
  <c r="E34" i="1" s="1"/>
  <c r="E25" i="1"/>
  <c r="E29" i="1" s="1"/>
  <c r="E15" i="1"/>
  <c r="E11" i="1"/>
  <c r="E36" i="1" s="1"/>
  <c r="C9" i="6" l="1"/>
  <c r="E30" i="1"/>
  <c r="E31" i="1"/>
  <c r="E10" i="1" s="1"/>
  <c r="E39" i="1"/>
  <c r="E38" i="1"/>
  <c r="C50" i="1"/>
  <c r="C53" i="1" s="1"/>
  <c r="C49" i="1"/>
  <c r="C48" i="1"/>
  <c r="C52" i="1" s="1"/>
  <c r="C47" i="1"/>
  <c r="C46" i="1"/>
  <c r="C51" i="1" s="1"/>
  <c r="C45" i="1"/>
  <c r="C32" i="1"/>
  <c r="C34" i="1" s="1"/>
  <c r="C11" i="1"/>
  <c r="C36" i="1" s="1"/>
  <c r="C15" i="1"/>
  <c r="E10" i="4"/>
  <c r="G10" i="4"/>
  <c r="A14" i="4"/>
  <c r="A19" i="4" s="1"/>
  <c r="A20" i="4" s="1"/>
  <c r="A21" i="4" s="1"/>
  <c r="A22" i="4" s="1"/>
  <c r="A25" i="4" s="1"/>
  <c r="A26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5" i="4" s="1"/>
  <c r="A48" i="4" s="1"/>
  <c r="A49" i="4" s="1"/>
  <c r="A58" i="4" s="1"/>
  <c r="A59" i="4" s="1"/>
  <c r="A60" i="4" s="1"/>
  <c r="A63" i="4" s="1"/>
  <c r="A65" i="4" s="1"/>
  <c r="A66" i="4" s="1"/>
  <c r="A67" i="4" s="1"/>
  <c r="A68" i="4" s="1"/>
  <c r="A69" i="4" s="1"/>
  <c r="A70" i="4" s="1"/>
  <c r="A71" i="4" s="1"/>
  <c r="A74" i="4" s="1"/>
  <c r="A75" i="4" s="1"/>
  <c r="A76" i="4" s="1"/>
  <c r="A77" i="4" s="1"/>
  <c r="A78" i="4" s="1"/>
  <c r="A79" i="4" s="1"/>
  <c r="A82" i="4" s="1"/>
  <c r="A83" i="4" s="1"/>
  <c r="A84" i="4" s="1"/>
  <c r="A85" i="4" s="1"/>
  <c r="A86" i="4" s="1"/>
  <c r="A91" i="4" s="1"/>
  <c r="A92" i="4" s="1"/>
  <c r="G19" i="4"/>
  <c r="G22" i="4" s="1"/>
  <c r="G38" i="4"/>
  <c r="G45" i="4" s="1"/>
  <c r="C83" i="4"/>
  <c r="C22" i="4" l="1"/>
  <c r="C10" i="4"/>
  <c r="C10" i="1"/>
  <c r="C38" i="1"/>
  <c r="C38" i="4"/>
  <c r="C45" i="4" s="1"/>
  <c r="G58" i="4"/>
  <c r="G59" i="4" s="1"/>
  <c r="G60" i="4" s="1"/>
  <c r="G63" i="4" s="1"/>
  <c r="G69" i="4" s="1"/>
  <c r="G71" i="4" s="1"/>
  <c r="C39" i="1"/>
  <c r="C58" i="4"/>
  <c r="C59" i="4" s="1"/>
  <c r="C84" i="4" s="1"/>
  <c r="E38" i="4"/>
  <c r="E45" i="4" s="1"/>
  <c r="E19" i="4"/>
  <c r="E22" i="4" s="1"/>
  <c r="E59" i="4"/>
  <c r="G75" i="4" l="1"/>
  <c r="G79" i="4" s="1"/>
  <c r="C82" i="4"/>
  <c r="C60" i="4"/>
  <c r="C63" i="4" s="1"/>
  <c r="C69" i="4" s="1"/>
  <c r="E83" i="4"/>
  <c r="E84" i="4"/>
  <c r="E82" i="4"/>
  <c r="E60" i="4"/>
  <c r="E63" i="4" s="1"/>
  <c r="E69" i="4" s="1"/>
  <c r="E71" i="4" s="1"/>
  <c r="E79" i="4" l="1"/>
  <c r="G88" i="4"/>
  <c r="C71" i="4"/>
  <c r="E85" i="4"/>
  <c r="C75" i="4" l="1"/>
  <c r="C79" i="4" s="1"/>
  <c r="E86" i="4"/>
  <c r="E88" i="4"/>
  <c r="C88" i="4" l="1"/>
  <c r="C7" i="6"/>
  <c r="C17" i="6"/>
  <c r="C27" i="6"/>
  <c r="E7" i="6"/>
  <c r="E27" i="6"/>
  <c r="E17" i="6"/>
  <c r="G17" i="6"/>
  <c r="G7" i="6"/>
  <c r="G27" i="6"/>
</calcChain>
</file>

<file path=xl/sharedStrings.xml><?xml version="1.0" encoding="utf-8"?>
<sst xmlns="http://schemas.openxmlformats.org/spreadsheetml/2006/main" count="922" uniqueCount="304">
  <si>
    <t>Total claims reserves</t>
  </si>
  <si>
    <t>Divided by months in year</t>
  </si>
  <si>
    <t>Pro Forma Ref</t>
  </si>
  <si>
    <t>calculated</t>
  </si>
  <si>
    <t>given</t>
  </si>
  <si>
    <t>Avg claims expense</t>
  </si>
  <si>
    <t>Capitol stock</t>
  </si>
  <si>
    <t>Total capital and surplus</t>
  </si>
  <si>
    <t>Surplus</t>
  </si>
  <si>
    <t>Financial Statement Data</t>
  </si>
  <si>
    <t>Liabilities to Liquid Assets</t>
  </si>
  <si>
    <t>Avg Mo Unpd Clms to Res &amp; Surpl</t>
  </si>
  <si>
    <t>Avg Mo Unpd Clms to Res &amp; Surpl (excl minimum C&amp;S)</t>
  </si>
  <si>
    <t>Ratio/Financial Analysis</t>
  </si>
  <si>
    <t>Minimum Net Worth Required</t>
  </si>
  <si>
    <t>Stress Test Results</t>
  </si>
  <si>
    <t xml:space="preserve">Test #1 Combined Ratio plus 2 pts </t>
  </si>
  <si>
    <t>#36</t>
  </si>
  <si>
    <t>#29</t>
  </si>
  <si>
    <t>#21(h)</t>
  </si>
  <si>
    <t>#16</t>
  </si>
  <si>
    <t>#5</t>
  </si>
  <si>
    <t>Details of "Other" Write-Ins (Lines 5, 16, 21(h), 29, and 36)</t>
  </si>
  <si>
    <t>Total Members: A member is a person who has been enrolled as a subscriber, or an eligible dependent of a subscriber, and for whom the reporting entity has accepted the responsibility for the provison of basic health serices as provided by contract.</t>
  </si>
  <si>
    <t>Enrollment Definitions</t>
  </si>
  <si>
    <t>Ratio of Total Revenue to Capital and Surplus (line 6/ line 38)</t>
  </si>
  <si>
    <t>Combined Medical Loss and Expense Ratio (line 39 + line 41)</t>
  </si>
  <si>
    <t>Administrative Expense Ratio (line 23 / line 3)</t>
  </si>
  <si>
    <t>Claim Expense Ratio (line 20/line 3)</t>
  </si>
  <si>
    <t>Medical Loss Ratio (as calculated for insurers)(line 19/line 3)</t>
  </si>
  <si>
    <t>Ratio Analysis</t>
  </si>
  <si>
    <t>Capital and surplus, current period</t>
  </si>
  <si>
    <t>Dividends to stockholders</t>
  </si>
  <si>
    <t>Other Increases/(Decreases)</t>
  </si>
  <si>
    <t>Capital increases</t>
  </si>
  <si>
    <t>Net Income</t>
  </si>
  <si>
    <t>Capital and surplus, prior period</t>
  </si>
  <si>
    <t>Capital &amp; Surplus Account</t>
  </si>
  <si>
    <t>Net Income/(Loss)</t>
  </si>
  <si>
    <t>Federal and foreign income taxes</t>
  </si>
  <si>
    <t>Net Income/(Loss) Before Federal and Foreign Income Taxes</t>
  </si>
  <si>
    <t>Plus:Aggregate write-in for other income or expenses</t>
  </si>
  <si>
    <t>Plus: Net Investment Gain/(Loss)--includes investment income and net realized capital gains)</t>
  </si>
  <si>
    <t>Plus:Net Underwriting Gain/(Loss)</t>
  </si>
  <si>
    <t>Less:Total Underwriting Deductions</t>
  </si>
  <si>
    <t>And Other Aggregate Gains and Losses</t>
  </si>
  <si>
    <t xml:space="preserve">Net Income Before Underwriting, Investment, </t>
  </si>
  <si>
    <t>Total Operating Expenses</t>
  </si>
  <si>
    <t>Total Administrative Expenses</t>
  </si>
  <si>
    <t>Total General Administrative Expenses</t>
  </si>
  <si>
    <t xml:space="preserve">          h.  Other Expenses</t>
  </si>
  <si>
    <t xml:space="preserve">          g.  Taxes, licenses and fees (excluding Federal)</t>
  </si>
  <si>
    <t xml:space="preserve">           f.  Utilities</t>
  </si>
  <si>
    <t xml:space="preserve">          e.  Office Expenses</t>
  </si>
  <si>
    <t xml:space="preserve">          d.  Legal and Professional</t>
  </si>
  <si>
    <t xml:space="preserve">          c.  Liability Insurance </t>
  </si>
  <si>
    <t xml:space="preserve">          b.  Marketing</t>
  </si>
  <si>
    <t xml:space="preserve">          a.  Compensation</t>
  </si>
  <si>
    <t>General Administrative Expenses</t>
  </si>
  <si>
    <t>Claim Processing Expenses</t>
  </si>
  <si>
    <t>Administrative Expenses</t>
  </si>
  <si>
    <t>Total Net Medical and Hospital Expenses</t>
  </si>
  <si>
    <t xml:space="preserve">          e.  Subrogation</t>
  </si>
  <si>
    <t xml:space="preserve">          d.  Coordination of Benefits (COB)</t>
  </si>
  <si>
    <t xml:space="preserve">          c.  TPL Amounts Received</t>
  </si>
  <si>
    <t xml:space="preserve">          b.  Co-Payments Received</t>
  </si>
  <si>
    <t xml:space="preserve">          a.  Reinsurance Recoveries Received</t>
  </si>
  <si>
    <t>Less:  Expense Reductions</t>
  </si>
  <si>
    <t>Subtotal--Expenses before reinsurance, co-pays, &amp; TPL Received</t>
  </si>
  <si>
    <t>Other Medical and Hospital Expenses</t>
  </si>
  <si>
    <t>Dental</t>
  </si>
  <si>
    <t>DME and Supplies</t>
  </si>
  <si>
    <t>Mental Health</t>
  </si>
  <si>
    <t>Chemical Dependency</t>
  </si>
  <si>
    <t>Vision</t>
  </si>
  <si>
    <t>Lab and X-Ray</t>
  </si>
  <si>
    <t>Pharmacy</t>
  </si>
  <si>
    <t xml:space="preserve">          c.  Emergency Room</t>
  </si>
  <si>
    <t xml:space="preserve">          b.  Outpatient</t>
  </si>
  <si>
    <t xml:space="preserve">          a.  Inpatient</t>
  </si>
  <si>
    <t>Hospital Services</t>
  </si>
  <si>
    <t>Physician/Professional Services</t>
  </si>
  <si>
    <t>Expenses</t>
  </si>
  <si>
    <t>Total Revenue</t>
  </si>
  <si>
    <t>Other Revenue</t>
  </si>
  <si>
    <t>Fee for Service</t>
  </si>
  <si>
    <t>Net Premium</t>
  </si>
  <si>
    <t xml:space="preserve">          d. Provider Taxes</t>
  </si>
  <si>
    <t xml:space="preserve">          c. GME Payments</t>
  </si>
  <si>
    <t xml:space="preserve">          b.  HRA Payments</t>
  </si>
  <si>
    <t xml:space="preserve">          a. Reinsurance Expense</t>
  </si>
  <si>
    <t>Less:</t>
  </si>
  <si>
    <t>Gross Premium (including change in unearned premium)</t>
  </si>
  <si>
    <t>Revenue</t>
  </si>
  <si>
    <t>Total Enrollment</t>
  </si>
  <si>
    <t>Medicaid</t>
  </si>
  <si>
    <t>Medicare</t>
  </si>
  <si>
    <t>Enrollment (Member Months) (See Definitions below)</t>
  </si>
  <si>
    <t xml:space="preserve">Test #2 Combined Ratio plus 4 pts </t>
  </si>
  <si>
    <t xml:space="preserve">Test #3 Combined Ratio plus 6 pts </t>
  </si>
  <si>
    <t>Liquid assets</t>
  </si>
  <si>
    <t>Working capital</t>
  </si>
  <si>
    <t>Restricted Reserve</t>
  </si>
  <si>
    <t>C&amp;S after test #1</t>
  </si>
  <si>
    <t>C&amp;S after test #2</t>
  </si>
  <si>
    <t>C&amp;S after test #3</t>
  </si>
  <si>
    <t xml:space="preserve">     Additional underwriting expense</t>
  </si>
  <si>
    <t xml:space="preserve">Primary Restricted Reserve </t>
  </si>
  <si>
    <t>Secondary Restricted Reserve</t>
  </si>
  <si>
    <t xml:space="preserve">     Total Restricted Reserve Requirement</t>
  </si>
  <si>
    <t xml:space="preserve">     Total Initial Required Net Worth </t>
  </si>
  <si>
    <t>Capital &amp; Surplus/Liabilities</t>
  </si>
  <si>
    <t>Authorized Control Level</t>
  </si>
  <si>
    <t>Risk Based Capital Calculation</t>
  </si>
  <si>
    <t>Administrative Costs:</t>
  </si>
  <si>
    <t xml:space="preserve">What is the total "fixed" administrative costs for CCO Operations? </t>
  </si>
  <si>
    <t>What is the variable administrative costs for CCO Operations on a Per Member Per Month basis:</t>
  </si>
  <si>
    <t>Net Income Claims +2%</t>
  </si>
  <si>
    <t>MLR Claims +2%</t>
  </si>
  <si>
    <t>Net Income Claims +4%</t>
  </si>
  <si>
    <t>MLR Claims +4%</t>
  </si>
  <si>
    <t>RBC Claims +4%</t>
  </si>
  <si>
    <t>RBC Claims +2%</t>
  </si>
  <si>
    <t>(Health Company)</t>
  </si>
  <si>
    <t>Pro Forma Statutory Balance Sheet (Nationwide)</t>
  </si>
  <si>
    <t>(In Whole Numbers)</t>
  </si>
  <si>
    <t>Admitted Assets</t>
  </si>
  <si>
    <t>1.</t>
  </si>
  <si>
    <t>Bonds</t>
  </si>
  <si>
    <t>_____________</t>
  </si>
  <si>
    <t>2.</t>
  </si>
  <si>
    <t>Stocks (Preferred &amp; Common)</t>
  </si>
  <si>
    <t>3.</t>
  </si>
  <si>
    <t>Real Estate/Mortgage Loans on Real Estate</t>
  </si>
  <si>
    <t>4.</t>
  </si>
  <si>
    <t>Cash/Cash Equivalents/Short-Term Investments</t>
  </si>
  <si>
    <t>5.</t>
  </si>
  <si>
    <t>Other Invested Assets</t>
  </si>
  <si>
    <t>6.</t>
  </si>
  <si>
    <t>Aggregate Write-Ins For Invested Assets</t>
  </si>
  <si>
    <t>7.</t>
  </si>
  <si>
    <t xml:space="preserve">All Other Assets </t>
  </si>
  <si>
    <t>8.</t>
  </si>
  <si>
    <t>Liabilities</t>
  </si>
  <si>
    <t>9.</t>
  </si>
  <si>
    <t>Losses (Unpaid Claims for Accident and Health Policies)</t>
  </si>
  <si>
    <t>____________</t>
  </si>
  <si>
    <t>10.</t>
  </si>
  <si>
    <t>Unpaid Claims Adjustment Expenses</t>
  </si>
  <si>
    <t>11.</t>
  </si>
  <si>
    <t xml:space="preserve">Aggregate Health Policy Reserves </t>
  </si>
  <si>
    <t>12.</t>
  </si>
  <si>
    <t>Ceded Reinsurance Premiums Payable</t>
  </si>
  <si>
    <t>13.</t>
  </si>
  <si>
    <t>Amounts Due To Parents, Subsidiaries &amp; Affiliates</t>
  </si>
  <si>
    <t>14.</t>
  </si>
  <si>
    <t>MLR Rebates</t>
  </si>
  <si>
    <t>15.</t>
  </si>
  <si>
    <t>Premiums Received In Advance</t>
  </si>
  <si>
    <t>16.</t>
  </si>
  <si>
    <t>All Other  Liabilites</t>
  </si>
  <si>
    <t>17.</t>
  </si>
  <si>
    <t>Capital and Surplus</t>
  </si>
  <si>
    <t>18.</t>
  </si>
  <si>
    <t>Capital Stock</t>
  </si>
  <si>
    <t>19.</t>
  </si>
  <si>
    <t>Gross Paid In And Contributed Surplus</t>
  </si>
  <si>
    <t>___________</t>
  </si>
  <si>
    <t>20.</t>
  </si>
  <si>
    <t>Surplus Notes</t>
  </si>
  <si>
    <t>21.</t>
  </si>
  <si>
    <t>Unassigned Funds (Surplus)</t>
  </si>
  <si>
    <t>22.</t>
  </si>
  <si>
    <t>Aggregate Write-ins for Other-Than-Special Surplus Funds</t>
  </si>
  <si>
    <t>23.</t>
  </si>
  <si>
    <t>Less Treasury Stock (Common and Preferred)</t>
  </si>
  <si>
    <t>24.</t>
  </si>
  <si>
    <t>25.</t>
  </si>
  <si>
    <t>Risk-Based Capital Analysis</t>
  </si>
  <si>
    <t>Authorized Control Level Risk-Based Capital</t>
  </si>
  <si>
    <t>26.</t>
  </si>
  <si>
    <t>Pro Forma Statutory Profit &amp; Loss Statement (Nationwide)</t>
  </si>
  <si>
    <t>Member Months</t>
  </si>
  <si>
    <t>Net Premium Income</t>
  </si>
  <si>
    <t>Fee For Service</t>
  </si>
  <si>
    <t>Risk Revenue</t>
  </si>
  <si>
    <t>Change In Unearned Premium Reserves and Reserve for Rate Credits</t>
  </si>
  <si>
    <t>Aggregate Write-Ins For Other Health Care Related Revenue</t>
  </si>
  <si>
    <t>Aggregate Write-Ins For Other Non-Health Revenue</t>
  </si>
  <si>
    <t>Hospital and Medical:</t>
  </si>
  <si>
    <t>Hospital/Medical Benefits</t>
  </si>
  <si>
    <t>Other Professional Services</t>
  </si>
  <si>
    <t>Prescription Drugs</t>
  </si>
  <si>
    <t>Aggregate Write-Ins For Other Hospital and Medical</t>
  </si>
  <si>
    <t xml:space="preserve">     Less:</t>
  </si>
  <si>
    <t>Net Reinsurance Recoveries</t>
  </si>
  <si>
    <t>Non-Health Claims (net)</t>
  </si>
  <si>
    <t xml:space="preserve">Claims Adjustment Expenses   </t>
  </si>
  <si>
    <t>Increase In Reserves For Life &amp; Accident And Health Contacts</t>
  </si>
  <si>
    <t>Net investment income earned</t>
  </si>
  <si>
    <t>Aggregate write in for other income or expenses</t>
  </si>
  <si>
    <t>Federal and Foreign Income Taxes Incurred</t>
  </si>
  <si>
    <t>Net Realized Capital Gains (Losses)</t>
  </si>
  <si>
    <t>27.</t>
  </si>
  <si>
    <t>Less Capital Gains Tax</t>
  </si>
  <si>
    <t>28.</t>
  </si>
  <si>
    <t>29.</t>
  </si>
  <si>
    <t xml:space="preserve">Capital and Surplus Prior Reporting Year </t>
  </si>
  <si>
    <t>30.</t>
  </si>
  <si>
    <t>Net Income or (Loss)</t>
  </si>
  <si>
    <t>31.</t>
  </si>
  <si>
    <t>32.</t>
  </si>
  <si>
    <t>Other Increases (Decreases)</t>
  </si>
  <si>
    <t>33.</t>
  </si>
  <si>
    <t>Dividends to Stockholders</t>
  </si>
  <si>
    <t>34.</t>
  </si>
  <si>
    <t>INSTRUCTIONS:</t>
  </si>
  <si>
    <t>INTRODUCTION:</t>
  </si>
  <si>
    <t>APPLICANT NAME:</t>
  </si>
  <si>
    <t>CALENDAR YEAR:</t>
  </si>
  <si>
    <t>CALENDAR YEAR START DATE:</t>
  </si>
  <si>
    <t>CALENDAR YEAR ENDING DATE:</t>
  </si>
  <si>
    <t>Type Applicant Name Here</t>
  </si>
  <si>
    <t xml:space="preserve">This supplemental report is to be completed in conjunction with the NAIC UCAA Form 13H. </t>
  </si>
  <si>
    <t>Capital Changes</t>
  </si>
  <si>
    <r>
      <t>Member Months:  A member month is equivalent to one member for whom the reporting entity has recog</t>
    </r>
    <r>
      <rPr>
        <sz val="10"/>
        <rFont val="Arial"/>
        <family val="2"/>
      </rPr>
      <t>nized premium revenue for one month (pro-rated for partial months).  Accumulate members for the period.</t>
    </r>
  </si>
  <si>
    <t>Total Admitted Assets (Lines 1+2+3+4+5+6+7)</t>
  </si>
  <si>
    <t>Total Liabilities (Lines 9+10+11+12+13+14+15+16)</t>
  </si>
  <si>
    <t>Total Capital and Surplus (Lines 18+19+20+21+22-23)</t>
  </si>
  <si>
    <t>Liabilities and Surplus (Lines 17+24)</t>
  </si>
  <si>
    <t>Calculated Risk-Based Capital (Line 24 / Line 25)</t>
  </si>
  <si>
    <t>Total (Lines 2+3+4+5+6+7)</t>
  </si>
  <si>
    <t>Subtotal (Lines 9+10+11+12)</t>
  </si>
  <si>
    <t>Total Hospital and Medical (Lines 13 - 14)</t>
  </si>
  <si>
    <t>Total underwriting deductions (Lines 15+16+17+18+19)</t>
  </si>
  <si>
    <t>Net underwriting gain or loss (Lines 8 - 20)</t>
  </si>
  <si>
    <t>Net investment gains (losses) (Lines 22 + 26)</t>
  </si>
  <si>
    <t>Net Income (Lines 21 + 23 + 24 - 25)</t>
  </si>
  <si>
    <t>Capital and Surplus End of Reporting Year      (Lines 29 + 30 + 31 + 32 - 33)</t>
  </si>
  <si>
    <t>Medical Loss Ratio (as calculated for insurers) (Line 15 / Line 2)</t>
  </si>
  <si>
    <t>Claim Expense Ratio (Line 17 / Line 2)</t>
  </si>
  <si>
    <t>Administrative Expense Ratio (Line 18 / Line 2)</t>
  </si>
  <si>
    <t>Combined Medical Loss and Expense Ratio (Line 35 + Line 37)</t>
  </si>
  <si>
    <t>Ratio of Total Revenue to Capital and Surplus (Line 8 / Line 34)</t>
  </si>
  <si>
    <t>Bal Sht Line 8</t>
  </si>
  <si>
    <t>Bal Sht Line 3</t>
  </si>
  <si>
    <t>Bal Sht Line 2</t>
  </si>
  <si>
    <t>Bal Sht Line 11</t>
  </si>
  <si>
    <t>Bal Sht Line 12</t>
  </si>
  <si>
    <t>Bal Sht Line 17</t>
  </si>
  <si>
    <t>Bal Sht Line 24</t>
  </si>
  <si>
    <t>Bal Sht Line 18</t>
  </si>
  <si>
    <t>P and L Line 2</t>
  </si>
  <si>
    <t>P and L Line 38</t>
  </si>
  <si>
    <t>P and L Line 21</t>
  </si>
  <si>
    <t>P and L Line 15</t>
  </si>
  <si>
    <t>Total Admitted Assets</t>
  </si>
  <si>
    <t>Total liabilities</t>
  </si>
  <si>
    <t>Total Hospital and Medical (net)</t>
  </si>
  <si>
    <t>Combined Medical Loss and Expense Ratio</t>
  </si>
  <si>
    <t>Net underwriting gain or loss</t>
  </si>
  <si>
    <t>as instructed in the Reference Document.</t>
  </si>
  <si>
    <t xml:space="preserve">Enter your information in the yellow cells only.  All other cells are calculated. </t>
  </si>
  <si>
    <t>Please provide any text, tables, numbers, etc. that you would like to communicate but were not able to include within the preceding reports.</t>
  </si>
  <si>
    <t>COPY VALUES OVER FROM FORM 13H (BE MM)</t>
  </si>
  <si>
    <t>Three separate Form 13H templates will need to be created and submitted</t>
  </si>
  <si>
    <t>Copy and paste the values from Form 13H to the tabs in this template for</t>
  </si>
  <si>
    <t>each of the three scenarios.</t>
  </si>
  <si>
    <t>for each of the three years and each of the three scenarios (9 ACLs in total)</t>
  </si>
  <si>
    <t>Calculate and input the Authorized Control Level (ACL) into "UCAA Balance Sheet" Line 25</t>
  </si>
  <si>
    <t>Scenario Summary</t>
  </si>
  <si>
    <t>Best Estimate MM:</t>
  </si>
  <si>
    <t>The UCAA Balance Sheet and P and L input data comes directly from Form 13H.</t>
  </si>
  <si>
    <t>Best Estimate Membership Percentage:</t>
  </si>
  <si>
    <t>Estimated Minimum viable Membership Percentage:</t>
  </si>
  <si>
    <t>Estimated Maximum viable Membership Percentage:</t>
  </si>
  <si>
    <t>(MIN MM)</t>
  </si>
  <si>
    <t>(MAX MM)</t>
  </si>
  <si>
    <t>Best Estimate Member Months</t>
  </si>
  <si>
    <t>(BE MM)</t>
  </si>
  <si>
    <t>Minimum Member Months</t>
  </si>
  <si>
    <t>Maximum Member Months</t>
  </si>
  <si>
    <t>COPY VALUES OVER FROM FORM 13H (MIN MM)</t>
  </si>
  <si>
    <t>BASED ON MIN MM IDENTIFIED IN ASSUMPTIONS</t>
  </si>
  <si>
    <t>BASED ON BE MM IDENTIFIED IN ASSUMPTIONS</t>
  </si>
  <si>
    <t>BASED ON MAX MM IDENTIFIED IN ASSUMPTIONS</t>
  </si>
  <si>
    <t>COPY VALUES OVER FROM FORM 13H (MAX MM)</t>
  </si>
  <si>
    <t>Prior to completing the UCAA Form 13H, first complete the "Company Assumptions" tab</t>
  </si>
  <si>
    <t>Member Months to be used in developing the Pro Formas.</t>
  </si>
  <si>
    <t>of this template.  Identify the geographic area (Desired Locations) and the corresponding</t>
  </si>
  <si>
    <t>with the applicaion for each of the three scenarios described in the Reference Document.</t>
  </si>
  <si>
    <t>Minimum MM:</t>
  </si>
  <si>
    <t>Maximum MM:</t>
  </si>
  <si>
    <t>Fixed Administrative Costs</t>
  </si>
  <si>
    <t>Variable Administrative Costs</t>
  </si>
  <si>
    <t>Total Administrative Costs</t>
  </si>
  <si>
    <t>Reported Administrative Costs</t>
  </si>
  <si>
    <t>Difference (should be 0)</t>
  </si>
  <si>
    <t>Assumptions Line 9</t>
  </si>
  <si>
    <t>Assumptions Line 10</t>
  </si>
  <si>
    <t>P and L Lines 17, 18</t>
  </si>
  <si>
    <t>Administrative Costs Summary</t>
  </si>
  <si>
    <t>Desired Service Area (List Counties):</t>
  </si>
  <si>
    <t>Membership totals for Desired Service Area: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</si>
</sst>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"/>
    <numFmt numFmtId="167" formatCode="[$-409]mmm\-yy;@"/>
  </numFmts>
  <fonts count="1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b/>
      <sz val="10"/>
      <color rgb="FFC00000"/>
      <name val="Arial"/>
      <family val="2"/>
    </font>
    <font>
      <b/>
      <sz val="12"/>
      <color rgb="FFC00000"/>
      <name val="Arial"/>
      <family val="2"/>
    </font>
    <font>
      <b/>
      <sz val="10"/>
      <color rgb="FFFF0000"/>
      <name val="Arial"/>
      <family val="2"/>
    </font>
    <font>
      <b/>
      <u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</patternFill>
    </fill>
    <fill>
      <patternFill patternType="solid">
        <fgColor rgb="FFFF99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3" borderId="0"/>
    <xf numFmtId="0" fontId="4" fillId="3" borderId="0"/>
    <xf numFmtId="0" fontId="4" fillId="0" borderId="0"/>
    <xf numFmtId="0" fontId="5" fillId="0" borderId="0"/>
    <xf numFmtId="167" fontId="4" fillId="0" borderId="0"/>
  </cellStyleXfs>
  <cellXfs count="1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center"/>
    </xf>
    <xf numFmtId="43" fontId="0" fillId="0" borderId="0" xfId="0" applyNumberFormat="1"/>
    <xf numFmtId="164" fontId="0" fillId="0" borderId="0" xfId="0" applyNumberFormat="1"/>
    <xf numFmtId="9" fontId="0" fillId="0" borderId="0" xfId="2" applyFont="1"/>
    <xf numFmtId="164" fontId="0" fillId="2" borderId="0" xfId="1" applyNumberFormat="1" applyFont="1" applyFill="1"/>
    <xf numFmtId="0" fontId="0" fillId="0" borderId="0" xfId="0" applyAlignment="1">
      <alignment wrapText="1"/>
    </xf>
    <xf numFmtId="41" fontId="0" fillId="0" borderId="0" xfId="0" applyNumberFormat="1"/>
    <xf numFmtId="41" fontId="4" fillId="0" borderId="0" xfId="6" applyNumberFormat="1" applyProtection="1"/>
    <xf numFmtId="41" fontId="6" fillId="0" borderId="0" xfId="6" applyNumberFormat="1" applyFont="1" applyProtection="1"/>
    <xf numFmtId="41" fontId="6" fillId="0" borderId="0" xfId="6" applyNumberFormat="1" applyFont="1" applyAlignment="1" applyProtection="1">
      <alignment horizontal="center"/>
    </xf>
    <xf numFmtId="41" fontId="4" fillId="0" borderId="0" xfId="6" applyNumberFormat="1" applyFont="1" applyProtection="1"/>
    <xf numFmtId="0" fontId="6" fillId="0" borderId="0" xfId="6" applyNumberFormat="1" applyFont="1" applyAlignment="1" applyProtection="1">
      <alignment horizontal="right"/>
    </xf>
    <xf numFmtId="41" fontId="4" fillId="0" borderId="0" xfId="6" applyNumberFormat="1" applyFont="1" applyBorder="1" applyProtection="1"/>
    <xf numFmtId="0" fontId="6" fillId="0" borderId="0" xfId="6" applyNumberFormat="1" applyFont="1" applyProtection="1"/>
    <xf numFmtId="41" fontId="4" fillId="5" borderId="8" xfId="1" applyNumberFormat="1" applyFont="1" applyFill="1" applyBorder="1" applyAlignment="1" applyProtection="1">
      <alignment horizontal="center" vertical="center"/>
      <protection locked="0"/>
    </xf>
    <xf numFmtId="41" fontId="6" fillId="0" borderId="0" xfId="3" applyNumberFormat="1" applyFont="1" applyAlignment="1" applyProtection="1">
      <alignment horizontal="left"/>
    </xf>
    <xf numFmtId="0" fontId="4" fillId="0" borderId="0" xfId="3" applyFont="1" applyProtection="1"/>
    <xf numFmtId="0" fontId="6" fillId="0" borderId="0" xfId="3" applyFont="1" applyProtection="1"/>
    <xf numFmtId="0" fontId="7" fillId="3" borderId="0" xfId="4" applyNumberFormat="1" applyFont="1"/>
    <xf numFmtId="0" fontId="7" fillId="3" borderId="0" xfId="4" applyNumberFormat="1" applyFont="1" applyAlignment="1"/>
    <xf numFmtId="0" fontId="4" fillId="0" borderId="0" xfId="3" applyFont="1" applyFill="1" applyProtection="1"/>
    <xf numFmtId="0" fontId="6" fillId="0" borderId="0" xfId="3" applyFont="1" applyFill="1" applyProtection="1"/>
    <xf numFmtId="0" fontId="9" fillId="0" borderId="0" xfId="3" applyFont="1" applyProtection="1"/>
    <xf numFmtId="164" fontId="4" fillId="0" borderId="0" xfId="1" applyNumberFormat="1" applyFont="1" applyProtection="1"/>
    <xf numFmtId="49" fontId="4" fillId="0" borderId="0" xfId="3" applyNumberFormat="1" applyFont="1" applyFill="1" applyProtection="1"/>
    <xf numFmtId="164" fontId="4" fillId="0" borderId="0" xfId="1" applyNumberFormat="1" applyFont="1" applyBorder="1" applyProtection="1"/>
    <xf numFmtId="164" fontId="6" fillId="0" borderId="17" xfId="1" applyNumberFormat="1" applyFont="1" applyBorder="1" applyProtection="1"/>
    <xf numFmtId="164" fontId="6" fillId="0" borderId="0" xfId="1" applyNumberFormat="1" applyFont="1" applyProtection="1"/>
    <xf numFmtId="0" fontId="9" fillId="0" borderId="0" xfId="3" applyFont="1" applyFill="1" applyProtection="1"/>
    <xf numFmtId="0" fontId="4" fillId="0" borderId="0" xfId="4" applyNumberFormat="1" applyFont="1" applyFill="1"/>
    <xf numFmtId="0" fontId="4" fillId="0" borderId="0" xfId="3" quotePrefix="1" applyFont="1" applyFill="1" applyAlignment="1" applyProtection="1">
      <alignment horizontal="left"/>
    </xf>
    <xf numFmtId="0" fontId="4" fillId="0" borderId="0" xfId="4" quotePrefix="1" applyNumberFormat="1" applyFont="1" applyFill="1" applyAlignment="1">
      <alignment horizontal="left"/>
    </xf>
    <xf numFmtId="164" fontId="4" fillId="0" borderId="17" xfId="1" applyNumberFormat="1" applyFont="1" applyBorder="1" applyProtection="1"/>
    <xf numFmtId="164" fontId="4" fillId="0" borderId="18" xfId="1" applyNumberFormat="1" applyFont="1" applyBorder="1" applyProtection="1"/>
    <xf numFmtId="49" fontId="4" fillId="0" borderId="0" xfId="3" applyNumberFormat="1" applyFont="1" applyProtection="1"/>
    <xf numFmtId="165" fontId="4" fillId="0" borderId="19" xfId="3" applyNumberFormat="1" applyFont="1" applyBorder="1" applyProtection="1"/>
    <xf numFmtId="0" fontId="4" fillId="0" borderId="0" xfId="3" applyFont="1" applyAlignment="1" applyProtection="1">
      <alignment horizontal="left"/>
    </xf>
    <xf numFmtId="41" fontId="7" fillId="3" borderId="0" xfId="5" applyNumberFormat="1" applyFont="1" applyBorder="1" applyAlignment="1">
      <alignment vertical="top"/>
    </xf>
    <xf numFmtId="0" fontId="1" fillId="0" borderId="0" xfId="0" applyFont="1" applyAlignment="1"/>
    <xf numFmtId="0" fontId="4" fillId="3" borderId="0" xfId="5" applyNumberFormat="1" applyFont="1" applyBorder="1"/>
    <xf numFmtId="0" fontId="7" fillId="3" borderId="0" xfId="5" applyNumberFormat="1" applyFont="1" applyBorder="1" applyAlignment="1">
      <alignment vertical="top"/>
    </xf>
    <xf numFmtId="0" fontId="7" fillId="3" borderId="0" xfId="5" applyNumberFormat="1" applyFont="1" applyBorder="1"/>
    <xf numFmtId="49" fontId="4" fillId="4" borderId="0" xfId="5" applyNumberFormat="1" applyFont="1" applyFill="1" applyBorder="1" applyAlignment="1">
      <alignment vertical="top"/>
    </xf>
    <xf numFmtId="0" fontId="10" fillId="4" borderId="0" xfId="5" applyNumberFormat="1" applyFont="1" applyFill="1" applyBorder="1"/>
    <xf numFmtId="0" fontId="4" fillId="4" borderId="0" xfId="5" applyNumberFormat="1" applyFont="1" applyFill="1" applyBorder="1"/>
    <xf numFmtId="0" fontId="6" fillId="4" borderId="0" xfId="5" applyNumberFormat="1" applyFont="1" applyFill="1" applyBorder="1" applyAlignment="1">
      <alignment horizontal="center"/>
    </xf>
    <xf numFmtId="0" fontId="4" fillId="0" borderId="0" xfId="5" applyNumberFormat="1" applyFont="1" applyFill="1" applyBorder="1"/>
    <xf numFmtId="49" fontId="4" fillId="3" borderId="0" xfId="5" applyNumberFormat="1" applyFont="1" applyBorder="1" applyAlignment="1">
      <alignment horizontal="right" vertical="top"/>
    </xf>
    <xf numFmtId="164" fontId="10" fillId="3" borderId="0" xfId="1" applyNumberFormat="1" applyFont="1" applyFill="1" applyBorder="1"/>
    <xf numFmtId="0" fontId="10" fillId="3" borderId="0" xfId="5" applyNumberFormat="1" applyFont="1" applyBorder="1"/>
    <xf numFmtId="164" fontId="4" fillId="3" borderId="0" xfId="1" applyNumberFormat="1" applyFont="1" applyFill="1" applyBorder="1"/>
    <xf numFmtId="0" fontId="4" fillId="3" borderId="0" xfId="5" quotePrefix="1" applyNumberFormat="1" applyFont="1" applyBorder="1"/>
    <xf numFmtId="0" fontId="6" fillId="3" borderId="0" xfId="5" applyNumberFormat="1" applyFont="1" applyBorder="1"/>
    <xf numFmtId="164" fontId="6" fillId="3" borderId="17" xfId="1" applyNumberFormat="1" applyFont="1" applyFill="1" applyBorder="1"/>
    <xf numFmtId="164" fontId="7" fillId="3" borderId="0" xfId="1" applyNumberFormat="1" applyFont="1" applyFill="1" applyBorder="1"/>
    <xf numFmtId="164" fontId="6" fillId="3" borderId="0" xfId="1" applyNumberFormat="1" applyFont="1" applyFill="1" applyBorder="1"/>
    <xf numFmtId="49" fontId="6" fillId="3" borderId="0" xfId="5" applyNumberFormat="1" applyFont="1" applyBorder="1" applyAlignment="1">
      <alignment horizontal="right" vertical="top"/>
    </xf>
    <xf numFmtId="49" fontId="4" fillId="4" borderId="0" xfId="5" applyNumberFormat="1" applyFont="1" applyFill="1" applyBorder="1" applyAlignment="1">
      <alignment horizontal="right" vertical="top"/>
    </xf>
    <xf numFmtId="164" fontId="7" fillId="4" borderId="0" xfId="1" applyNumberFormat="1" applyFont="1" applyFill="1" applyBorder="1"/>
    <xf numFmtId="164" fontId="4" fillId="4" borderId="0" xfId="1" applyNumberFormat="1" applyFont="1" applyFill="1" applyBorder="1"/>
    <xf numFmtId="164" fontId="7" fillId="3" borderId="0" xfId="1" applyNumberFormat="1" applyFont="1" applyFill="1" applyBorder="1" applyProtection="1">
      <protection locked="0"/>
    </xf>
    <xf numFmtId="164" fontId="10" fillId="3" borderId="0" xfId="1" applyNumberFormat="1" applyFont="1" applyFill="1" applyBorder="1" applyProtection="1"/>
    <xf numFmtId="164" fontId="10" fillId="3" borderId="0" xfId="1" applyNumberFormat="1" applyFont="1" applyFill="1" applyBorder="1" applyProtection="1">
      <protection locked="0"/>
    </xf>
    <xf numFmtId="0" fontId="4" fillId="0" borderId="0" xfId="5" quotePrefix="1" applyNumberFormat="1" applyFont="1" applyFill="1" applyBorder="1" applyAlignment="1">
      <alignment horizontal="left"/>
    </xf>
    <xf numFmtId="164" fontId="7" fillId="3" borderId="7" xfId="1" applyNumberFormat="1" applyFont="1" applyFill="1" applyBorder="1"/>
    <xf numFmtId="0" fontId="4" fillId="3" borderId="0" xfId="5" applyNumberFormat="1" applyFont="1" applyBorder="1" applyAlignment="1">
      <alignment horizontal="left"/>
    </xf>
    <xf numFmtId="164" fontId="10" fillId="3" borderId="7" xfId="1" applyNumberFormat="1" applyFont="1" applyFill="1" applyBorder="1" applyProtection="1"/>
    <xf numFmtId="49" fontId="4" fillId="0" borderId="0" xfId="5" applyNumberFormat="1" applyFont="1" applyFill="1" applyBorder="1" applyAlignment="1">
      <alignment horizontal="right" vertical="top"/>
    </xf>
    <xf numFmtId="0" fontId="4" fillId="0" borderId="0" xfId="5" applyNumberFormat="1" applyFont="1" applyFill="1" applyBorder="1" applyAlignment="1">
      <alignment horizontal="left"/>
    </xf>
    <xf numFmtId="164" fontId="10" fillId="0" borderId="0" xfId="1" applyNumberFormat="1" applyFont="1" applyFill="1" applyBorder="1" applyProtection="1"/>
    <xf numFmtId="164" fontId="10" fillId="0" borderId="0" xfId="1" applyNumberFormat="1" applyFont="1" applyFill="1" applyBorder="1"/>
    <xf numFmtId="164" fontId="4" fillId="0" borderId="0" xfId="1" applyNumberFormat="1" applyFont="1" applyFill="1" applyBorder="1"/>
    <xf numFmtId="164" fontId="10" fillId="3" borderId="7" xfId="5" applyNumberFormat="1" applyFont="1" applyBorder="1" applyProtection="1"/>
    <xf numFmtId="0" fontId="4" fillId="0" borderId="0" xfId="5" applyNumberFormat="1" applyFont="1" applyFill="1" applyBorder="1" applyAlignment="1">
      <alignment wrapText="1"/>
    </xf>
    <xf numFmtId="164" fontId="6" fillId="3" borderId="17" xfId="5" applyNumberFormat="1" applyFont="1" applyBorder="1"/>
    <xf numFmtId="49" fontId="4" fillId="3" borderId="0" xfId="5" applyNumberFormat="1" applyFont="1" applyBorder="1" applyAlignment="1">
      <alignment vertical="top"/>
    </xf>
    <xf numFmtId="0" fontId="11" fillId="0" borderId="0" xfId="0" applyFont="1"/>
    <xf numFmtId="0" fontId="11" fillId="3" borderId="0" xfId="5" applyNumberFormat="1" applyFont="1" applyBorder="1" applyAlignment="1">
      <alignment vertical="top"/>
    </xf>
    <xf numFmtId="0" fontId="11" fillId="0" borderId="0" xfId="4" applyNumberFormat="1" applyFont="1" applyFill="1"/>
    <xf numFmtId="14" fontId="11" fillId="6" borderId="0" xfId="6" applyNumberFormat="1" applyFont="1" applyFill="1" applyProtection="1"/>
    <xf numFmtId="0" fontId="10" fillId="0" borderId="0" xfId="0" applyFont="1"/>
    <xf numFmtId="0" fontId="7" fillId="0" borderId="0" xfId="0" applyFont="1"/>
    <xf numFmtId="41" fontId="10" fillId="0" borderId="0" xfId="0" applyNumberFormat="1" applyFont="1"/>
    <xf numFmtId="0" fontId="10" fillId="0" borderId="0" xfId="0" applyFont="1" applyBorder="1"/>
    <xf numFmtId="41" fontId="10" fillId="0" borderId="0" xfId="0" applyNumberFormat="1" applyFont="1" applyBorder="1"/>
    <xf numFmtId="41" fontId="10" fillId="0" borderId="14" xfId="0" applyNumberFormat="1" applyFont="1" applyBorder="1"/>
    <xf numFmtId="42" fontId="10" fillId="0" borderId="0" xfId="0" applyNumberFormat="1" applyFont="1"/>
    <xf numFmtId="41" fontId="10" fillId="0" borderId="15" xfId="0" applyNumberFormat="1" applyFont="1" applyBorder="1"/>
    <xf numFmtId="0" fontId="10" fillId="0" borderId="15" xfId="0" applyFont="1" applyBorder="1"/>
    <xf numFmtId="41" fontId="10" fillId="0" borderId="16" xfId="0" applyNumberFormat="1" applyFont="1" applyBorder="1"/>
    <xf numFmtId="41" fontId="10" fillId="0" borderId="11" xfId="0" applyNumberFormat="1" applyFont="1" applyBorder="1"/>
    <xf numFmtId="0" fontId="10" fillId="0" borderId="0" xfId="0" applyFont="1" applyAlignment="1">
      <alignment wrapText="1"/>
    </xf>
    <xf numFmtId="9" fontId="10" fillId="0" borderId="0" xfId="2" applyFont="1"/>
    <xf numFmtId="0" fontId="10" fillId="0" borderId="0" xfId="0" applyNumberFormat="1" applyFont="1"/>
    <xf numFmtId="0" fontId="10" fillId="0" borderId="0" xfId="2" applyNumberFormat="1" applyFont="1"/>
    <xf numFmtId="0" fontId="10" fillId="0" borderId="13" xfId="0" applyFont="1" applyBorder="1"/>
    <xf numFmtId="0" fontId="10" fillId="0" borderId="11" xfId="0" applyFont="1" applyBorder="1"/>
    <xf numFmtId="41" fontId="10" fillId="0" borderId="9" xfId="0" applyNumberFormat="1" applyFont="1" applyBorder="1"/>
    <xf numFmtId="0" fontId="10" fillId="0" borderId="12" xfId="0" applyFont="1" applyBorder="1"/>
    <xf numFmtId="0" fontId="10" fillId="0" borderId="1" xfId="0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8" xfId="0" applyFont="1" applyBorder="1"/>
    <xf numFmtId="0" fontId="10" fillId="0" borderId="10" xfId="0" applyFont="1" applyBorder="1"/>
    <xf numFmtId="0" fontId="10" fillId="0" borderId="2" xfId="0" applyFont="1" applyBorder="1"/>
    <xf numFmtId="41" fontId="10" fillId="0" borderId="5" xfId="0" applyNumberFormat="1" applyFont="1" applyBorder="1"/>
    <xf numFmtId="0" fontId="10" fillId="0" borderId="3" xfId="0" applyFont="1" applyBorder="1"/>
    <xf numFmtId="41" fontId="10" fillId="0" borderId="4" xfId="0" applyNumberFormat="1" applyFont="1" applyBorder="1"/>
    <xf numFmtId="49" fontId="10" fillId="0" borderId="0" xfId="0" applyNumberFormat="1" applyFont="1" applyAlignment="1">
      <alignment horizontal="right"/>
    </xf>
    <xf numFmtId="0" fontId="7" fillId="0" borderId="0" xfId="0" applyFont="1" applyFill="1"/>
    <xf numFmtId="0" fontId="6" fillId="0" borderId="0" xfId="0" applyFont="1" applyFill="1"/>
    <xf numFmtId="0" fontId="10" fillId="0" borderId="0" xfId="0" applyFont="1" applyFill="1"/>
    <xf numFmtId="41" fontId="10" fillId="0" borderId="0" xfId="2" applyNumberFormat="1" applyFont="1"/>
    <xf numFmtId="166" fontId="10" fillId="0" borderId="0" xfId="2" applyNumberFormat="1" applyFont="1"/>
    <xf numFmtId="166" fontId="10" fillId="0" borderId="0" xfId="0" applyNumberFormat="1" applyFont="1"/>
    <xf numFmtId="166" fontId="4" fillId="3" borderId="0" xfId="5" applyNumberFormat="1" applyFont="1" applyBorder="1"/>
    <xf numFmtId="9" fontId="0" fillId="0" borderId="0" xfId="2" applyNumberFormat="1" applyFont="1"/>
    <xf numFmtId="166" fontId="0" fillId="0" borderId="0" xfId="0" applyNumberFormat="1"/>
    <xf numFmtId="0" fontId="0" fillId="0" borderId="0" xfId="0" applyProtection="1">
      <protection locked="0"/>
    </xf>
    <xf numFmtId="0" fontId="2" fillId="0" borderId="0" xfId="0" applyFont="1" applyProtection="1"/>
    <xf numFmtId="0" fontId="10" fillId="0" borderId="0" xfId="0" applyFont="1" applyProtection="1"/>
    <xf numFmtId="0" fontId="7" fillId="0" borderId="0" xfId="0" applyFont="1" applyProtection="1"/>
    <xf numFmtId="0" fontId="11" fillId="0" borderId="0" xfId="0" applyFont="1" applyProtection="1"/>
    <xf numFmtId="0" fontId="6" fillId="4" borderId="19" xfId="5" applyNumberFormat="1" applyFont="1" applyFill="1" applyBorder="1" applyAlignment="1">
      <alignment horizontal="center"/>
    </xf>
    <xf numFmtId="0" fontId="6" fillId="4" borderId="19" xfId="5" applyNumberFormat="1" applyFont="1" applyFill="1" applyBorder="1" applyAlignment="1" applyProtection="1">
      <alignment horizontal="center"/>
    </xf>
    <xf numFmtId="41" fontId="4" fillId="0" borderId="20" xfId="1" applyNumberFormat="1" applyFont="1" applyFill="1" applyBorder="1" applyAlignment="1" applyProtection="1">
      <alignment horizontal="center" vertical="center"/>
    </xf>
    <xf numFmtId="0" fontId="10" fillId="4" borderId="19" xfId="5" applyNumberFormat="1" applyFont="1" applyFill="1" applyBorder="1"/>
    <xf numFmtId="0" fontId="7" fillId="4" borderId="19" xfId="5" applyNumberFormat="1" applyFont="1" applyFill="1" applyBorder="1"/>
    <xf numFmtId="0" fontId="4" fillId="4" borderId="19" xfId="5" applyNumberFormat="1" applyFont="1" applyFill="1" applyBorder="1"/>
    <xf numFmtId="49" fontId="4" fillId="4" borderId="19" xfId="5" applyNumberFormat="1" applyFont="1" applyFill="1" applyBorder="1" applyAlignment="1">
      <alignment vertical="top"/>
    </xf>
    <xf numFmtId="0" fontId="4" fillId="4" borderId="19" xfId="3" applyFont="1" applyFill="1" applyBorder="1" applyProtection="1"/>
    <xf numFmtId="0" fontId="8" fillId="4" borderId="19" xfId="3" applyFont="1" applyFill="1" applyBorder="1" applyProtection="1"/>
    <xf numFmtId="14" fontId="6" fillId="4" borderId="19" xfId="3" applyNumberFormat="1" applyFont="1" applyFill="1" applyBorder="1" applyAlignment="1" applyProtection="1">
      <alignment horizontal="center"/>
    </xf>
    <xf numFmtId="9" fontId="4" fillId="5" borderId="8" xfId="2" applyFont="1" applyFill="1" applyBorder="1" applyAlignment="1" applyProtection="1">
      <alignment horizontal="right" vertical="center"/>
      <protection locked="0"/>
    </xf>
    <xf numFmtId="0" fontId="0" fillId="0" borderId="0" xfId="0" applyProtection="1"/>
    <xf numFmtId="49" fontId="0" fillId="0" borderId="0" xfId="0" applyNumberFormat="1" applyAlignment="1" applyProtection="1">
      <alignment wrapText="1"/>
    </xf>
    <xf numFmtId="41" fontId="0" fillId="0" borderId="0" xfId="0" applyNumberFormat="1" applyProtection="1">
      <protection locked="0"/>
    </xf>
    <xf numFmtId="164" fontId="4" fillId="5" borderId="8" xfId="1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Protection="1"/>
    <xf numFmtId="41" fontId="12" fillId="5" borderId="21" xfId="6" applyNumberFormat="1" applyFont="1" applyFill="1" applyBorder="1" applyAlignment="1" applyProtection="1">
      <alignment horizontal="center"/>
      <protection locked="0"/>
    </xf>
    <xf numFmtId="41" fontId="12" fillId="5" borderId="7" xfId="6" applyNumberFormat="1" applyFont="1" applyFill="1" applyBorder="1" applyAlignment="1" applyProtection="1">
      <alignment horizontal="center"/>
      <protection locked="0"/>
    </xf>
    <xf numFmtId="41" fontId="12" fillId="5" borderId="22" xfId="6" applyNumberFormat="1" applyFont="1" applyFill="1" applyBorder="1" applyAlignment="1" applyProtection="1">
      <alignment horizontal="center"/>
      <protection locked="0"/>
    </xf>
    <xf numFmtId="41" fontId="4" fillId="5" borderId="21" xfId="1" applyNumberFormat="1" applyFont="1" applyFill="1" applyBorder="1" applyAlignment="1" applyProtection="1">
      <alignment horizontal="left" vertical="center"/>
    </xf>
    <xf numFmtId="41" fontId="4" fillId="5" borderId="7" xfId="1" applyNumberFormat="1" applyFont="1" applyFill="1" applyBorder="1" applyAlignment="1" applyProtection="1">
      <alignment horizontal="left" vertical="center"/>
    </xf>
    <xf numFmtId="41" fontId="4" fillId="5" borderId="22" xfId="1" applyNumberFormat="1" applyFont="1" applyFill="1" applyBorder="1" applyAlignment="1" applyProtection="1">
      <alignment horizontal="left" vertical="center"/>
    </xf>
    <xf numFmtId="0" fontId="7" fillId="0" borderId="19" xfId="0" applyFont="1" applyBorder="1" applyAlignment="1">
      <alignment horizontal="center"/>
    </xf>
    <xf numFmtId="0" fontId="6" fillId="4" borderId="0" xfId="3" applyFont="1" applyFill="1" applyAlignment="1" applyProtection="1">
      <alignment horizontal="center"/>
    </xf>
    <xf numFmtId="0" fontId="1" fillId="0" borderId="0" xfId="0" applyFont="1" applyAlignment="1">
      <alignment horizontal="center"/>
    </xf>
    <xf numFmtId="0" fontId="13" fillId="7" borderId="0" xfId="5" applyNumberFormat="1" applyFont="1" applyFill="1" applyBorder="1" applyAlignment="1">
      <alignment horizontal="center"/>
    </xf>
    <xf numFmtId="0" fontId="13" fillId="7" borderId="0" xfId="3" applyFont="1" applyFill="1" applyAlignment="1" applyProtection="1">
      <alignment horizontal="center"/>
    </xf>
    <xf numFmtId="167" fontId="4" fillId="0" borderId="0" xfId="8" applyFont="1" applyAlignment="1" applyProtection="1">
      <alignment horizontal="left" wrapText="1"/>
      <protection locked="0"/>
    </xf>
  </cellXfs>
  <cellStyles count="9">
    <cellStyle name="Comma" xfId="1" builtinId="3"/>
    <cellStyle name="Normal" xfId="0" builtinId="0"/>
    <cellStyle name="Normal 2" xfId="6" xr:uid="{9B446F27-D39D-4F05-9015-0653E91F89E0}"/>
    <cellStyle name="Normal 3" xfId="7" xr:uid="{4522CA91-9EFC-489B-AF38-0E47535700A4}"/>
    <cellStyle name="Normal 31" xfId="8" xr:uid="{48CB7358-5DEA-4BED-BD25-036B1B4E2E95}"/>
    <cellStyle name="Normal_MASTER" xfId="4" xr:uid="{91384EF3-E058-456F-AFF3-F939697E9037}"/>
    <cellStyle name="Normal_MASTER2" xfId="5" xr:uid="{D53D5FCB-310E-482E-B209-323112320FE1}"/>
    <cellStyle name="Normal_PRO5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B4274-361B-4868-9A67-286C63B696CB}">
  <sheetPr>
    <pageSetUpPr fitToPage="1"/>
  </sheetPr>
  <dimension ref="A1:F27"/>
  <sheetViews>
    <sheetView tabSelected="1" workbookViewId="0">
      <selection activeCell="B1" sqref="B1:F1"/>
    </sheetView>
  </sheetViews>
  <sheetFormatPr defaultRowHeight="12.75" x14ac:dyDescent="0.2"/>
  <cols>
    <col min="1" max="1" width="18.7109375" style="11" customWidth="1"/>
    <col min="2" max="3" width="20.7109375" style="11" customWidth="1"/>
    <col min="4" max="4" width="15.7109375" style="11" customWidth="1"/>
    <col min="5" max="5" width="15" style="11" customWidth="1"/>
    <col min="6" max="6" width="10.140625" style="11" bestFit="1" customWidth="1"/>
    <col min="7" max="7" width="12.140625" style="11" customWidth="1"/>
    <col min="8" max="16384" width="9.140625" style="11"/>
  </cols>
  <sheetData>
    <row r="1" spans="1:6" ht="15.75" x14ac:dyDescent="0.25">
      <c r="A1" s="12" t="s">
        <v>218</v>
      </c>
      <c r="B1" s="143" t="s">
        <v>222</v>
      </c>
      <c r="C1" s="144"/>
      <c r="D1" s="144"/>
      <c r="E1" s="144"/>
      <c r="F1" s="145"/>
    </row>
    <row r="4" spans="1:6" x14ac:dyDescent="0.2">
      <c r="A4" s="12" t="s">
        <v>217</v>
      </c>
      <c r="B4" s="14" t="s">
        <v>223</v>
      </c>
    </row>
    <row r="6" spans="1:6" x14ac:dyDescent="0.2">
      <c r="A6" s="11" t="s">
        <v>219</v>
      </c>
      <c r="B6" s="14"/>
      <c r="C6" s="14"/>
      <c r="D6" s="14"/>
      <c r="F6" s="17">
        <f>YEAR(F8)</f>
        <v>2020</v>
      </c>
    </row>
    <row r="7" spans="1:6" x14ac:dyDescent="0.2">
      <c r="A7" s="16" t="s">
        <v>220</v>
      </c>
      <c r="F7" s="15" t="str">
        <f>"1/1/"&amp;$F$6</f>
        <v>1/1/2020</v>
      </c>
    </row>
    <row r="8" spans="1:6" x14ac:dyDescent="0.2">
      <c r="A8" s="16" t="s">
        <v>221</v>
      </c>
      <c r="F8" s="83">
        <v>44196</v>
      </c>
    </row>
    <row r="9" spans="1:6" x14ac:dyDescent="0.2">
      <c r="A9" s="16"/>
    </row>
    <row r="10" spans="1:6" x14ac:dyDescent="0.2">
      <c r="A10" s="16"/>
    </row>
    <row r="11" spans="1:6" x14ac:dyDescent="0.2">
      <c r="A11" s="12" t="s">
        <v>216</v>
      </c>
    </row>
    <row r="12" spans="1:6" x14ac:dyDescent="0.2">
      <c r="A12" s="12"/>
    </row>
    <row r="13" spans="1:6" x14ac:dyDescent="0.2">
      <c r="A13" s="12">
        <v>1</v>
      </c>
      <c r="B13" s="11" t="s">
        <v>287</v>
      </c>
    </row>
    <row r="14" spans="1:6" x14ac:dyDescent="0.2">
      <c r="A14" s="12"/>
      <c r="B14" s="11" t="s">
        <v>289</v>
      </c>
    </row>
    <row r="15" spans="1:6" x14ac:dyDescent="0.2">
      <c r="A15" s="12"/>
      <c r="B15" s="11" t="s">
        <v>288</v>
      </c>
    </row>
    <row r="17" spans="1:6" x14ac:dyDescent="0.2">
      <c r="A17" s="13">
        <v>2</v>
      </c>
      <c r="B17" s="11" t="s">
        <v>272</v>
      </c>
    </row>
    <row r="18" spans="1:6" x14ac:dyDescent="0.2">
      <c r="A18" s="13"/>
      <c r="B18" s="11" t="s">
        <v>265</v>
      </c>
    </row>
    <row r="19" spans="1:6" x14ac:dyDescent="0.2">
      <c r="A19" s="13"/>
      <c r="B19" s="11" t="s">
        <v>290</v>
      </c>
    </row>
    <row r="20" spans="1:6" x14ac:dyDescent="0.2">
      <c r="A20" s="13"/>
      <c r="B20" s="11" t="s">
        <v>266</v>
      </c>
    </row>
    <row r="21" spans="1:6" x14ac:dyDescent="0.2">
      <c r="A21" s="13"/>
      <c r="B21" s="11" t="s">
        <v>267</v>
      </c>
    </row>
    <row r="23" spans="1:6" x14ac:dyDescent="0.2">
      <c r="A23" s="12">
        <v>3</v>
      </c>
      <c r="B23" s="11" t="s">
        <v>269</v>
      </c>
    </row>
    <row r="24" spans="1:6" x14ac:dyDescent="0.2">
      <c r="B24" s="11" t="s">
        <v>268</v>
      </c>
    </row>
    <row r="25" spans="1:6" x14ac:dyDescent="0.2">
      <c r="B25" s="11" t="s">
        <v>261</v>
      </c>
    </row>
    <row r="27" spans="1:6" x14ac:dyDescent="0.2">
      <c r="A27" s="12">
        <v>4</v>
      </c>
      <c r="B27" s="146" t="s">
        <v>262</v>
      </c>
      <c r="C27" s="147"/>
      <c r="D27" s="147"/>
      <c r="E27" s="147"/>
      <c r="F27" s="148"/>
    </row>
  </sheetData>
  <sheetProtection algorithmName="SHA-512" hashValue="zTGNJKmmf8l8Uf2WuBMKJeqkoxQRQkmqS4C5DMgr7NF9vQdjrHkkoxh9lEw0ie0IOqT+Cp2E5ynPFfOVvbBr0g==" saltValue="u30It8qX9+7QaHweXYPVsA==" spinCount="100000" sheet="1"/>
  <mergeCells count="2">
    <mergeCell ref="B1:F1"/>
    <mergeCell ref="B27:F27"/>
  </mergeCells>
  <printOptions horizontalCentered="1"/>
  <pageMargins left="0.25" right="0.25" top="0.5" bottom="0.5" header="0.25" footer="0.25"/>
  <pageSetup orientation="portrait" r:id="rId1"/>
  <headerFooter alignWithMargins="0">
    <oddFooter>&amp;L&amp;F&amp;CPage &amp;P of &amp;N&amp;R&amp;A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9C91F-C849-4D76-90DE-BCE6F63D6837}">
  <sheetPr>
    <pageSetUpPr fitToPage="1"/>
  </sheetPr>
  <dimension ref="A1:L53"/>
  <sheetViews>
    <sheetView zoomScaleNormal="100" workbookViewId="0">
      <pane xSplit="2" ySplit="5" topLeftCell="C6" activePane="bottomRight" state="frozen"/>
      <selection sqref="A1:J1"/>
      <selection pane="topRight" sqref="A1:J1"/>
      <selection pane="bottomLeft" sqref="A1:J1"/>
      <selection pane="bottomRight"/>
    </sheetView>
  </sheetViews>
  <sheetFormatPr defaultRowHeight="12.75" x14ac:dyDescent="0.2"/>
  <cols>
    <col min="1" max="1" width="38.85546875" customWidth="1"/>
    <col min="2" max="2" width="17.140625" style="1" customWidth="1"/>
    <col min="3" max="3" width="16.28515625" customWidth="1"/>
    <col min="4" max="4" width="4" customWidth="1"/>
    <col min="5" max="5" width="16.28515625" customWidth="1"/>
    <col min="6" max="6" width="2.7109375" customWidth="1"/>
    <col min="7" max="7" width="16.28515625" customWidth="1"/>
    <col min="8" max="8" width="2.85546875" customWidth="1"/>
  </cols>
  <sheetData>
    <row r="1" spans="1:12" x14ac:dyDescent="0.2">
      <c r="A1" s="2" t="str">
        <f>Instructions!B1</f>
        <v>Type Applicant Name Here</v>
      </c>
      <c r="C1" s="152" t="s">
        <v>283</v>
      </c>
      <c r="D1" s="152"/>
      <c r="E1" s="152"/>
      <c r="F1" s="152"/>
      <c r="G1" s="152"/>
      <c r="H1" s="152"/>
    </row>
    <row r="2" spans="1:12" x14ac:dyDescent="0.2">
      <c r="A2" s="2" t="s">
        <v>123</v>
      </c>
    </row>
    <row r="3" spans="1:12" x14ac:dyDescent="0.2">
      <c r="A3" s="2" t="s">
        <v>181</v>
      </c>
    </row>
    <row r="4" spans="1:12" x14ac:dyDescent="0.2">
      <c r="A4" s="80" t="s">
        <v>125</v>
      </c>
    </row>
    <row r="5" spans="1:12" x14ac:dyDescent="0.2">
      <c r="A5" s="127"/>
      <c r="B5" s="127" t="s">
        <v>2</v>
      </c>
      <c r="C5" s="127">
        <f>Instructions!F6</f>
        <v>2020</v>
      </c>
      <c r="D5" s="127"/>
      <c r="E5" s="127">
        <f>C5+1</f>
        <v>2021</v>
      </c>
      <c r="F5" s="127"/>
      <c r="G5" s="127">
        <f>E5+1</f>
        <v>2022</v>
      </c>
      <c r="H5" s="127"/>
    </row>
    <row r="6" spans="1:12" x14ac:dyDescent="0.2">
      <c r="A6" s="2" t="s">
        <v>9</v>
      </c>
      <c r="B6" s="4"/>
    </row>
    <row r="7" spans="1:12" x14ac:dyDescent="0.2">
      <c r="A7" t="s">
        <v>256</v>
      </c>
      <c r="B7" s="1" t="s">
        <v>244</v>
      </c>
      <c r="C7" s="3">
        <f>'UCAA Balance Sheet (MIN MM)'!E14</f>
        <v>0</v>
      </c>
      <c r="D7" s="3"/>
      <c r="E7" s="3">
        <f>'UCAA Balance Sheet (MIN MM)'!G14</f>
        <v>0</v>
      </c>
      <c r="F7" s="3"/>
      <c r="G7" s="3">
        <f>'UCAA Balance Sheet (MIN MM)'!J14</f>
        <v>0</v>
      </c>
      <c r="H7" s="3"/>
      <c r="I7" s="3"/>
      <c r="J7" s="3"/>
      <c r="K7" s="3"/>
      <c r="L7" s="3"/>
    </row>
    <row r="8" spans="1:12" x14ac:dyDescent="0.2">
      <c r="A8" t="s">
        <v>133</v>
      </c>
      <c r="B8" s="1" t="s">
        <v>245</v>
      </c>
      <c r="C8" s="3">
        <f>'UCAA Balance Sheet (MIN MM)'!E9</f>
        <v>0</v>
      </c>
      <c r="D8" s="3"/>
      <c r="E8" s="3">
        <f>'UCAA Balance Sheet (MIN MM)'!G9</f>
        <v>0</v>
      </c>
      <c r="F8" s="3"/>
      <c r="G8" s="3">
        <f>'UCAA Balance Sheet (MIN MM)'!J9</f>
        <v>0</v>
      </c>
      <c r="H8" s="3"/>
      <c r="I8" s="3"/>
      <c r="J8" s="3"/>
      <c r="K8" s="3"/>
      <c r="L8" s="3"/>
    </row>
    <row r="9" spans="1:12" x14ac:dyDescent="0.2">
      <c r="A9" t="s">
        <v>131</v>
      </c>
      <c r="B9" s="1" t="s">
        <v>246</v>
      </c>
      <c r="C9" s="3">
        <f>'UCAA Balance Sheet (MIN MM)'!E11</f>
        <v>0</v>
      </c>
      <c r="D9" s="3"/>
      <c r="E9" s="3">
        <f>'UCAA Balance Sheet (MIN MM)'!G11</f>
        <v>0</v>
      </c>
      <c r="F9" s="3"/>
      <c r="G9" s="3">
        <f>'UCAA Balance Sheet (MIN MM)'!J11</f>
        <v>0</v>
      </c>
      <c r="H9" s="3"/>
      <c r="I9" s="3"/>
      <c r="J9" s="3"/>
      <c r="K9" s="3"/>
      <c r="L9" s="3"/>
    </row>
    <row r="10" spans="1:12" x14ac:dyDescent="0.2">
      <c r="A10" t="s">
        <v>102</v>
      </c>
      <c r="B10" s="1" t="s">
        <v>3</v>
      </c>
      <c r="C10" s="8">
        <f>SUM(C31)</f>
        <v>0</v>
      </c>
      <c r="D10" s="8"/>
      <c r="E10" s="8">
        <f>SUM(E31)</f>
        <v>0</v>
      </c>
      <c r="F10" s="3"/>
      <c r="G10" s="8">
        <f>SUM(G31)</f>
        <v>0</v>
      </c>
      <c r="H10" s="3"/>
      <c r="I10" s="3"/>
      <c r="J10" s="3"/>
      <c r="K10" s="3"/>
      <c r="L10" s="3"/>
    </row>
    <row r="11" spans="1:12" x14ac:dyDescent="0.2">
      <c r="A11" t="s">
        <v>100</v>
      </c>
      <c r="B11" s="1" t="s">
        <v>3</v>
      </c>
      <c r="C11" s="3">
        <f>SUM(C7-C8-C9)</f>
        <v>0</v>
      </c>
      <c r="D11" s="3"/>
      <c r="E11" s="3">
        <f>SUM(E7-E8-E9)</f>
        <v>0</v>
      </c>
      <c r="F11" s="3"/>
      <c r="G11" s="3">
        <f>SUM(G7-G8-G9)</f>
        <v>0</v>
      </c>
      <c r="H11" s="3"/>
      <c r="I11" s="3"/>
      <c r="J11" s="3"/>
      <c r="K11" s="3"/>
      <c r="L11" s="3"/>
    </row>
    <row r="12" spans="1:12" x14ac:dyDescent="0.2"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x14ac:dyDescent="0.2">
      <c r="A13" t="s">
        <v>150</v>
      </c>
      <c r="B13" s="1" t="s">
        <v>247</v>
      </c>
      <c r="C13" s="3">
        <f>'UCAA Balance Sheet (MIN MM)'!E17</f>
        <v>0</v>
      </c>
      <c r="D13" s="3"/>
      <c r="E13" s="3">
        <f>'UCAA Balance Sheet (MIN MM)'!G17</f>
        <v>0</v>
      </c>
      <c r="F13" s="3"/>
      <c r="G13" s="3">
        <f>'UCAA Balance Sheet (MIN MM)'!J17</f>
        <v>0</v>
      </c>
      <c r="H13" s="3"/>
      <c r="I13" s="3"/>
      <c r="J13" s="3"/>
      <c r="K13" s="3"/>
      <c r="L13" s="3"/>
    </row>
    <row r="14" spans="1:12" x14ac:dyDescent="0.2">
      <c r="A14" t="s">
        <v>152</v>
      </c>
      <c r="B14" s="1" t="s">
        <v>248</v>
      </c>
      <c r="C14" s="3">
        <f>'UCAA Balance Sheet (MIN MM)'!E18</f>
        <v>0</v>
      </c>
      <c r="D14" s="3"/>
      <c r="E14" s="3">
        <f>'UCAA Balance Sheet (MIN MM)'!G18</f>
        <v>0</v>
      </c>
      <c r="F14" s="3"/>
      <c r="G14" s="3">
        <f>'UCAA Balance Sheet (MIN MM)'!J18</f>
        <v>0</v>
      </c>
      <c r="H14" s="3"/>
      <c r="I14" s="3"/>
      <c r="J14" s="3"/>
      <c r="K14" s="3"/>
      <c r="L14" s="3"/>
    </row>
    <row r="15" spans="1:12" x14ac:dyDescent="0.2">
      <c r="A15" t="s">
        <v>0</v>
      </c>
      <c r="B15" s="1" t="s">
        <v>3</v>
      </c>
      <c r="C15" s="3">
        <f>SUM(C13+C14)</f>
        <v>0</v>
      </c>
      <c r="D15" s="3"/>
      <c r="E15" s="3">
        <f>SUM(E13+E14)</f>
        <v>0</v>
      </c>
      <c r="F15" s="3"/>
      <c r="G15" s="3">
        <f>SUM(G13+G14)</f>
        <v>0</v>
      </c>
      <c r="H15" s="3"/>
      <c r="I15" s="3"/>
      <c r="J15" s="3"/>
      <c r="K15" s="3"/>
      <c r="L15" s="3"/>
    </row>
    <row r="16" spans="1:12" x14ac:dyDescent="0.2">
      <c r="A16" t="s">
        <v>257</v>
      </c>
      <c r="B16" s="1" t="s">
        <v>249</v>
      </c>
      <c r="C16" s="3">
        <f>'UCAA Balance Sheet (MIN MM)'!E25</f>
        <v>0</v>
      </c>
      <c r="D16" s="3"/>
      <c r="E16" s="3">
        <f>'UCAA Balance Sheet (MIN MM)'!G25</f>
        <v>0</v>
      </c>
      <c r="F16" s="3"/>
      <c r="G16" s="3">
        <f>'UCAA Balance Sheet (MIN MM)'!J25</f>
        <v>0</v>
      </c>
      <c r="H16" s="3"/>
      <c r="I16" s="3"/>
      <c r="J16" s="3"/>
      <c r="K16" s="3"/>
      <c r="L16" s="3"/>
    </row>
    <row r="17" spans="1:12" x14ac:dyDescent="0.2"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x14ac:dyDescent="0.2">
      <c r="A18" t="s">
        <v>7</v>
      </c>
      <c r="B18" s="1" t="s">
        <v>250</v>
      </c>
      <c r="C18" s="3">
        <f>'UCAA Balance Sheet (MIN MM)'!E34</f>
        <v>0</v>
      </c>
      <c r="D18" s="3"/>
      <c r="E18" s="3">
        <f>'UCAA Balance Sheet (MIN MM)'!G34</f>
        <v>0</v>
      </c>
      <c r="F18" s="3"/>
      <c r="G18" s="3">
        <f>'UCAA Balance Sheet (MIN MM)'!J34</f>
        <v>0</v>
      </c>
      <c r="H18" s="3"/>
      <c r="I18" s="3"/>
      <c r="J18" s="3"/>
      <c r="K18" s="3"/>
      <c r="L18" s="3"/>
    </row>
    <row r="19" spans="1:12" x14ac:dyDescent="0.2">
      <c r="A19" t="s">
        <v>6</v>
      </c>
      <c r="B19" s="1" t="s">
        <v>251</v>
      </c>
      <c r="C19" s="3">
        <f>'UCAA Balance Sheet (MIN MM)'!E28</f>
        <v>0</v>
      </c>
      <c r="D19" s="3"/>
      <c r="E19" s="3">
        <f>'UCAA Balance Sheet (MIN MM)'!G28</f>
        <v>0</v>
      </c>
      <c r="F19" s="3"/>
      <c r="G19" s="3">
        <f>'UCAA Balance Sheet (MIN MM)'!J28</f>
        <v>0</v>
      </c>
      <c r="H19" s="3"/>
      <c r="I19" s="3"/>
      <c r="J19" s="3"/>
      <c r="K19" s="3"/>
      <c r="L19" s="3"/>
    </row>
    <row r="20" spans="1:12" x14ac:dyDescent="0.2">
      <c r="A20" t="s">
        <v>8</v>
      </c>
      <c r="B20" s="1" t="s">
        <v>3</v>
      </c>
      <c r="C20" s="3">
        <f>SUM(C18-C19)</f>
        <v>0</v>
      </c>
      <c r="D20" s="3"/>
      <c r="E20" s="3">
        <f>SUM(E18-E19)</f>
        <v>0</v>
      </c>
      <c r="F20" s="3"/>
      <c r="G20" s="3">
        <f>SUM(G18-G19)</f>
        <v>0</v>
      </c>
      <c r="H20" s="3"/>
      <c r="I20" s="3"/>
      <c r="J20" s="3"/>
      <c r="K20" s="3"/>
      <c r="L20" s="3"/>
    </row>
    <row r="21" spans="1:12" x14ac:dyDescent="0.2"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x14ac:dyDescent="0.2">
      <c r="A22" t="s">
        <v>183</v>
      </c>
      <c r="B22" s="1" t="s">
        <v>252</v>
      </c>
      <c r="C22" s="3">
        <f>'UCAA P and L (MIN MM)'!F7</f>
        <v>0</v>
      </c>
      <c r="D22" s="3"/>
      <c r="E22" s="3">
        <f>'UCAA P and L (MIN MM)'!H7</f>
        <v>0</v>
      </c>
      <c r="F22" s="3"/>
      <c r="G22" s="3">
        <f>'UCAA P and L (MIN MM)'!J7</f>
        <v>0</v>
      </c>
      <c r="H22" s="3"/>
      <c r="I22" s="3"/>
      <c r="J22" s="3"/>
      <c r="K22" s="3"/>
      <c r="L22" s="3"/>
    </row>
    <row r="23" spans="1:12" x14ac:dyDescent="0.2">
      <c r="A23" t="s">
        <v>258</v>
      </c>
      <c r="B23" s="1" t="s">
        <v>255</v>
      </c>
      <c r="C23" s="3">
        <f>'UCAA P and L (MIN MM)'!F24</f>
        <v>0</v>
      </c>
      <c r="D23" s="3"/>
      <c r="E23" s="3">
        <f>'UCAA P and L (MIN MM)'!H24</f>
        <v>0</v>
      </c>
      <c r="F23" s="3"/>
      <c r="G23" s="3">
        <f>'UCAA P and L (MIN MM)'!J24</f>
        <v>0</v>
      </c>
      <c r="H23" s="3"/>
      <c r="I23" s="3"/>
      <c r="J23" s="3"/>
      <c r="K23" s="3"/>
      <c r="L23" s="3"/>
    </row>
    <row r="24" spans="1:12" x14ac:dyDescent="0.2">
      <c r="A24" t="s">
        <v>1</v>
      </c>
      <c r="B24" s="1" t="s">
        <v>4</v>
      </c>
      <c r="C24" s="3">
        <v>12</v>
      </c>
      <c r="D24" s="3"/>
      <c r="E24" s="3">
        <v>12</v>
      </c>
      <c r="F24" s="3"/>
      <c r="G24" s="3">
        <v>12</v>
      </c>
      <c r="H24" s="3"/>
      <c r="I24" s="3"/>
      <c r="J24" s="3"/>
      <c r="K24" s="3"/>
      <c r="L24" s="3"/>
    </row>
    <row r="25" spans="1:12" x14ac:dyDescent="0.2">
      <c r="A25" t="s">
        <v>5</v>
      </c>
      <c r="B25" s="1" t="s">
        <v>3</v>
      </c>
      <c r="C25" s="3">
        <f>SUM(C23/C24)</f>
        <v>0</v>
      </c>
      <c r="D25" s="3"/>
      <c r="E25" s="3">
        <f>SUM(E23/E24)</f>
        <v>0</v>
      </c>
      <c r="F25" s="3"/>
      <c r="G25" s="3">
        <f>SUM(G23/G24)</f>
        <v>0</v>
      </c>
      <c r="H25" s="3"/>
      <c r="I25" s="3"/>
      <c r="J25" s="3"/>
      <c r="K25" s="3"/>
      <c r="L25" s="3"/>
    </row>
    <row r="26" spans="1:12" x14ac:dyDescent="0.2"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x14ac:dyDescent="0.2"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x14ac:dyDescent="0.2">
      <c r="A28" s="2" t="s">
        <v>13</v>
      </c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x14ac:dyDescent="0.2">
      <c r="A29" t="s">
        <v>107</v>
      </c>
      <c r="B29" s="1" t="s">
        <v>3</v>
      </c>
      <c r="C29" s="3">
        <f>IF(C25&gt;250000,250000,C25)</f>
        <v>0</v>
      </c>
      <c r="D29" s="3"/>
      <c r="E29" s="3">
        <f>IF(E25&gt;250000,250000,E25)</f>
        <v>0</v>
      </c>
      <c r="F29" s="3"/>
      <c r="G29" s="3">
        <f>IF(G25&gt;250000,250000,G25)</f>
        <v>0</v>
      </c>
      <c r="H29" s="3"/>
      <c r="I29" s="3"/>
      <c r="J29" s="3"/>
      <c r="K29" s="3"/>
      <c r="L29" s="3"/>
    </row>
    <row r="30" spans="1:12" x14ac:dyDescent="0.2">
      <c r="A30" t="s">
        <v>108</v>
      </c>
      <c r="B30" s="1" t="s">
        <v>3</v>
      </c>
      <c r="C30" s="3">
        <f>IF(C29&lt;250000,0,SUM((C25-C29)*0.5))</f>
        <v>0</v>
      </c>
      <c r="D30" s="3"/>
      <c r="E30" s="3">
        <f>IF(E29&lt;250000,0,SUM((E25-E29)*0.5))</f>
        <v>0</v>
      </c>
      <c r="F30" s="3"/>
      <c r="G30" s="3">
        <f>IF(G29&lt;250000,0,SUM((G25-G29)*0.5))</f>
        <v>0</v>
      </c>
      <c r="H30" s="3"/>
      <c r="I30" s="3"/>
      <c r="J30" s="3"/>
      <c r="K30" s="3"/>
      <c r="L30" s="3"/>
    </row>
    <row r="31" spans="1:12" x14ac:dyDescent="0.2">
      <c r="A31" t="s">
        <v>109</v>
      </c>
      <c r="B31" s="1" t="s">
        <v>3</v>
      </c>
      <c r="C31" s="8">
        <f>SUM(C29+C30)</f>
        <v>0</v>
      </c>
      <c r="D31" s="3"/>
      <c r="E31" s="8">
        <f>SUM(E29+E30)</f>
        <v>0</v>
      </c>
      <c r="F31" s="3"/>
      <c r="G31" s="8">
        <f>SUM(G29+G30)</f>
        <v>0</v>
      </c>
      <c r="H31" s="3"/>
      <c r="I31" s="3"/>
      <c r="J31" s="3"/>
      <c r="K31" s="3"/>
      <c r="L31" s="3"/>
    </row>
    <row r="32" spans="1:12" x14ac:dyDescent="0.2">
      <c r="A32" t="s">
        <v>14</v>
      </c>
      <c r="B32" s="1" t="s">
        <v>3</v>
      </c>
      <c r="C32" s="3">
        <f>SUM(C22*0.05)</f>
        <v>0</v>
      </c>
      <c r="D32" s="3"/>
      <c r="E32" s="3">
        <f>SUM(E22*0.05)</f>
        <v>0</v>
      </c>
      <c r="F32" s="3"/>
      <c r="G32" s="3">
        <f>SUM(G22*0.05)</f>
        <v>0</v>
      </c>
      <c r="H32" s="3"/>
      <c r="I32" s="3"/>
      <c r="J32" s="3"/>
      <c r="K32" s="3"/>
      <c r="L32" s="3"/>
    </row>
    <row r="33" spans="1:12" x14ac:dyDescent="0.2">
      <c r="A33" t="s">
        <v>101</v>
      </c>
      <c r="B33" s="1" t="s">
        <v>4</v>
      </c>
      <c r="C33" s="3">
        <v>500000</v>
      </c>
      <c r="D33" s="3"/>
      <c r="E33" s="3">
        <v>500000</v>
      </c>
      <c r="F33" s="3"/>
      <c r="G33" s="3">
        <v>500000</v>
      </c>
      <c r="H33" s="3"/>
      <c r="I33" s="3"/>
      <c r="J33" s="3"/>
      <c r="K33" s="3"/>
      <c r="L33" s="3"/>
    </row>
    <row r="34" spans="1:12" x14ac:dyDescent="0.2">
      <c r="A34" t="s">
        <v>110</v>
      </c>
      <c r="B34" s="1" t="s">
        <v>3</v>
      </c>
      <c r="C34" s="3">
        <f>SUM(C32+C33)</f>
        <v>500000</v>
      </c>
      <c r="D34" s="3"/>
      <c r="E34" s="3">
        <f>SUM(E32+E33)</f>
        <v>500000</v>
      </c>
      <c r="F34" s="3"/>
      <c r="G34" s="3">
        <f>SUM(G32+G33)</f>
        <v>500000</v>
      </c>
      <c r="H34" s="3"/>
      <c r="I34" s="3"/>
      <c r="J34" s="3"/>
      <c r="K34" s="3"/>
      <c r="L34" s="3"/>
    </row>
    <row r="36" spans="1:12" x14ac:dyDescent="0.2">
      <c r="A36" t="s">
        <v>10</v>
      </c>
      <c r="B36" s="1" t="s">
        <v>3</v>
      </c>
      <c r="C36" s="7" t="e">
        <f>SUM(C16/C11)</f>
        <v>#DIV/0!</v>
      </c>
      <c r="D36" s="7"/>
      <c r="E36" s="7" t="e">
        <f>SUM(E16/E11)</f>
        <v>#DIV/0!</v>
      </c>
      <c r="G36" s="7" t="e">
        <f>SUM(G16/G11)</f>
        <v>#DIV/0!</v>
      </c>
    </row>
    <row r="37" spans="1:12" x14ac:dyDescent="0.2">
      <c r="A37" t="s">
        <v>111</v>
      </c>
      <c r="B37" s="1" t="s">
        <v>3</v>
      </c>
      <c r="C37" s="7" t="e">
        <f>SUM(C18/C16)</f>
        <v>#DIV/0!</v>
      </c>
      <c r="D37" s="7"/>
      <c r="E37" s="7" t="e">
        <f>SUM(E18/E16)</f>
        <v>#DIV/0!</v>
      </c>
      <c r="G37" s="7" t="e">
        <f>SUM(G18/G16)</f>
        <v>#DIV/0!</v>
      </c>
    </row>
    <row r="38" spans="1:12" x14ac:dyDescent="0.2">
      <c r="A38" t="s">
        <v>11</v>
      </c>
      <c r="B38" s="1" t="s">
        <v>3</v>
      </c>
      <c r="C38" s="6" t="e">
        <f>SUM((C15+C18)/C25)</f>
        <v>#DIV/0!</v>
      </c>
      <c r="D38" s="5"/>
      <c r="E38" s="6" t="e">
        <f>SUM((E15+E18)/E25)</f>
        <v>#DIV/0!</v>
      </c>
      <c r="G38" s="6" t="e">
        <f>SUM((G15+G18)/G25)</f>
        <v>#DIV/0!</v>
      </c>
    </row>
    <row r="39" spans="1:12" ht="25.5" x14ac:dyDescent="0.2">
      <c r="A39" s="9" t="s">
        <v>12</v>
      </c>
      <c r="B39" s="1" t="s">
        <v>3</v>
      </c>
      <c r="C39" s="6" t="e">
        <f>SUM((C15+C18-C32)/C25)</f>
        <v>#DIV/0!</v>
      </c>
      <c r="D39" s="5"/>
      <c r="E39" s="6" t="e">
        <f>SUM((E15+E18-E32)/E25)</f>
        <v>#DIV/0!</v>
      </c>
      <c r="G39" s="6" t="e">
        <f>SUM((G15+G18-G32)/G25)</f>
        <v>#DIV/0!</v>
      </c>
    </row>
    <row r="40" spans="1:12" x14ac:dyDescent="0.2">
      <c r="A40" s="9"/>
      <c r="C40" s="6"/>
      <c r="D40" s="5"/>
      <c r="E40" s="6"/>
      <c r="G40" s="6"/>
    </row>
    <row r="42" spans="1:12" x14ac:dyDescent="0.2">
      <c r="A42" s="2" t="s">
        <v>15</v>
      </c>
    </row>
    <row r="43" spans="1:12" x14ac:dyDescent="0.2">
      <c r="A43" t="s">
        <v>259</v>
      </c>
      <c r="B43" s="1" t="s">
        <v>253</v>
      </c>
      <c r="C43" s="7" t="e">
        <f>'UCAA P and L (MIN MM)'!F51</f>
        <v>#DIV/0!</v>
      </c>
      <c r="D43" s="7"/>
      <c r="E43" s="7" t="e">
        <f>'UCAA P and L (MIN MM)'!H51</f>
        <v>#DIV/0!</v>
      </c>
      <c r="G43" s="7" t="e">
        <f>'UCAA P and L (MIN MM)'!J51</f>
        <v>#DIV/0!</v>
      </c>
    </row>
    <row r="44" spans="1:12" x14ac:dyDescent="0.2">
      <c r="A44" t="s">
        <v>260</v>
      </c>
      <c r="B44" s="1" t="s">
        <v>254</v>
      </c>
      <c r="C44" s="3">
        <f>'UCAA P and L (MIN MM)'!F30</f>
        <v>0</v>
      </c>
      <c r="D44" s="3"/>
      <c r="E44" s="3">
        <f>'UCAA P and L (MIN MM)'!H30</f>
        <v>0</v>
      </c>
      <c r="G44" s="3">
        <f>'UCAA P and L (MIN MM)'!J30</f>
        <v>0</v>
      </c>
    </row>
    <row r="45" spans="1:12" x14ac:dyDescent="0.2">
      <c r="A45" t="s">
        <v>16</v>
      </c>
      <c r="B45" s="1" t="s">
        <v>3</v>
      </c>
      <c r="C45" s="7" t="e">
        <f>SUM(C43+0.02)</f>
        <v>#DIV/0!</v>
      </c>
      <c r="D45" s="7"/>
      <c r="E45" s="7" t="e">
        <f>SUM(E43+0.02)</f>
        <v>#DIV/0!</v>
      </c>
      <c r="G45" s="7" t="e">
        <f>SUM(G43+0.02)</f>
        <v>#DIV/0!</v>
      </c>
    </row>
    <row r="46" spans="1:12" x14ac:dyDescent="0.2">
      <c r="A46" t="s">
        <v>106</v>
      </c>
      <c r="B46" s="1" t="s">
        <v>3</v>
      </c>
      <c r="C46" s="6">
        <f>SUM(C22*0.02)</f>
        <v>0</v>
      </c>
      <c r="D46" s="6"/>
      <c r="E46" s="6">
        <f>SUM(E22*0.02)</f>
        <v>0</v>
      </c>
      <c r="G46" s="6">
        <f>SUM(G22*0.02)</f>
        <v>0</v>
      </c>
    </row>
    <row r="47" spans="1:12" x14ac:dyDescent="0.2">
      <c r="A47" t="s">
        <v>98</v>
      </c>
      <c r="B47" s="1" t="s">
        <v>3</v>
      </c>
      <c r="C47" s="7" t="e">
        <f>SUM(C43+0.04)</f>
        <v>#DIV/0!</v>
      </c>
      <c r="D47" s="7"/>
      <c r="E47" s="7" t="e">
        <f>SUM(E43+0.04)</f>
        <v>#DIV/0!</v>
      </c>
      <c r="G47" s="7" t="e">
        <f>SUM(G43+0.04)</f>
        <v>#DIV/0!</v>
      </c>
    </row>
    <row r="48" spans="1:12" x14ac:dyDescent="0.2">
      <c r="A48" t="s">
        <v>106</v>
      </c>
      <c r="B48" s="1" t="s">
        <v>3</v>
      </c>
      <c r="C48" s="6">
        <f>SUM(C22*0.04)</f>
        <v>0</v>
      </c>
      <c r="D48" s="6"/>
      <c r="E48" s="6">
        <f>SUM(E22*0.04)</f>
        <v>0</v>
      </c>
      <c r="F48" s="6"/>
      <c r="G48" s="6">
        <f>SUM(G22*0.04)</f>
        <v>0</v>
      </c>
    </row>
    <row r="49" spans="1:7" x14ac:dyDescent="0.2">
      <c r="A49" t="s">
        <v>99</v>
      </c>
      <c r="B49" s="1" t="s">
        <v>3</v>
      </c>
      <c r="C49" s="7" t="e">
        <f>SUM(C43+0.06)</f>
        <v>#DIV/0!</v>
      </c>
      <c r="D49" s="7"/>
      <c r="E49" s="7" t="e">
        <f>SUM(E43+0.06)</f>
        <v>#DIV/0!</v>
      </c>
      <c r="G49" s="7" t="e">
        <f>SUM(G43+0.06)</f>
        <v>#DIV/0!</v>
      </c>
    </row>
    <row r="50" spans="1:7" x14ac:dyDescent="0.2">
      <c r="A50" t="s">
        <v>106</v>
      </c>
      <c r="B50" s="1" t="s">
        <v>3</v>
      </c>
      <c r="C50" s="6">
        <f>SUM(C22*0.06)</f>
        <v>0</v>
      </c>
      <c r="D50" s="6"/>
      <c r="E50" s="6">
        <f>SUM(E22*0.06)</f>
        <v>0</v>
      </c>
      <c r="F50" s="6"/>
      <c r="G50" s="6">
        <f>SUM(G22*0.06)</f>
        <v>0</v>
      </c>
    </row>
    <row r="51" spans="1:7" x14ac:dyDescent="0.2">
      <c r="A51" t="s">
        <v>103</v>
      </c>
      <c r="B51" s="1" t="s">
        <v>3</v>
      </c>
      <c r="C51" s="6">
        <f>SUM(C18-C46)</f>
        <v>0</v>
      </c>
      <c r="D51" s="6"/>
      <c r="E51" s="6">
        <f>SUM(E18-E46)</f>
        <v>0</v>
      </c>
      <c r="G51" s="6">
        <f>SUM(G18-G46)</f>
        <v>0</v>
      </c>
    </row>
    <row r="52" spans="1:7" x14ac:dyDescent="0.2">
      <c r="A52" t="s">
        <v>104</v>
      </c>
      <c r="B52" s="1" t="s">
        <v>3</v>
      </c>
      <c r="C52" s="6">
        <f>SUM(C18-C48)</f>
        <v>0</v>
      </c>
      <c r="D52" s="6"/>
      <c r="E52" s="6">
        <f>SUM(E18-E48)</f>
        <v>0</v>
      </c>
      <c r="G52" s="6">
        <f>SUM(G18-G48)</f>
        <v>0</v>
      </c>
    </row>
    <row r="53" spans="1:7" x14ac:dyDescent="0.2">
      <c r="A53" t="s">
        <v>105</v>
      </c>
      <c r="B53" s="1" t="s">
        <v>3</v>
      </c>
      <c r="C53" s="6">
        <f>SUM(C18-C50)</f>
        <v>0</v>
      </c>
      <c r="D53" s="6"/>
      <c r="E53" s="6">
        <f>SUM(E18-E50)</f>
        <v>0</v>
      </c>
      <c r="G53" s="6">
        <f>SUM(G18-G50)</f>
        <v>0</v>
      </c>
    </row>
  </sheetData>
  <sheetProtection algorithmName="SHA-512" hashValue="lW16X9Gv4IWVnhxiSw8CmbL1oQ1vK6rs/XgoC6SNzy/6htJs5+UTEkRoUclSQEzJ9wnec4Iqzbs7MZLoFTxbJA==" saltValue="LlamDmgDDMEWAEoEoXNlqg==" spinCount="100000" sheet="1" objects="1" scenarios="1"/>
  <mergeCells count="1">
    <mergeCell ref="C1:H1"/>
  </mergeCells>
  <printOptions horizontalCentered="1"/>
  <pageMargins left="0.25" right="0.25" top="0.5" bottom="0.5" header="0.25" footer="0.25"/>
  <pageSetup scale="91" orientation="portrait" r:id="rId1"/>
  <headerFooter>
    <oddFooter>&amp;L&amp;F&amp;CPage &amp;P of &amp;N&amp;R&amp;A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C0231-ED97-4492-9195-310A98B00BE8}">
  <sheetPr>
    <pageSetUpPr fitToPage="1"/>
  </sheetPr>
  <dimension ref="A1:K43"/>
  <sheetViews>
    <sheetView showGridLines="0" workbookViewId="0">
      <pane xSplit="4" ySplit="5" topLeftCell="E6" activePane="bottomRight" state="frozen"/>
      <selection sqref="A1:J1"/>
      <selection pane="topRight" sqref="A1:J1"/>
      <selection pane="bottomLeft" sqref="A1:J1"/>
      <selection pane="bottomRight"/>
    </sheetView>
  </sheetViews>
  <sheetFormatPr defaultColWidth="12.5703125" defaultRowHeight="12.75" x14ac:dyDescent="0.2"/>
  <cols>
    <col min="1" max="1" width="4.140625" style="20" customWidth="1"/>
    <col min="2" max="2" width="52" style="20" customWidth="1"/>
    <col min="3" max="3" width="6.85546875" style="20" customWidth="1"/>
    <col min="4" max="4" width="3" style="20" customWidth="1"/>
    <col min="5" max="5" width="16.85546875" style="20" customWidth="1"/>
    <col min="6" max="6" width="2.7109375" style="20" customWidth="1"/>
    <col min="7" max="7" width="17.42578125" style="20" customWidth="1"/>
    <col min="8" max="8" width="3.5703125" style="20" customWidth="1"/>
    <col min="9" max="9" width="3.5703125" style="20" hidden="1" customWidth="1"/>
    <col min="10" max="10" width="19.140625" style="20" customWidth="1"/>
    <col min="11" max="16384" width="12.5703125" style="20"/>
  </cols>
  <sheetData>
    <row r="1" spans="1:11" x14ac:dyDescent="0.2">
      <c r="A1" s="19" t="str">
        <f>Instructions!B1</f>
        <v>Type Applicant Name Here</v>
      </c>
      <c r="C1" s="21"/>
      <c r="E1" s="152" t="s">
        <v>285</v>
      </c>
      <c r="F1" s="152"/>
      <c r="G1" s="152"/>
      <c r="H1" s="152"/>
      <c r="I1" s="152"/>
      <c r="J1" s="152"/>
      <c r="K1" s="21"/>
    </row>
    <row r="2" spans="1:11" x14ac:dyDescent="0.2">
      <c r="A2" s="22" t="s">
        <v>123</v>
      </c>
      <c r="C2" s="21"/>
      <c r="D2" s="21"/>
      <c r="G2" s="21"/>
      <c r="H2" s="21"/>
      <c r="I2" s="21"/>
      <c r="J2" s="21"/>
      <c r="K2" s="21"/>
    </row>
    <row r="3" spans="1:11" x14ac:dyDescent="0.2">
      <c r="A3" s="23" t="s">
        <v>124</v>
      </c>
      <c r="C3" s="21"/>
      <c r="D3" s="21"/>
      <c r="E3" s="153" t="s">
        <v>286</v>
      </c>
      <c r="F3" s="153"/>
      <c r="G3" s="153"/>
      <c r="H3" s="153"/>
      <c r="I3" s="153"/>
      <c r="J3" s="153"/>
      <c r="K3" s="21"/>
    </row>
    <row r="4" spans="1:11" x14ac:dyDescent="0.2">
      <c r="A4" s="82" t="s">
        <v>125</v>
      </c>
      <c r="B4" s="24"/>
      <c r="C4" s="21"/>
      <c r="D4" s="21"/>
      <c r="E4" s="21"/>
      <c r="G4" s="21"/>
      <c r="H4" s="21"/>
      <c r="I4" s="21"/>
      <c r="J4" s="21"/>
      <c r="K4" s="21"/>
    </row>
    <row r="5" spans="1:11" s="24" customFormat="1" x14ac:dyDescent="0.2">
      <c r="A5" s="134"/>
      <c r="B5" s="134"/>
      <c r="C5" s="134"/>
      <c r="D5" s="135"/>
      <c r="E5" s="136">
        <f>Instructions!F8</f>
        <v>44196</v>
      </c>
      <c r="F5" s="134"/>
      <c r="G5" s="136">
        <f>E5+365</f>
        <v>44561</v>
      </c>
      <c r="H5" s="134"/>
      <c r="I5" s="134"/>
      <c r="J5" s="136">
        <f>G5+365</f>
        <v>44926</v>
      </c>
      <c r="K5" s="25"/>
    </row>
    <row r="6" spans="1:11" x14ac:dyDescent="0.2">
      <c r="B6" s="26" t="s">
        <v>126</v>
      </c>
      <c r="E6" s="27"/>
      <c r="F6" s="27"/>
      <c r="G6" s="27"/>
      <c r="H6" s="27"/>
      <c r="I6" s="27"/>
      <c r="J6" s="27"/>
      <c r="K6" s="21"/>
    </row>
    <row r="7" spans="1:11" x14ac:dyDescent="0.2">
      <c r="A7" s="28" t="s">
        <v>127</v>
      </c>
      <c r="B7" s="24" t="s">
        <v>128</v>
      </c>
      <c r="E7" s="18"/>
      <c r="F7" s="27"/>
      <c r="G7" s="18"/>
      <c r="H7" s="27"/>
      <c r="I7" s="27" t="s">
        <v>129</v>
      </c>
      <c r="J7" s="18"/>
    </row>
    <row r="8" spans="1:11" x14ac:dyDescent="0.2">
      <c r="A8" s="28" t="s">
        <v>130</v>
      </c>
      <c r="B8" s="24" t="s">
        <v>131</v>
      </c>
      <c r="E8" s="18"/>
      <c r="F8" s="27"/>
      <c r="G8" s="18"/>
      <c r="H8" s="27"/>
      <c r="I8" s="27"/>
      <c r="J8" s="18"/>
    </row>
    <row r="9" spans="1:11" x14ac:dyDescent="0.2">
      <c r="A9" s="28" t="s">
        <v>132</v>
      </c>
      <c r="B9" s="24" t="s">
        <v>133</v>
      </c>
      <c r="E9" s="18"/>
      <c r="F9" s="27"/>
      <c r="G9" s="18"/>
      <c r="H9" s="27"/>
      <c r="I9" s="27"/>
      <c r="J9" s="18"/>
    </row>
    <row r="10" spans="1:11" x14ac:dyDescent="0.2">
      <c r="A10" s="28" t="s">
        <v>134</v>
      </c>
      <c r="B10" s="24" t="s">
        <v>135</v>
      </c>
      <c r="E10" s="18"/>
      <c r="F10" s="27"/>
      <c r="G10" s="18"/>
      <c r="H10" s="27"/>
      <c r="I10" s="27"/>
      <c r="J10" s="18"/>
    </row>
    <row r="11" spans="1:11" x14ac:dyDescent="0.2">
      <c r="A11" s="28" t="s">
        <v>136</v>
      </c>
      <c r="B11" s="24" t="s">
        <v>137</v>
      </c>
      <c r="E11" s="18"/>
      <c r="F11" s="27"/>
      <c r="G11" s="18"/>
      <c r="H11" s="27"/>
      <c r="I11" s="27"/>
      <c r="J11" s="18"/>
    </row>
    <row r="12" spans="1:11" x14ac:dyDescent="0.2">
      <c r="A12" s="28" t="s">
        <v>138</v>
      </c>
      <c r="B12" s="24" t="s">
        <v>139</v>
      </c>
      <c r="E12" s="18"/>
      <c r="F12" s="27"/>
      <c r="G12" s="18"/>
      <c r="H12" s="27"/>
      <c r="I12" s="27"/>
      <c r="J12" s="18"/>
    </row>
    <row r="13" spans="1:11" x14ac:dyDescent="0.2">
      <c r="A13" s="28" t="s">
        <v>140</v>
      </c>
      <c r="B13" s="24" t="s">
        <v>141</v>
      </c>
      <c r="E13" s="18"/>
      <c r="F13" s="29"/>
      <c r="G13" s="18"/>
      <c r="H13" s="29"/>
      <c r="I13" s="29"/>
      <c r="J13" s="18"/>
    </row>
    <row r="14" spans="1:11" s="21" customFormat="1" ht="13.5" thickBot="1" x14ac:dyDescent="0.25">
      <c r="A14" s="28" t="s">
        <v>142</v>
      </c>
      <c r="B14" s="24" t="s">
        <v>226</v>
      </c>
      <c r="E14" s="30">
        <f>SUM(E7:E13)</f>
        <v>0</v>
      </c>
      <c r="F14" s="31"/>
      <c r="G14" s="30">
        <f>SUM(G7:G13)</f>
        <v>0</v>
      </c>
      <c r="H14" s="31"/>
      <c r="I14" s="31">
        <f>SUM(I7:I10)</f>
        <v>0</v>
      </c>
      <c r="J14" s="30">
        <f>SUM(J7:J13)</f>
        <v>0</v>
      </c>
    </row>
    <row r="15" spans="1:11" ht="13.5" thickTop="1" x14ac:dyDescent="0.2">
      <c r="A15" s="28"/>
      <c r="B15" s="24"/>
      <c r="E15" s="29"/>
      <c r="F15" s="27"/>
      <c r="G15" s="29"/>
      <c r="H15" s="27"/>
      <c r="I15" s="27"/>
      <c r="J15" s="29"/>
      <c r="K15" s="21"/>
    </row>
    <row r="16" spans="1:11" x14ac:dyDescent="0.2">
      <c r="A16" s="28"/>
      <c r="B16" s="32" t="s">
        <v>143</v>
      </c>
      <c r="E16" s="27"/>
      <c r="F16" s="27"/>
      <c r="G16" s="27"/>
      <c r="H16" s="27"/>
      <c r="I16" s="27"/>
      <c r="J16" s="27"/>
      <c r="K16" s="21"/>
    </row>
    <row r="17" spans="1:11" x14ac:dyDescent="0.2">
      <c r="A17" s="28" t="s">
        <v>144</v>
      </c>
      <c r="B17" s="33" t="s">
        <v>145</v>
      </c>
      <c r="C17" s="24"/>
      <c r="E17" s="18"/>
      <c r="F17" s="27"/>
      <c r="G17" s="18"/>
      <c r="H17" s="27"/>
      <c r="I17" s="27" t="s">
        <v>146</v>
      </c>
      <c r="J17" s="18"/>
    </row>
    <row r="18" spans="1:11" x14ac:dyDescent="0.2">
      <c r="A18" s="28" t="s">
        <v>147</v>
      </c>
      <c r="B18" s="33" t="s">
        <v>148</v>
      </c>
      <c r="E18" s="18"/>
      <c r="F18" s="27"/>
      <c r="G18" s="18"/>
      <c r="H18" s="27"/>
      <c r="I18" s="27" t="s">
        <v>146</v>
      </c>
      <c r="J18" s="18"/>
    </row>
    <row r="19" spans="1:11" x14ac:dyDescent="0.2">
      <c r="A19" s="28" t="s">
        <v>149</v>
      </c>
      <c r="B19" s="33" t="s">
        <v>150</v>
      </c>
      <c r="E19" s="18"/>
      <c r="F19" s="27"/>
      <c r="G19" s="18"/>
      <c r="H19" s="27"/>
      <c r="I19" s="27" t="s">
        <v>146</v>
      </c>
      <c r="J19" s="18"/>
    </row>
    <row r="20" spans="1:11" x14ac:dyDescent="0.2">
      <c r="A20" s="28" t="s">
        <v>151</v>
      </c>
      <c r="B20" s="33" t="s">
        <v>152</v>
      </c>
      <c r="E20" s="18"/>
      <c r="F20" s="27"/>
      <c r="G20" s="18"/>
      <c r="H20" s="27"/>
      <c r="I20" s="27" t="s">
        <v>146</v>
      </c>
      <c r="J20" s="18"/>
    </row>
    <row r="21" spans="1:11" x14ac:dyDescent="0.2">
      <c r="A21" s="28" t="s">
        <v>153</v>
      </c>
      <c r="B21" s="34" t="s">
        <v>154</v>
      </c>
      <c r="E21" s="18"/>
      <c r="F21" s="27"/>
      <c r="G21" s="18"/>
      <c r="H21" s="27"/>
      <c r="I21" s="27"/>
      <c r="J21" s="18"/>
    </row>
    <row r="22" spans="1:11" x14ac:dyDescent="0.2">
      <c r="A22" s="28" t="s">
        <v>155</v>
      </c>
      <c r="B22" s="24" t="s">
        <v>156</v>
      </c>
      <c r="E22" s="18"/>
      <c r="F22" s="27"/>
      <c r="G22" s="18"/>
      <c r="H22" s="27"/>
      <c r="I22" s="27"/>
      <c r="J22" s="18"/>
    </row>
    <row r="23" spans="1:11" x14ac:dyDescent="0.2">
      <c r="A23" s="28" t="s">
        <v>157</v>
      </c>
      <c r="B23" s="35" t="s">
        <v>158</v>
      </c>
      <c r="E23" s="18"/>
      <c r="F23" s="27"/>
      <c r="G23" s="18"/>
      <c r="H23" s="27"/>
      <c r="I23" s="27"/>
      <c r="J23" s="18"/>
    </row>
    <row r="24" spans="1:11" x14ac:dyDescent="0.2">
      <c r="A24" s="28" t="s">
        <v>159</v>
      </c>
      <c r="B24" s="33" t="s">
        <v>160</v>
      </c>
      <c r="E24" s="18"/>
      <c r="F24" s="29"/>
      <c r="G24" s="18"/>
      <c r="H24" s="29"/>
      <c r="I24" s="29"/>
      <c r="J24" s="18"/>
    </row>
    <row r="25" spans="1:11" s="21" customFormat="1" ht="13.5" thickBot="1" x14ac:dyDescent="0.25">
      <c r="A25" s="28" t="s">
        <v>161</v>
      </c>
      <c r="B25" s="33" t="s">
        <v>227</v>
      </c>
      <c r="E25" s="30">
        <f>SUM(E17:E24)</f>
        <v>0</v>
      </c>
      <c r="F25" s="31"/>
      <c r="G25" s="30">
        <f>SUM(G17:G24)</f>
        <v>0</v>
      </c>
      <c r="H25" s="31"/>
      <c r="I25" s="31">
        <f>SUM(I17:I23)</f>
        <v>0</v>
      </c>
      <c r="J25" s="30">
        <f>SUM(J17:J24)</f>
        <v>0</v>
      </c>
    </row>
    <row r="26" spans="1:11" ht="13.5" thickTop="1" x14ac:dyDescent="0.2">
      <c r="A26" s="28"/>
      <c r="B26" s="24"/>
      <c r="E26" s="27"/>
      <c r="F26" s="27"/>
      <c r="G26" s="27"/>
      <c r="H26" s="27"/>
      <c r="I26" s="27"/>
      <c r="J26" s="27"/>
      <c r="K26" s="21"/>
    </row>
    <row r="27" spans="1:11" x14ac:dyDescent="0.2">
      <c r="A27" s="28"/>
      <c r="B27" s="32" t="s">
        <v>162</v>
      </c>
      <c r="E27" s="27"/>
      <c r="F27" s="27"/>
      <c r="G27" s="27"/>
      <c r="H27" s="27"/>
      <c r="I27" s="27"/>
      <c r="J27" s="27"/>
      <c r="K27" s="21"/>
    </row>
    <row r="28" spans="1:11" x14ac:dyDescent="0.2">
      <c r="A28" s="28" t="s">
        <v>163</v>
      </c>
      <c r="B28" s="34" t="s">
        <v>164</v>
      </c>
      <c r="E28" s="18"/>
      <c r="F28" s="27"/>
      <c r="G28" s="18"/>
      <c r="H28" s="27"/>
      <c r="I28" s="27"/>
      <c r="J28" s="18"/>
    </row>
    <row r="29" spans="1:11" x14ac:dyDescent="0.2">
      <c r="A29" s="28" t="s">
        <v>165</v>
      </c>
      <c r="B29" s="24" t="s">
        <v>166</v>
      </c>
      <c r="E29" s="18"/>
      <c r="F29" s="27"/>
      <c r="G29" s="18"/>
      <c r="H29" s="27"/>
      <c r="I29" s="27" t="s">
        <v>167</v>
      </c>
      <c r="J29" s="18"/>
      <c r="K29" s="21"/>
    </row>
    <row r="30" spans="1:11" x14ac:dyDescent="0.2">
      <c r="A30" s="28" t="s">
        <v>168</v>
      </c>
      <c r="B30" s="24" t="s">
        <v>169</v>
      </c>
      <c r="E30" s="18"/>
      <c r="F30" s="27"/>
      <c r="G30" s="18"/>
      <c r="H30" s="27"/>
      <c r="I30" s="27" t="s">
        <v>167</v>
      </c>
      <c r="J30" s="18"/>
      <c r="K30" s="21"/>
    </row>
    <row r="31" spans="1:11" x14ac:dyDescent="0.2">
      <c r="A31" s="28" t="s">
        <v>170</v>
      </c>
      <c r="B31" s="24" t="s">
        <v>171</v>
      </c>
      <c r="E31" s="18"/>
      <c r="F31" s="27"/>
      <c r="G31" s="18"/>
      <c r="H31" s="27"/>
      <c r="I31" s="27" t="s">
        <v>167</v>
      </c>
      <c r="J31" s="18"/>
      <c r="K31" s="21"/>
    </row>
    <row r="32" spans="1:11" x14ac:dyDescent="0.2">
      <c r="A32" s="28" t="s">
        <v>172</v>
      </c>
      <c r="B32" s="24" t="s">
        <v>173</v>
      </c>
      <c r="E32" s="18"/>
      <c r="F32" s="27"/>
      <c r="G32" s="18"/>
      <c r="H32" s="27"/>
      <c r="I32" s="27"/>
      <c r="J32" s="18"/>
      <c r="K32" s="21"/>
    </row>
    <row r="33" spans="1:11" x14ac:dyDescent="0.2">
      <c r="A33" s="28" t="s">
        <v>174</v>
      </c>
      <c r="B33" s="24" t="s">
        <v>175</v>
      </c>
      <c r="E33" s="18"/>
      <c r="F33" s="27"/>
      <c r="G33" s="18"/>
      <c r="H33" s="27"/>
      <c r="I33" s="27"/>
      <c r="J33" s="18"/>
      <c r="K33" s="21"/>
    </row>
    <row r="34" spans="1:11" ht="13.5" thickBot="1" x14ac:dyDescent="0.25">
      <c r="A34" s="28" t="s">
        <v>176</v>
      </c>
      <c r="B34" s="24" t="s">
        <v>228</v>
      </c>
      <c r="E34" s="36">
        <f>(SUM(E28+E29+E30+E31+E32)-E33)</f>
        <v>0</v>
      </c>
      <c r="F34" s="27"/>
      <c r="G34" s="36">
        <f>(SUM(G28+G29+G30+G31+G32)-G33)</f>
        <v>0</v>
      </c>
      <c r="H34" s="27"/>
      <c r="I34" s="27">
        <f>SUM(I29:I31)</f>
        <v>0</v>
      </c>
      <c r="J34" s="36">
        <f>(SUM(J28+J29+J30+J31+J32)-J33)</f>
        <v>0</v>
      </c>
      <c r="K34" s="21"/>
    </row>
    <row r="35" spans="1:11" ht="14.25" thickTop="1" thickBot="1" x14ac:dyDescent="0.25">
      <c r="A35" s="28" t="s">
        <v>177</v>
      </c>
      <c r="B35" s="24" t="s">
        <v>229</v>
      </c>
      <c r="E35" s="37">
        <f>E25+E34</f>
        <v>0</v>
      </c>
      <c r="F35" s="27"/>
      <c r="G35" s="37">
        <f>G25+G34</f>
        <v>0</v>
      </c>
      <c r="H35" s="27"/>
      <c r="I35" s="27"/>
      <c r="J35" s="37">
        <f>J25+J34</f>
        <v>0</v>
      </c>
      <c r="K35" s="21"/>
    </row>
    <row r="36" spans="1:11" ht="13.5" thickTop="1" x14ac:dyDescent="0.2">
      <c r="A36" s="38"/>
      <c r="E36" s="27"/>
      <c r="F36" s="27"/>
      <c r="G36" s="27"/>
      <c r="H36" s="27"/>
      <c r="I36" s="27"/>
      <c r="J36" s="27"/>
      <c r="K36" s="21"/>
    </row>
    <row r="37" spans="1:11" s="24" customFormat="1" x14ac:dyDescent="0.2">
      <c r="A37" s="150" t="s">
        <v>178</v>
      </c>
      <c r="B37" s="151"/>
      <c r="C37" s="151"/>
      <c r="D37" s="151"/>
      <c r="E37" s="151"/>
      <c r="F37" s="151"/>
      <c r="G37" s="151"/>
      <c r="H37" s="151"/>
      <c r="I37" s="151"/>
      <c r="J37" s="151"/>
      <c r="K37" s="25"/>
    </row>
    <row r="38" spans="1:11" x14ac:dyDescent="0.2">
      <c r="A38" s="38" t="s">
        <v>177</v>
      </c>
      <c r="B38" s="20" t="s">
        <v>179</v>
      </c>
      <c r="E38" s="18"/>
      <c r="G38" s="18"/>
      <c r="I38" s="20" t="s">
        <v>167</v>
      </c>
      <c r="J38" s="18"/>
      <c r="K38" s="21"/>
    </row>
    <row r="39" spans="1:11" x14ac:dyDescent="0.2">
      <c r="A39" s="38" t="s">
        <v>180</v>
      </c>
      <c r="B39" s="20" t="s">
        <v>230</v>
      </c>
      <c r="E39" s="39">
        <f>IF(E38=0,0,E34/E38)</f>
        <v>0</v>
      </c>
      <c r="G39" s="39">
        <f>IF(G38=0,0,G34/G38)</f>
        <v>0</v>
      </c>
      <c r="J39" s="39">
        <f>IF(J38=0,0,J34/J38)</f>
        <v>0</v>
      </c>
      <c r="K39" s="21"/>
    </row>
    <row r="40" spans="1:11" x14ac:dyDescent="0.2">
      <c r="A40" s="38"/>
      <c r="K40" s="21"/>
    </row>
    <row r="41" spans="1:11" x14ac:dyDescent="0.2">
      <c r="B41" s="21"/>
      <c r="K41" s="21"/>
    </row>
    <row r="42" spans="1:11" x14ac:dyDescent="0.2">
      <c r="K42" s="21"/>
    </row>
    <row r="43" spans="1:11" x14ac:dyDescent="0.2">
      <c r="B43" s="40"/>
      <c r="K43" s="21"/>
    </row>
  </sheetData>
  <sheetProtection algorithmName="SHA-512" hashValue="DNqW0920at5i4Yvj0KzSkiSGsdOOirDLgqEbaIFhv5NBdg9nlA9pBQRPjEKZiiCErH2bWcomvQ8FgnISnBCfIg==" saltValue="U+rQXlu194AXLMdFaVferQ==" spinCount="100000" sheet="1" objects="1" scenarios="1"/>
  <mergeCells count="3">
    <mergeCell ref="E3:J3"/>
    <mergeCell ref="A37:J37"/>
    <mergeCell ref="E1:J1"/>
  </mergeCells>
  <printOptions horizontalCentered="1"/>
  <pageMargins left="0.25" right="0.25" top="0.5" bottom="0.5" header="0.25" footer="0.25"/>
  <pageSetup scale="82" orientation="portrait" r:id="rId1"/>
  <headerFooter>
    <oddFooter>&amp;L&amp;F&amp;CPage &amp;P of &amp;N&amp;R&amp;A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9B78F-E812-4C84-9878-F0C4E3D5030E}">
  <sheetPr>
    <pageSetUpPr fitToPage="1"/>
  </sheetPr>
  <dimension ref="A1:K54"/>
  <sheetViews>
    <sheetView showGridLines="0" workbookViewId="0">
      <pane xSplit="5" ySplit="5" topLeftCell="F6" activePane="bottomRight" state="frozen"/>
      <selection sqref="A1:J1"/>
      <selection pane="topRight" sqref="A1:J1"/>
      <selection pane="bottomLeft" sqref="A1:J1"/>
      <selection pane="bottomRight"/>
    </sheetView>
  </sheetViews>
  <sheetFormatPr defaultColWidth="8.7109375" defaultRowHeight="12.75" x14ac:dyDescent="0.2"/>
  <cols>
    <col min="1" max="1" width="4.140625" style="79" customWidth="1"/>
    <col min="2" max="2" width="50.42578125" style="43" customWidth="1"/>
    <col min="3" max="3" width="3.140625" style="43" customWidth="1"/>
    <col min="4" max="4" width="2.7109375" style="43" customWidth="1"/>
    <col min="5" max="5" width="7.28515625" style="43" customWidth="1"/>
    <col min="6" max="6" width="16.28515625" style="43" customWidth="1"/>
    <col min="7" max="7" width="4" style="43" customWidth="1"/>
    <col min="8" max="8" width="16.28515625" style="43" customWidth="1"/>
    <col min="9" max="9" width="2.7109375" style="43" customWidth="1"/>
    <col min="10" max="10" width="16.28515625" style="43" customWidth="1"/>
    <col min="11" max="11" width="2.85546875" style="43" customWidth="1"/>
    <col min="12" max="16384" width="8.7109375" style="43"/>
  </cols>
  <sheetData>
    <row r="1" spans="1:11" x14ac:dyDescent="0.2">
      <c r="A1" s="41" t="str">
        <f>Instructions!B1</f>
        <v>Type Applicant Name Here</v>
      </c>
      <c r="B1" s="42"/>
      <c r="C1" s="42"/>
      <c r="F1" s="152" t="s">
        <v>285</v>
      </c>
      <c r="G1" s="152"/>
      <c r="H1" s="152"/>
      <c r="I1" s="152"/>
      <c r="J1" s="152"/>
      <c r="K1" s="152"/>
    </row>
    <row r="2" spans="1:11" x14ac:dyDescent="0.2">
      <c r="A2" s="44" t="s">
        <v>123</v>
      </c>
      <c r="B2" s="45"/>
      <c r="C2" s="45"/>
      <c r="E2" s="45"/>
      <c r="F2" s="20"/>
      <c r="G2" s="20"/>
      <c r="H2" s="21"/>
      <c r="I2" s="21"/>
      <c r="J2" s="21"/>
      <c r="K2" s="21"/>
    </row>
    <row r="3" spans="1:11" x14ac:dyDescent="0.2">
      <c r="A3" s="44" t="s">
        <v>181</v>
      </c>
      <c r="B3" s="45"/>
      <c r="C3" s="45"/>
      <c r="E3" s="45"/>
      <c r="F3" s="152" t="s">
        <v>286</v>
      </c>
      <c r="G3" s="152"/>
      <c r="H3" s="152"/>
      <c r="I3" s="152"/>
      <c r="J3" s="152"/>
      <c r="K3" s="152"/>
    </row>
    <row r="4" spans="1:11" x14ac:dyDescent="0.2">
      <c r="A4" s="81" t="s">
        <v>125</v>
      </c>
      <c r="B4" s="45"/>
      <c r="C4" s="45"/>
      <c r="E4" s="45"/>
      <c r="K4" s="45"/>
    </row>
    <row r="5" spans="1:11" s="50" customFormat="1" x14ac:dyDescent="0.2">
      <c r="A5" s="133"/>
      <c r="B5" s="130"/>
      <c r="C5" s="130"/>
      <c r="D5" s="131"/>
      <c r="E5" s="132"/>
      <c r="F5" s="127">
        <f>Instructions!F6</f>
        <v>2020</v>
      </c>
      <c r="G5" s="127"/>
      <c r="H5" s="127">
        <f>F5+1</f>
        <v>2021</v>
      </c>
      <c r="I5" s="127"/>
      <c r="J5" s="127">
        <f>H5+1</f>
        <v>2022</v>
      </c>
      <c r="K5" s="132"/>
    </row>
    <row r="6" spans="1:11" x14ac:dyDescent="0.2">
      <c r="A6" s="51" t="s">
        <v>127</v>
      </c>
      <c r="B6" s="43" t="s">
        <v>182</v>
      </c>
      <c r="F6" s="129">
        <f>'Company Assumptions'!D24</f>
        <v>0</v>
      </c>
      <c r="G6" s="74"/>
      <c r="H6" s="129">
        <f>'Company Assumptions'!F24</f>
        <v>0</v>
      </c>
      <c r="I6" s="74"/>
      <c r="J6" s="129">
        <f>'Company Assumptions'!H24</f>
        <v>0</v>
      </c>
      <c r="K6" s="52"/>
    </row>
    <row r="7" spans="1:11" x14ac:dyDescent="0.2">
      <c r="A7" s="51" t="s">
        <v>130</v>
      </c>
      <c r="B7" s="43" t="s">
        <v>183</v>
      </c>
      <c r="F7" s="18"/>
      <c r="G7" s="52"/>
      <c r="H7" s="18"/>
      <c r="I7" s="52"/>
      <c r="J7" s="18"/>
      <c r="K7" s="54"/>
    </row>
    <row r="8" spans="1:11" x14ac:dyDescent="0.2">
      <c r="A8" s="51" t="s">
        <v>132</v>
      </c>
      <c r="B8" s="43" t="s">
        <v>184</v>
      </c>
      <c r="F8" s="18"/>
      <c r="G8" s="52"/>
      <c r="H8" s="18"/>
      <c r="I8" s="52"/>
      <c r="J8" s="18"/>
      <c r="K8" s="54"/>
    </row>
    <row r="9" spans="1:11" x14ac:dyDescent="0.2">
      <c r="A9" s="51" t="s">
        <v>134</v>
      </c>
      <c r="B9" s="43" t="s">
        <v>185</v>
      </c>
      <c r="F9" s="18"/>
      <c r="G9" s="52"/>
      <c r="H9" s="18"/>
      <c r="I9" s="52"/>
      <c r="J9" s="18"/>
      <c r="K9" s="54"/>
    </row>
    <row r="10" spans="1:11" x14ac:dyDescent="0.2">
      <c r="A10" s="51" t="s">
        <v>136</v>
      </c>
      <c r="B10" s="55" t="s">
        <v>186</v>
      </c>
      <c r="F10" s="18"/>
      <c r="G10" s="52"/>
      <c r="H10" s="18"/>
      <c r="I10" s="52"/>
      <c r="J10" s="18"/>
      <c r="K10" s="54"/>
    </row>
    <row r="11" spans="1:11" x14ac:dyDescent="0.2">
      <c r="A11" s="51" t="s">
        <v>138</v>
      </c>
      <c r="B11" s="55" t="s">
        <v>187</v>
      </c>
      <c r="F11" s="18"/>
      <c r="G11" s="52"/>
      <c r="H11" s="18"/>
      <c r="I11" s="52"/>
      <c r="J11" s="18"/>
      <c r="K11" s="54"/>
    </row>
    <row r="12" spans="1:11" x14ac:dyDescent="0.2">
      <c r="A12" s="51" t="s">
        <v>140</v>
      </c>
      <c r="B12" s="55" t="s">
        <v>188</v>
      </c>
      <c r="F12" s="18"/>
      <c r="G12" s="52"/>
      <c r="H12" s="18"/>
      <c r="I12" s="52"/>
      <c r="J12" s="18"/>
      <c r="K12" s="54"/>
    </row>
    <row r="13" spans="1:11" s="56" customFormat="1" ht="13.5" thickBot="1" x14ac:dyDescent="0.25">
      <c r="A13" s="51" t="s">
        <v>142</v>
      </c>
      <c r="B13" s="43" t="s">
        <v>231</v>
      </c>
      <c r="F13" s="57">
        <f>F7+F8+F9+F10+F11+F12</f>
        <v>0</v>
      </c>
      <c r="G13" s="58"/>
      <c r="H13" s="57">
        <f>H7+H8+H9+H10+H11+H12</f>
        <v>0</v>
      </c>
      <c r="I13" s="58"/>
      <c r="J13" s="57">
        <f>J7+J8+J9+J10+J11+J12</f>
        <v>0</v>
      </c>
      <c r="K13" s="59"/>
    </row>
    <row r="14" spans="1:11" s="56" customFormat="1" ht="13.5" thickTop="1" x14ac:dyDescent="0.2">
      <c r="A14" s="60"/>
      <c r="F14" s="59"/>
      <c r="G14" s="58"/>
      <c r="H14" s="59"/>
      <c r="I14" s="58"/>
      <c r="J14" s="59"/>
      <c r="K14" s="59"/>
    </row>
    <row r="15" spans="1:11" x14ac:dyDescent="0.2">
      <c r="A15" s="51"/>
      <c r="B15" s="56" t="s">
        <v>189</v>
      </c>
      <c r="F15" s="54"/>
      <c r="G15" s="52"/>
      <c r="H15" s="54"/>
      <c r="I15" s="52"/>
      <c r="J15" s="54"/>
      <c r="K15" s="54"/>
    </row>
    <row r="16" spans="1:11" x14ac:dyDescent="0.2">
      <c r="A16" s="51" t="s">
        <v>144</v>
      </c>
      <c r="B16" s="43" t="s">
        <v>190</v>
      </c>
      <c r="F16" s="18"/>
      <c r="G16" s="52"/>
      <c r="H16" s="18"/>
      <c r="I16" s="52"/>
      <c r="J16" s="18"/>
      <c r="K16" s="54"/>
    </row>
    <row r="17" spans="1:11" x14ac:dyDescent="0.2">
      <c r="A17" s="51" t="s">
        <v>147</v>
      </c>
      <c r="B17" s="43" t="s">
        <v>191</v>
      </c>
      <c r="F17" s="18"/>
      <c r="G17" s="52"/>
      <c r="H17" s="18"/>
      <c r="I17" s="52"/>
      <c r="J17" s="18"/>
      <c r="K17" s="54"/>
    </row>
    <row r="18" spans="1:11" x14ac:dyDescent="0.2">
      <c r="A18" s="51" t="s">
        <v>149</v>
      </c>
      <c r="B18" s="43" t="s">
        <v>192</v>
      </c>
      <c r="F18" s="18"/>
      <c r="G18" s="52"/>
      <c r="H18" s="18"/>
      <c r="I18" s="52"/>
      <c r="J18" s="18"/>
      <c r="K18" s="54"/>
    </row>
    <row r="19" spans="1:11" x14ac:dyDescent="0.2">
      <c r="A19" s="51" t="s">
        <v>151</v>
      </c>
      <c r="B19" s="43" t="s">
        <v>193</v>
      </c>
      <c r="F19" s="18"/>
      <c r="G19" s="52"/>
      <c r="H19" s="18"/>
      <c r="I19" s="52"/>
      <c r="J19" s="18"/>
      <c r="K19" s="54"/>
    </row>
    <row r="20" spans="1:11" s="56" customFormat="1" ht="13.5" thickBot="1" x14ac:dyDescent="0.25">
      <c r="A20" s="51" t="s">
        <v>153</v>
      </c>
      <c r="B20" s="43" t="s">
        <v>232</v>
      </c>
      <c r="F20" s="57">
        <f>SUM(F16:F19)</f>
        <v>0</v>
      </c>
      <c r="G20" s="58"/>
      <c r="H20" s="57">
        <f>SUM(H16:H19)</f>
        <v>0</v>
      </c>
      <c r="I20" s="58"/>
      <c r="J20" s="57">
        <f>SUM(J16:J19)</f>
        <v>0</v>
      </c>
      <c r="K20" s="59"/>
    </row>
    <row r="21" spans="1:11" s="50" customFormat="1" ht="13.5" thickTop="1" x14ac:dyDescent="0.2">
      <c r="A21" s="61"/>
      <c r="B21" s="47"/>
      <c r="C21" s="47"/>
      <c r="D21" s="47"/>
      <c r="E21" s="48"/>
      <c r="F21" s="48"/>
      <c r="G21" s="62"/>
      <c r="H21" s="48"/>
      <c r="I21" s="62"/>
      <c r="J21" s="48"/>
      <c r="K21" s="63"/>
    </row>
    <row r="22" spans="1:11" s="56" customFormat="1" x14ac:dyDescent="0.2">
      <c r="A22" s="60"/>
      <c r="B22" s="45" t="s">
        <v>194</v>
      </c>
      <c r="C22" s="45"/>
      <c r="D22" s="45"/>
      <c r="F22" s="64"/>
      <c r="G22" s="58"/>
      <c r="H22" s="64"/>
      <c r="I22" s="58"/>
      <c r="J22" s="64"/>
      <c r="K22" s="59"/>
    </row>
    <row r="23" spans="1:11" x14ac:dyDescent="0.2">
      <c r="A23" s="51" t="s">
        <v>155</v>
      </c>
      <c r="B23" s="43" t="s">
        <v>195</v>
      </c>
      <c r="F23" s="18"/>
      <c r="G23" s="52"/>
      <c r="H23" s="18"/>
      <c r="I23" s="52"/>
      <c r="J23" s="18"/>
      <c r="K23" s="54"/>
    </row>
    <row r="24" spans="1:11" x14ac:dyDescent="0.2">
      <c r="A24" s="51" t="s">
        <v>157</v>
      </c>
      <c r="B24" s="43" t="s">
        <v>233</v>
      </c>
      <c r="F24" s="65">
        <f>F20-F23</f>
        <v>0</v>
      </c>
      <c r="G24" s="52"/>
      <c r="H24" s="65">
        <f>H20-H23</f>
        <v>0</v>
      </c>
      <c r="I24" s="52"/>
      <c r="J24" s="65">
        <f>J20-J23</f>
        <v>0</v>
      </c>
      <c r="K24" s="54"/>
    </row>
    <row r="25" spans="1:11" x14ac:dyDescent="0.2">
      <c r="A25" s="51" t="s">
        <v>159</v>
      </c>
      <c r="B25" s="43" t="s">
        <v>196</v>
      </c>
      <c r="F25" s="18"/>
      <c r="G25" s="66"/>
      <c r="H25" s="18"/>
      <c r="I25" s="66"/>
      <c r="J25" s="18"/>
      <c r="K25" s="54"/>
    </row>
    <row r="26" spans="1:11" x14ac:dyDescent="0.2">
      <c r="A26" s="51" t="s">
        <v>161</v>
      </c>
      <c r="B26" s="43" t="s">
        <v>197</v>
      </c>
      <c r="F26" s="18"/>
      <c r="G26" s="52"/>
      <c r="H26" s="18"/>
      <c r="I26" s="52"/>
      <c r="J26" s="18"/>
      <c r="K26" s="54"/>
    </row>
    <row r="27" spans="1:11" x14ac:dyDescent="0.2">
      <c r="A27" s="51" t="s">
        <v>163</v>
      </c>
      <c r="B27" s="43" t="s">
        <v>58</v>
      </c>
      <c r="F27" s="18"/>
      <c r="G27" s="52"/>
      <c r="H27" s="18"/>
      <c r="I27" s="52"/>
      <c r="J27" s="18"/>
      <c r="K27" s="54"/>
    </row>
    <row r="28" spans="1:11" x14ac:dyDescent="0.2">
      <c r="A28" s="51" t="s">
        <v>165</v>
      </c>
      <c r="B28" s="43" t="s">
        <v>198</v>
      </c>
      <c r="F28" s="18"/>
      <c r="G28" s="52"/>
      <c r="H28" s="18"/>
      <c r="I28" s="52"/>
      <c r="J28" s="18"/>
      <c r="K28" s="54"/>
    </row>
    <row r="29" spans="1:11" x14ac:dyDescent="0.2">
      <c r="A29" s="51" t="s">
        <v>168</v>
      </c>
      <c r="B29" s="67" t="s">
        <v>234</v>
      </c>
      <c r="F29" s="68">
        <f>SUM(F24:F28)</f>
        <v>0</v>
      </c>
      <c r="G29" s="52"/>
      <c r="H29" s="68">
        <f>SUM(H24:H28)</f>
        <v>0</v>
      </c>
      <c r="I29" s="52"/>
      <c r="J29" s="68">
        <f>SUM(J24:J28)</f>
        <v>0</v>
      </c>
      <c r="K29" s="54"/>
    </row>
    <row r="30" spans="1:11" x14ac:dyDescent="0.2">
      <c r="A30" s="51" t="s">
        <v>170</v>
      </c>
      <c r="B30" s="69" t="s">
        <v>235</v>
      </c>
      <c r="F30" s="70">
        <f>F13-F29</f>
        <v>0</v>
      </c>
      <c r="G30" s="52"/>
      <c r="H30" s="70">
        <f>H13-H29</f>
        <v>0</v>
      </c>
      <c r="I30" s="52"/>
      <c r="J30" s="70">
        <f>J13-J29</f>
        <v>0</v>
      </c>
      <c r="K30" s="54"/>
    </row>
    <row r="31" spans="1:11" x14ac:dyDescent="0.2">
      <c r="A31" s="51" t="s">
        <v>172</v>
      </c>
      <c r="B31" s="69" t="s">
        <v>199</v>
      </c>
      <c r="F31" s="18"/>
      <c r="G31" s="52"/>
      <c r="H31" s="18"/>
      <c r="I31" s="52"/>
      <c r="J31" s="18"/>
      <c r="K31" s="54"/>
    </row>
    <row r="32" spans="1:11" s="50" customFormat="1" x14ac:dyDescent="0.2">
      <c r="A32" s="71" t="s">
        <v>174</v>
      </c>
      <c r="B32" s="72" t="s">
        <v>236</v>
      </c>
      <c r="F32" s="73">
        <f>F31+F35</f>
        <v>0</v>
      </c>
      <c r="G32" s="74"/>
      <c r="H32" s="73">
        <f>H31+H35</f>
        <v>0</v>
      </c>
      <c r="I32" s="74"/>
      <c r="J32" s="73">
        <f>J31+J35</f>
        <v>0</v>
      </c>
      <c r="K32" s="75"/>
    </row>
    <row r="33" spans="1:11" x14ac:dyDescent="0.2">
      <c r="A33" s="71" t="s">
        <v>176</v>
      </c>
      <c r="B33" s="72" t="s">
        <v>200</v>
      </c>
      <c r="C33" s="50"/>
      <c r="F33" s="18"/>
      <c r="G33" s="52"/>
      <c r="H33" s="18"/>
      <c r="I33" s="52"/>
      <c r="J33" s="18"/>
      <c r="K33" s="54"/>
    </row>
    <row r="34" spans="1:11" x14ac:dyDescent="0.2">
      <c r="A34" s="71" t="s">
        <v>177</v>
      </c>
      <c r="B34" s="67" t="s">
        <v>201</v>
      </c>
      <c r="C34" s="50"/>
      <c r="F34" s="18"/>
      <c r="G34" s="52"/>
      <c r="H34" s="18"/>
      <c r="I34" s="52"/>
      <c r="J34" s="18"/>
      <c r="K34" s="54"/>
    </row>
    <row r="35" spans="1:11" x14ac:dyDescent="0.2">
      <c r="A35" s="71" t="s">
        <v>180</v>
      </c>
      <c r="B35" s="67" t="s">
        <v>202</v>
      </c>
      <c r="C35" s="50"/>
      <c r="F35" s="18"/>
      <c r="G35" s="52"/>
      <c r="H35" s="18"/>
      <c r="I35" s="52"/>
      <c r="J35" s="18"/>
      <c r="K35" s="54"/>
    </row>
    <row r="36" spans="1:11" x14ac:dyDescent="0.2">
      <c r="A36" s="71" t="s">
        <v>203</v>
      </c>
      <c r="B36" s="67" t="s">
        <v>204</v>
      </c>
      <c r="C36" s="50"/>
      <c r="F36" s="18"/>
      <c r="G36" s="52"/>
      <c r="H36" s="18"/>
      <c r="I36" s="52"/>
      <c r="J36" s="18"/>
      <c r="K36" s="54"/>
    </row>
    <row r="37" spans="1:11" s="56" customFormat="1" ht="13.5" thickBot="1" x14ac:dyDescent="0.25">
      <c r="A37" s="71" t="s">
        <v>205</v>
      </c>
      <c r="B37" s="72" t="s">
        <v>237</v>
      </c>
      <c r="C37" s="50"/>
      <c r="D37" s="43"/>
      <c r="F37" s="57">
        <f>F30+F32+F33-F34</f>
        <v>0</v>
      </c>
      <c r="G37" s="59"/>
      <c r="H37" s="57">
        <f>H30+H32+H33-H34</f>
        <v>0</v>
      </c>
      <c r="I37" s="59"/>
      <c r="J37" s="57">
        <f>J30+J32+J33-J34</f>
        <v>0</v>
      </c>
      <c r="K37" s="58"/>
    </row>
    <row r="38" spans="1:11" ht="13.5" thickTop="1" x14ac:dyDescent="0.2">
      <c r="A38" s="71"/>
      <c r="B38" s="50"/>
      <c r="C38" s="50"/>
      <c r="E38" s="53"/>
      <c r="F38" s="52"/>
      <c r="G38" s="52"/>
      <c r="H38" s="52"/>
      <c r="I38" s="54"/>
      <c r="J38" s="52"/>
      <c r="K38" s="52"/>
    </row>
    <row r="39" spans="1:11" x14ac:dyDescent="0.2">
      <c r="A39" s="71" t="s">
        <v>206</v>
      </c>
      <c r="B39" s="67" t="s">
        <v>207</v>
      </c>
      <c r="C39" s="50"/>
      <c r="E39" s="53"/>
      <c r="F39" s="18"/>
      <c r="G39" s="53"/>
      <c r="H39" s="18"/>
      <c r="I39" s="53"/>
      <c r="J39" s="18"/>
      <c r="K39" s="53"/>
    </row>
    <row r="40" spans="1:11" x14ac:dyDescent="0.2">
      <c r="A40" s="71" t="s">
        <v>208</v>
      </c>
      <c r="B40" s="50" t="s">
        <v>209</v>
      </c>
      <c r="C40" s="50"/>
      <c r="E40" s="53"/>
      <c r="F40" s="76">
        <f>F37</f>
        <v>0</v>
      </c>
      <c r="G40" s="53"/>
      <c r="H40" s="76">
        <f>H37</f>
        <v>0</v>
      </c>
      <c r="I40" s="53"/>
      <c r="J40" s="76">
        <f>J37</f>
        <v>0</v>
      </c>
      <c r="K40" s="53"/>
    </row>
    <row r="41" spans="1:11" x14ac:dyDescent="0.2">
      <c r="A41" s="71" t="s">
        <v>210</v>
      </c>
      <c r="B41" s="50" t="s">
        <v>224</v>
      </c>
      <c r="C41" s="50"/>
      <c r="E41" s="53"/>
      <c r="F41" s="18"/>
      <c r="G41" s="53"/>
      <c r="H41" s="18"/>
      <c r="I41" s="53"/>
      <c r="J41" s="18"/>
      <c r="K41" s="53"/>
    </row>
    <row r="42" spans="1:11" x14ac:dyDescent="0.2">
      <c r="A42" s="71" t="s">
        <v>211</v>
      </c>
      <c r="B42" s="50" t="s">
        <v>212</v>
      </c>
      <c r="C42" s="50"/>
      <c r="F42" s="18"/>
      <c r="H42" s="18"/>
      <c r="J42" s="18"/>
    </row>
    <row r="43" spans="1:11" x14ac:dyDescent="0.2">
      <c r="A43" s="71" t="s">
        <v>213</v>
      </c>
      <c r="B43" s="50" t="s">
        <v>214</v>
      </c>
      <c r="C43" s="50"/>
      <c r="F43" s="18"/>
      <c r="H43" s="18"/>
      <c r="J43" s="18"/>
    </row>
    <row r="44" spans="1:11" s="56" customFormat="1" ht="26.25" thickBot="1" x14ac:dyDescent="0.25">
      <c r="A44" s="71" t="s">
        <v>215</v>
      </c>
      <c r="B44" s="77" t="s">
        <v>238</v>
      </c>
      <c r="C44" s="50"/>
      <c r="D44" s="43"/>
      <c r="F44" s="78">
        <f>F39+F40+F41+F42-F43</f>
        <v>0</v>
      </c>
      <c r="H44" s="78">
        <f>H39+H40+H41+H42-H43</f>
        <v>0</v>
      </c>
      <c r="J44" s="78">
        <f>J39+J40+J41+J42-J43</f>
        <v>0</v>
      </c>
    </row>
    <row r="45" spans="1:11" ht="13.5" thickTop="1" x14ac:dyDescent="0.2"/>
    <row r="46" spans="1:11" x14ac:dyDescent="0.2">
      <c r="A46" s="46"/>
      <c r="B46" s="48"/>
      <c r="C46" s="48"/>
      <c r="D46" s="48"/>
      <c r="E46" s="48"/>
      <c r="F46" s="48"/>
      <c r="G46" s="48"/>
      <c r="H46" s="48"/>
      <c r="I46" s="48"/>
      <c r="J46" s="48"/>
      <c r="K46" s="48"/>
    </row>
    <row r="47" spans="1:11" x14ac:dyDescent="0.2">
      <c r="A47" s="84"/>
      <c r="B47" s="85" t="s">
        <v>30</v>
      </c>
    </row>
    <row r="48" spans="1:11" x14ac:dyDescent="0.2">
      <c r="A48" s="112">
        <f>A44+1</f>
        <v>35</v>
      </c>
      <c r="B48" s="84" t="s">
        <v>239</v>
      </c>
      <c r="F48" s="96" t="e">
        <f>F24/F7</f>
        <v>#DIV/0!</v>
      </c>
      <c r="G48" s="84"/>
      <c r="H48" s="96" t="e">
        <f>H24/H7</f>
        <v>#DIV/0!</v>
      </c>
      <c r="J48" s="96" t="e">
        <f>J24/J7</f>
        <v>#DIV/0!</v>
      </c>
    </row>
    <row r="49" spans="1:10" x14ac:dyDescent="0.2">
      <c r="A49" s="84">
        <f>SUM(A48+1)</f>
        <v>36</v>
      </c>
      <c r="B49" s="84" t="s">
        <v>240</v>
      </c>
      <c r="F49" s="96" t="e">
        <f>F26/F7</f>
        <v>#DIV/0!</v>
      </c>
      <c r="G49" s="84"/>
      <c r="H49" s="96" t="e">
        <f>H26/H7</f>
        <v>#DIV/0!</v>
      </c>
      <c r="J49" s="96" t="e">
        <f>J26/J7</f>
        <v>#DIV/0!</v>
      </c>
    </row>
    <row r="50" spans="1:10" x14ac:dyDescent="0.2">
      <c r="A50" s="84">
        <f>SUM(A49+1)</f>
        <v>37</v>
      </c>
      <c r="B50" s="84" t="s">
        <v>241</v>
      </c>
      <c r="F50" s="96" t="e">
        <f>F27/F7</f>
        <v>#DIV/0!</v>
      </c>
      <c r="G50" s="84"/>
      <c r="H50" s="96" t="e">
        <f>H27/H7</f>
        <v>#DIV/0!</v>
      </c>
      <c r="J50" s="96" t="e">
        <f>J27/J7</f>
        <v>#DIV/0!</v>
      </c>
    </row>
    <row r="51" spans="1:10" x14ac:dyDescent="0.2">
      <c r="A51" s="84">
        <f>SUM(A50+1)</f>
        <v>38</v>
      </c>
      <c r="B51" s="84" t="s">
        <v>242</v>
      </c>
      <c r="F51" s="96" t="e">
        <f>F48+F50</f>
        <v>#DIV/0!</v>
      </c>
      <c r="G51" s="84"/>
      <c r="H51" s="96" t="e">
        <f>H48+H50</f>
        <v>#DIV/0!</v>
      </c>
      <c r="J51" s="96" t="e">
        <f>J48+J50</f>
        <v>#DIV/0!</v>
      </c>
    </row>
    <row r="52" spans="1:10" x14ac:dyDescent="0.2">
      <c r="A52" s="84">
        <f>SUM(A51+1)</f>
        <v>39</v>
      </c>
      <c r="B52" s="84" t="s">
        <v>243</v>
      </c>
      <c r="F52" s="96" t="e">
        <f>F13/F44</f>
        <v>#DIV/0!</v>
      </c>
      <c r="G52" s="84"/>
      <c r="H52" s="96" t="e">
        <f>H13/H44</f>
        <v>#DIV/0!</v>
      </c>
      <c r="J52" s="96" t="e">
        <f>J13/J44</f>
        <v>#DIV/0!</v>
      </c>
    </row>
    <row r="53" spans="1:10" x14ac:dyDescent="0.2">
      <c r="A53" s="84">
        <v>44</v>
      </c>
      <c r="B53" s="20" t="s">
        <v>179</v>
      </c>
      <c r="F53" s="116">
        <f>'UCAA Balance Sheet (MAX MM )'!E38</f>
        <v>0</v>
      </c>
      <c r="G53" s="84"/>
      <c r="H53" s="116">
        <f>'UCAA Balance Sheet (MAX MM )'!G38</f>
        <v>0</v>
      </c>
      <c r="J53" s="116">
        <f>'UCAA Balance Sheet (MAX MM )'!J38</f>
        <v>0</v>
      </c>
    </row>
    <row r="54" spans="1:10" x14ac:dyDescent="0.2">
      <c r="A54" s="84">
        <v>45</v>
      </c>
      <c r="B54" s="84" t="s">
        <v>113</v>
      </c>
      <c r="F54" s="117" t="e">
        <f>F44/F53</f>
        <v>#DIV/0!</v>
      </c>
      <c r="G54" s="118"/>
      <c r="H54" s="117" t="e">
        <f>H44/H53</f>
        <v>#DIV/0!</v>
      </c>
      <c r="I54" s="119"/>
      <c r="J54" s="117" t="e">
        <f>J44/J53</f>
        <v>#DIV/0!</v>
      </c>
    </row>
  </sheetData>
  <sheetProtection algorithmName="SHA-512" hashValue="V01ISYF0bxBfPEdwgrKx684ieyMQvHcshsG9AH7mS99IGxwFXtp5FtpKps6j9BCX9S3gkZIYZ/fSt+Ab1wstyA==" saltValue="/QiwaETuZ1Dqwqe2u/q2lA==" spinCount="100000" sheet="1" objects="1" scenarios="1"/>
  <protectedRanges>
    <protectedRange password="CC63" sqref="F39:F43 H39:H43 J39:J43" name="new data"/>
  </protectedRanges>
  <mergeCells count="2">
    <mergeCell ref="F3:K3"/>
    <mergeCell ref="F1:K1"/>
  </mergeCells>
  <printOptions horizontalCentered="1"/>
  <pageMargins left="0.25" right="0.25" top="0.5" bottom="0.5" header="0.25" footer="0.25"/>
  <pageSetup scale="82" orientation="portrait" r:id="rId1"/>
  <headerFooter>
    <oddFooter>&amp;L&amp;F&amp;CPage &amp;P of &amp;N&amp;R&amp;A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AE45A-D6D1-4B43-A202-CE44DD4BA2F4}">
  <sheetPr>
    <pageSetUpPr fitToPage="1"/>
  </sheetPr>
  <dimension ref="A1:L53"/>
  <sheetViews>
    <sheetView zoomScaleNormal="100" workbookViewId="0">
      <pane xSplit="2" ySplit="5" topLeftCell="C6" activePane="bottomRight" state="frozen"/>
      <selection sqref="A1:J1"/>
      <selection pane="topRight" sqref="A1:J1"/>
      <selection pane="bottomLeft" sqref="A1:J1"/>
      <selection pane="bottomRight"/>
    </sheetView>
  </sheetViews>
  <sheetFormatPr defaultRowHeight="12.75" x14ac:dyDescent="0.2"/>
  <cols>
    <col min="1" max="1" width="38.85546875" customWidth="1"/>
    <col min="2" max="2" width="17.140625" style="1" customWidth="1"/>
    <col min="3" max="3" width="16.28515625" customWidth="1"/>
    <col min="4" max="4" width="4" customWidth="1"/>
    <col min="5" max="5" width="16.28515625" customWidth="1"/>
    <col min="6" max="6" width="2.7109375" customWidth="1"/>
    <col min="7" max="7" width="16.28515625" customWidth="1"/>
    <col min="8" max="8" width="2.85546875" customWidth="1"/>
  </cols>
  <sheetData>
    <row r="1" spans="1:12" x14ac:dyDescent="0.2">
      <c r="A1" s="2" t="str">
        <f>Instructions!B1</f>
        <v>Type Applicant Name Here</v>
      </c>
      <c r="C1" s="152" t="s">
        <v>285</v>
      </c>
      <c r="D1" s="152"/>
      <c r="E1" s="152"/>
      <c r="F1" s="152"/>
      <c r="G1" s="152"/>
      <c r="H1" s="152"/>
    </row>
    <row r="2" spans="1:12" x14ac:dyDescent="0.2">
      <c r="A2" s="2" t="s">
        <v>123</v>
      </c>
    </row>
    <row r="3" spans="1:12" x14ac:dyDescent="0.2">
      <c r="A3" s="2" t="s">
        <v>181</v>
      </c>
    </row>
    <row r="4" spans="1:12" x14ac:dyDescent="0.2">
      <c r="A4" s="80" t="s">
        <v>125</v>
      </c>
    </row>
    <row r="5" spans="1:12" x14ac:dyDescent="0.2">
      <c r="A5" s="127"/>
      <c r="B5" s="127" t="s">
        <v>2</v>
      </c>
      <c r="C5" s="127">
        <f>Instructions!F6</f>
        <v>2020</v>
      </c>
      <c r="D5" s="127"/>
      <c r="E5" s="127">
        <f>C5+1</f>
        <v>2021</v>
      </c>
      <c r="F5" s="127"/>
      <c r="G5" s="127">
        <f>E5+1</f>
        <v>2022</v>
      </c>
      <c r="H5" s="127"/>
    </row>
    <row r="6" spans="1:12" x14ac:dyDescent="0.2">
      <c r="A6" s="2" t="s">
        <v>9</v>
      </c>
      <c r="B6" s="4"/>
    </row>
    <row r="7" spans="1:12" x14ac:dyDescent="0.2">
      <c r="A7" t="s">
        <v>256</v>
      </c>
      <c r="B7" s="1" t="s">
        <v>244</v>
      </c>
      <c r="C7" s="3">
        <f>'UCAA Balance Sheet (MAX MM )'!E14</f>
        <v>0</v>
      </c>
      <c r="D7" s="3"/>
      <c r="E7" s="3">
        <f>'UCAA Balance Sheet (MAX MM )'!G14</f>
        <v>0</v>
      </c>
      <c r="F7" s="3"/>
      <c r="G7" s="3">
        <f>'UCAA Balance Sheet (MAX MM )'!J14</f>
        <v>0</v>
      </c>
      <c r="H7" s="3"/>
      <c r="I7" s="3"/>
      <c r="J7" s="3"/>
      <c r="K7" s="3"/>
      <c r="L7" s="3"/>
    </row>
    <row r="8" spans="1:12" x14ac:dyDescent="0.2">
      <c r="A8" t="s">
        <v>133</v>
      </c>
      <c r="B8" s="1" t="s">
        <v>245</v>
      </c>
      <c r="C8" s="3">
        <f>'UCAA Balance Sheet (MAX MM )'!E9</f>
        <v>0</v>
      </c>
      <c r="D8" s="3"/>
      <c r="E8" s="3">
        <f>'UCAA Balance Sheet (MAX MM )'!G9</f>
        <v>0</v>
      </c>
      <c r="F8" s="3"/>
      <c r="G8" s="3">
        <f>'UCAA Balance Sheet (MAX MM )'!J9</f>
        <v>0</v>
      </c>
      <c r="H8" s="3"/>
      <c r="I8" s="3"/>
      <c r="J8" s="3"/>
      <c r="K8" s="3"/>
      <c r="L8" s="3"/>
    </row>
    <row r="9" spans="1:12" x14ac:dyDescent="0.2">
      <c r="A9" t="s">
        <v>131</v>
      </c>
      <c r="B9" s="1" t="s">
        <v>246</v>
      </c>
      <c r="C9" s="3">
        <f>'UCAA Balance Sheet (MAX MM )'!E11</f>
        <v>0</v>
      </c>
      <c r="D9" s="3"/>
      <c r="E9" s="3">
        <f>'UCAA Balance Sheet (MAX MM )'!G11</f>
        <v>0</v>
      </c>
      <c r="F9" s="3"/>
      <c r="G9" s="3">
        <f>'UCAA Balance Sheet (MAX MM )'!J11</f>
        <v>0</v>
      </c>
      <c r="H9" s="3"/>
      <c r="I9" s="3"/>
      <c r="J9" s="3"/>
      <c r="K9" s="3"/>
      <c r="L9" s="3"/>
    </row>
    <row r="10" spans="1:12" x14ac:dyDescent="0.2">
      <c r="A10" t="s">
        <v>102</v>
      </c>
      <c r="B10" s="1" t="s">
        <v>3</v>
      </c>
      <c r="C10" s="8">
        <f>SUM(C31)</f>
        <v>0</v>
      </c>
      <c r="D10" s="8"/>
      <c r="E10" s="8">
        <f>SUM(E31)</f>
        <v>0</v>
      </c>
      <c r="F10" s="3"/>
      <c r="G10" s="8">
        <f>SUM(G31)</f>
        <v>0</v>
      </c>
      <c r="H10" s="3"/>
      <c r="I10" s="3"/>
      <c r="J10" s="3"/>
      <c r="K10" s="3"/>
      <c r="L10" s="3"/>
    </row>
    <row r="11" spans="1:12" x14ac:dyDescent="0.2">
      <c r="A11" t="s">
        <v>100</v>
      </c>
      <c r="B11" s="1" t="s">
        <v>3</v>
      </c>
      <c r="C11" s="3">
        <f>SUM(C7-C8-C9)</f>
        <v>0</v>
      </c>
      <c r="D11" s="3"/>
      <c r="E11" s="3">
        <f>SUM(E7-E8-E9)</f>
        <v>0</v>
      </c>
      <c r="F11" s="3"/>
      <c r="G11" s="3">
        <f>SUM(G7-G8-G9)</f>
        <v>0</v>
      </c>
      <c r="H11" s="3"/>
      <c r="I11" s="3"/>
      <c r="J11" s="3"/>
      <c r="K11" s="3"/>
      <c r="L11" s="3"/>
    </row>
    <row r="12" spans="1:12" x14ac:dyDescent="0.2"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x14ac:dyDescent="0.2">
      <c r="A13" t="s">
        <v>150</v>
      </c>
      <c r="B13" s="1" t="s">
        <v>247</v>
      </c>
      <c r="C13" s="3">
        <f>'UCAA Balance Sheet (MAX MM )'!E17</f>
        <v>0</v>
      </c>
      <c r="D13" s="3"/>
      <c r="E13" s="3">
        <f>'UCAA Balance Sheet (MAX MM )'!G17</f>
        <v>0</v>
      </c>
      <c r="F13" s="3"/>
      <c r="G13" s="3">
        <f>'UCAA Balance Sheet (MAX MM )'!J17</f>
        <v>0</v>
      </c>
      <c r="H13" s="3"/>
      <c r="I13" s="3"/>
      <c r="J13" s="3"/>
      <c r="K13" s="3"/>
      <c r="L13" s="3"/>
    </row>
    <row r="14" spans="1:12" x14ac:dyDescent="0.2">
      <c r="A14" t="s">
        <v>152</v>
      </c>
      <c r="B14" s="1" t="s">
        <v>248</v>
      </c>
      <c r="C14" s="3">
        <f>'UCAA Balance Sheet (MAX MM )'!E18</f>
        <v>0</v>
      </c>
      <c r="D14" s="3"/>
      <c r="E14" s="3">
        <f>'UCAA Balance Sheet (MAX MM )'!G18</f>
        <v>0</v>
      </c>
      <c r="F14" s="3"/>
      <c r="G14" s="3">
        <f>'UCAA Balance Sheet (MAX MM )'!J18</f>
        <v>0</v>
      </c>
      <c r="H14" s="3"/>
      <c r="I14" s="3"/>
      <c r="J14" s="3"/>
      <c r="K14" s="3"/>
      <c r="L14" s="3"/>
    </row>
    <row r="15" spans="1:12" x14ac:dyDescent="0.2">
      <c r="A15" t="s">
        <v>0</v>
      </c>
      <c r="B15" s="1" t="s">
        <v>3</v>
      </c>
      <c r="C15" s="3">
        <f>SUM(C13+C14)</f>
        <v>0</v>
      </c>
      <c r="D15" s="3"/>
      <c r="E15" s="3">
        <f>SUM(E13+E14)</f>
        <v>0</v>
      </c>
      <c r="F15" s="3"/>
      <c r="G15" s="3">
        <f>SUM(G13+G14)</f>
        <v>0</v>
      </c>
      <c r="H15" s="3"/>
      <c r="I15" s="3"/>
      <c r="J15" s="3"/>
      <c r="K15" s="3"/>
      <c r="L15" s="3"/>
    </row>
    <row r="16" spans="1:12" x14ac:dyDescent="0.2">
      <c r="A16" t="s">
        <v>257</v>
      </c>
      <c r="B16" s="1" t="s">
        <v>249</v>
      </c>
      <c r="C16" s="3">
        <f>'UCAA Balance Sheet (MAX MM )'!E25</f>
        <v>0</v>
      </c>
      <c r="D16" s="3"/>
      <c r="E16" s="3">
        <f>'UCAA Balance Sheet (MAX MM )'!G25</f>
        <v>0</v>
      </c>
      <c r="F16" s="3"/>
      <c r="G16" s="3">
        <f>'UCAA Balance Sheet (MAX MM )'!J25</f>
        <v>0</v>
      </c>
      <c r="H16" s="3"/>
      <c r="I16" s="3"/>
      <c r="J16" s="3"/>
      <c r="K16" s="3"/>
      <c r="L16" s="3"/>
    </row>
    <row r="17" spans="1:12" x14ac:dyDescent="0.2"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x14ac:dyDescent="0.2">
      <c r="A18" t="s">
        <v>7</v>
      </c>
      <c r="B18" s="1" t="s">
        <v>250</v>
      </c>
      <c r="C18" s="3">
        <f>'UCAA Balance Sheet (MAX MM )'!E34</f>
        <v>0</v>
      </c>
      <c r="D18" s="3"/>
      <c r="E18" s="3">
        <f>'UCAA Balance Sheet (MAX MM )'!G34</f>
        <v>0</v>
      </c>
      <c r="F18" s="3"/>
      <c r="G18" s="3">
        <f>'UCAA Balance Sheet (MAX MM )'!J34</f>
        <v>0</v>
      </c>
      <c r="H18" s="3"/>
      <c r="I18" s="3"/>
      <c r="J18" s="3"/>
      <c r="K18" s="3"/>
      <c r="L18" s="3"/>
    </row>
    <row r="19" spans="1:12" x14ac:dyDescent="0.2">
      <c r="A19" t="s">
        <v>6</v>
      </c>
      <c r="B19" s="1" t="s">
        <v>251</v>
      </c>
      <c r="C19" s="3">
        <f>'UCAA Balance Sheet (MAX MM )'!E28</f>
        <v>0</v>
      </c>
      <c r="D19" s="3"/>
      <c r="E19" s="3">
        <f>'UCAA Balance Sheet (MAX MM )'!G28</f>
        <v>0</v>
      </c>
      <c r="F19" s="3"/>
      <c r="G19" s="3">
        <f>'UCAA Balance Sheet (MAX MM )'!J28</f>
        <v>0</v>
      </c>
      <c r="H19" s="3"/>
      <c r="I19" s="3"/>
      <c r="J19" s="3"/>
      <c r="K19" s="3"/>
      <c r="L19" s="3"/>
    </row>
    <row r="20" spans="1:12" x14ac:dyDescent="0.2">
      <c r="A20" t="s">
        <v>8</v>
      </c>
      <c r="B20" s="1" t="s">
        <v>3</v>
      </c>
      <c r="C20" s="3">
        <f>SUM(C18-C19)</f>
        <v>0</v>
      </c>
      <c r="D20" s="3"/>
      <c r="E20" s="3">
        <f>SUM(E18-E19)</f>
        <v>0</v>
      </c>
      <c r="F20" s="3"/>
      <c r="G20" s="3">
        <f>SUM(G18-G19)</f>
        <v>0</v>
      </c>
      <c r="H20" s="3"/>
      <c r="I20" s="3"/>
      <c r="J20" s="3"/>
      <c r="K20" s="3"/>
      <c r="L20" s="3"/>
    </row>
    <row r="21" spans="1:12" x14ac:dyDescent="0.2"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x14ac:dyDescent="0.2">
      <c r="A22" t="s">
        <v>183</v>
      </c>
      <c r="B22" s="1" t="s">
        <v>252</v>
      </c>
      <c r="C22" s="3">
        <f>'UCAA P and L (MAX MM)'!F7</f>
        <v>0</v>
      </c>
      <c r="D22" s="3"/>
      <c r="E22" s="3">
        <f>'UCAA P and L (MAX MM)'!H7</f>
        <v>0</v>
      </c>
      <c r="F22" s="3"/>
      <c r="G22" s="3">
        <f>'UCAA P and L (MAX MM)'!J7</f>
        <v>0</v>
      </c>
      <c r="H22" s="3"/>
      <c r="I22" s="3"/>
      <c r="J22" s="3"/>
      <c r="K22" s="3"/>
      <c r="L22" s="3"/>
    </row>
    <row r="23" spans="1:12" x14ac:dyDescent="0.2">
      <c r="A23" t="s">
        <v>258</v>
      </c>
      <c r="B23" s="1" t="s">
        <v>255</v>
      </c>
      <c r="C23" s="3">
        <f>'UCAA P and L (MAX MM)'!F24</f>
        <v>0</v>
      </c>
      <c r="D23" s="3"/>
      <c r="E23" s="3">
        <f>'UCAA P and L (MAX MM)'!H24</f>
        <v>0</v>
      </c>
      <c r="F23" s="3"/>
      <c r="G23" s="3">
        <f>'UCAA P and L (MAX MM)'!J24</f>
        <v>0</v>
      </c>
      <c r="H23" s="3"/>
      <c r="I23" s="3"/>
      <c r="J23" s="3"/>
      <c r="K23" s="3"/>
      <c r="L23" s="3"/>
    </row>
    <row r="24" spans="1:12" x14ac:dyDescent="0.2">
      <c r="A24" t="s">
        <v>1</v>
      </c>
      <c r="B24" s="1" t="s">
        <v>4</v>
      </c>
      <c r="C24" s="3">
        <v>12</v>
      </c>
      <c r="D24" s="3"/>
      <c r="E24" s="3">
        <v>12</v>
      </c>
      <c r="F24" s="3"/>
      <c r="G24" s="3">
        <v>12</v>
      </c>
      <c r="H24" s="3"/>
      <c r="I24" s="3"/>
      <c r="J24" s="3"/>
      <c r="K24" s="3"/>
      <c r="L24" s="3"/>
    </row>
    <row r="25" spans="1:12" x14ac:dyDescent="0.2">
      <c r="A25" t="s">
        <v>5</v>
      </c>
      <c r="B25" s="1" t="s">
        <v>3</v>
      </c>
      <c r="C25" s="3">
        <f>SUM(C23/C24)</f>
        <v>0</v>
      </c>
      <c r="D25" s="3"/>
      <c r="E25" s="3">
        <f>SUM(E23/E24)</f>
        <v>0</v>
      </c>
      <c r="F25" s="3"/>
      <c r="G25" s="3">
        <f>SUM(G23/G24)</f>
        <v>0</v>
      </c>
      <c r="H25" s="3"/>
      <c r="I25" s="3"/>
      <c r="J25" s="3"/>
      <c r="K25" s="3"/>
      <c r="L25" s="3"/>
    </row>
    <row r="26" spans="1:12" x14ac:dyDescent="0.2"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x14ac:dyDescent="0.2"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x14ac:dyDescent="0.2">
      <c r="A28" s="2" t="s">
        <v>13</v>
      </c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x14ac:dyDescent="0.2">
      <c r="A29" t="s">
        <v>107</v>
      </c>
      <c r="B29" s="1" t="s">
        <v>3</v>
      </c>
      <c r="C29" s="3">
        <f>IF(C25&gt;250000,250000,C25)</f>
        <v>0</v>
      </c>
      <c r="D29" s="3"/>
      <c r="E29" s="3">
        <f>IF(E25&gt;250000,250000,E25)</f>
        <v>0</v>
      </c>
      <c r="F29" s="3"/>
      <c r="G29" s="3">
        <f>IF(G25&gt;250000,250000,G25)</f>
        <v>0</v>
      </c>
      <c r="H29" s="3"/>
      <c r="I29" s="3"/>
      <c r="J29" s="3"/>
      <c r="K29" s="3"/>
      <c r="L29" s="3"/>
    </row>
    <row r="30" spans="1:12" x14ac:dyDescent="0.2">
      <c r="A30" t="s">
        <v>108</v>
      </c>
      <c r="B30" s="1" t="s">
        <v>3</v>
      </c>
      <c r="C30" s="3">
        <f>IF(C29&lt;250000,0,SUM((C25-C29)*0.5))</f>
        <v>0</v>
      </c>
      <c r="D30" s="3"/>
      <c r="E30" s="3">
        <f>IF(E29&lt;250000,0,SUM((E25-E29)*0.5))</f>
        <v>0</v>
      </c>
      <c r="F30" s="3"/>
      <c r="G30" s="3">
        <f>IF(G29&lt;250000,0,SUM((G25-G29)*0.5))</f>
        <v>0</v>
      </c>
      <c r="H30" s="3"/>
      <c r="I30" s="3"/>
      <c r="J30" s="3"/>
      <c r="K30" s="3"/>
      <c r="L30" s="3"/>
    </row>
    <row r="31" spans="1:12" x14ac:dyDescent="0.2">
      <c r="A31" t="s">
        <v>109</v>
      </c>
      <c r="B31" s="1" t="s">
        <v>3</v>
      </c>
      <c r="C31" s="8">
        <f>SUM(C29+C30)</f>
        <v>0</v>
      </c>
      <c r="D31" s="3"/>
      <c r="E31" s="8">
        <f>SUM(E29+E30)</f>
        <v>0</v>
      </c>
      <c r="F31" s="3"/>
      <c r="G31" s="8">
        <f>SUM(G29+G30)</f>
        <v>0</v>
      </c>
      <c r="H31" s="3"/>
      <c r="I31" s="3"/>
      <c r="J31" s="3"/>
      <c r="K31" s="3"/>
      <c r="L31" s="3"/>
    </row>
    <row r="32" spans="1:12" x14ac:dyDescent="0.2">
      <c r="A32" t="s">
        <v>14</v>
      </c>
      <c r="B32" s="1" t="s">
        <v>3</v>
      </c>
      <c r="C32" s="3">
        <f>SUM(C22*0.05)</f>
        <v>0</v>
      </c>
      <c r="D32" s="3"/>
      <c r="E32" s="3">
        <f>SUM(E22*0.05)</f>
        <v>0</v>
      </c>
      <c r="F32" s="3"/>
      <c r="G32" s="3">
        <f>SUM(G22*0.05)</f>
        <v>0</v>
      </c>
      <c r="H32" s="3"/>
      <c r="I32" s="3"/>
      <c r="J32" s="3"/>
      <c r="K32" s="3"/>
      <c r="L32" s="3"/>
    </row>
    <row r="33" spans="1:12" x14ac:dyDescent="0.2">
      <c r="A33" t="s">
        <v>101</v>
      </c>
      <c r="B33" s="1" t="s">
        <v>4</v>
      </c>
      <c r="C33" s="3">
        <v>500000</v>
      </c>
      <c r="D33" s="3"/>
      <c r="E33" s="3">
        <v>500000</v>
      </c>
      <c r="F33" s="3"/>
      <c r="G33" s="3">
        <v>500000</v>
      </c>
      <c r="H33" s="3"/>
      <c r="I33" s="3"/>
      <c r="J33" s="3"/>
      <c r="K33" s="3"/>
      <c r="L33" s="3"/>
    </row>
    <row r="34" spans="1:12" x14ac:dyDescent="0.2">
      <c r="A34" t="s">
        <v>110</v>
      </c>
      <c r="B34" s="1" t="s">
        <v>3</v>
      </c>
      <c r="C34" s="3">
        <f>SUM(C32+C33)</f>
        <v>500000</v>
      </c>
      <c r="D34" s="3"/>
      <c r="E34" s="3">
        <f>SUM(E32+E33)</f>
        <v>500000</v>
      </c>
      <c r="F34" s="3"/>
      <c r="G34" s="3">
        <f>SUM(G32+G33)</f>
        <v>500000</v>
      </c>
      <c r="H34" s="3"/>
      <c r="I34" s="3"/>
      <c r="J34" s="3"/>
      <c r="K34" s="3"/>
      <c r="L34" s="3"/>
    </row>
    <row r="36" spans="1:12" x14ac:dyDescent="0.2">
      <c r="A36" t="s">
        <v>10</v>
      </c>
      <c r="B36" s="1" t="s">
        <v>3</v>
      </c>
      <c r="C36" s="7" t="e">
        <f>SUM(C16/C11)</f>
        <v>#DIV/0!</v>
      </c>
      <c r="D36" s="7"/>
      <c r="E36" s="7" t="e">
        <f>SUM(E16/E11)</f>
        <v>#DIV/0!</v>
      </c>
      <c r="G36" s="7" t="e">
        <f>SUM(G16/G11)</f>
        <v>#DIV/0!</v>
      </c>
    </row>
    <row r="37" spans="1:12" x14ac:dyDescent="0.2">
      <c r="A37" t="s">
        <v>111</v>
      </c>
      <c r="B37" s="1" t="s">
        <v>3</v>
      </c>
      <c r="C37" s="7" t="e">
        <f>SUM(C18/C16)</f>
        <v>#DIV/0!</v>
      </c>
      <c r="D37" s="7"/>
      <c r="E37" s="7" t="e">
        <f>SUM(E18/E16)</f>
        <v>#DIV/0!</v>
      </c>
      <c r="G37" s="7" t="e">
        <f>SUM(G18/G16)</f>
        <v>#DIV/0!</v>
      </c>
    </row>
    <row r="38" spans="1:12" x14ac:dyDescent="0.2">
      <c r="A38" t="s">
        <v>11</v>
      </c>
      <c r="B38" s="1" t="s">
        <v>3</v>
      </c>
      <c r="C38" s="6" t="e">
        <f>SUM((C15+C18)/C25)</f>
        <v>#DIV/0!</v>
      </c>
      <c r="D38" s="5"/>
      <c r="E38" s="6" t="e">
        <f>SUM((E15+E18)/E25)</f>
        <v>#DIV/0!</v>
      </c>
      <c r="G38" s="6" t="e">
        <f>SUM((G15+G18)/G25)</f>
        <v>#DIV/0!</v>
      </c>
    </row>
    <row r="39" spans="1:12" ht="25.5" x14ac:dyDescent="0.2">
      <c r="A39" s="9" t="s">
        <v>12</v>
      </c>
      <c r="B39" s="1" t="s">
        <v>3</v>
      </c>
      <c r="C39" s="6" t="e">
        <f>SUM((C15+C18-C32)/C25)</f>
        <v>#DIV/0!</v>
      </c>
      <c r="D39" s="5"/>
      <c r="E39" s="6" t="e">
        <f>SUM((E15+E18-E32)/E25)</f>
        <v>#DIV/0!</v>
      </c>
      <c r="G39" s="6" t="e">
        <f>SUM((G15+G18-G32)/G25)</f>
        <v>#DIV/0!</v>
      </c>
    </row>
    <row r="40" spans="1:12" x14ac:dyDescent="0.2">
      <c r="A40" s="9"/>
      <c r="C40" s="6"/>
      <c r="D40" s="5"/>
      <c r="E40" s="6"/>
      <c r="G40" s="6"/>
    </row>
    <row r="42" spans="1:12" x14ac:dyDescent="0.2">
      <c r="A42" s="2" t="s">
        <v>15</v>
      </c>
    </row>
    <row r="43" spans="1:12" x14ac:dyDescent="0.2">
      <c r="A43" t="s">
        <v>259</v>
      </c>
      <c r="B43" s="1" t="s">
        <v>253</v>
      </c>
      <c r="C43" s="7" t="e">
        <f>'UCAA P and L (MAX MM)'!F51</f>
        <v>#DIV/0!</v>
      </c>
      <c r="D43" s="7"/>
      <c r="E43" s="7" t="e">
        <f>'UCAA P and L (MAX MM)'!H51</f>
        <v>#DIV/0!</v>
      </c>
      <c r="G43" s="7" t="e">
        <f>'UCAA P and L (MAX MM)'!J51</f>
        <v>#DIV/0!</v>
      </c>
    </row>
    <row r="44" spans="1:12" x14ac:dyDescent="0.2">
      <c r="A44" t="s">
        <v>260</v>
      </c>
      <c r="B44" s="1" t="s">
        <v>254</v>
      </c>
      <c r="C44" s="3">
        <f>'UCAA P and L (MAX MM)'!F30</f>
        <v>0</v>
      </c>
      <c r="D44" s="3"/>
      <c r="E44" s="3">
        <f>'UCAA P and L (MAX MM)'!H30</f>
        <v>0</v>
      </c>
      <c r="G44" s="3">
        <f>'UCAA P and L (MAX MM)'!J30</f>
        <v>0</v>
      </c>
    </row>
    <row r="45" spans="1:12" x14ac:dyDescent="0.2">
      <c r="A45" t="s">
        <v>16</v>
      </c>
      <c r="B45" s="1" t="s">
        <v>3</v>
      </c>
      <c r="C45" s="7" t="e">
        <f>SUM(C43+0.02)</f>
        <v>#DIV/0!</v>
      </c>
      <c r="D45" s="7"/>
      <c r="E45" s="7" t="e">
        <f>SUM(E43+0.02)</f>
        <v>#DIV/0!</v>
      </c>
      <c r="G45" s="7" t="e">
        <f>SUM(G43+0.02)</f>
        <v>#DIV/0!</v>
      </c>
    </row>
    <row r="46" spans="1:12" x14ac:dyDescent="0.2">
      <c r="A46" t="s">
        <v>106</v>
      </c>
      <c r="B46" s="1" t="s">
        <v>3</v>
      </c>
      <c r="C46" s="6">
        <f>SUM(C22*0.02)</f>
        <v>0</v>
      </c>
      <c r="D46" s="6"/>
      <c r="E46" s="6">
        <f>SUM(E22*0.02)</f>
        <v>0</v>
      </c>
      <c r="G46" s="6">
        <f>SUM(G22*0.02)</f>
        <v>0</v>
      </c>
    </row>
    <row r="47" spans="1:12" x14ac:dyDescent="0.2">
      <c r="A47" t="s">
        <v>98</v>
      </c>
      <c r="B47" s="1" t="s">
        <v>3</v>
      </c>
      <c r="C47" s="7" t="e">
        <f>SUM(C43+0.04)</f>
        <v>#DIV/0!</v>
      </c>
      <c r="D47" s="7"/>
      <c r="E47" s="7" t="e">
        <f>SUM(E43+0.04)</f>
        <v>#DIV/0!</v>
      </c>
      <c r="G47" s="7" t="e">
        <f>SUM(G43+0.04)</f>
        <v>#DIV/0!</v>
      </c>
    </row>
    <row r="48" spans="1:12" x14ac:dyDescent="0.2">
      <c r="A48" t="s">
        <v>106</v>
      </c>
      <c r="B48" s="1" t="s">
        <v>3</v>
      </c>
      <c r="C48" s="6">
        <f>SUM(C22*0.04)</f>
        <v>0</v>
      </c>
      <c r="D48" s="6"/>
      <c r="E48" s="6">
        <f>SUM(E22*0.04)</f>
        <v>0</v>
      </c>
      <c r="F48" s="6"/>
      <c r="G48" s="6">
        <f>SUM(G22*0.04)</f>
        <v>0</v>
      </c>
    </row>
    <row r="49" spans="1:7" x14ac:dyDescent="0.2">
      <c r="A49" t="s">
        <v>99</v>
      </c>
      <c r="B49" s="1" t="s">
        <v>3</v>
      </c>
      <c r="C49" s="7" t="e">
        <f>SUM(C43+0.06)</f>
        <v>#DIV/0!</v>
      </c>
      <c r="D49" s="7"/>
      <c r="E49" s="7" t="e">
        <f>SUM(E43+0.06)</f>
        <v>#DIV/0!</v>
      </c>
      <c r="G49" s="7" t="e">
        <f>SUM(G43+0.06)</f>
        <v>#DIV/0!</v>
      </c>
    </row>
    <row r="50" spans="1:7" x14ac:dyDescent="0.2">
      <c r="A50" t="s">
        <v>106</v>
      </c>
      <c r="B50" s="1" t="s">
        <v>3</v>
      </c>
      <c r="C50" s="6">
        <f>SUM(C22*0.06)</f>
        <v>0</v>
      </c>
      <c r="D50" s="6"/>
      <c r="E50" s="6">
        <f>SUM(E22*0.06)</f>
        <v>0</v>
      </c>
      <c r="F50" s="6"/>
      <c r="G50" s="6">
        <f>SUM(G22*0.06)</f>
        <v>0</v>
      </c>
    </row>
    <row r="51" spans="1:7" x14ac:dyDescent="0.2">
      <c r="A51" t="s">
        <v>103</v>
      </c>
      <c r="B51" s="1" t="s">
        <v>3</v>
      </c>
      <c r="C51" s="6">
        <f>SUM(C18-C46)</f>
        <v>0</v>
      </c>
      <c r="D51" s="6"/>
      <c r="E51" s="6">
        <f>SUM(E18-E46)</f>
        <v>0</v>
      </c>
      <c r="G51" s="6">
        <f>SUM(G18-G46)</f>
        <v>0</v>
      </c>
    </row>
    <row r="52" spans="1:7" x14ac:dyDescent="0.2">
      <c r="A52" t="s">
        <v>104</v>
      </c>
      <c r="B52" s="1" t="s">
        <v>3</v>
      </c>
      <c r="C52" s="6">
        <f>SUM(C18-C48)</f>
        <v>0</v>
      </c>
      <c r="D52" s="6"/>
      <c r="E52" s="6">
        <f>SUM(E18-E48)</f>
        <v>0</v>
      </c>
      <c r="G52" s="6">
        <f>SUM(G18-G48)</f>
        <v>0</v>
      </c>
    </row>
    <row r="53" spans="1:7" x14ac:dyDescent="0.2">
      <c r="A53" t="s">
        <v>105</v>
      </c>
      <c r="B53" s="1" t="s">
        <v>3</v>
      </c>
      <c r="C53" s="6">
        <f>SUM(C18-C50)</f>
        <v>0</v>
      </c>
      <c r="D53" s="6"/>
      <c r="E53" s="6">
        <f>SUM(E18-E50)</f>
        <v>0</v>
      </c>
      <c r="G53" s="6">
        <f>SUM(G18-G50)</f>
        <v>0</v>
      </c>
    </row>
  </sheetData>
  <sheetProtection algorithmName="SHA-512" hashValue="3k5h5VARhEfP6tj/d//gf0gVjX8idcnMDWhEI1gCL1Bat9qPhyh+kDmc2J7QRBPovTRV47+W29h0lmlyiSnPcA==" saltValue="vKH3i5JP+Jy+FsZfEf45/A==" spinCount="100000" sheet="1" objects="1" scenarios="1"/>
  <mergeCells count="1">
    <mergeCell ref="C1:H1"/>
  </mergeCells>
  <printOptions horizontalCentered="1"/>
  <pageMargins left="0.25" right="0.25" top="0.5" bottom="0.5" header="0.25" footer="0.25"/>
  <pageSetup scale="91" orientation="portrait" r:id="rId1"/>
  <headerFooter>
    <oddFooter>&amp;L&amp;F&amp;CPage &amp;P of &amp;N&amp;R&amp;A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19A8C-3047-400D-808A-C3CB41A43BBB}">
  <dimension ref="A1:J1"/>
  <sheetViews>
    <sheetView workbookViewId="0">
      <selection sqref="A1:J1"/>
    </sheetView>
  </sheetViews>
  <sheetFormatPr defaultRowHeight="12.75" x14ac:dyDescent="0.2"/>
  <cols>
    <col min="1" max="16384" width="9.140625" style="122"/>
  </cols>
  <sheetData>
    <row r="1" spans="1:10" ht="38.25" customHeight="1" x14ac:dyDescent="0.2">
      <c r="A1" s="154" t="s">
        <v>263</v>
      </c>
      <c r="B1" s="154"/>
      <c r="C1" s="154"/>
      <c r="D1" s="154"/>
      <c r="E1" s="154"/>
      <c r="F1" s="154"/>
      <c r="G1" s="154"/>
      <c r="H1" s="154"/>
      <c r="I1" s="154"/>
      <c r="J1" s="154"/>
    </row>
  </sheetData>
  <mergeCells count="1">
    <mergeCell ref="A1:J1"/>
  </mergeCells>
  <printOptions horizontalCentered="1"/>
  <pageMargins left="0.25" right="0.25" top="0.5" bottom="0.5" header="0.25" footer="0.25"/>
  <pageSetup orientation="portrait" r:id="rId1"/>
  <headerFooter>
    <oddFooter>&amp;L&amp;F&amp;CPage &amp;P of &amp;N&amp;R&amp;A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I109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87" sqref="B87"/>
    </sheetView>
  </sheetViews>
  <sheetFormatPr defaultRowHeight="12.75" x14ac:dyDescent="0.2"/>
  <cols>
    <col min="1" max="1" width="4.28515625" style="84" customWidth="1"/>
    <col min="2" max="2" width="52" style="84" customWidth="1"/>
    <col min="3" max="3" width="16.28515625" style="84" customWidth="1"/>
    <col min="4" max="4" width="4" style="84" customWidth="1"/>
    <col min="5" max="5" width="16.28515625" style="84" customWidth="1"/>
    <col min="6" max="6" width="2.7109375" style="84" customWidth="1"/>
    <col min="7" max="7" width="16.28515625" style="84" customWidth="1"/>
    <col min="8" max="8" width="2.85546875" style="84" customWidth="1"/>
    <col min="9" max="16384" width="9.140625" style="84"/>
  </cols>
  <sheetData>
    <row r="1" spans="1:113" x14ac:dyDescent="0.2">
      <c r="A1" s="2" t="str">
        <f>Instructions!B1</f>
        <v>Type Applicant Name Here</v>
      </c>
      <c r="C1" s="85"/>
    </row>
    <row r="2" spans="1:113" x14ac:dyDescent="0.2">
      <c r="A2" s="2" t="s">
        <v>123</v>
      </c>
      <c r="C2" s="85"/>
    </row>
    <row r="3" spans="1:113" x14ac:dyDescent="0.2">
      <c r="A3" s="2" t="s">
        <v>181</v>
      </c>
    </row>
    <row r="4" spans="1:113" x14ac:dyDescent="0.2">
      <c r="A4" s="80" t="s">
        <v>125</v>
      </c>
      <c r="C4" s="85"/>
    </row>
    <row r="5" spans="1:113" x14ac:dyDescent="0.2">
      <c r="A5" s="49"/>
      <c r="B5" s="49"/>
      <c r="C5" s="49">
        <f>Instructions!F6</f>
        <v>2020</v>
      </c>
      <c r="D5" s="49"/>
      <c r="E5" s="49">
        <f>C5+1</f>
        <v>2021</v>
      </c>
      <c r="F5" s="49"/>
      <c r="G5" s="49">
        <f>E5+1</f>
        <v>2022</v>
      </c>
      <c r="H5" s="49"/>
    </row>
    <row r="7" spans="1:113" x14ac:dyDescent="0.2">
      <c r="B7" s="21" t="s">
        <v>97</v>
      </c>
    </row>
    <row r="8" spans="1:113" x14ac:dyDescent="0.2">
      <c r="B8" s="84" t="s">
        <v>96</v>
      </c>
      <c r="C8" s="86"/>
      <c r="E8" s="86"/>
    </row>
    <row r="9" spans="1:113" ht="13.5" thickBot="1" x14ac:dyDescent="0.25">
      <c r="B9" s="84" t="s">
        <v>95</v>
      </c>
      <c r="C9" s="86"/>
      <c r="E9" s="86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</row>
    <row r="10" spans="1:113" ht="13.5" thickBot="1" x14ac:dyDescent="0.25">
      <c r="B10" s="85" t="s">
        <v>94</v>
      </c>
      <c r="C10" s="89">
        <f>+C8+C9</f>
        <v>0</v>
      </c>
      <c r="E10" s="89">
        <f>+E8+E9</f>
        <v>0</v>
      </c>
      <c r="G10" s="89">
        <f>+G8+G9</f>
        <v>0</v>
      </c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</row>
    <row r="11" spans="1:113" ht="13.5" thickTop="1" x14ac:dyDescent="0.2"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</row>
    <row r="12" spans="1:113" x14ac:dyDescent="0.2">
      <c r="B12" s="85" t="s">
        <v>93</v>
      </c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</row>
    <row r="13" spans="1:113" x14ac:dyDescent="0.2">
      <c r="A13" s="84">
        <v>1</v>
      </c>
      <c r="B13" s="84" t="s">
        <v>92</v>
      </c>
      <c r="C13" s="86"/>
      <c r="E13" s="86"/>
      <c r="G13" s="90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</row>
    <row r="14" spans="1:113" x14ac:dyDescent="0.2">
      <c r="A14" s="84">
        <f>SUM(A13+1)</f>
        <v>2</v>
      </c>
      <c r="B14" s="84" t="s">
        <v>91</v>
      </c>
      <c r="C14" s="86"/>
      <c r="E14" s="86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</row>
    <row r="15" spans="1:113" x14ac:dyDescent="0.2">
      <c r="B15" s="84" t="s">
        <v>90</v>
      </c>
      <c r="C15" s="86"/>
      <c r="E15" s="86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</row>
    <row r="16" spans="1:113" x14ac:dyDescent="0.2">
      <c r="B16" s="84" t="s">
        <v>89</v>
      </c>
      <c r="C16" s="86"/>
      <c r="E16" s="86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</row>
    <row r="17" spans="1:113" x14ac:dyDescent="0.2">
      <c r="B17" s="84" t="s">
        <v>88</v>
      </c>
      <c r="C17" s="86"/>
      <c r="E17" s="86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</row>
    <row r="18" spans="1:113" ht="13.5" thickBot="1" x14ac:dyDescent="0.25">
      <c r="B18" s="84" t="s">
        <v>87</v>
      </c>
      <c r="C18" s="91"/>
      <c r="E18" s="91"/>
      <c r="G18" s="92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</row>
    <row r="19" spans="1:113" x14ac:dyDescent="0.2">
      <c r="A19" s="84">
        <f>SUM(A14+1)</f>
        <v>3</v>
      </c>
      <c r="B19" s="84" t="s">
        <v>86</v>
      </c>
      <c r="C19" s="86"/>
      <c r="E19" s="86">
        <f>+E13-E14-E16-E17-E18</f>
        <v>0</v>
      </c>
      <c r="G19" s="86">
        <f>+G13-G14-G16-G17-G18</f>
        <v>0</v>
      </c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</row>
    <row r="20" spans="1:113" x14ac:dyDescent="0.2">
      <c r="A20" s="84">
        <f>SUM(A19+1)</f>
        <v>4</v>
      </c>
      <c r="B20" s="84" t="s">
        <v>85</v>
      </c>
      <c r="C20" s="86"/>
      <c r="E20" s="86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</row>
    <row r="21" spans="1:113" ht="13.5" thickBot="1" x14ac:dyDescent="0.25">
      <c r="A21" s="84">
        <f>SUM(A20+1)</f>
        <v>5</v>
      </c>
      <c r="B21" s="84" t="s">
        <v>84</v>
      </c>
      <c r="C21" s="86"/>
      <c r="E21" s="86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</row>
    <row r="22" spans="1:113" ht="13.5" thickBot="1" x14ac:dyDescent="0.25">
      <c r="A22" s="84">
        <f>SUM(A21+1)</f>
        <v>6</v>
      </c>
      <c r="B22" s="85" t="s">
        <v>83</v>
      </c>
      <c r="C22" s="93">
        <f>+SUM(C19:C21)</f>
        <v>0</v>
      </c>
      <c r="E22" s="93">
        <f>+SUM(E19:E21)</f>
        <v>0</v>
      </c>
      <c r="G22" s="93">
        <f>+SUM(G19:G21)</f>
        <v>0</v>
      </c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</row>
    <row r="23" spans="1:113" x14ac:dyDescent="0.2"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</row>
    <row r="24" spans="1:113" x14ac:dyDescent="0.2">
      <c r="B24" s="85" t="s">
        <v>82</v>
      </c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</row>
    <row r="25" spans="1:113" x14ac:dyDescent="0.2">
      <c r="A25" s="84">
        <f>SUM(A22+1)</f>
        <v>7</v>
      </c>
      <c r="B25" s="84" t="s">
        <v>81</v>
      </c>
      <c r="C25" s="86"/>
      <c r="E25" s="86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</row>
    <row r="26" spans="1:113" x14ac:dyDescent="0.2">
      <c r="A26" s="84">
        <f>SUM(A25+1)</f>
        <v>8</v>
      </c>
      <c r="B26" s="84" t="s">
        <v>80</v>
      </c>
      <c r="C26" s="86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</row>
    <row r="27" spans="1:113" x14ac:dyDescent="0.2">
      <c r="B27" s="84" t="s">
        <v>79</v>
      </c>
      <c r="C27" s="86"/>
      <c r="E27" s="86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</row>
    <row r="28" spans="1:113" x14ac:dyDescent="0.2">
      <c r="B28" s="84" t="s">
        <v>78</v>
      </c>
      <c r="C28" s="86"/>
      <c r="E28" s="86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</row>
    <row r="29" spans="1:113" x14ac:dyDescent="0.2">
      <c r="B29" s="84" t="s">
        <v>77</v>
      </c>
      <c r="C29" s="86"/>
      <c r="E29" s="86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</row>
    <row r="30" spans="1:113" x14ac:dyDescent="0.2">
      <c r="A30" s="84">
        <f>SUM(A26+1)</f>
        <v>9</v>
      </c>
      <c r="B30" s="84" t="s">
        <v>76</v>
      </c>
      <c r="C30" s="86"/>
      <c r="E30" s="86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</row>
    <row r="31" spans="1:113" x14ac:dyDescent="0.2">
      <c r="A31" s="84">
        <f t="shared" ref="A31:A39" si="0">SUM(A30+1)</f>
        <v>10</v>
      </c>
      <c r="B31" s="84" t="s">
        <v>75</v>
      </c>
      <c r="C31" s="86"/>
      <c r="E31" s="86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</row>
    <row r="32" spans="1:113" x14ac:dyDescent="0.2">
      <c r="A32" s="84">
        <f t="shared" si="0"/>
        <v>11</v>
      </c>
      <c r="B32" s="84" t="s">
        <v>74</v>
      </c>
      <c r="C32" s="86"/>
      <c r="E32" s="86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</row>
    <row r="33" spans="1:113" x14ac:dyDescent="0.2">
      <c r="A33" s="84">
        <f t="shared" si="0"/>
        <v>12</v>
      </c>
      <c r="B33" s="84" t="s">
        <v>73</v>
      </c>
      <c r="C33" s="86"/>
      <c r="E33" s="86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</row>
    <row r="34" spans="1:113" x14ac:dyDescent="0.2">
      <c r="A34" s="84">
        <f t="shared" si="0"/>
        <v>13</v>
      </c>
      <c r="B34" s="84" t="s">
        <v>72</v>
      </c>
      <c r="C34" s="86"/>
      <c r="E34" s="86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</row>
    <row r="35" spans="1:113" x14ac:dyDescent="0.2">
      <c r="A35" s="84">
        <f t="shared" si="0"/>
        <v>14</v>
      </c>
      <c r="B35" s="84" t="s">
        <v>71</v>
      </c>
      <c r="C35" s="86"/>
      <c r="E35" s="86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</row>
    <row r="36" spans="1:113" x14ac:dyDescent="0.2">
      <c r="A36" s="84">
        <f t="shared" si="0"/>
        <v>15</v>
      </c>
      <c r="B36" s="84" t="s">
        <v>70</v>
      </c>
      <c r="C36" s="86"/>
      <c r="E36" s="86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</row>
    <row r="37" spans="1:113" ht="13.5" thickBot="1" x14ac:dyDescent="0.25">
      <c r="A37" s="84">
        <f t="shared" si="0"/>
        <v>16</v>
      </c>
      <c r="B37" s="84" t="s">
        <v>69</v>
      </c>
      <c r="C37" s="86"/>
      <c r="E37" s="86"/>
      <c r="G37" s="92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</row>
    <row r="38" spans="1:113" x14ac:dyDescent="0.2">
      <c r="A38" s="84">
        <f t="shared" si="0"/>
        <v>17</v>
      </c>
      <c r="B38" s="84" t="s">
        <v>68</v>
      </c>
      <c r="C38" s="94">
        <f>+SUM(C25:C37)</f>
        <v>0</v>
      </c>
      <c r="D38" s="87"/>
      <c r="E38" s="94">
        <f>+SUM(E25:E37)</f>
        <v>0</v>
      </c>
      <c r="F38" s="87"/>
      <c r="G38" s="94">
        <f>+SUM(G25:G37)</f>
        <v>0</v>
      </c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</row>
    <row r="39" spans="1:113" x14ac:dyDescent="0.2">
      <c r="A39" s="84">
        <f t="shared" si="0"/>
        <v>18</v>
      </c>
      <c r="B39" s="84" t="s">
        <v>67</v>
      </c>
      <c r="C39" s="88"/>
      <c r="E39" s="88"/>
      <c r="G39" s="88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</row>
    <row r="40" spans="1:113" x14ac:dyDescent="0.2">
      <c r="B40" s="84" t="s">
        <v>66</v>
      </c>
      <c r="C40" s="86"/>
      <c r="E40" s="86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</row>
    <row r="41" spans="1:113" x14ac:dyDescent="0.2">
      <c r="B41" s="84" t="s">
        <v>65</v>
      </c>
      <c r="C41" s="86"/>
      <c r="E41" s="86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</row>
    <row r="42" spans="1:113" x14ac:dyDescent="0.2">
      <c r="B42" s="84" t="s">
        <v>64</v>
      </c>
      <c r="C42" s="86"/>
      <c r="E42" s="86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</row>
    <row r="43" spans="1:113" x14ac:dyDescent="0.2">
      <c r="B43" s="84" t="s">
        <v>63</v>
      </c>
      <c r="C43" s="86"/>
      <c r="E43" s="86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</row>
    <row r="44" spans="1:113" ht="13.5" thickBot="1" x14ac:dyDescent="0.25">
      <c r="B44" s="84" t="s">
        <v>62</v>
      </c>
      <c r="C44" s="86"/>
      <c r="E44" s="86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</row>
    <row r="45" spans="1:113" ht="13.5" thickBot="1" x14ac:dyDescent="0.25">
      <c r="A45" s="84">
        <f>SUM(A39+1)</f>
        <v>19</v>
      </c>
      <c r="B45" s="114" t="s">
        <v>61</v>
      </c>
      <c r="C45" s="93">
        <f>+C38-C40-C41-C42-C43-C44</f>
        <v>0</v>
      </c>
      <c r="E45" s="93">
        <f>+E38-E40-E41-E42-E43-E44</f>
        <v>0</v>
      </c>
      <c r="G45" s="93">
        <f>+G38-G40-G41-G42</f>
        <v>0</v>
      </c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</row>
    <row r="46" spans="1:113" x14ac:dyDescent="0.2">
      <c r="B46" s="85"/>
      <c r="C46" s="88"/>
      <c r="E46" s="88"/>
      <c r="G46" s="88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</row>
    <row r="47" spans="1:113" x14ac:dyDescent="0.2">
      <c r="B47" s="85" t="s">
        <v>60</v>
      </c>
      <c r="C47" s="88"/>
      <c r="E47" s="88"/>
      <c r="G47" s="88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</row>
    <row r="48" spans="1:113" x14ac:dyDescent="0.2">
      <c r="A48" s="84">
        <f>SUM(A45+1)</f>
        <v>20</v>
      </c>
      <c r="B48" s="84" t="s">
        <v>59</v>
      </c>
      <c r="C48" s="86"/>
      <c r="E48" s="86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</row>
    <row r="49" spans="1:113" x14ac:dyDescent="0.2">
      <c r="A49" s="84">
        <f>SUM(A48+1)</f>
        <v>21</v>
      </c>
      <c r="B49" s="84" t="s">
        <v>58</v>
      </c>
      <c r="C49" s="86"/>
      <c r="E49" s="86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</row>
    <row r="50" spans="1:113" x14ac:dyDescent="0.2">
      <c r="B50" s="84" t="s">
        <v>57</v>
      </c>
      <c r="C50" s="86"/>
      <c r="E50" s="86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</row>
    <row r="51" spans="1:113" x14ac:dyDescent="0.2">
      <c r="B51" s="84" t="s">
        <v>56</v>
      </c>
      <c r="C51" s="86"/>
      <c r="E51" s="86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</row>
    <row r="52" spans="1:113" x14ac:dyDescent="0.2">
      <c r="B52" s="84" t="s">
        <v>55</v>
      </c>
      <c r="C52" s="86"/>
      <c r="E52" s="86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</row>
    <row r="53" spans="1:113" x14ac:dyDescent="0.2">
      <c r="B53" s="84" t="s">
        <v>54</v>
      </c>
      <c r="C53" s="86"/>
      <c r="E53" s="86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</row>
    <row r="54" spans="1:113" x14ac:dyDescent="0.2">
      <c r="B54" s="84" t="s">
        <v>53</v>
      </c>
      <c r="C54" s="86"/>
      <c r="E54" s="86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</row>
    <row r="55" spans="1:113" x14ac:dyDescent="0.2">
      <c r="B55" s="84" t="s">
        <v>52</v>
      </c>
      <c r="C55" s="86"/>
      <c r="E55" s="86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</row>
    <row r="56" spans="1:113" x14ac:dyDescent="0.2">
      <c r="B56" s="84" t="s">
        <v>51</v>
      </c>
      <c r="C56" s="86"/>
      <c r="E56" s="86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</row>
    <row r="57" spans="1:113" ht="13.5" thickBot="1" x14ac:dyDescent="0.25">
      <c r="B57" s="84" t="s">
        <v>50</v>
      </c>
      <c r="C57" s="86"/>
      <c r="D57" s="87"/>
      <c r="E57" s="91"/>
      <c r="F57" s="87"/>
      <c r="G57" s="91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</row>
    <row r="58" spans="1:113" ht="13.5" thickBot="1" x14ac:dyDescent="0.25">
      <c r="A58" s="84">
        <f>SUM(A49+1)</f>
        <v>22</v>
      </c>
      <c r="B58" s="85" t="s">
        <v>49</v>
      </c>
      <c r="C58" s="86">
        <f>SUM(C50:C57)</f>
        <v>0</v>
      </c>
      <c r="E58" s="86"/>
      <c r="G58" s="86">
        <f>SUM(E50:E57)</f>
        <v>0</v>
      </c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</row>
    <row r="59" spans="1:113" ht="13.5" thickBot="1" x14ac:dyDescent="0.25">
      <c r="A59" s="84">
        <f>SUM(A58+1)</f>
        <v>23</v>
      </c>
      <c r="B59" s="85" t="s">
        <v>48</v>
      </c>
      <c r="C59" s="93">
        <f>+C48+C58</f>
        <v>0</v>
      </c>
      <c r="D59" s="87"/>
      <c r="E59" s="93">
        <f>+E48+E58</f>
        <v>0</v>
      </c>
      <c r="F59" s="87"/>
      <c r="G59" s="93">
        <f>+G48+G58</f>
        <v>0</v>
      </c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</row>
    <row r="60" spans="1:113" ht="13.5" thickBot="1" x14ac:dyDescent="0.25">
      <c r="A60" s="84">
        <f>SUM(A59+1)</f>
        <v>24</v>
      </c>
      <c r="B60" s="85" t="s">
        <v>47</v>
      </c>
      <c r="C60" s="91">
        <f>C45+C59</f>
        <v>0</v>
      </c>
      <c r="E60" s="91">
        <f>E45+E59</f>
        <v>0</v>
      </c>
      <c r="G60" s="91">
        <f>G45+G59</f>
        <v>0</v>
      </c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</row>
    <row r="61" spans="1:113" x14ac:dyDescent="0.2">
      <c r="B61" s="85"/>
      <c r="C61" s="88"/>
      <c r="E61" s="88"/>
      <c r="G61" s="88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</row>
    <row r="62" spans="1:113" x14ac:dyDescent="0.2">
      <c r="B62" s="85" t="s">
        <v>46</v>
      </c>
      <c r="C62" s="88"/>
      <c r="D62" s="87"/>
      <c r="E62" s="88"/>
      <c r="F62" s="87"/>
      <c r="G62" s="88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</row>
    <row r="63" spans="1:113" x14ac:dyDescent="0.2">
      <c r="A63" s="84">
        <f>SUM(A60+1)</f>
        <v>25</v>
      </c>
      <c r="B63" s="85" t="s">
        <v>45</v>
      </c>
      <c r="C63" s="88">
        <f>+C22-C60</f>
        <v>0</v>
      </c>
      <c r="D63" s="87"/>
      <c r="E63" s="88">
        <f>+E22-E60</f>
        <v>0</v>
      </c>
      <c r="F63" s="87"/>
      <c r="G63" s="88">
        <f>+G22-G60</f>
        <v>0</v>
      </c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</row>
    <row r="64" spans="1:113" x14ac:dyDescent="0.2">
      <c r="B64" s="85"/>
      <c r="C64" s="88"/>
      <c r="D64" s="87"/>
      <c r="E64" s="88"/>
      <c r="F64" s="87"/>
      <c r="G64" s="88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</row>
    <row r="65" spans="1:113" x14ac:dyDescent="0.2">
      <c r="A65" s="84">
        <f>SUM(A63+1)</f>
        <v>26</v>
      </c>
      <c r="B65" s="84" t="s">
        <v>44</v>
      </c>
      <c r="C65" s="86"/>
      <c r="E65" s="86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</row>
    <row r="66" spans="1:113" x14ac:dyDescent="0.2">
      <c r="A66" s="84">
        <f t="shared" ref="A66:A71" si="1">SUM(A65+1)</f>
        <v>27</v>
      </c>
      <c r="B66" s="84" t="s">
        <v>43</v>
      </c>
      <c r="C66" s="86"/>
      <c r="E66" s="86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</row>
    <row r="67" spans="1:113" ht="35.25" customHeight="1" x14ac:dyDescent="0.2">
      <c r="A67" s="84">
        <f t="shared" si="1"/>
        <v>28</v>
      </c>
      <c r="B67" s="95" t="s">
        <v>42</v>
      </c>
      <c r="C67" s="86"/>
      <c r="E67" s="86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</row>
    <row r="68" spans="1:113" ht="13.5" thickBot="1" x14ac:dyDescent="0.25">
      <c r="A68" s="84">
        <f t="shared" si="1"/>
        <v>29</v>
      </c>
      <c r="B68" s="84" t="s">
        <v>41</v>
      </c>
      <c r="C68" s="86"/>
      <c r="E68" s="86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</row>
    <row r="69" spans="1:113" x14ac:dyDescent="0.2">
      <c r="A69" s="84">
        <f t="shared" si="1"/>
        <v>30</v>
      </c>
      <c r="B69" s="85" t="s">
        <v>40</v>
      </c>
      <c r="C69" s="94">
        <f>+C63-C65+C66+C67+C68</f>
        <v>0</v>
      </c>
      <c r="E69" s="94">
        <f>+E63-E65+E66+E67+E68</f>
        <v>0</v>
      </c>
      <c r="G69" s="94">
        <f>+G63-G65+G66+G67+G68</f>
        <v>0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</row>
    <row r="70" spans="1:113" ht="13.5" thickBot="1" x14ac:dyDescent="0.25">
      <c r="A70" s="84">
        <f t="shared" si="1"/>
        <v>31</v>
      </c>
      <c r="B70" s="84" t="s">
        <v>39</v>
      </c>
      <c r="C70" s="86"/>
      <c r="E70" s="86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7"/>
      <c r="DF70" s="87"/>
      <c r="DG70" s="87"/>
      <c r="DH70" s="87"/>
      <c r="DI70" s="87"/>
    </row>
    <row r="71" spans="1:113" ht="13.5" thickBot="1" x14ac:dyDescent="0.25">
      <c r="A71" s="84">
        <f t="shared" si="1"/>
        <v>32</v>
      </c>
      <c r="B71" s="85" t="s">
        <v>38</v>
      </c>
      <c r="C71" s="89">
        <f>+C69-C70</f>
        <v>0</v>
      </c>
      <c r="E71" s="89">
        <f>+E69-E70</f>
        <v>0</v>
      </c>
      <c r="G71" s="89">
        <f>+G69-G70</f>
        <v>0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7"/>
      <c r="CC71" s="87"/>
      <c r="CD71" s="87"/>
      <c r="CE71" s="87"/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7"/>
      <c r="CQ71" s="87"/>
      <c r="CR71" s="87"/>
      <c r="CS71" s="87"/>
      <c r="CT71" s="87"/>
      <c r="CU71" s="87"/>
      <c r="CV71" s="87"/>
      <c r="CW71" s="87"/>
      <c r="CX71" s="87"/>
      <c r="CY71" s="87"/>
      <c r="CZ71" s="87"/>
      <c r="DA71" s="87"/>
      <c r="DB71" s="87"/>
      <c r="DC71" s="87"/>
      <c r="DD71" s="87"/>
      <c r="DE71" s="87"/>
      <c r="DF71" s="87"/>
      <c r="DG71" s="87"/>
      <c r="DH71" s="87"/>
      <c r="DI71" s="87"/>
    </row>
    <row r="72" spans="1:113" ht="13.5" thickTop="1" x14ac:dyDescent="0.2"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</row>
    <row r="73" spans="1:113" x14ac:dyDescent="0.2">
      <c r="B73" s="85" t="s">
        <v>37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</row>
    <row r="74" spans="1:113" x14ac:dyDescent="0.2">
      <c r="A74" s="84">
        <f>SUM(A71+1)</f>
        <v>33</v>
      </c>
      <c r="B74" s="84" t="s">
        <v>36</v>
      </c>
      <c r="C74" s="86"/>
      <c r="E74" s="86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</row>
    <row r="75" spans="1:113" ht="20.25" customHeight="1" x14ac:dyDescent="0.2">
      <c r="A75" s="84">
        <f>SUM(A74+1)</f>
        <v>34</v>
      </c>
      <c r="B75" s="84" t="s">
        <v>35</v>
      </c>
      <c r="C75" s="86">
        <f>C71</f>
        <v>0</v>
      </c>
      <c r="E75" s="86"/>
      <c r="G75" s="86">
        <f>+G71</f>
        <v>0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7"/>
      <c r="CC75" s="87"/>
      <c r="CD75" s="87"/>
      <c r="CE75" s="87"/>
      <c r="CF75" s="87"/>
      <c r="CG75" s="87"/>
      <c r="CH75" s="87"/>
      <c r="CI75" s="87"/>
      <c r="CJ75" s="87"/>
      <c r="CK75" s="87"/>
      <c r="CL75" s="87"/>
      <c r="CM75" s="87"/>
      <c r="CN75" s="87"/>
      <c r="CO75" s="87"/>
      <c r="CP75" s="87"/>
      <c r="CQ75" s="87"/>
      <c r="CR75" s="87"/>
      <c r="CS75" s="87"/>
      <c r="CT75" s="87"/>
      <c r="CU75" s="87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</row>
    <row r="76" spans="1:113" x14ac:dyDescent="0.2">
      <c r="A76" s="84">
        <f>SUM(A75+1)</f>
        <v>35</v>
      </c>
      <c r="B76" s="84" t="s">
        <v>34</v>
      </c>
      <c r="C76" s="86"/>
      <c r="E76" s="86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87"/>
      <c r="DF76" s="87"/>
      <c r="DG76" s="87"/>
      <c r="DH76" s="87"/>
      <c r="DI76" s="87"/>
    </row>
    <row r="77" spans="1:113" x14ac:dyDescent="0.2">
      <c r="A77" s="84">
        <f>SUM(A76+1)</f>
        <v>36</v>
      </c>
      <c r="B77" s="84" t="s">
        <v>33</v>
      </c>
      <c r="C77" s="86"/>
      <c r="E77" s="86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87"/>
      <c r="DF77" s="87"/>
      <c r="DG77" s="87"/>
      <c r="DH77" s="87"/>
      <c r="DI77" s="87"/>
    </row>
    <row r="78" spans="1:113" ht="13.5" thickBot="1" x14ac:dyDescent="0.25">
      <c r="A78" s="84">
        <f>SUM(A77+1)</f>
        <v>37</v>
      </c>
      <c r="B78" s="84" t="s">
        <v>32</v>
      </c>
      <c r="C78" s="86"/>
      <c r="E78" s="86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  <c r="CB78" s="87"/>
      <c r="CC78" s="87"/>
      <c r="CD78" s="87"/>
      <c r="CE78" s="87"/>
      <c r="CF78" s="87"/>
      <c r="CG78" s="87"/>
      <c r="CH78" s="87"/>
      <c r="CI78" s="87"/>
      <c r="CJ78" s="87"/>
      <c r="CK78" s="87"/>
      <c r="CL78" s="87"/>
      <c r="CM78" s="87"/>
      <c r="CN78" s="87"/>
      <c r="CO78" s="87"/>
      <c r="CP78" s="87"/>
      <c r="CQ78" s="87"/>
      <c r="CR78" s="87"/>
      <c r="CS78" s="87"/>
      <c r="CT78" s="87"/>
      <c r="CU78" s="87"/>
      <c r="CV78" s="87"/>
      <c r="CW78" s="87"/>
      <c r="CX78" s="87"/>
      <c r="CY78" s="87"/>
      <c r="CZ78" s="87"/>
      <c r="DA78" s="87"/>
      <c r="DB78" s="87"/>
      <c r="DC78" s="87"/>
      <c r="DD78" s="87"/>
      <c r="DE78" s="87"/>
      <c r="DF78" s="87"/>
      <c r="DG78" s="87"/>
      <c r="DH78" s="87"/>
      <c r="DI78" s="87"/>
    </row>
    <row r="79" spans="1:113" ht="13.5" thickBot="1" x14ac:dyDescent="0.25">
      <c r="A79" s="84">
        <f>SUM(A78+1)</f>
        <v>38</v>
      </c>
      <c r="B79" s="113" t="s">
        <v>31</v>
      </c>
      <c r="C79" s="89">
        <f>SUM(C74:C78)</f>
        <v>0</v>
      </c>
      <c r="E79" s="89">
        <f>SUM(E74:E78)</f>
        <v>0</v>
      </c>
      <c r="G79" s="89">
        <f>SUM(G74:G78)</f>
        <v>0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7"/>
      <c r="CC79" s="87"/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7"/>
      <c r="CT79" s="87"/>
      <c r="CU79" s="87"/>
      <c r="CV79" s="87"/>
      <c r="CW79" s="87"/>
      <c r="CX79" s="87"/>
      <c r="CY79" s="87"/>
      <c r="CZ79" s="87"/>
      <c r="DA79" s="87"/>
      <c r="DB79" s="87"/>
      <c r="DC79" s="87"/>
      <c r="DD79" s="87"/>
      <c r="DE79" s="87"/>
      <c r="DF79" s="87"/>
      <c r="DG79" s="87"/>
      <c r="DH79" s="87"/>
      <c r="DI79" s="87"/>
    </row>
    <row r="80" spans="1:113" ht="13.5" thickTop="1" x14ac:dyDescent="0.2">
      <c r="B80" s="85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7"/>
      <c r="CC80" s="87"/>
      <c r="CD80" s="87"/>
      <c r="CE80" s="87"/>
      <c r="CF80" s="87"/>
      <c r="CG80" s="87"/>
      <c r="CH80" s="87"/>
      <c r="CI80" s="87"/>
      <c r="CJ80" s="87"/>
      <c r="CK80" s="87"/>
      <c r="CL80" s="87"/>
      <c r="CM80" s="87"/>
      <c r="CN80" s="87"/>
      <c r="CO80" s="87"/>
      <c r="CP80" s="87"/>
      <c r="CQ80" s="87"/>
      <c r="CR80" s="87"/>
      <c r="CS80" s="87"/>
      <c r="CT80" s="87"/>
      <c r="CU80" s="87"/>
      <c r="CV80" s="87"/>
      <c r="CW80" s="87"/>
      <c r="CX80" s="87"/>
      <c r="CY80" s="87"/>
      <c r="CZ80" s="87"/>
      <c r="DA80" s="87"/>
      <c r="DB80" s="87"/>
      <c r="DC80" s="87"/>
      <c r="DD80" s="87"/>
      <c r="DE80" s="87"/>
      <c r="DF80" s="87"/>
      <c r="DG80" s="87"/>
      <c r="DH80" s="87"/>
      <c r="DI80" s="87"/>
    </row>
    <row r="81" spans="1:113" x14ac:dyDescent="0.2">
      <c r="B81" s="85" t="s">
        <v>30</v>
      </c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7"/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7"/>
      <c r="CQ81" s="87"/>
      <c r="CR81" s="87"/>
      <c r="CS81" s="87"/>
      <c r="CT81" s="87"/>
      <c r="CU81" s="87"/>
      <c r="CV81" s="87"/>
      <c r="CW81" s="87"/>
      <c r="CX81" s="87"/>
      <c r="CY81" s="87"/>
      <c r="CZ81" s="87"/>
      <c r="DA81" s="87"/>
      <c r="DB81" s="87"/>
      <c r="DC81" s="87"/>
      <c r="DD81" s="87"/>
      <c r="DE81" s="87"/>
      <c r="DF81" s="87"/>
      <c r="DG81" s="87"/>
      <c r="DH81" s="87"/>
      <c r="DI81" s="87"/>
    </row>
    <row r="82" spans="1:113" x14ac:dyDescent="0.2">
      <c r="A82" s="84">
        <f>SUM(A79+1)</f>
        <v>39</v>
      </c>
      <c r="B82" s="84" t="s">
        <v>29</v>
      </c>
      <c r="C82" s="96" t="e">
        <f>C45/C19</f>
        <v>#DIV/0!</v>
      </c>
      <c r="E82" s="84" t="e">
        <f>E45/E19</f>
        <v>#DIV/0!</v>
      </c>
    </row>
    <row r="83" spans="1:113" x14ac:dyDescent="0.2">
      <c r="A83" s="84">
        <f>SUM(A82+1)</f>
        <v>40</v>
      </c>
      <c r="B83" s="84" t="s">
        <v>28</v>
      </c>
      <c r="C83" s="96" t="e">
        <f>+C48/C19</f>
        <v>#DIV/0!</v>
      </c>
      <c r="E83" s="97" t="e">
        <f>+E48/E19</f>
        <v>#DIV/0!</v>
      </c>
    </row>
    <row r="84" spans="1:113" x14ac:dyDescent="0.2">
      <c r="A84" s="84">
        <f>SUM(A83+1)</f>
        <v>41</v>
      </c>
      <c r="B84" s="84" t="s">
        <v>27</v>
      </c>
      <c r="C84" s="96" t="e">
        <f>+C59/C19</f>
        <v>#DIV/0!</v>
      </c>
      <c r="E84" s="97" t="e">
        <f>+E59/E19</f>
        <v>#DIV/0!</v>
      </c>
    </row>
    <row r="85" spans="1:113" x14ac:dyDescent="0.2">
      <c r="A85" s="84">
        <f>SUM(A84+1)</f>
        <v>42</v>
      </c>
      <c r="B85" s="84" t="s">
        <v>26</v>
      </c>
      <c r="C85" s="96" t="e">
        <f>C82+C84</f>
        <v>#DIV/0!</v>
      </c>
      <c r="E85" s="84" t="e">
        <f>E82+E84</f>
        <v>#DIV/0!</v>
      </c>
    </row>
    <row r="86" spans="1:113" x14ac:dyDescent="0.2">
      <c r="A86" s="84">
        <f>SUM(A85+1)</f>
        <v>43</v>
      </c>
      <c r="B86" s="84" t="s">
        <v>25</v>
      </c>
      <c r="C86" s="98" t="e">
        <f>+C22/C79</f>
        <v>#DIV/0!</v>
      </c>
      <c r="E86" s="97" t="e">
        <f>+E22/E79</f>
        <v>#DIV/0!</v>
      </c>
    </row>
    <row r="87" spans="1:113" x14ac:dyDescent="0.2">
      <c r="A87" s="84">
        <v>44</v>
      </c>
      <c r="B87" s="115" t="s">
        <v>112</v>
      </c>
      <c r="C87" s="96"/>
      <c r="E87" s="97"/>
    </row>
    <row r="88" spans="1:113" x14ac:dyDescent="0.2">
      <c r="A88" s="84">
        <v>45</v>
      </c>
      <c r="B88" s="84" t="s">
        <v>113</v>
      </c>
      <c r="C88" s="98" t="e">
        <f>C79/C87</f>
        <v>#DIV/0!</v>
      </c>
      <c r="E88" s="98" t="e">
        <f>E79/E87</f>
        <v>#DIV/0!</v>
      </c>
      <c r="G88" s="98" t="e">
        <f>G79/G87</f>
        <v>#DIV/0!</v>
      </c>
    </row>
    <row r="90" spans="1:113" x14ac:dyDescent="0.2">
      <c r="A90" s="84">
        <v>46</v>
      </c>
      <c r="B90" s="85" t="s">
        <v>24</v>
      </c>
    </row>
    <row r="91" spans="1:113" ht="112.5" customHeight="1" x14ac:dyDescent="0.2">
      <c r="A91" s="84">
        <f>SUM(A90+1)</f>
        <v>47</v>
      </c>
      <c r="B91" s="95" t="s">
        <v>23</v>
      </c>
    </row>
    <row r="92" spans="1:113" ht="110.25" customHeight="1" x14ac:dyDescent="0.2">
      <c r="A92" s="84">
        <f>SUM(A91+1)</f>
        <v>48</v>
      </c>
      <c r="B92" s="95" t="s">
        <v>225</v>
      </c>
    </row>
    <row r="94" spans="1:113" ht="13.5" thickBot="1" x14ac:dyDescent="0.25">
      <c r="B94" s="85" t="s">
        <v>22</v>
      </c>
    </row>
    <row r="95" spans="1:113" ht="13.5" thickBot="1" x14ac:dyDescent="0.25">
      <c r="B95" s="99" t="s">
        <v>21</v>
      </c>
      <c r="C95" s="101"/>
      <c r="D95" s="102"/>
      <c r="E95" s="101"/>
      <c r="F95" s="100"/>
      <c r="G95" s="102"/>
    </row>
    <row r="96" spans="1:113" ht="13.5" thickBot="1" x14ac:dyDescent="0.25">
      <c r="B96" s="104" t="s">
        <v>21</v>
      </c>
      <c r="C96" s="101"/>
      <c r="D96" s="106"/>
      <c r="E96" s="101"/>
      <c r="F96" s="105"/>
      <c r="G96" s="106"/>
    </row>
    <row r="97" spans="2:7" ht="13.5" thickBot="1" x14ac:dyDescent="0.25">
      <c r="B97" s="103" t="s">
        <v>21</v>
      </c>
      <c r="C97" s="101"/>
      <c r="D97" s="107"/>
      <c r="E97" s="101"/>
      <c r="F97" s="87"/>
      <c r="G97" s="107"/>
    </row>
    <row r="98" spans="2:7" ht="13.5" thickBot="1" x14ac:dyDescent="0.25">
      <c r="B98" s="104" t="s">
        <v>20</v>
      </c>
      <c r="C98" s="101"/>
      <c r="D98" s="106"/>
      <c r="E98" s="101"/>
      <c r="F98" s="105"/>
      <c r="G98" s="106"/>
    </row>
    <row r="99" spans="2:7" ht="13.5" thickBot="1" x14ac:dyDescent="0.25">
      <c r="B99" s="104" t="s">
        <v>20</v>
      </c>
      <c r="C99" s="101"/>
      <c r="D99" s="107"/>
      <c r="E99" s="101"/>
      <c r="F99" s="87"/>
      <c r="G99" s="107"/>
    </row>
    <row r="100" spans="2:7" ht="13.5" thickBot="1" x14ac:dyDescent="0.25">
      <c r="B100" s="104" t="s">
        <v>20</v>
      </c>
      <c r="C100" s="101"/>
      <c r="D100" s="106"/>
      <c r="E100" s="101"/>
      <c r="F100" s="105"/>
      <c r="G100" s="106"/>
    </row>
    <row r="101" spans="2:7" ht="13.5" thickBot="1" x14ac:dyDescent="0.25">
      <c r="B101" s="103" t="s">
        <v>19</v>
      </c>
      <c r="C101" s="101"/>
      <c r="D101" s="107"/>
      <c r="E101" s="101"/>
      <c r="F101" s="87"/>
      <c r="G101" s="107"/>
    </row>
    <row r="102" spans="2:7" ht="13.5" thickBot="1" x14ac:dyDescent="0.25">
      <c r="B102" s="103" t="s">
        <v>19</v>
      </c>
      <c r="C102" s="101"/>
      <c r="D102" s="107"/>
      <c r="E102" s="101"/>
      <c r="F102" s="87"/>
      <c r="G102" s="107"/>
    </row>
    <row r="103" spans="2:7" ht="13.5" thickBot="1" x14ac:dyDescent="0.25">
      <c r="B103" s="103" t="s">
        <v>19</v>
      </c>
      <c r="C103" s="101"/>
      <c r="D103" s="107"/>
      <c r="E103" s="101"/>
      <c r="F103" s="87"/>
      <c r="G103" s="107"/>
    </row>
    <row r="104" spans="2:7" ht="13.5" thickBot="1" x14ac:dyDescent="0.25">
      <c r="B104" s="103" t="s">
        <v>18</v>
      </c>
      <c r="C104" s="101"/>
      <c r="D104" s="107"/>
      <c r="E104" s="101"/>
      <c r="F104" s="87"/>
      <c r="G104" s="107"/>
    </row>
    <row r="105" spans="2:7" ht="13.5" thickBot="1" x14ac:dyDescent="0.25">
      <c r="B105" s="103" t="s">
        <v>18</v>
      </c>
      <c r="C105" s="101"/>
      <c r="D105" s="106"/>
      <c r="E105" s="101"/>
      <c r="F105" s="105"/>
      <c r="G105" s="106"/>
    </row>
    <row r="106" spans="2:7" ht="13.5" thickBot="1" x14ac:dyDescent="0.25">
      <c r="B106" s="103" t="s">
        <v>18</v>
      </c>
      <c r="C106" s="101"/>
      <c r="D106" s="107"/>
      <c r="E106" s="101"/>
      <c r="F106" s="87"/>
      <c r="G106" s="107"/>
    </row>
    <row r="107" spans="2:7" ht="13.5" thickBot="1" x14ac:dyDescent="0.25">
      <c r="B107" s="104" t="s">
        <v>17</v>
      </c>
      <c r="C107" s="101"/>
      <c r="D107" s="106"/>
      <c r="E107" s="101"/>
      <c r="F107" s="105"/>
      <c r="G107" s="106"/>
    </row>
    <row r="108" spans="2:7" ht="13.5" thickBot="1" x14ac:dyDescent="0.25">
      <c r="B108" s="104" t="s">
        <v>17</v>
      </c>
      <c r="C108" s="101"/>
      <c r="D108" s="106"/>
      <c r="E108" s="101"/>
      <c r="F108" s="105"/>
      <c r="G108" s="106"/>
    </row>
    <row r="109" spans="2:7" ht="13.5" thickBot="1" x14ac:dyDescent="0.25">
      <c r="B109" s="104" t="s">
        <v>17</v>
      </c>
      <c r="C109" s="109"/>
      <c r="D109" s="110"/>
      <c r="E109" s="111"/>
      <c r="F109" s="108"/>
      <c r="G109" s="110"/>
    </row>
  </sheetData>
  <printOptions gridLines="1"/>
  <pageMargins left="0.7" right="0.7" top="0.75" bottom="0.75" header="0.3" footer="0.3"/>
  <pageSetup paperSize="5" scale="49" fitToHeight="0" orientation="portrait" r:id="rId1"/>
  <headerFooter>
    <oddFooter>&amp;L&amp;Z&amp;F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29"/>
  <sheetViews>
    <sheetView workbookViewId="0">
      <pane xSplit="3" ySplit="5" topLeftCell="D6" activePane="bottomRight" state="frozen"/>
      <selection sqref="A1:J1"/>
      <selection pane="topRight" sqref="A1:J1"/>
      <selection pane="bottomLeft" sqref="A1:J1"/>
      <selection pane="bottomRight" activeCell="D15" sqref="D15"/>
    </sheetView>
  </sheetViews>
  <sheetFormatPr defaultRowHeight="12.75" x14ac:dyDescent="0.2"/>
  <cols>
    <col min="1" max="1" width="4.140625" style="138" customWidth="1"/>
    <col min="2" max="2" width="45.42578125" style="138" customWidth="1"/>
    <col min="3" max="3" width="10.5703125" style="138" customWidth="1"/>
    <col min="4" max="4" width="16.28515625" style="138" customWidth="1"/>
    <col min="5" max="5" width="4" style="138" customWidth="1"/>
    <col min="6" max="6" width="16.28515625" style="138" customWidth="1"/>
    <col min="7" max="7" width="2.7109375" style="138" customWidth="1"/>
    <col min="8" max="8" width="16.28515625" style="138" customWidth="1"/>
    <col min="9" max="9" width="2.85546875" style="138" customWidth="1"/>
    <col min="10" max="16384" width="9.140625" style="138"/>
  </cols>
  <sheetData>
    <row r="1" spans="1:9" x14ac:dyDescent="0.2">
      <c r="A1" s="123" t="str">
        <f>Instructions!B1</f>
        <v>Type Applicant Name Here</v>
      </c>
      <c r="C1" s="124"/>
      <c r="D1" s="125"/>
      <c r="E1" s="124"/>
      <c r="F1" s="124"/>
      <c r="G1" s="124"/>
      <c r="H1" s="124"/>
      <c r="I1" s="124"/>
    </row>
    <row r="2" spans="1:9" x14ac:dyDescent="0.2">
      <c r="A2" s="123" t="s">
        <v>123</v>
      </c>
      <c r="C2" s="124"/>
      <c r="D2" s="125"/>
      <c r="E2" s="124"/>
      <c r="F2" s="124"/>
      <c r="G2" s="124"/>
      <c r="H2" s="124"/>
      <c r="I2" s="124"/>
    </row>
    <row r="3" spans="1:9" x14ac:dyDescent="0.2">
      <c r="A3" s="123" t="s">
        <v>181</v>
      </c>
      <c r="C3" s="124"/>
      <c r="D3" s="124"/>
      <c r="E3" s="124"/>
      <c r="F3" s="124"/>
      <c r="G3" s="124"/>
      <c r="H3" s="124"/>
      <c r="I3" s="124"/>
    </row>
    <row r="4" spans="1:9" x14ac:dyDescent="0.2">
      <c r="A4" s="126" t="s">
        <v>125</v>
      </c>
      <c r="C4" s="124"/>
      <c r="D4" s="125"/>
      <c r="E4" s="124"/>
      <c r="F4" s="124"/>
      <c r="G4" s="124"/>
      <c r="H4" s="124"/>
      <c r="I4" s="124"/>
    </row>
    <row r="5" spans="1:9" x14ac:dyDescent="0.2">
      <c r="A5" s="128"/>
      <c r="B5" s="128"/>
      <c r="C5" s="128"/>
      <c r="D5" s="128">
        <f>Instructions!F6</f>
        <v>2020</v>
      </c>
      <c r="E5" s="128"/>
      <c r="F5" s="128">
        <f>D5+1</f>
        <v>2021</v>
      </c>
      <c r="G5" s="128"/>
      <c r="H5" s="128">
        <f>F5+1</f>
        <v>2022</v>
      </c>
      <c r="I5" s="128"/>
    </row>
    <row r="7" spans="1:9" s="122" customFormat="1" x14ac:dyDescent="0.2">
      <c r="A7" s="28" t="s">
        <v>127</v>
      </c>
      <c r="B7" s="122" t="s">
        <v>302</v>
      </c>
    </row>
    <row r="8" spans="1:9" s="122" customFormat="1" x14ac:dyDescent="0.2"/>
    <row r="9" spans="1:9" s="122" customFormat="1" x14ac:dyDescent="0.2"/>
    <row r="10" spans="1:9" s="122" customFormat="1" x14ac:dyDescent="0.2"/>
    <row r="11" spans="1:9" s="122" customFormat="1" x14ac:dyDescent="0.2"/>
    <row r="12" spans="1:9" s="122" customFormat="1" x14ac:dyDescent="0.2"/>
    <row r="13" spans="1:9" s="122" customFormat="1" x14ac:dyDescent="0.2"/>
    <row r="15" spans="1:9" x14ac:dyDescent="0.2">
      <c r="A15" s="28" t="s">
        <v>130</v>
      </c>
      <c r="B15" s="138" t="s">
        <v>303</v>
      </c>
      <c r="D15" s="18">
        <v>0</v>
      </c>
      <c r="E15" s="65"/>
      <c r="F15" s="18">
        <v>0</v>
      </c>
      <c r="G15" s="65"/>
      <c r="H15" s="18">
        <v>0</v>
      </c>
    </row>
    <row r="17" spans="1:8" x14ac:dyDescent="0.2">
      <c r="A17" s="28" t="s">
        <v>132</v>
      </c>
      <c r="B17" s="138" t="s">
        <v>273</v>
      </c>
      <c r="D17" s="137">
        <v>1</v>
      </c>
      <c r="E17" s="65"/>
      <c r="F17" s="137">
        <v>1</v>
      </c>
      <c r="G17" s="65"/>
      <c r="H17" s="137">
        <v>1</v>
      </c>
    </row>
    <row r="18" spans="1:8" x14ac:dyDescent="0.2">
      <c r="A18" s="28" t="s">
        <v>134</v>
      </c>
      <c r="B18" s="138" t="s">
        <v>278</v>
      </c>
      <c r="C18" s="138" t="s">
        <v>279</v>
      </c>
      <c r="D18" s="140">
        <f>D$15*12*D17</f>
        <v>0</v>
      </c>
      <c r="E18" s="122"/>
      <c r="F18" s="140">
        <f>F$15*12*F17</f>
        <v>0</v>
      </c>
      <c r="G18" s="122"/>
      <c r="H18" s="140">
        <f>H$15*12*H17</f>
        <v>0</v>
      </c>
    </row>
    <row r="20" spans="1:8" x14ac:dyDescent="0.2">
      <c r="A20" s="28" t="s">
        <v>136</v>
      </c>
      <c r="B20" s="138" t="s">
        <v>274</v>
      </c>
      <c r="D20" s="137">
        <v>0.75</v>
      </c>
      <c r="E20" s="65"/>
      <c r="F20" s="137">
        <v>0.75</v>
      </c>
      <c r="G20" s="65"/>
      <c r="H20" s="137">
        <v>0.75</v>
      </c>
    </row>
    <row r="21" spans="1:8" x14ac:dyDescent="0.2">
      <c r="A21" s="28" t="s">
        <v>138</v>
      </c>
      <c r="B21" s="138" t="s">
        <v>280</v>
      </c>
      <c r="C21" s="138" t="s">
        <v>276</v>
      </c>
      <c r="D21" s="140">
        <f>D$15*12*D20</f>
        <v>0</v>
      </c>
      <c r="E21" s="122"/>
      <c r="F21" s="140">
        <f>F$15*12*F20</f>
        <v>0</v>
      </c>
      <c r="G21" s="122"/>
      <c r="H21" s="140">
        <f>H$15*12*H20</f>
        <v>0</v>
      </c>
    </row>
    <row r="23" spans="1:8" x14ac:dyDescent="0.2">
      <c r="A23" s="28" t="s">
        <v>140</v>
      </c>
      <c r="B23" s="138" t="s">
        <v>275</v>
      </c>
      <c r="D23" s="137">
        <v>1.25</v>
      </c>
      <c r="E23" s="65"/>
      <c r="F23" s="137">
        <v>1.25</v>
      </c>
      <c r="G23" s="65"/>
      <c r="H23" s="137">
        <v>1.25</v>
      </c>
    </row>
    <row r="24" spans="1:8" x14ac:dyDescent="0.2">
      <c r="A24" s="28" t="s">
        <v>142</v>
      </c>
      <c r="B24" s="138" t="s">
        <v>281</v>
      </c>
      <c r="C24" s="138" t="s">
        <v>277</v>
      </c>
      <c r="D24" s="140">
        <f>D$15*12*D23</f>
        <v>0</v>
      </c>
      <c r="E24" s="122"/>
      <c r="F24" s="140">
        <f>F$15*12*F23</f>
        <v>0</v>
      </c>
      <c r="G24" s="122"/>
      <c r="H24" s="140">
        <f>H$15*12*H23</f>
        <v>0</v>
      </c>
    </row>
    <row r="26" spans="1:8" x14ac:dyDescent="0.2">
      <c r="B26" s="142" t="s">
        <v>114</v>
      </c>
    </row>
    <row r="27" spans="1:8" ht="25.5" x14ac:dyDescent="0.2">
      <c r="A27" s="28" t="s">
        <v>144</v>
      </c>
      <c r="B27" s="139" t="s">
        <v>115</v>
      </c>
      <c r="D27" s="141">
        <v>0</v>
      </c>
      <c r="E27" s="65"/>
      <c r="F27" s="141">
        <v>0</v>
      </c>
      <c r="G27" s="65"/>
      <c r="H27" s="141">
        <v>0</v>
      </c>
    </row>
    <row r="29" spans="1:8" ht="25.5" x14ac:dyDescent="0.2">
      <c r="A29" s="28" t="s">
        <v>147</v>
      </c>
      <c r="B29" s="139" t="s">
        <v>116</v>
      </c>
      <c r="D29" s="141">
        <v>0</v>
      </c>
      <c r="E29" s="65"/>
      <c r="F29" s="141">
        <v>0</v>
      </c>
      <c r="G29" s="65"/>
      <c r="H29" s="141">
        <v>0</v>
      </c>
    </row>
  </sheetData>
  <sheetProtection algorithmName="SHA-512" hashValue="MVFdOqMilQ17cYBEF+0Hw7ElUnxkWCSUSgfg7drcToI1SfOq8p6srapvoE1Bs59J5/Hu1COAeXzHSDmklyw0jQ==" saltValue="6LzVKUH7dFpzqGl3ZBjfNA==" spinCount="100000" sheet="1" objects="1" scenarios="1"/>
  <printOptions horizontalCentered="1"/>
  <pageMargins left="0.25" right="0.25" top="0.5" bottom="0.5" header="0.25" footer="0.25"/>
  <pageSetup scale="91" fitToHeight="0" orientation="portrait" r:id="rId1"/>
  <headerFooter>
    <oddFooter>&amp;L&amp;F&amp;CPage &amp;P of &amp;N&amp;R&amp;A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34"/>
  <sheetViews>
    <sheetView workbookViewId="0">
      <pane xSplit="2" ySplit="5" topLeftCell="C6" activePane="bottomRight" state="frozen"/>
      <selection sqref="A1:J1"/>
      <selection pane="topRight" sqref="A1:J1"/>
      <selection pane="bottomLeft" sqref="A1:J1"/>
      <selection pane="bottomRight"/>
    </sheetView>
  </sheetViews>
  <sheetFormatPr defaultRowHeight="12.75" x14ac:dyDescent="0.2"/>
  <cols>
    <col min="1" max="1" width="35.85546875" customWidth="1"/>
    <col min="2" max="2" width="17.140625" customWidth="1"/>
    <col min="3" max="3" width="16.28515625" customWidth="1"/>
    <col min="4" max="4" width="4" customWidth="1"/>
    <col min="5" max="5" width="16.28515625" customWidth="1"/>
    <col min="6" max="6" width="2.7109375" customWidth="1"/>
    <col min="7" max="7" width="16.28515625" customWidth="1"/>
    <col min="8" max="8" width="2.85546875" customWidth="1"/>
  </cols>
  <sheetData>
    <row r="1" spans="1:8" x14ac:dyDescent="0.2">
      <c r="A1" s="2" t="str">
        <f>Instructions!B1</f>
        <v>Type Applicant Name Here</v>
      </c>
      <c r="B1" s="84"/>
      <c r="C1" s="149" t="s">
        <v>270</v>
      </c>
      <c r="D1" s="149"/>
      <c r="E1" s="149"/>
      <c r="F1" s="149"/>
      <c r="G1" s="149"/>
      <c r="H1" s="149"/>
    </row>
    <row r="2" spans="1:8" x14ac:dyDescent="0.2">
      <c r="A2" s="2" t="s">
        <v>123</v>
      </c>
      <c r="B2" s="84"/>
      <c r="C2" s="85"/>
      <c r="D2" s="84"/>
      <c r="E2" s="84"/>
      <c r="F2" s="84"/>
      <c r="G2" s="84"/>
      <c r="H2" s="84"/>
    </row>
    <row r="3" spans="1:8" x14ac:dyDescent="0.2">
      <c r="A3" s="2" t="s">
        <v>181</v>
      </c>
      <c r="B3" s="84"/>
      <c r="C3" s="84"/>
      <c r="D3" s="84"/>
      <c r="E3" s="84"/>
      <c r="F3" s="84"/>
      <c r="G3" s="84"/>
      <c r="H3" s="84"/>
    </row>
    <row r="4" spans="1:8" x14ac:dyDescent="0.2">
      <c r="A4" s="80" t="s">
        <v>125</v>
      </c>
      <c r="B4" s="84"/>
      <c r="C4" s="85"/>
      <c r="D4" s="84"/>
      <c r="E4" s="84"/>
      <c r="F4" s="84"/>
      <c r="G4" s="84"/>
      <c r="H4" s="84"/>
    </row>
    <row r="5" spans="1:8" x14ac:dyDescent="0.2">
      <c r="A5" s="127"/>
      <c r="B5" s="127"/>
      <c r="C5" s="127">
        <f>Instructions!F6</f>
        <v>2020</v>
      </c>
      <c r="D5" s="127"/>
      <c r="E5" s="127">
        <f>C5+1</f>
        <v>2021</v>
      </c>
      <c r="F5" s="127"/>
      <c r="G5" s="127">
        <f>E5+1</f>
        <v>2022</v>
      </c>
      <c r="H5" s="127"/>
    </row>
    <row r="7" spans="1:8" x14ac:dyDescent="0.2">
      <c r="A7" s="2" t="s">
        <v>271</v>
      </c>
      <c r="C7" s="10">
        <f>'UCAA P and L (BE MM)'!F6</f>
        <v>0</v>
      </c>
      <c r="E7" s="10">
        <f>'UCAA P and L (BE MM)'!H6</f>
        <v>0</v>
      </c>
      <c r="G7" s="10">
        <f>'UCAA P and L (BE MM)'!J6</f>
        <v>0</v>
      </c>
    </row>
    <row r="8" spans="1:8" x14ac:dyDescent="0.2">
      <c r="A8" t="s">
        <v>35</v>
      </c>
      <c r="C8" s="10">
        <f>'UCAA P and L (BE MM)'!F$37</f>
        <v>0</v>
      </c>
      <c r="D8" s="10"/>
      <c r="E8" s="10">
        <f>'UCAA P and L (BE MM)'!H$37</f>
        <v>0</v>
      </c>
      <c r="F8" s="10"/>
      <c r="G8" s="10">
        <f>'UCAA P and L (BE MM)'!J$37</f>
        <v>0</v>
      </c>
      <c r="H8" s="10"/>
    </row>
    <row r="9" spans="1:8" x14ac:dyDescent="0.2">
      <c r="A9" t="s">
        <v>117</v>
      </c>
      <c r="C9" s="6">
        <f>C8-('UCAA P and L (BE MM)'!F$24*0.02)</f>
        <v>0</v>
      </c>
      <c r="D9" s="6"/>
      <c r="E9" s="6">
        <f>E8-('UCAA P and L (BE MM)'!H$24*0.02)</f>
        <v>0</v>
      </c>
      <c r="F9" s="6"/>
      <c r="G9" s="6">
        <f>G8-('UCAA P and L (BE MM)'!J$24*0.02)</f>
        <v>0</v>
      </c>
      <c r="H9" s="5"/>
    </row>
    <row r="10" spans="1:8" x14ac:dyDescent="0.2">
      <c r="A10" t="s">
        <v>118</v>
      </c>
      <c r="C10" s="120" t="e">
        <f>('UCAA P and L (BE MM)'!F$24*1.02)/'UCAA P and L (BE MM)'!F$13</f>
        <v>#DIV/0!</v>
      </c>
      <c r="D10" s="120"/>
      <c r="E10" s="120" t="e">
        <f>('UCAA P and L (BE MM)'!H$24*1.02)/'UCAA P and L (BE MM)'!H$13</f>
        <v>#DIV/0!</v>
      </c>
      <c r="F10" s="120"/>
      <c r="G10" s="120" t="e">
        <f>('UCAA P and L (BE MM)'!J$24*1.02)/'UCAA P and L (BE MM)'!J$13</f>
        <v>#DIV/0!</v>
      </c>
    </row>
    <row r="11" spans="1:8" x14ac:dyDescent="0.2">
      <c r="A11" t="s">
        <v>122</v>
      </c>
      <c r="C11" s="121" t="e">
        <f>('UCAA P and L (BE MM)'!F$44-('UCAA P and L (BE MM)'!F$24*0.02))/'UCAA P and L (BE MM)'!F$53</f>
        <v>#DIV/0!</v>
      </c>
      <c r="D11" s="121"/>
      <c r="E11" s="121" t="e">
        <f>('UCAA P and L (BE MM)'!H$44-('UCAA P and L (BE MM)'!H$24*0.02))/'UCAA P and L (BE MM)'!H$53</f>
        <v>#DIV/0!</v>
      </c>
      <c r="F11" s="121"/>
      <c r="G11" s="121" t="e">
        <f>('UCAA P and L (BE MM)'!J$44-('UCAA P and L (BE MM)'!J$24*0.02))/'UCAA P and L (BE MM)'!J$53</f>
        <v>#DIV/0!</v>
      </c>
    </row>
    <row r="12" spans="1:8" x14ac:dyDescent="0.2">
      <c r="A12" t="s">
        <v>119</v>
      </c>
      <c r="C12" s="6">
        <f>C8-('UCAA P and L (BE MM)'!F$24*0.04)</f>
        <v>0</v>
      </c>
      <c r="D12" s="6"/>
      <c r="E12" s="6">
        <f>E8-('UCAA P and L (BE MM)'!H$24*0.04)</f>
        <v>0</v>
      </c>
      <c r="F12" s="6"/>
      <c r="G12" s="6">
        <f>G8-('UCAA P and L (BE MM)'!J$24*0.04)</f>
        <v>0</v>
      </c>
    </row>
    <row r="13" spans="1:8" x14ac:dyDescent="0.2">
      <c r="A13" t="s">
        <v>120</v>
      </c>
      <c r="C13" s="7" t="e">
        <f>('UCAA P and L (BE MM)'!F$24*1.04)/'UCAA P and L (BE MM)'!F$13</f>
        <v>#DIV/0!</v>
      </c>
      <c r="D13" s="7"/>
      <c r="E13" s="7" t="e">
        <f>('UCAA P and L (BE MM)'!H$24*1.04)/'UCAA P and L (BE MM)'!H$13</f>
        <v>#DIV/0!</v>
      </c>
      <c r="F13" s="7"/>
      <c r="G13" s="7" t="e">
        <f>('UCAA P and L (BE MM)'!J$24*1.04)/'UCAA P and L (BE MM)'!J$13</f>
        <v>#DIV/0!</v>
      </c>
    </row>
    <row r="14" spans="1:8" x14ac:dyDescent="0.2">
      <c r="A14" t="s">
        <v>121</v>
      </c>
      <c r="C14" s="121" t="e">
        <f>('UCAA P and L (BE MM)'!F$44-('UCAA P and L (BE MM)'!F$24*0.04))/'UCAA P and L (BE MM)'!F$53</f>
        <v>#DIV/0!</v>
      </c>
      <c r="D14" s="121"/>
      <c r="E14" s="121" t="e">
        <f>('UCAA P and L (BE MM)'!H$44-('UCAA P and L (BE MM)'!H$24*0.04))/'UCAA P and L (BE MM)'!H$53</f>
        <v>#DIV/0!</v>
      </c>
      <c r="F14" s="121"/>
      <c r="G14" s="121" t="e">
        <f>('UCAA P and L (BE MM)'!J$44-('UCAA P and L (BE MM)'!J$24*0.04))/'UCAA P and L (BE MM)'!J$53</f>
        <v>#DIV/0!</v>
      </c>
    </row>
    <row r="17" spans="1:7" x14ac:dyDescent="0.2">
      <c r="A17" s="2" t="s">
        <v>291</v>
      </c>
      <c r="C17" s="10">
        <f>'UCAA P and L (MIN MM)'!F6</f>
        <v>0</v>
      </c>
      <c r="E17" s="10">
        <f>'UCAA P and L (MIN MM)'!H6</f>
        <v>0</v>
      </c>
      <c r="G17" s="10">
        <f>'UCAA P and L (MIN MM)'!J6</f>
        <v>0</v>
      </c>
    </row>
    <row r="18" spans="1:7" x14ac:dyDescent="0.2">
      <c r="A18" t="s">
        <v>35</v>
      </c>
      <c r="C18" s="10">
        <f>'UCAA P and L (MIN MM)'!F$37</f>
        <v>0</v>
      </c>
      <c r="D18" s="10"/>
      <c r="E18" s="10">
        <f>'UCAA P and L (MIN MM)'!H$37</f>
        <v>0</v>
      </c>
      <c r="F18" s="10"/>
      <c r="G18" s="10">
        <f>'UCAA P and L (MIN MM)'!J$37</f>
        <v>0</v>
      </c>
    </row>
    <row r="19" spans="1:7" x14ac:dyDescent="0.2">
      <c r="A19" t="s">
        <v>117</v>
      </c>
      <c r="C19" s="6">
        <f>C18-('UCAA P and L (MIN MM)'!F$24*0.02)</f>
        <v>0</v>
      </c>
      <c r="D19" s="6"/>
      <c r="E19" s="6">
        <f>E18-('UCAA P and L (MIN MM)'!H$24*0.02)</f>
        <v>0</v>
      </c>
      <c r="F19" s="6"/>
      <c r="G19" s="6">
        <f>G18-('UCAA P and L (MIN MM)'!J$24*0.02)</f>
        <v>0</v>
      </c>
    </row>
    <row r="20" spans="1:7" x14ac:dyDescent="0.2">
      <c r="A20" t="s">
        <v>118</v>
      </c>
      <c r="C20" s="120" t="e">
        <f>('UCAA P and L (MIN MM)'!F$24*1.02)/'UCAA P and L (MIN MM)'!F$13</f>
        <v>#DIV/0!</v>
      </c>
      <c r="D20" s="120"/>
      <c r="E20" s="120" t="e">
        <f>('UCAA P and L (MIN MM)'!H$24*1.02)/'UCAA P and L (MIN MM)'!H$13</f>
        <v>#DIV/0!</v>
      </c>
      <c r="F20" s="120"/>
      <c r="G20" s="120" t="e">
        <f>('UCAA P and L (MIN MM)'!J$24*1.02)/'UCAA P and L (MIN MM)'!J$13</f>
        <v>#DIV/0!</v>
      </c>
    </row>
    <row r="21" spans="1:7" x14ac:dyDescent="0.2">
      <c r="A21" t="s">
        <v>122</v>
      </c>
      <c r="C21" s="121" t="e">
        <f>('UCAA P and L (MIN MM)'!F$44-('UCAA P and L (MIN MM)'!F$24*0.02))/'UCAA P and L (MIN MM)'!F$53</f>
        <v>#DIV/0!</v>
      </c>
      <c r="D21" s="121"/>
      <c r="E21" s="121" t="e">
        <f>('UCAA P and L (MIN MM)'!H$44-('UCAA P and L (MIN MM)'!H$24*0.02))/'UCAA P and L (MIN MM)'!H$53</f>
        <v>#DIV/0!</v>
      </c>
      <c r="F21" s="121"/>
      <c r="G21" s="121" t="e">
        <f>('UCAA P and L (MIN MM)'!J$44-('UCAA P and L (MIN MM)'!J$24*0.02))/'UCAA P and L (MIN MM)'!J$53</f>
        <v>#DIV/0!</v>
      </c>
    </row>
    <row r="22" spans="1:7" x14ac:dyDescent="0.2">
      <c r="A22" t="s">
        <v>119</v>
      </c>
      <c r="C22" s="6">
        <f>C18-('UCAA P and L (MIN MM)'!F$24*0.04)</f>
        <v>0</v>
      </c>
      <c r="D22" s="6"/>
      <c r="E22" s="6">
        <f>E18-('UCAA P and L (MIN MM)'!H$24*0.04)</f>
        <v>0</v>
      </c>
      <c r="F22" s="6"/>
      <c r="G22" s="6">
        <f>G18-('UCAA P and L (MIN MM)'!J$24*0.04)</f>
        <v>0</v>
      </c>
    </row>
    <row r="23" spans="1:7" x14ac:dyDescent="0.2">
      <c r="A23" t="s">
        <v>120</v>
      </c>
      <c r="C23" s="7" t="e">
        <f>('UCAA P and L (MIN MM)'!F$24*1.04)/'UCAA P and L (MIN MM)'!F$13</f>
        <v>#DIV/0!</v>
      </c>
      <c r="D23" s="7"/>
      <c r="E23" s="7" t="e">
        <f>('UCAA P and L (MIN MM)'!H$24*1.04)/'UCAA P and L (MIN MM)'!H$13</f>
        <v>#DIV/0!</v>
      </c>
      <c r="F23" s="7"/>
      <c r="G23" s="7" t="e">
        <f>('UCAA P and L (MIN MM)'!J$24*1.04)/'UCAA P and L (MIN MM)'!J$13</f>
        <v>#DIV/0!</v>
      </c>
    </row>
    <row r="24" spans="1:7" x14ac:dyDescent="0.2">
      <c r="A24" t="s">
        <v>121</v>
      </c>
      <c r="C24" s="121" t="e">
        <f>('UCAA P and L (MIN MM)'!F$44-('UCAA P and L (MIN MM)'!F$24*0.04))/'UCAA P and L (MIN MM)'!F$53</f>
        <v>#DIV/0!</v>
      </c>
      <c r="D24" s="121"/>
      <c r="E24" s="121" t="e">
        <f>('UCAA P and L (MIN MM)'!H$44-('UCAA P and L (MIN MM)'!H$24*0.04))/'UCAA P and L (MIN MM)'!H$53</f>
        <v>#DIV/0!</v>
      </c>
      <c r="F24" s="121"/>
      <c r="G24" s="121" t="e">
        <f>('UCAA P and L (MIN MM)'!J$44-('UCAA P and L (MIN MM)'!J$24*0.04))/'UCAA P and L (MIN MM)'!J$53</f>
        <v>#DIV/0!</v>
      </c>
    </row>
    <row r="27" spans="1:7" x14ac:dyDescent="0.2">
      <c r="A27" s="2" t="s">
        <v>292</v>
      </c>
      <c r="C27" s="10">
        <f>'UCAA P and L (MAX MM)'!F6</f>
        <v>0</v>
      </c>
      <c r="E27" s="10">
        <f>'UCAA P and L (MAX MM)'!H6</f>
        <v>0</v>
      </c>
      <c r="G27" s="10">
        <f>'UCAA P and L (MAX MM)'!J6</f>
        <v>0</v>
      </c>
    </row>
    <row r="28" spans="1:7" x14ac:dyDescent="0.2">
      <c r="A28" t="s">
        <v>35</v>
      </c>
      <c r="C28" s="10">
        <f>'UCAA P and L (MAX MM)'!F$37</f>
        <v>0</v>
      </c>
      <c r="D28" s="10"/>
      <c r="E28" s="10">
        <f>'UCAA P and L (MAX MM)'!H$37</f>
        <v>0</v>
      </c>
      <c r="F28" s="10"/>
      <c r="G28" s="10">
        <f>'UCAA P and L (MAX MM)'!J$37</f>
        <v>0</v>
      </c>
    </row>
    <row r="29" spans="1:7" x14ac:dyDescent="0.2">
      <c r="A29" t="s">
        <v>117</v>
      </c>
      <c r="C29" s="6">
        <f>C28-('UCAA P and L (MAX MM)'!F$24*0.02)</f>
        <v>0</v>
      </c>
      <c r="D29" s="6"/>
      <c r="E29" s="6">
        <f>E28-('UCAA P and L (MAX MM)'!H$24*0.02)</f>
        <v>0</v>
      </c>
      <c r="F29" s="6"/>
      <c r="G29" s="6">
        <f>G28-('UCAA P and L (MAX MM)'!J$24*0.02)</f>
        <v>0</v>
      </c>
    </row>
    <row r="30" spans="1:7" x14ac:dyDescent="0.2">
      <c r="A30" t="s">
        <v>118</v>
      </c>
      <c r="C30" s="120" t="e">
        <f>('UCAA P and L (MAX MM)'!F$24*1.02)/'UCAA P and L (MAX MM)'!F$13</f>
        <v>#DIV/0!</v>
      </c>
      <c r="D30" s="120"/>
      <c r="E30" s="120" t="e">
        <f>('UCAA P and L (MAX MM)'!H$24*1.02)/'UCAA P and L (MAX MM)'!H$13</f>
        <v>#DIV/0!</v>
      </c>
      <c r="F30" s="120"/>
      <c r="G30" s="120" t="e">
        <f>('UCAA P and L (MAX MM)'!J$24*1.02)/'UCAA P and L (MAX MM)'!J$13</f>
        <v>#DIV/0!</v>
      </c>
    </row>
    <row r="31" spans="1:7" x14ac:dyDescent="0.2">
      <c r="A31" t="s">
        <v>122</v>
      </c>
      <c r="C31" s="121" t="e">
        <f>('UCAA P and L (MAX MM)'!F$44-('UCAA P and L (MAX MM)'!F$24*0.02))/'UCAA P and L (MAX MM)'!F$53</f>
        <v>#DIV/0!</v>
      </c>
      <c r="D31" s="121"/>
      <c r="E31" s="121" t="e">
        <f>('UCAA P and L (MAX MM)'!H$44-('UCAA P and L (MAX MM)'!H$24*0.02))/'UCAA P and L (MAX MM)'!H$53</f>
        <v>#DIV/0!</v>
      </c>
      <c r="F31" s="121"/>
      <c r="G31" s="121" t="e">
        <f>('UCAA P and L (MAX MM)'!J$44-('UCAA P and L (MAX MM)'!J$24*0.02))/'UCAA P and L (MAX MM)'!J$53</f>
        <v>#DIV/0!</v>
      </c>
    </row>
    <row r="32" spans="1:7" x14ac:dyDescent="0.2">
      <c r="A32" t="s">
        <v>119</v>
      </c>
      <c r="C32" s="6">
        <f>C28-('UCAA P and L (MAX MM)'!F$24*0.04)</f>
        <v>0</v>
      </c>
      <c r="D32" s="6"/>
      <c r="E32" s="6">
        <f>E28-('UCAA P and L (MAX MM)'!H$24*0.04)</f>
        <v>0</v>
      </c>
      <c r="F32" s="6"/>
      <c r="G32" s="6">
        <f>G28-('UCAA P and L (MAX MM)'!J$24*0.04)</f>
        <v>0</v>
      </c>
    </row>
    <row r="33" spans="1:7" x14ac:dyDescent="0.2">
      <c r="A33" t="s">
        <v>120</v>
      </c>
      <c r="C33" s="7" t="e">
        <f>('UCAA P and L (MAX MM)'!F$24*1.04)/'UCAA P and L (MAX MM)'!F$13</f>
        <v>#DIV/0!</v>
      </c>
      <c r="D33" s="7"/>
      <c r="E33" s="7" t="e">
        <f>('UCAA P and L (MAX MM)'!H$24*1.04)/'UCAA P and L (MAX MM)'!H$13</f>
        <v>#DIV/0!</v>
      </c>
      <c r="F33" s="7"/>
      <c r="G33" s="7" t="e">
        <f>('UCAA P and L (MAX MM)'!J$24*1.04)/'UCAA P and L (MAX MM)'!J$13</f>
        <v>#DIV/0!</v>
      </c>
    </row>
    <row r="34" spans="1:7" x14ac:dyDescent="0.2">
      <c r="A34" t="s">
        <v>121</v>
      </c>
      <c r="C34" s="121" t="e">
        <f>('UCAA P and L (MAX MM)'!F$44-('UCAA P and L (MAX MM)'!F$24*0.04))/'UCAA P and L (MAX MM)'!F$53</f>
        <v>#DIV/0!</v>
      </c>
      <c r="D34" s="121"/>
      <c r="E34" s="121" t="e">
        <f>('UCAA P and L (MAX MM)'!H$44-('UCAA P and L (MAX MM)'!H$24*0.04))/'UCAA P and L (MAX MM)'!H$53</f>
        <v>#DIV/0!</v>
      </c>
      <c r="F34" s="121"/>
      <c r="G34" s="121" t="e">
        <f>('UCAA P and L (MAX MM)'!J$44-('UCAA P and L (MAX MM)'!J$24*0.04))/'UCAA P and L (MAX MM)'!J$53</f>
        <v>#DIV/0!</v>
      </c>
    </row>
  </sheetData>
  <sheetProtection algorithmName="SHA-512" hashValue="soey1NEeN7cLsAj1ftML2UUfynhBN1l0GCAEg+eqqhkIHU6UUU3zB5uxoaCHH+w4cCcey6IR4yDDLWbFXpXxaA==" saltValue="XrzRJpXe52sDljtcyfpdFg==" spinCount="100000" sheet="1" objects="1" scenarios="1"/>
  <mergeCells count="1">
    <mergeCell ref="C1:H1"/>
  </mergeCells>
  <printOptions horizontalCentered="1"/>
  <pageMargins left="0.25" right="0.25" top="0.5" bottom="0.5" header="0.25" footer="0.25"/>
  <pageSetup scale="93" orientation="portrait" r:id="rId1"/>
  <headerFooter>
    <oddFooter>&amp;L&amp;F&amp;CPage &amp;P of &amp;N&amp;R&amp;A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91598-A358-4BB6-BF66-5CA92611BF35}">
  <sheetPr>
    <pageSetUpPr fitToPage="1"/>
  </sheetPr>
  <dimension ref="A1:H30"/>
  <sheetViews>
    <sheetView workbookViewId="0">
      <pane xSplit="2" ySplit="5" topLeftCell="C6" activePane="bottomRight" state="frozen"/>
      <selection sqref="A1:J1"/>
      <selection pane="topRight" sqref="A1:J1"/>
      <selection pane="bottomLeft" sqref="A1:J1"/>
      <selection pane="bottomRight"/>
    </sheetView>
  </sheetViews>
  <sheetFormatPr defaultRowHeight="12.75" x14ac:dyDescent="0.2"/>
  <cols>
    <col min="1" max="1" width="35.85546875" customWidth="1"/>
    <col min="2" max="2" width="18.85546875" customWidth="1"/>
    <col min="3" max="3" width="16.28515625" customWidth="1"/>
    <col min="4" max="4" width="4" customWidth="1"/>
    <col min="5" max="5" width="16.28515625" customWidth="1"/>
    <col min="6" max="6" width="2.7109375" customWidth="1"/>
    <col min="7" max="7" width="16.28515625" customWidth="1"/>
    <col min="8" max="8" width="2.85546875" customWidth="1"/>
  </cols>
  <sheetData>
    <row r="1" spans="1:8" x14ac:dyDescent="0.2">
      <c r="A1" s="2" t="str">
        <f>Instructions!B1</f>
        <v>Type Applicant Name Here</v>
      </c>
      <c r="B1" s="84"/>
      <c r="C1" s="149" t="s">
        <v>301</v>
      </c>
      <c r="D1" s="149"/>
      <c r="E1" s="149"/>
      <c r="F1" s="149"/>
      <c r="G1" s="149"/>
      <c r="H1" s="149"/>
    </row>
    <row r="2" spans="1:8" x14ac:dyDescent="0.2">
      <c r="A2" s="2" t="s">
        <v>123</v>
      </c>
      <c r="B2" s="84"/>
      <c r="C2" s="85"/>
      <c r="D2" s="84"/>
      <c r="E2" s="84"/>
      <c r="F2" s="84"/>
      <c r="G2" s="84"/>
      <c r="H2" s="84"/>
    </row>
    <row r="3" spans="1:8" x14ac:dyDescent="0.2">
      <c r="A3" s="2" t="s">
        <v>181</v>
      </c>
      <c r="B3" s="84"/>
      <c r="C3" s="84"/>
      <c r="D3" s="84"/>
      <c r="E3" s="84"/>
      <c r="F3" s="84"/>
      <c r="G3" s="84"/>
      <c r="H3" s="84"/>
    </row>
    <row r="4" spans="1:8" x14ac:dyDescent="0.2">
      <c r="A4" s="80" t="s">
        <v>125</v>
      </c>
      <c r="B4" s="84"/>
      <c r="C4" s="85"/>
      <c r="D4" s="84"/>
      <c r="E4" s="84"/>
      <c r="F4" s="84"/>
      <c r="G4" s="84"/>
      <c r="H4" s="84"/>
    </row>
    <row r="5" spans="1:8" x14ac:dyDescent="0.2">
      <c r="A5" s="127"/>
      <c r="B5" s="127" t="s">
        <v>2</v>
      </c>
      <c r="C5" s="127">
        <f>Instructions!F6</f>
        <v>2020</v>
      </c>
      <c r="D5" s="127"/>
      <c r="E5" s="127">
        <f>C5+1</f>
        <v>2021</v>
      </c>
      <c r="F5" s="127"/>
      <c r="G5" s="127">
        <f>E5+1</f>
        <v>2022</v>
      </c>
      <c r="H5" s="127"/>
    </row>
    <row r="7" spans="1:8" x14ac:dyDescent="0.2">
      <c r="A7" s="2" t="s">
        <v>271</v>
      </c>
      <c r="C7" s="3">
        <f>'UCAA P and L (BE MM)'!F6</f>
        <v>0</v>
      </c>
      <c r="D7" s="3"/>
      <c r="E7" s="3">
        <f>'UCAA P and L (BE MM)'!H6</f>
        <v>0</v>
      </c>
      <c r="F7" s="3"/>
      <c r="G7" s="3">
        <f>'UCAA P and L (BE MM)'!J6</f>
        <v>0</v>
      </c>
    </row>
    <row r="8" spans="1:8" x14ac:dyDescent="0.2">
      <c r="A8" t="s">
        <v>293</v>
      </c>
      <c r="B8" t="s">
        <v>298</v>
      </c>
      <c r="C8" s="3">
        <f>'Company Assumptions'!D$27</f>
        <v>0</v>
      </c>
      <c r="D8" s="3"/>
      <c r="E8" s="3">
        <f>'Company Assumptions'!F$27</f>
        <v>0</v>
      </c>
      <c r="F8" s="3"/>
      <c r="G8" s="3">
        <f>'Company Assumptions'!H$27</f>
        <v>0</v>
      </c>
      <c r="H8" s="10"/>
    </row>
    <row r="9" spans="1:8" x14ac:dyDescent="0.2">
      <c r="A9" t="s">
        <v>294</v>
      </c>
      <c r="B9" t="s">
        <v>299</v>
      </c>
      <c r="C9" s="3">
        <f>'Company Assumptions'!D$29*'CCO Administrative Costs'!C7</f>
        <v>0</v>
      </c>
      <c r="D9" s="3"/>
      <c r="E9" s="3">
        <f>'Company Assumptions'!F$29*'CCO Administrative Costs'!E7</f>
        <v>0</v>
      </c>
      <c r="F9" s="3"/>
      <c r="G9" s="3">
        <f>'Company Assumptions'!H$29*'CCO Administrative Costs'!G7</f>
        <v>0</v>
      </c>
      <c r="H9" s="5"/>
    </row>
    <row r="10" spans="1:8" x14ac:dyDescent="0.2">
      <c r="A10" t="s">
        <v>295</v>
      </c>
      <c r="B10" s="1" t="s">
        <v>3</v>
      </c>
      <c r="C10" s="3">
        <f>+C8+C9</f>
        <v>0</v>
      </c>
      <c r="D10" s="3"/>
      <c r="E10" s="3">
        <f>+E8+E9</f>
        <v>0</v>
      </c>
      <c r="F10" s="3"/>
      <c r="G10" s="3">
        <f>+G8+G9</f>
        <v>0</v>
      </c>
    </row>
    <row r="11" spans="1:8" x14ac:dyDescent="0.2">
      <c r="A11" t="s">
        <v>296</v>
      </c>
      <c r="B11" s="1" t="s">
        <v>300</v>
      </c>
      <c r="C11" s="3">
        <f>'UCAA P and L (BE MM)'!F$26+'UCAA P and L (BE MM)'!F$27</f>
        <v>0</v>
      </c>
      <c r="D11" s="3"/>
      <c r="E11" s="3">
        <f>'UCAA P and L (BE MM)'!H$26+'UCAA P and L (BE MM)'!H$27</f>
        <v>0</v>
      </c>
      <c r="F11" s="3"/>
      <c r="G11" s="3">
        <f>'UCAA P and L (BE MM)'!J$26+'UCAA P and L (BE MM)'!J$27</f>
        <v>0</v>
      </c>
    </row>
    <row r="12" spans="1:8" x14ac:dyDescent="0.2">
      <c r="A12" t="s">
        <v>297</v>
      </c>
      <c r="B12" s="1" t="s">
        <v>3</v>
      </c>
      <c r="C12" s="3">
        <f>+C10-C11</f>
        <v>0</v>
      </c>
      <c r="D12" s="3"/>
      <c r="E12" s="3">
        <f>+E10-E11</f>
        <v>0</v>
      </c>
      <c r="F12" s="3"/>
      <c r="G12" s="3">
        <f>+G10-G11</f>
        <v>0</v>
      </c>
    </row>
    <row r="13" spans="1:8" x14ac:dyDescent="0.2">
      <c r="C13" s="3"/>
      <c r="D13" s="3"/>
      <c r="E13" s="3"/>
      <c r="F13" s="3"/>
      <c r="G13" s="3"/>
    </row>
    <row r="14" spans="1:8" x14ac:dyDescent="0.2">
      <c r="C14" s="3"/>
      <c r="D14" s="3"/>
      <c r="E14" s="3"/>
      <c r="F14" s="3"/>
      <c r="G14" s="3"/>
    </row>
    <row r="15" spans="1:8" x14ac:dyDescent="0.2">
      <c r="A15" s="2" t="s">
        <v>291</v>
      </c>
      <c r="C15" s="3">
        <f>'UCAA P and L (MIN MM)'!F6</f>
        <v>0</v>
      </c>
      <c r="D15" s="3"/>
      <c r="E15" s="3">
        <f>'UCAA P and L (MIN MM)'!H6</f>
        <v>0</v>
      </c>
      <c r="F15" s="3"/>
      <c r="G15" s="3">
        <f>'UCAA P and L (MIN MM)'!J6</f>
        <v>0</v>
      </c>
    </row>
    <row r="16" spans="1:8" x14ac:dyDescent="0.2">
      <c r="A16" t="s">
        <v>293</v>
      </c>
      <c r="B16" t="s">
        <v>298</v>
      </c>
      <c r="C16" s="3">
        <f>'Company Assumptions'!D$27</f>
        <v>0</v>
      </c>
      <c r="D16" s="3"/>
      <c r="E16" s="3">
        <f>'Company Assumptions'!F$27</f>
        <v>0</v>
      </c>
      <c r="F16" s="3"/>
      <c r="G16" s="3">
        <f>'Company Assumptions'!H$27</f>
        <v>0</v>
      </c>
    </row>
    <row r="17" spans="1:7" x14ac:dyDescent="0.2">
      <c r="A17" t="s">
        <v>294</v>
      </c>
      <c r="B17" t="s">
        <v>299</v>
      </c>
      <c r="C17" s="3">
        <f>'Company Assumptions'!D$29*'CCO Administrative Costs'!C15</f>
        <v>0</v>
      </c>
      <c r="D17" s="3"/>
      <c r="E17" s="3">
        <f>'Company Assumptions'!F$29*'CCO Administrative Costs'!E15</f>
        <v>0</v>
      </c>
      <c r="F17" s="3"/>
      <c r="G17" s="3">
        <f>'Company Assumptions'!H$29*'CCO Administrative Costs'!G15</f>
        <v>0</v>
      </c>
    </row>
    <row r="18" spans="1:7" x14ac:dyDescent="0.2">
      <c r="A18" t="s">
        <v>295</v>
      </c>
      <c r="B18" s="1" t="s">
        <v>3</v>
      </c>
      <c r="C18" s="3">
        <f>+C16+C17</f>
        <v>0</v>
      </c>
      <c r="D18" s="3"/>
      <c r="E18" s="3">
        <f>+E16+E17</f>
        <v>0</v>
      </c>
      <c r="F18" s="3"/>
      <c r="G18" s="3">
        <f>+G16+G17</f>
        <v>0</v>
      </c>
    </row>
    <row r="19" spans="1:7" x14ac:dyDescent="0.2">
      <c r="A19" t="s">
        <v>296</v>
      </c>
      <c r="B19" s="1" t="s">
        <v>300</v>
      </c>
      <c r="C19" s="3">
        <f>'UCAA P and L (MIN MM)'!F$26+'UCAA P and L (MIN MM)'!F$27</f>
        <v>0</v>
      </c>
      <c r="D19" s="3"/>
      <c r="E19" s="3">
        <f>'UCAA P and L (MIN MM)'!H$26+'UCAA P and L (MIN MM)'!H$27</f>
        <v>0</v>
      </c>
      <c r="F19" s="3"/>
      <c r="G19" s="3">
        <f>'UCAA P and L (MIN MM)'!J$26+'UCAA P and L (MIN MM)'!J$27</f>
        <v>0</v>
      </c>
    </row>
    <row r="20" spans="1:7" x14ac:dyDescent="0.2">
      <c r="A20" t="s">
        <v>297</v>
      </c>
      <c r="B20" s="1" t="s">
        <v>3</v>
      </c>
      <c r="C20" s="3">
        <f>+C18-C19</f>
        <v>0</v>
      </c>
      <c r="D20" s="3"/>
      <c r="E20" s="3">
        <f>+E18-E19</f>
        <v>0</v>
      </c>
      <c r="F20" s="3"/>
      <c r="G20" s="3">
        <f>+G18-G19</f>
        <v>0</v>
      </c>
    </row>
    <row r="21" spans="1:7" x14ac:dyDescent="0.2">
      <c r="C21" s="3"/>
      <c r="D21" s="3"/>
      <c r="E21" s="3"/>
      <c r="F21" s="3"/>
      <c r="G21" s="3"/>
    </row>
    <row r="22" spans="1:7" x14ac:dyDescent="0.2">
      <c r="C22" s="3"/>
      <c r="D22" s="3"/>
      <c r="E22" s="3"/>
      <c r="F22" s="3"/>
      <c r="G22" s="3"/>
    </row>
    <row r="23" spans="1:7" x14ac:dyDescent="0.2">
      <c r="A23" s="2" t="s">
        <v>292</v>
      </c>
      <c r="C23" s="3">
        <f>'UCAA P and L (MAX MM)'!F6</f>
        <v>0</v>
      </c>
      <c r="D23" s="3"/>
      <c r="E23" s="3">
        <f>'UCAA P and L (MAX MM)'!H6</f>
        <v>0</v>
      </c>
      <c r="F23" s="3"/>
      <c r="G23" s="3">
        <f>'UCAA P and L (MAX MM)'!J6</f>
        <v>0</v>
      </c>
    </row>
    <row r="24" spans="1:7" x14ac:dyDescent="0.2">
      <c r="A24" t="s">
        <v>293</v>
      </c>
      <c r="B24" t="s">
        <v>298</v>
      </c>
      <c r="C24" s="3">
        <f>'Company Assumptions'!D$27</f>
        <v>0</v>
      </c>
      <c r="D24" s="3"/>
      <c r="E24" s="3">
        <f>'Company Assumptions'!F$27</f>
        <v>0</v>
      </c>
      <c r="F24" s="3"/>
      <c r="G24" s="3">
        <f>'Company Assumptions'!H$27</f>
        <v>0</v>
      </c>
    </row>
    <row r="25" spans="1:7" x14ac:dyDescent="0.2">
      <c r="A25" t="s">
        <v>294</v>
      </c>
      <c r="B25" t="s">
        <v>299</v>
      </c>
      <c r="C25" s="3">
        <f>'Company Assumptions'!D$29*'CCO Administrative Costs'!C23</f>
        <v>0</v>
      </c>
      <c r="D25" s="3"/>
      <c r="E25" s="3">
        <f>'Company Assumptions'!F$29*'CCO Administrative Costs'!E23</f>
        <v>0</v>
      </c>
      <c r="F25" s="3"/>
      <c r="G25" s="3">
        <f>'Company Assumptions'!H$29*'CCO Administrative Costs'!G23</f>
        <v>0</v>
      </c>
    </row>
    <row r="26" spans="1:7" x14ac:dyDescent="0.2">
      <c r="A26" t="s">
        <v>295</v>
      </c>
      <c r="B26" s="1" t="s">
        <v>3</v>
      </c>
      <c r="C26" s="3">
        <f>+C24+C25</f>
        <v>0</v>
      </c>
      <c r="D26" s="3"/>
      <c r="E26" s="3">
        <f>+E24+E25</f>
        <v>0</v>
      </c>
      <c r="F26" s="3"/>
      <c r="G26" s="3">
        <f>+G24+G25</f>
        <v>0</v>
      </c>
    </row>
    <row r="27" spans="1:7" x14ac:dyDescent="0.2">
      <c r="A27" t="s">
        <v>296</v>
      </c>
      <c r="B27" s="1" t="s">
        <v>300</v>
      </c>
      <c r="C27" s="3">
        <f>'UCAA P and L (MAX MM)'!F$26+'UCAA P and L (MAX MM)'!F$27</f>
        <v>0</v>
      </c>
      <c r="D27" s="3"/>
      <c r="E27" s="3">
        <f>'UCAA P and L (MAX MM)'!H$26+'UCAA P and L (MAX MM)'!H$27</f>
        <v>0</v>
      </c>
      <c r="F27" s="3"/>
      <c r="G27" s="3">
        <f>'UCAA P and L (MAX MM)'!J$26+'UCAA P and L (MAX MM)'!J$27</f>
        <v>0</v>
      </c>
    </row>
    <row r="28" spans="1:7" x14ac:dyDescent="0.2">
      <c r="A28" t="s">
        <v>297</v>
      </c>
      <c r="B28" s="1" t="s">
        <v>3</v>
      </c>
      <c r="C28" s="3">
        <f>+C26-C27</f>
        <v>0</v>
      </c>
      <c r="D28" s="3"/>
      <c r="E28" s="3">
        <f>+E26-E27</f>
        <v>0</v>
      </c>
      <c r="F28" s="3"/>
      <c r="G28" s="3">
        <f>+G26-G27</f>
        <v>0</v>
      </c>
    </row>
    <row r="29" spans="1:7" x14ac:dyDescent="0.2">
      <c r="C29" s="7"/>
      <c r="D29" s="7"/>
      <c r="E29" s="7"/>
      <c r="F29" s="7"/>
      <c r="G29" s="7"/>
    </row>
    <row r="30" spans="1:7" x14ac:dyDescent="0.2">
      <c r="C30" s="121"/>
      <c r="D30" s="121"/>
      <c r="E30" s="121"/>
      <c r="F30" s="121"/>
      <c r="G30" s="121"/>
    </row>
  </sheetData>
  <sheetProtection algorithmName="SHA-512" hashValue="FDjgGvQ0H+CXAx/BGFNnBGArHAkISGkjvvZni0nQzK6D5CINddDtStQU+iH+5oLJBc8O4GSOrqBFWFUAsmHJmg==" saltValue="DE/cmxO6BpCBVDjx7GIq3Q==" spinCount="100000" sheet="1" objects="1" scenarios="1"/>
  <mergeCells count="1">
    <mergeCell ref="C1:H1"/>
  </mergeCells>
  <printOptions horizontalCentered="1"/>
  <pageMargins left="0.25" right="0.25" top="0.5" bottom="0.5" header="0.25" footer="0.25"/>
  <pageSetup scale="92" orientation="portrait" r:id="rId1"/>
  <headerFooter>
    <oddFooter>&amp;L&amp;F&amp;CPage &amp;P of &amp;N&amp;R&amp;A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E8134-0811-4020-89F3-A2F92B597245}">
  <sheetPr>
    <pageSetUpPr fitToPage="1"/>
  </sheetPr>
  <dimension ref="A1:K43"/>
  <sheetViews>
    <sheetView showGridLines="0" workbookViewId="0">
      <pane xSplit="4" ySplit="5" topLeftCell="E6" activePane="bottomRight" state="frozen"/>
      <selection sqref="A1:J1"/>
      <selection pane="topRight" sqref="A1:J1"/>
      <selection pane="bottomLeft" sqref="A1:J1"/>
      <selection pane="bottomRight"/>
    </sheetView>
  </sheetViews>
  <sheetFormatPr defaultColWidth="12.5703125" defaultRowHeight="12.75" x14ac:dyDescent="0.2"/>
  <cols>
    <col min="1" max="1" width="4.140625" style="20" customWidth="1"/>
    <col min="2" max="2" width="52" style="20" customWidth="1"/>
    <col min="3" max="3" width="6.85546875" style="20" customWidth="1"/>
    <col min="4" max="4" width="3" style="20" customWidth="1"/>
    <col min="5" max="5" width="16.85546875" style="20" customWidth="1"/>
    <col min="6" max="6" width="2.7109375" style="20" customWidth="1"/>
    <col min="7" max="7" width="17.42578125" style="20" customWidth="1"/>
    <col min="8" max="8" width="3.5703125" style="20" customWidth="1"/>
    <col min="9" max="9" width="3.5703125" style="20" hidden="1" customWidth="1"/>
    <col min="10" max="10" width="19.140625" style="20" customWidth="1"/>
    <col min="11" max="16384" width="12.5703125" style="20"/>
  </cols>
  <sheetData>
    <row r="1" spans="1:11" x14ac:dyDescent="0.2">
      <c r="A1" s="19" t="str">
        <f>Instructions!B1</f>
        <v>Type Applicant Name Here</v>
      </c>
      <c r="C1" s="21"/>
      <c r="E1" s="152" t="s">
        <v>284</v>
      </c>
      <c r="F1" s="152"/>
      <c r="G1" s="152"/>
      <c r="H1" s="152"/>
      <c r="I1" s="152"/>
      <c r="J1" s="152"/>
      <c r="K1" s="21"/>
    </row>
    <row r="2" spans="1:11" x14ac:dyDescent="0.2">
      <c r="A2" s="22" t="s">
        <v>123</v>
      </c>
      <c r="C2" s="21"/>
      <c r="D2" s="21"/>
      <c r="G2" s="21"/>
      <c r="H2" s="21"/>
      <c r="I2" s="21"/>
      <c r="J2" s="21"/>
      <c r="K2" s="21"/>
    </row>
    <row r="3" spans="1:11" x14ac:dyDescent="0.2">
      <c r="A3" s="23" t="s">
        <v>124</v>
      </c>
      <c r="C3" s="21"/>
      <c r="D3" s="21"/>
      <c r="E3" s="152" t="s">
        <v>264</v>
      </c>
      <c r="F3" s="152"/>
      <c r="G3" s="152"/>
      <c r="H3" s="152"/>
      <c r="I3" s="152"/>
      <c r="J3" s="152"/>
      <c r="K3" s="21"/>
    </row>
    <row r="4" spans="1:11" x14ac:dyDescent="0.2">
      <c r="A4" s="82" t="s">
        <v>125</v>
      </c>
      <c r="B4" s="24"/>
      <c r="C4" s="21"/>
      <c r="D4" s="21"/>
      <c r="E4" s="21"/>
      <c r="G4" s="21"/>
      <c r="H4" s="21"/>
      <c r="I4" s="21"/>
      <c r="J4" s="21"/>
      <c r="K4" s="21"/>
    </row>
    <row r="5" spans="1:11" s="24" customFormat="1" x14ac:dyDescent="0.2">
      <c r="A5" s="134"/>
      <c r="B5" s="134"/>
      <c r="C5" s="134"/>
      <c r="D5" s="135"/>
      <c r="E5" s="136">
        <f>Instructions!F8</f>
        <v>44196</v>
      </c>
      <c r="F5" s="134"/>
      <c r="G5" s="136">
        <f>E5+365</f>
        <v>44561</v>
      </c>
      <c r="H5" s="134"/>
      <c r="I5" s="134"/>
      <c r="J5" s="136">
        <f>G5+365</f>
        <v>44926</v>
      </c>
      <c r="K5" s="25"/>
    </row>
    <row r="6" spans="1:11" x14ac:dyDescent="0.2">
      <c r="B6" s="26" t="s">
        <v>126</v>
      </c>
      <c r="E6" s="27"/>
      <c r="F6" s="27"/>
      <c r="G6" s="27"/>
      <c r="H6" s="27"/>
      <c r="I6" s="27"/>
      <c r="J6" s="27"/>
      <c r="K6" s="21"/>
    </row>
    <row r="7" spans="1:11" x14ac:dyDescent="0.2">
      <c r="A7" s="28" t="s">
        <v>127</v>
      </c>
      <c r="B7" s="24" t="s">
        <v>128</v>
      </c>
      <c r="E7" s="18"/>
      <c r="F7" s="27"/>
      <c r="G7" s="18"/>
      <c r="H7" s="27"/>
      <c r="I7" s="27" t="s">
        <v>129</v>
      </c>
      <c r="J7" s="18"/>
    </row>
    <row r="8" spans="1:11" x14ac:dyDescent="0.2">
      <c r="A8" s="28" t="s">
        <v>130</v>
      </c>
      <c r="B8" s="24" t="s">
        <v>131</v>
      </c>
      <c r="E8" s="18"/>
      <c r="F8" s="27"/>
      <c r="G8" s="18"/>
      <c r="H8" s="27"/>
      <c r="I8" s="27"/>
      <c r="J8" s="18"/>
    </row>
    <row r="9" spans="1:11" x14ac:dyDescent="0.2">
      <c r="A9" s="28" t="s">
        <v>132</v>
      </c>
      <c r="B9" s="24" t="s">
        <v>133</v>
      </c>
      <c r="E9" s="18"/>
      <c r="F9" s="27"/>
      <c r="G9" s="18"/>
      <c r="H9" s="27"/>
      <c r="I9" s="27"/>
      <c r="J9" s="18"/>
    </row>
    <row r="10" spans="1:11" x14ac:dyDescent="0.2">
      <c r="A10" s="28" t="s">
        <v>134</v>
      </c>
      <c r="B10" s="24" t="s">
        <v>135</v>
      </c>
      <c r="E10" s="18"/>
      <c r="F10" s="27"/>
      <c r="G10" s="18"/>
      <c r="H10" s="27"/>
      <c r="I10" s="27"/>
      <c r="J10" s="18"/>
    </row>
    <row r="11" spans="1:11" x14ac:dyDescent="0.2">
      <c r="A11" s="28" t="s">
        <v>136</v>
      </c>
      <c r="B11" s="24" t="s">
        <v>137</v>
      </c>
      <c r="E11" s="18"/>
      <c r="F11" s="27"/>
      <c r="G11" s="18"/>
      <c r="H11" s="27"/>
      <c r="I11" s="27"/>
      <c r="J11" s="18"/>
    </row>
    <row r="12" spans="1:11" x14ac:dyDescent="0.2">
      <c r="A12" s="28" t="s">
        <v>138</v>
      </c>
      <c r="B12" s="24" t="s">
        <v>139</v>
      </c>
      <c r="E12" s="18"/>
      <c r="F12" s="27"/>
      <c r="G12" s="18"/>
      <c r="H12" s="27"/>
      <c r="I12" s="27"/>
      <c r="J12" s="18"/>
    </row>
    <row r="13" spans="1:11" x14ac:dyDescent="0.2">
      <c r="A13" s="28" t="s">
        <v>140</v>
      </c>
      <c r="B13" s="24" t="s">
        <v>141</v>
      </c>
      <c r="E13" s="18"/>
      <c r="F13" s="29"/>
      <c r="G13" s="18"/>
      <c r="H13" s="29"/>
      <c r="I13" s="29"/>
      <c r="J13" s="18"/>
    </row>
    <row r="14" spans="1:11" s="21" customFormat="1" ht="13.5" thickBot="1" x14ac:dyDescent="0.25">
      <c r="A14" s="28" t="s">
        <v>142</v>
      </c>
      <c r="B14" s="24" t="s">
        <v>226</v>
      </c>
      <c r="E14" s="30">
        <f>SUM(E7:E13)</f>
        <v>0</v>
      </c>
      <c r="F14" s="31"/>
      <c r="G14" s="30">
        <f>SUM(G7:G13)</f>
        <v>0</v>
      </c>
      <c r="H14" s="31"/>
      <c r="I14" s="31">
        <f>SUM(I7:I10)</f>
        <v>0</v>
      </c>
      <c r="J14" s="30">
        <f>SUM(J7:J13)</f>
        <v>0</v>
      </c>
    </row>
    <row r="15" spans="1:11" ht="13.5" thickTop="1" x14ac:dyDescent="0.2">
      <c r="A15" s="28"/>
      <c r="B15" s="24"/>
      <c r="E15" s="29"/>
      <c r="F15" s="27"/>
      <c r="G15" s="29"/>
      <c r="H15" s="27"/>
      <c r="I15" s="27"/>
      <c r="J15" s="29"/>
      <c r="K15" s="21"/>
    </row>
    <row r="16" spans="1:11" x14ac:dyDescent="0.2">
      <c r="A16" s="28"/>
      <c r="B16" s="32" t="s">
        <v>143</v>
      </c>
      <c r="E16" s="27"/>
      <c r="F16" s="27"/>
      <c r="G16" s="27"/>
      <c r="H16" s="27"/>
      <c r="I16" s="27"/>
      <c r="J16" s="27"/>
      <c r="K16" s="21"/>
    </row>
    <row r="17" spans="1:11" x14ac:dyDescent="0.2">
      <c r="A17" s="28" t="s">
        <v>144</v>
      </c>
      <c r="B17" s="33" t="s">
        <v>145</v>
      </c>
      <c r="C17" s="24"/>
      <c r="E17" s="18"/>
      <c r="F17" s="27"/>
      <c r="G17" s="18"/>
      <c r="H17" s="27"/>
      <c r="I17" s="27" t="s">
        <v>146</v>
      </c>
      <c r="J17" s="18"/>
    </row>
    <row r="18" spans="1:11" x14ac:dyDescent="0.2">
      <c r="A18" s="28" t="s">
        <v>147</v>
      </c>
      <c r="B18" s="33" t="s">
        <v>148</v>
      </c>
      <c r="E18" s="18"/>
      <c r="F18" s="27"/>
      <c r="G18" s="18"/>
      <c r="H18" s="27"/>
      <c r="I18" s="27" t="s">
        <v>146</v>
      </c>
      <c r="J18" s="18"/>
    </row>
    <row r="19" spans="1:11" x14ac:dyDescent="0.2">
      <c r="A19" s="28" t="s">
        <v>149</v>
      </c>
      <c r="B19" s="33" t="s">
        <v>150</v>
      </c>
      <c r="E19" s="18"/>
      <c r="F19" s="27"/>
      <c r="G19" s="18"/>
      <c r="H19" s="27"/>
      <c r="I19" s="27" t="s">
        <v>146</v>
      </c>
      <c r="J19" s="18"/>
    </row>
    <row r="20" spans="1:11" x14ac:dyDescent="0.2">
      <c r="A20" s="28" t="s">
        <v>151</v>
      </c>
      <c r="B20" s="33" t="s">
        <v>152</v>
      </c>
      <c r="E20" s="18"/>
      <c r="F20" s="27"/>
      <c r="G20" s="18"/>
      <c r="H20" s="27"/>
      <c r="I20" s="27" t="s">
        <v>146</v>
      </c>
      <c r="J20" s="18"/>
    </row>
    <row r="21" spans="1:11" x14ac:dyDescent="0.2">
      <c r="A21" s="28" t="s">
        <v>153</v>
      </c>
      <c r="B21" s="34" t="s">
        <v>154</v>
      </c>
      <c r="E21" s="18"/>
      <c r="F21" s="27"/>
      <c r="G21" s="18"/>
      <c r="H21" s="27"/>
      <c r="I21" s="27"/>
      <c r="J21" s="18"/>
    </row>
    <row r="22" spans="1:11" x14ac:dyDescent="0.2">
      <c r="A22" s="28" t="s">
        <v>155</v>
      </c>
      <c r="B22" s="24" t="s">
        <v>156</v>
      </c>
      <c r="E22" s="18"/>
      <c r="F22" s="27"/>
      <c r="G22" s="18"/>
      <c r="H22" s="27"/>
      <c r="I22" s="27"/>
      <c r="J22" s="18"/>
    </row>
    <row r="23" spans="1:11" x14ac:dyDescent="0.2">
      <c r="A23" s="28" t="s">
        <v>157</v>
      </c>
      <c r="B23" s="35" t="s">
        <v>158</v>
      </c>
      <c r="E23" s="18"/>
      <c r="F23" s="27"/>
      <c r="G23" s="18"/>
      <c r="H23" s="27"/>
      <c r="I23" s="27"/>
      <c r="J23" s="18"/>
    </row>
    <row r="24" spans="1:11" x14ac:dyDescent="0.2">
      <c r="A24" s="28" t="s">
        <v>159</v>
      </c>
      <c r="B24" s="33" t="s">
        <v>160</v>
      </c>
      <c r="E24" s="18"/>
      <c r="F24" s="29"/>
      <c r="G24" s="18"/>
      <c r="H24" s="29"/>
      <c r="I24" s="29"/>
      <c r="J24" s="18"/>
    </row>
    <row r="25" spans="1:11" s="21" customFormat="1" ht="13.5" thickBot="1" x14ac:dyDescent="0.25">
      <c r="A25" s="28" t="s">
        <v>161</v>
      </c>
      <c r="B25" s="33" t="s">
        <v>227</v>
      </c>
      <c r="E25" s="30">
        <f>SUM(E17:E24)</f>
        <v>0</v>
      </c>
      <c r="F25" s="31"/>
      <c r="G25" s="30">
        <f>SUM(G17:G24)</f>
        <v>0</v>
      </c>
      <c r="H25" s="31"/>
      <c r="I25" s="31">
        <f>SUM(I17:I23)</f>
        <v>0</v>
      </c>
      <c r="J25" s="30">
        <f>SUM(J17:J24)</f>
        <v>0</v>
      </c>
    </row>
    <row r="26" spans="1:11" ht="13.5" thickTop="1" x14ac:dyDescent="0.2">
      <c r="A26" s="28"/>
      <c r="B26" s="24"/>
      <c r="E26" s="27"/>
      <c r="F26" s="27"/>
      <c r="G26" s="27"/>
      <c r="H26" s="27"/>
      <c r="I26" s="27"/>
      <c r="J26" s="27"/>
      <c r="K26" s="21"/>
    </row>
    <row r="27" spans="1:11" x14ac:dyDescent="0.2">
      <c r="A27" s="28"/>
      <c r="B27" s="32" t="s">
        <v>162</v>
      </c>
      <c r="E27" s="27"/>
      <c r="F27" s="27"/>
      <c r="G27" s="27"/>
      <c r="H27" s="27"/>
      <c r="I27" s="27"/>
      <c r="J27" s="27"/>
      <c r="K27" s="21"/>
    </row>
    <row r="28" spans="1:11" x14ac:dyDescent="0.2">
      <c r="A28" s="28" t="s">
        <v>163</v>
      </c>
      <c r="B28" s="34" t="s">
        <v>164</v>
      </c>
      <c r="E28" s="18"/>
      <c r="F28" s="27"/>
      <c r="G28" s="18"/>
      <c r="H28" s="27"/>
      <c r="I28" s="27"/>
      <c r="J28" s="18"/>
    </row>
    <row r="29" spans="1:11" x14ac:dyDescent="0.2">
      <c r="A29" s="28" t="s">
        <v>165</v>
      </c>
      <c r="B29" s="24" t="s">
        <v>166</v>
      </c>
      <c r="E29" s="18"/>
      <c r="F29" s="27"/>
      <c r="G29" s="18"/>
      <c r="H29" s="27"/>
      <c r="I29" s="27" t="s">
        <v>167</v>
      </c>
      <c r="J29" s="18"/>
      <c r="K29" s="21"/>
    </row>
    <row r="30" spans="1:11" x14ac:dyDescent="0.2">
      <c r="A30" s="28" t="s">
        <v>168</v>
      </c>
      <c r="B30" s="24" t="s">
        <v>169</v>
      </c>
      <c r="E30" s="18"/>
      <c r="F30" s="27"/>
      <c r="G30" s="18"/>
      <c r="H30" s="27"/>
      <c r="I30" s="27" t="s">
        <v>167</v>
      </c>
      <c r="J30" s="18"/>
      <c r="K30" s="21"/>
    </row>
    <row r="31" spans="1:11" x14ac:dyDescent="0.2">
      <c r="A31" s="28" t="s">
        <v>170</v>
      </c>
      <c r="B31" s="24" t="s">
        <v>171</v>
      </c>
      <c r="E31" s="18"/>
      <c r="F31" s="27"/>
      <c r="G31" s="18"/>
      <c r="H31" s="27"/>
      <c r="I31" s="27" t="s">
        <v>167</v>
      </c>
      <c r="J31" s="18"/>
      <c r="K31" s="21"/>
    </row>
    <row r="32" spans="1:11" x14ac:dyDescent="0.2">
      <c r="A32" s="28" t="s">
        <v>172</v>
      </c>
      <c r="B32" s="24" t="s">
        <v>173</v>
      </c>
      <c r="E32" s="18"/>
      <c r="F32" s="27"/>
      <c r="G32" s="18"/>
      <c r="H32" s="27"/>
      <c r="I32" s="27"/>
      <c r="J32" s="18"/>
      <c r="K32" s="21"/>
    </row>
    <row r="33" spans="1:11" x14ac:dyDescent="0.2">
      <c r="A33" s="28" t="s">
        <v>174</v>
      </c>
      <c r="B33" s="24" t="s">
        <v>175</v>
      </c>
      <c r="E33" s="18"/>
      <c r="F33" s="27"/>
      <c r="G33" s="18"/>
      <c r="H33" s="27"/>
      <c r="I33" s="27"/>
      <c r="J33" s="18"/>
      <c r="K33" s="21"/>
    </row>
    <row r="34" spans="1:11" ht="13.5" thickBot="1" x14ac:dyDescent="0.25">
      <c r="A34" s="28" t="s">
        <v>176</v>
      </c>
      <c r="B34" s="24" t="s">
        <v>228</v>
      </c>
      <c r="E34" s="36">
        <f>(SUM(E28+E29+E30+E31+E32)-E33)</f>
        <v>0</v>
      </c>
      <c r="F34" s="27"/>
      <c r="G34" s="36">
        <f>(SUM(G28+G29+G30+G31+G32)-G33)</f>
        <v>0</v>
      </c>
      <c r="H34" s="27"/>
      <c r="I34" s="27">
        <f>SUM(I29:I31)</f>
        <v>0</v>
      </c>
      <c r="J34" s="36">
        <f>(SUM(J28+J29+J30+J31+J32)-J33)</f>
        <v>0</v>
      </c>
      <c r="K34" s="21"/>
    </row>
    <row r="35" spans="1:11" ht="14.25" thickTop="1" thickBot="1" x14ac:dyDescent="0.25">
      <c r="A35" s="28" t="s">
        <v>177</v>
      </c>
      <c r="B35" s="24" t="s">
        <v>229</v>
      </c>
      <c r="E35" s="37">
        <f>E25+E34</f>
        <v>0</v>
      </c>
      <c r="F35" s="27"/>
      <c r="G35" s="37">
        <f>G25+G34</f>
        <v>0</v>
      </c>
      <c r="H35" s="27"/>
      <c r="I35" s="27"/>
      <c r="J35" s="37">
        <f>J25+J34</f>
        <v>0</v>
      </c>
      <c r="K35" s="21"/>
    </row>
    <row r="36" spans="1:11" ht="13.5" thickTop="1" x14ac:dyDescent="0.2">
      <c r="A36" s="38"/>
      <c r="E36" s="27"/>
      <c r="F36" s="27"/>
      <c r="G36" s="27"/>
      <c r="H36" s="27"/>
      <c r="I36" s="27"/>
      <c r="J36" s="27"/>
      <c r="K36" s="21"/>
    </row>
    <row r="37" spans="1:11" s="24" customFormat="1" x14ac:dyDescent="0.2">
      <c r="A37" s="150" t="s">
        <v>178</v>
      </c>
      <c r="B37" s="151"/>
      <c r="C37" s="151"/>
      <c r="D37" s="151"/>
      <c r="E37" s="151"/>
      <c r="F37" s="151"/>
      <c r="G37" s="151"/>
      <c r="H37" s="151"/>
      <c r="I37" s="151"/>
      <c r="J37" s="151"/>
      <c r="K37" s="25"/>
    </row>
    <row r="38" spans="1:11" x14ac:dyDescent="0.2">
      <c r="A38" s="38" t="s">
        <v>177</v>
      </c>
      <c r="B38" s="20" t="s">
        <v>179</v>
      </c>
      <c r="E38" s="18"/>
      <c r="G38" s="18"/>
      <c r="I38" s="20" t="s">
        <v>167</v>
      </c>
      <c r="J38" s="18"/>
      <c r="K38" s="21"/>
    </row>
    <row r="39" spans="1:11" x14ac:dyDescent="0.2">
      <c r="A39" s="38" t="s">
        <v>180</v>
      </c>
      <c r="B39" s="20" t="s">
        <v>230</v>
      </c>
      <c r="E39" s="39">
        <f>IF(E38=0,0,E34/E38)</f>
        <v>0</v>
      </c>
      <c r="G39" s="39">
        <f>IF(G38=0,0,G34/G38)</f>
        <v>0</v>
      </c>
      <c r="J39" s="39">
        <f>IF(J38=0,0,J34/J38)</f>
        <v>0</v>
      </c>
      <c r="K39" s="21"/>
    </row>
    <row r="40" spans="1:11" x14ac:dyDescent="0.2">
      <c r="A40" s="38"/>
      <c r="K40" s="21"/>
    </row>
    <row r="41" spans="1:11" x14ac:dyDescent="0.2">
      <c r="B41" s="21"/>
      <c r="K41" s="21"/>
    </row>
    <row r="42" spans="1:11" x14ac:dyDescent="0.2">
      <c r="K42" s="21"/>
    </row>
    <row r="43" spans="1:11" x14ac:dyDescent="0.2">
      <c r="B43" s="40"/>
      <c r="K43" s="21"/>
    </row>
  </sheetData>
  <sheetProtection algorithmName="SHA-512" hashValue="dcdjmwJTNnNtg59Dv2+wnmtRStfI1zCQxyw6Xud4dePa8hbr9bbL6QFabdPyczfB+DFWKWVmMxNkrshXEx7YTw==" saltValue="2rxjiHhlioemgRvG6YfsPg==" spinCount="100000" sheet="1" objects="1" scenarios="1"/>
  <mergeCells count="3">
    <mergeCell ref="A37:J37"/>
    <mergeCell ref="E3:J3"/>
    <mergeCell ref="E1:J1"/>
  </mergeCells>
  <printOptions horizontalCentered="1"/>
  <pageMargins left="0.25" right="0.25" top="0.5" bottom="0.5" header="0.25" footer="0.25"/>
  <pageSetup scale="82" orientation="portrait" r:id="rId1"/>
  <headerFooter>
    <oddFooter>&amp;L&amp;F&amp;CPage &amp;P of &amp;N&amp;R&amp;A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72EE9-AA9C-48C3-A701-4492BF9E515F}">
  <sheetPr>
    <pageSetUpPr fitToPage="1"/>
  </sheetPr>
  <dimension ref="A1:K54"/>
  <sheetViews>
    <sheetView showGridLines="0" workbookViewId="0">
      <pane xSplit="5" ySplit="5" topLeftCell="F6" activePane="bottomRight" state="frozen"/>
      <selection sqref="A1:J1"/>
      <selection pane="topRight" sqref="A1:J1"/>
      <selection pane="bottomLeft" sqref="A1:J1"/>
      <selection pane="bottomRight"/>
    </sheetView>
  </sheetViews>
  <sheetFormatPr defaultColWidth="8.7109375" defaultRowHeight="12.75" x14ac:dyDescent="0.2"/>
  <cols>
    <col min="1" max="1" width="4.140625" style="79" customWidth="1"/>
    <col min="2" max="2" width="50.42578125" style="43" customWidth="1"/>
    <col min="3" max="3" width="3.140625" style="43" customWidth="1"/>
    <col min="4" max="4" width="2.7109375" style="43" customWidth="1"/>
    <col min="5" max="5" width="7.28515625" style="43" customWidth="1"/>
    <col min="6" max="6" width="16.28515625" style="43" customWidth="1"/>
    <col min="7" max="7" width="4" style="43" customWidth="1"/>
    <col min="8" max="8" width="16.28515625" style="43" customWidth="1"/>
    <col min="9" max="9" width="2.7109375" style="43" customWidth="1"/>
    <col min="10" max="10" width="16.28515625" style="43" customWidth="1"/>
    <col min="11" max="11" width="2.85546875" style="43" customWidth="1"/>
    <col min="12" max="16384" width="8.7109375" style="43"/>
  </cols>
  <sheetData>
    <row r="1" spans="1:11" x14ac:dyDescent="0.2">
      <c r="A1" s="41" t="str">
        <f>Instructions!B1</f>
        <v>Type Applicant Name Here</v>
      </c>
      <c r="B1" s="42"/>
      <c r="C1" s="42"/>
      <c r="F1" s="152" t="s">
        <v>284</v>
      </c>
      <c r="G1" s="152"/>
      <c r="H1" s="152"/>
      <c r="I1" s="152"/>
      <c r="J1" s="152"/>
      <c r="K1" s="152"/>
    </row>
    <row r="2" spans="1:11" x14ac:dyDescent="0.2">
      <c r="A2" s="44" t="s">
        <v>123</v>
      </c>
      <c r="B2" s="45"/>
      <c r="C2" s="45"/>
      <c r="E2" s="45"/>
      <c r="F2" s="20"/>
      <c r="G2" s="20"/>
      <c r="H2" s="21"/>
      <c r="I2" s="21"/>
      <c r="J2" s="21"/>
      <c r="K2" s="21"/>
    </row>
    <row r="3" spans="1:11" x14ac:dyDescent="0.2">
      <c r="A3" s="44" t="s">
        <v>181</v>
      </c>
      <c r="B3" s="45"/>
      <c r="C3" s="45"/>
      <c r="E3" s="45"/>
      <c r="F3" s="152" t="s">
        <v>264</v>
      </c>
      <c r="G3" s="152"/>
      <c r="H3" s="152"/>
      <c r="I3" s="152"/>
      <c r="J3" s="152"/>
      <c r="K3" s="152"/>
    </row>
    <row r="4" spans="1:11" x14ac:dyDescent="0.2">
      <c r="A4" s="81" t="s">
        <v>125</v>
      </c>
      <c r="B4" s="45"/>
      <c r="C4" s="45"/>
      <c r="E4" s="45"/>
      <c r="K4" s="45"/>
    </row>
    <row r="5" spans="1:11" s="50" customFormat="1" x14ac:dyDescent="0.2">
      <c r="A5" s="133"/>
      <c r="B5" s="130"/>
      <c r="C5" s="130"/>
      <c r="D5" s="131"/>
      <c r="E5" s="132"/>
      <c r="F5" s="127">
        <f>Instructions!F6</f>
        <v>2020</v>
      </c>
      <c r="G5" s="127"/>
      <c r="H5" s="127">
        <f>F5+1</f>
        <v>2021</v>
      </c>
      <c r="I5" s="127"/>
      <c r="J5" s="127">
        <f>H5+1</f>
        <v>2022</v>
      </c>
      <c r="K5" s="132"/>
    </row>
    <row r="6" spans="1:11" x14ac:dyDescent="0.2">
      <c r="A6" s="51" t="s">
        <v>127</v>
      </c>
      <c r="B6" s="43" t="s">
        <v>182</v>
      </c>
      <c r="F6" s="129">
        <f>'Company Assumptions'!D18</f>
        <v>0</v>
      </c>
      <c r="G6" s="74"/>
      <c r="H6" s="129">
        <f>'Company Assumptions'!F18</f>
        <v>0</v>
      </c>
      <c r="I6" s="74"/>
      <c r="J6" s="129">
        <f>'Company Assumptions'!H18</f>
        <v>0</v>
      </c>
      <c r="K6" s="52"/>
    </row>
    <row r="7" spans="1:11" x14ac:dyDescent="0.2">
      <c r="A7" s="51" t="s">
        <v>130</v>
      </c>
      <c r="B7" s="43" t="s">
        <v>183</v>
      </c>
      <c r="F7" s="18"/>
      <c r="G7" s="52"/>
      <c r="H7" s="18"/>
      <c r="I7" s="52"/>
      <c r="J7" s="18"/>
      <c r="K7" s="54"/>
    </row>
    <row r="8" spans="1:11" x14ac:dyDescent="0.2">
      <c r="A8" s="51" t="s">
        <v>132</v>
      </c>
      <c r="B8" s="43" t="s">
        <v>184</v>
      </c>
      <c r="F8" s="18"/>
      <c r="G8" s="52"/>
      <c r="H8" s="18"/>
      <c r="I8" s="52"/>
      <c r="J8" s="18"/>
      <c r="K8" s="54"/>
    </row>
    <row r="9" spans="1:11" x14ac:dyDescent="0.2">
      <c r="A9" s="51" t="s">
        <v>134</v>
      </c>
      <c r="B9" s="43" t="s">
        <v>185</v>
      </c>
      <c r="F9" s="18"/>
      <c r="G9" s="52"/>
      <c r="H9" s="18"/>
      <c r="I9" s="52"/>
      <c r="J9" s="18"/>
      <c r="K9" s="54"/>
    </row>
    <row r="10" spans="1:11" x14ac:dyDescent="0.2">
      <c r="A10" s="51" t="s">
        <v>136</v>
      </c>
      <c r="B10" s="55" t="s">
        <v>186</v>
      </c>
      <c r="F10" s="18"/>
      <c r="G10" s="52"/>
      <c r="H10" s="18"/>
      <c r="I10" s="52"/>
      <c r="J10" s="18"/>
      <c r="K10" s="54"/>
    </row>
    <row r="11" spans="1:11" x14ac:dyDescent="0.2">
      <c r="A11" s="51" t="s">
        <v>138</v>
      </c>
      <c r="B11" s="55" t="s">
        <v>187</v>
      </c>
      <c r="F11" s="18"/>
      <c r="G11" s="52"/>
      <c r="H11" s="18"/>
      <c r="I11" s="52"/>
      <c r="J11" s="18"/>
      <c r="K11" s="54"/>
    </row>
    <row r="12" spans="1:11" x14ac:dyDescent="0.2">
      <c r="A12" s="51" t="s">
        <v>140</v>
      </c>
      <c r="B12" s="55" t="s">
        <v>188</v>
      </c>
      <c r="F12" s="18"/>
      <c r="G12" s="52"/>
      <c r="H12" s="18"/>
      <c r="I12" s="52"/>
      <c r="J12" s="18"/>
      <c r="K12" s="54"/>
    </row>
    <row r="13" spans="1:11" s="56" customFormat="1" ht="13.5" thickBot="1" x14ac:dyDescent="0.25">
      <c r="A13" s="51" t="s">
        <v>142</v>
      </c>
      <c r="B13" s="43" t="s">
        <v>231</v>
      </c>
      <c r="F13" s="57">
        <f>F7+F8+F9+F10+F11+F12</f>
        <v>0</v>
      </c>
      <c r="G13" s="58"/>
      <c r="H13" s="57">
        <f>H7+H8+H9+H10+H11+H12</f>
        <v>0</v>
      </c>
      <c r="I13" s="58"/>
      <c r="J13" s="57">
        <f>J7+J8+J9+J10+J11+J12</f>
        <v>0</v>
      </c>
      <c r="K13" s="59"/>
    </row>
    <row r="14" spans="1:11" s="56" customFormat="1" ht="13.5" thickTop="1" x14ac:dyDescent="0.2">
      <c r="A14" s="60"/>
      <c r="F14" s="59"/>
      <c r="G14" s="58"/>
      <c r="H14" s="59"/>
      <c r="I14" s="58"/>
      <c r="J14" s="59"/>
      <c r="K14" s="59"/>
    </row>
    <row r="15" spans="1:11" x14ac:dyDescent="0.2">
      <c r="A15" s="51"/>
      <c r="B15" s="56" t="s">
        <v>189</v>
      </c>
      <c r="F15" s="54"/>
      <c r="G15" s="52"/>
      <c r="H15" s="54"/>
      <c r="I15" s="52"/>
      <c r="J15" s="54"/>
      <c r="K15" s="54"/>
    </row>
    <row r="16" spans="1:11" x14ac:dyDescent="0.2">
      <c r="A16" s="51" t="s">
        <v>144</v>
      </c>
      <c r="B16" s="43" t="s">
        <v>190</v>
      </c>
      <c r="F16" s="18"/>
      <c r="G16" s="52"/>
      <c r="H16" s="18"/>
      <c r="I16" s="52"/>
      <c r="J16" s="18"/>
      <c r="K16" s="54"/>
    </row>
    <row r="17" spans="1:11" x14ac:dyDescent="0.2">
      <c r="A17" s="51" t="s">
        <v>147</v>
      </c>
      <c r="B17" s="43" t="s">
        <v>191</v>
      </c>
      <c r="F17" s="18"/>
      <c r="G17" s="52"/>
      <c r="H17" s="18"/>
      <c r="I17" s="52"/>
      <c r="J17" s="18"/>
      <c r="K17" s="54"/>
    </row>
    <row r="18" spans="1:11" x14ac:dyDescent="0.2">
      <c r="A18" s="51" t="s">
        <v>149</v>
      </c>
      <c r="B18" s="43" t="s">
        <v>192</v>
      </c>
      <c r="F18" s="18"/>
      <c r="G18" s="52"/>
      <c r="H18" s="18"/>
      <c r="I18" s="52"/>
      <c r="J18" s="18"/>
      <c r="K18" s="54"/>
    </row>
    <row r="19" spans="1:11" x14ac:dyDescent="0.2">
      <c r="A19" s="51" t="s">
        <v>151</v>
      </c>
      <c r="B19" s="43" t="s">
        <v>193</v>
      </c>
      <c r="F19" s="18"/>
      <c r="G19" s="52"/>
      <c r="H19" s="18"/>
      <c r="I19" s="52"/>
      <c r="J19" s="18"/>
      <c r="K19" s="54"/>
    </row>
    <row r="20" spans="1:11" s="56" customFormat="1" ht="13.5" thickBot="1" x14ac:dyDescent="0.25">
      <c r="A20" s="51" t="s">
        <v>153</v>
      </c>
      <c r="B20" s="43" t="s">
        <v>232</v>
      </c>
      <c r="F20" s="57">
        <f>SUM(F16:F19)</f>
        <v>0</v>
      </c>
      <c r="G20" s="58"/>
      <c r="H20" s="57">
        <f>SUM(H16:H19)</f>
        <v>0</v>
      </c>
      <c r="I20" s="58"/>
      <c r="J20" s="57">
        <f>SUM(J16:J19)</f>
        <v>0</v>
      </c>
      <c r="K20" s="59"/>
    </row>
    <row r="21" spans="1:11" s="50" customFormat="1" ht="13.5" thickTop="1" x14ac:dyDescent="0.2">
      <c r="A21" s="61"/>
      <c r="B21" s="47"/>
      <c r="C21" s="47"/>
      <c r="D21" s="47"/>
      <c r="E21" s="48"/>
      <c r="F21" s="48"/>
      <c r="G21" s="62"/>
      <c r="H21" s="48"/>
      <c r="I21" s="62"/>
      <c r="J21" s="48"/>
      <c r="K21" s="63"/>
    </row>
    <row r="22" spans="1:11" s="56" customFormat="1" x14ac:dyDescent="0.2">
      <c r="A22" s="60"/>
      <c r="B22" s="45" t="s">
        <v>194</v>
      </c>
      <c r="C22" s="45"/>
      <c r="D22" s="45"/>
      <c r="F22" s="64"/>
      <c r="G22" s="58"/>
      <c r="H22" s="64"/>
      <c r="I22" s="58"/>
      <c r="J22" s="64"/>
      <c r="K22" s="59"/>
    </row>
    <row r="23" spans="1:11" x14ac:dyDescent="0.2">
      <c r="A23" s="51" t="s">
        <v>155</v>
      </c>
      <c r="B23" s="43" t="s">
        <v>195</v>
      </c>
      <c r="F23" s="18"/>
      <c r="G23" s="52"/>
      <c r="H23" s="18"/>
      <c r="I23" s="52"/>
      <c r="J23" s="18"/>
      <c r="K23" s="54"/>
    </row>
    <row r="24" spans="1:11" x14ac:dyDescent="0.2">
      <c r="A24" s="51" t="s">
        <v>157</v>
      </c>
      <c r="B24" s="43" t="s">
        <v>233</v>
      </c>
      <c r="F24" s="65">
        <f>F20-F23</f>
        <v>0</v>
      </c>
      <c r="G24" s="52"/>
      <c r="H24" s="65">
        <f>H20-H23</f>
        <v>0</v>
      </c>
      <c r="I24" s="52"/>
      <c r="J24" s="65">
        <f>J20-J23</f>
        <v>0</v>
      </c>
      <c r="K24" s="54"/>
    </row>
    <row r="25" spans="1:11" x14ac:dyDescent="0.2">
      <c r="A25" s="51" t="s">
        <v>159</v>
      </c>
      <c r="B25" s="43" t="s">
        <v>196</v>
      </c>
      <c r="F25" s="18"/>
      <c r="G25" s="66"/>
      <c r="H25" s="18"/>
      <c r="I25" s="66"/>
      <c r="J25" s="18"/>
      <c r="K25" s="54"/>
    </row>
    <row r="26" spans="1:11" x14ac:dyDescent="0.2">
      <c r="A26" s="51" t="s">
        <v>161</v>
      </c>
      <c r="B26" s="43" t="s">
        <v>197</v>
      </c>
      <c r="F26" s="18"/>
      <c r="G26" s="52"/>
      <c r="H26" s="18"/>
      <c r="I26" s="52"/>
      <c r="J26" s="18"/>
      <c r="K26" s="54"/>
    </row>
    <row r="27" spans="1:11" x14ac:dyDescent="0.2">
      <c r="A27" s="51" t="s">
        <v>163</v>
      </c>
      <c r="B27" s="43" t="s">
        <v>58</v>
      </c>
      <c r="F27" s="18"/>
      <c r="G27" s="52"/>
      <c r="H27" s="18"/>
      <c r="I27" s="52"/>
      <c r="J27" s="18"/>
      <c r="K27" s="54"/>
    </row>
    <row r="28" spans="1:11" x14ac:dyDescent="0.2">
      <c r="A28" s="51" t="s">
        <v>165</v>
      </c>
      <c r="B28" s="43" t="s">
        <v>198</v>
      </c>
      <c r="F28" s="18"/>
      <c r="G28" s="52"/>
      <c r="H28" s="18"/>
      <c r="I28" s="52"/>
      <c r="J28" s="18"/>
      <c r="K28" s="54"/>
    </row>
    <row r="29" spans="1:11" x14ac:dyDescent="0.2">
      <c r="A29" s="51" t="s">
        <v>168</v>
      </c>
      <c r="B29" s="67" t="s">
        <v>234</v>
      </c>
      <c r="F29" s="68">
        <f>SUM(F24:F28)</f>
        <v>0</v>
      </c>
      <c r="G29" s="52"/>
      <c r="H29" s="68">
        <f>SUM(H24:H28)</f>
        <v>0</v>
      </c>
      <c r="I29" s="52"/>
      <c r="J29" s="68">
        <f>SUM(J24:J28)</f>
        <v>0</v>
      </c>
      <c r="K29" s="54"/>
    </row>
    <row r="30" spans="1:11" x14ac:dyDescent="0.2">
      <c r="A30" s="51" t="s">
        <v>170</v>
      </c>
      <c r="B30" s="69" t="s">
        <v>235</v>
      </c>
      <c r="F30" s="70">
        <f>F13-F29</f>
        <v>0</v>
      </c>
      <c r="G30" s="52"/>
      <c r="H30" s="70">
        <f>H13-H29</f>
        <v>0</v>
      </c>
      <c r="I30" s="52"/>
      <c r="J30" s="70">
        <f>J13-J29</f>
        <v>0</v>
      </c>
      <c r="K30" s="54"/>
    </row>
    <row r="31" spans="1:11" x14ac:dyDescent="0.2">
      <c r="A31" s="51" t="s">
        <v>172</v>
      </c>
      <c r="B31" s="69" t="s">
        <v>199</v>
      </c>
      <c r="F31" s="18"/>
      <c r="G31" s="52"/>
      <c r="H31" s="18"/>
      <c r="I31" s="52"/>
      <c r="J31" s="18"/>
      <c r="K31" s="54"/>
    </row>
    <row r="32" spans="1:11" s="50" customFormat="1" x14ac:dyDescent="0.2">
      <c r="A32" s="51" t="s">
        <v>174</v>
      </c>
      <c r="B32" s="72" t="s">
        <v>236</v>
      </c>
      <c r="F32" s="73">
        <f>F31+F35</f>
        <v>0</v>
      </c>
      <c r="G32" s="74"/>
      <c r="H32" s="73">
        <f>H31+H35</f>
        <v>0</v>
      </c>
      <c r="I32" s="74"/>
      <c r="J32" s="73">
        <f>J31+J35</f>
        <v>0</v>
      </c>
      <c r="K32" s="75"/>
    </row>
    <row r="33" spans="1:11" x14ac:dyDescent="0.2">
      <c r="A33" s="71" t="s">
        <v>176</v>
      </c>
      <c r="B33" s="72" t="s">
        <v>200</v>
      </c>
      <c r="C33" s="50"/>
      <c r="F33" s="18"/>
      <c r="G33" s="52"/>
      <c r="H33" s="18"/>
      <c r="I33" s="52"/>
      <c r="J33" s="18"/>
      <c r="K33" s="54"/>
    </row>
    <row r="34" spans="1:11" x14ac:dyDescent="0.2">
      <c r="A34" s="71" t="s">
        <v>177</v>
      </c>
      <c r="B34" s="67" t="s">
        <v>201</v>
      </c>
      <c r="C34" s="50"/>
      <c r="F34" s="18"/>
      <c r="G34" s="52"/>
      <c r="H34" s="18"/>
      <c r="I34" s="52"/>
      <c r="J34" s="18"/>
      <c r="K34" s="54"/>
    </row>
    <row r="35" spans="1:11" x14ac:dyDescent="0.2">
      <c r="A35" s="71" t="s">
        <v>180</v>
      </c>
      <c r="B35" s="67" t="s">
        <v>202</v>
      </c>
      <c r="C35" s="50"/>
      <c r="F35" s="18"/>
      <c r="G35" s="52"/>
      <c r="H35" s="18"/>
      <c r="I35" s="52"/>
      <c r="J35" s="18"/>
      <c r="K35" s="54"/>
    </row>
    <row r="36" spans="1:11" x14ac:dyDescent="0.2">
      <c r="A36" s="71" t="s">
        <v>203</v>
      </c>
      <c r="B36" s="67" t="s">
        <v>204</v>
      </c>
      <c r="C36" s="50"/>
      <c r="F36" s="18"/>
      <c r="G36" s="52"/>
      <c r="H36" s="18"/>
      <c r="I36" s="52"/>
      <c r="J36" s="18"/>
      <c r="K36" s="54"/>
    </row>
    <row r="37" spans="1:11" s="56" customFormat="1" ht="13.5" thickBot="1" x14ac:dyDescent="0.25">
      <c r="A37" s="71" t="s">
        <v>205</v>
      </c>
      <c r="B37" s="72" t="s">
        <v>237</v>
      </c>
      <c r="C37" s="50"/>
      <c r="D37" s="43"/>
      <c r="F37" s="57">
        <f>F30+F32+F33-F34</f>
        <v>0</v>
      </c>
      <c r="G37" s="59"/>
      <c r="H37" s="57">
        <f>H30+H32+H33-H34</f>
        <v>0</v>
      </c>
      <c r="I37" s="59"/>
      <c r="J37" s="57">
        <f>J30+J32+J33-J34</f>
        <v>0</v>
      </c>
      <c r="K37" s="58"/>
    </row>
    <row r="38" spans="1:11" ht="13.5" thickTop="1" x14ac:dyDescent="0.2">
      <c r="A38" s="71"/>
      <c r="B38" s="50"/>
      <c r="C38" s="50"/>
      <c r="E38" s="53"/>
      <c r="F38" s="52"/>
      <c r="G38" s="52"/>
      <c r="H38" s="52"/>
      <c r="I38" s="54"/>
      <c r="J38" s="52"/>
      <c r="K38" s="52"/>
    </row>
    <row r="39" spans="1:11" x14ac:dyDescent="0.2">
      <c r="A39" s="71" t="s">
        <v>206</v>
      </c>
      <c r="B39" s="67" t="s">
        <v>207</v>
      </c>
      <c r="C39" s="50"/>
      <c r="E39" s="53"/>
      <c r="F39" s="18"/>
      <c r="G39" s="53"/>
      <c r="H39" s="18"/>
      <c r="I39" s="53"/>
      <c r="J39" s="18"/>
      <c r="K39" s="53"/>
    </row>
    <row r="40" spans="1:11" x14ac:dyDescent="0.2">
      <c r="A40" s="71" t="s">
        <v>208</v>
      </c>
      <c r="B40" s="50" t="s">
        <v>209</v>
      </c>
      <c r="C40" s="50"/>
      <c r="E40" s="53"/>
      <c r="F40" s="76">
        <f>F37</f>
        <v>0</v>
      </c>
      <c r="G40" s="53"/>
      <c r="H40" s="76">
        <f>H37</f>
        <v>0</v>
      </c>
      <c r="I40" s="53"/>
      <c r="J40" s="76">
        <f>J37</f>
        <v>0</v>
      </c>
      <c r="K40" s="53"/>
    </row>
    <row r="41" spans="1:11" x14ac:dyDescent="0.2">
      <c r="A41" s="71" t="s">
        <v>210</v>
      </c>
      <c r="B41" s="50" t="s">
        <v>224</v>
      </c>
      <c r="C41" s="50"/>
      <c r="E41" s="53"/>
      <c r="F41" s="18"/>
      <c r="G41" s="53"/>
      <c r="H41" s="18"/>
      <c r="I41" s="53"/>
      <c r="J41" s="18"/>
      <c r="K41" s="53"/>
    </row>
    <row r="42" spans="1:11" x14ac:dyDescent="0.2">
      <c r="A42" s="71" t="s">
        <v>211</v>
      </c>
      <c r="B42" s="50" t="s">
        <v>212</v>
      </c>
      <c r="C42" s="50"/>
      <c r="F42" s="18"/>
      <c r="H42" s="18"/>
      <c r="J42" s="18"/>
    </row>
    <row r="43" spans="1:11" x14ac:dyDescent="0.2">
      <c r="A43" s="71" t="s">
        <v>213</v>
      </c>
      <c r="B43" s="50" t="s">
        <v>214</v>
      </c>
      <c r="C43" s="50"/>
      <c r="F43" s="18"/>
      <c r="H43" s="18"/>
      <c r="J43" s="18"/>
    </row>
    <row r="44" spans="1:11" s="56" customFormat="1" ht="26.25" thickBot="1" x14ac:dyDescent="0.25">
      <c r="A44" s="71" t="s">
        <v>215</v>
      </c>
      <c r="B44" s="77" t="s">
        <v>238</v>
      </c>
      <c r="C44" s="50"/>
      <c r="D44" s="43"/>
      <c r="F44" s="78">
        <f>F39+F40+F41+F42-F43</f>
        <v>0</v>
      </c>
      <c r="H44" s="78">
        <f>H39+H40+H41+H42-H43</f>
        <v>0</v>
      </c>
      <c r="J44" s="78">
        <f>J39+J40+J41+J42-J43</f>
        <v>0</v>
      </c>
    </row>
    <row r="45" spans="1:11" ht="13.5" thickTop="1" x14ac:dyDescent="0.2"/>
    <row r="46" spans="1:11" x14ac:dyDescent="0.2">
      <c r="A46" s="46"/>
      <c r="B46" s="48"/>
      <c r="C46" s="48"/>
      <c r="D46" s="48"/>
      <c r="E46" s="48"/>
      <c r="F46" s="48"/>
      <c r="G46" s="48"/>
      <c r="H46" s="48"/>
      <c r="I46" s="48"/>
      <c r="J46" s="48"/>
      <c r="K46" s="48"/>
    </row>
    <row r="47" spans="1:11" x14ac:dyDescent="0.2">
      <c r="A47" s="84"/>
      <c r="B47" s="85" t="s">
        <v>30</v>
      </c>
    </row>
    <row r="48" spans="1:11" x14ac:dyDescent="0.2">
      <c r="A48" s="112">
        <f>A44+1</f>
        <v>35</v>
      </c>
      <c r="B48" s="84" t="s">
        <v>239</v>
      </c>
      <c r="F48" s="96" t="e">
        <f>F24/F7</f>
        <v>#DIV/0!</v>
      </c>
      <c r="G48" s="84"/>
      <c r="H48" s="96" t="e">
        <f>H24/H7</f>
        <v>#DIV/0!</v>
      </c>
      <c r="J48" s="96" t="e">
        <f>J24/J7</f>
        <v>#DIV/0!</v>
      </c>
    </row>
    <row r="49" spans="1:10" x14ac:dyDescent="0.2">
      <c r="A49" s="84">
        <f>SUM(A48+1)</f>
        <v>36</v>
      </c>
      <c r="B49" s="84" t="s">
        <v>240</v>
      </c>
      <c r="F49" s="96" t="e">
        <f>F26/F7</f>
        <v>#DIV/0!</v>
      </c>
      <c r="G49" s="84"/>
      <c r="H49" s="96" t="e">
        <f>H26/H7</f>
        <v>#DIV/0!</v>
      </c>
      <c r="J49" s="96" t="e">
        <f>J26/J7</f>
        <v>#DIV/0!</v>
      </c>
    </row>
    <row r="50" spans="1:10" x14ac:dyDescent="0.2">
      <c r="A50" s="84">
        <f>SUM(A49+1)</f>
        <v>37</v>
      </c>
      <c r="B50" s="84" t="s">
        <v>241</v>
      </c>
      <c r="F50" s="96" t="e">
        <f>F27/F7</f>
        <v>#DIV/0!</v>
      </c>
      <c r="G50" s="84"/>
      <c r="H50" s="96" t="e">
        <f>H27/H7</f>
        <v>#DIV/0!</v>
      </c>
      <c r="J50" s="96" t="e">
        <f>J27/J7</f>
        <v>#DIV/0!</v>
      </c>
    </row>
    <row r="51" spans="1:10" x14ac:dyDescent="0.2">
      <c r="A51" s="84">
        <f>SUM(A50+1)</f>
        <v>38</v>
      </c>
      <c r="B51" s="84" t="s">
        <v>242</v>
      </c>
      <c r="F51" s="96" t="e">
        <f>F48+F50</f>
        <v>#DIV/0!</v>
      </c>
      <c r="G51" s="84"/>
      <c r="H51" s="96" t="e">
        <f>H48+H50</f>
        <v>#DIV/0!</v>
      </c>
      <c r="J51" s="96" t="e">
        <f>J48+J50</f>
        <v>#DIV/0!</v>
      </c>
    </row>
    <row r="52" spans="1:10" x14ac:dyDescent="0.2">
      <c r="A52" s="84">
        <f>SUM(A51+1)</f>
        <v>39</v>
      </c>
      <c r="B52" s="84" t="s">
        <v>243</v>
      </c>
      <c r="F52" s="96" t="e">
        <f>F13/F44</f>
        <v>#DIV/0!</v>
      </c>
      <c r="G52" s="84"/>
      <c r="H52" s="96" t="e">
        <f>H13/H44</f>
        <v>#DIV/0!</v>
      </c>
      <c r="J52" s="96" t="e">
        <f>J13/J44</f>
        <v>#DIV/0!</v>
      </c>
    </row>
    <row r="53" spans="1:10" x14ac:dyDescent="0.2">
      <c r="A53" s="84">
        <v>44</v>
      </c>
      <c r="B53" s="20" t="s">
        <v>179</v>
      </c>
      <c r="F53" s="116">
        <f>'UCAA Balance Sheet (BE MM)'!E38</f>
        <v>0</v>
      </c>
      <c r="G53" s="84"/>
      <c r="H53" s="116">
        <f>'UCAA Balance Sheet (BE MM)'!G38</f>
        <v>0</v>
      </c>
      <c r="J53" s="116">
        <f>'UCAA Balance Sheet (BE MM)'!J38</f>
        <v>0</v>
      </c>
    </row>
    <row r="54" spans="1:10" x14ac:dyDescent="0.2">
      <c r="A54" s="84">
        <v>45</v>
      </c>
      <c r="B54" s="84" t="s">
        <v>113</v>
      </c>
      <c r="F54" s="117" t="e">
        <f>F44/F53</f>
        <v>#DIV/0!</v>
      </c>
      <c r="G54" s="118"/>
      <c r="H54" s="117" t="e">
        <f>H44/H53</f>
        <v>#DIV/0!</v>
      </c>
      <c r="I54" s="119"/>
      <c r="J54" s="117" t="e">
        <f>J44/J53</f>
        <v>#DIV/0!</v>
      </c>
    </row>
  </sheetData>
  <sheetProtection algorithmName="SHA-512" hashValue="+eSCS4bUbrz2BWADHb27ykVvRMUWmc6VEPtUjK6uBUZG5yXEF+thIX0xFPDmuQagpeXUPNcbn82XUl3CpHE63w==" saltValue="PXjYyHAyq1ddRHWxB5jPig==" spinCount="100000" sheet="1" objects="1" scenarios="1"/>
  <protectedRanges>
    <protectedRange password="CC63" sqref="F39:F43 H39:H43 J39:J43" name="new data"/>
  </protectedRanges>
  <mergeCells count="2">
    <mergeCell ref="F3:K3"/>
    <mergeCell ref="F1:K1"/>
  </mergeCells>
  <printOptions horizontalCentered="1"/>
  <pageMargins left="0.25" right="0.25" top="0.5" bottom="0.5" header="0.25" footer="0.25"/>
  <pageSetup scale="82" orientation="portrait" r:id="rId1"/>
  <headerFooter>
    <oddFooter>&amp;L&amp;F&amp;CPage &amp;P of &amp;N&amp;R&amp;A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3"/>
  <sheetViews>
    <sheetView zoomScaleNormal="100" workbookViewId="0">
      <pane xSplit="2" ySplit="5" topLeftCell="C6" activePane="bottomRight" state="frozen"/>
      <selection sqref="A1:J1"/>
      <selection pane="topRight" sqref="A1:J1"/>
      <selection pane="bottomLeft" sqref="A1:J1"/>
      <selection pane="bottomRight"/>
    </sheetView>
  </sheetViews>
  <sheetFormatPr defaultRowHeight="12.75" x14ac:dyDescent="0.2"/>
  <cols>
    <col min="1" max="1" width="38.85546875" customWidth="1"/>
    <col min="2" max="2" width="17.140625" style="1" customWidth="1"/>
    <col min="3" max="3" width="16.28515625" customWidth="1"/>
    <col min="4" max="4" width="4" customWidth="1"/>
    <col min="5" max="5" width="16.28515625" customWidth="1"/>
    <col min="6" max="6" width="2.7109375" customWidth="1"/>
    <col min="7" max="7" width="16.28515625" customWidth="1"/>
    <col min="8" max="8" width="2.85546875" customWidth="1"/>
  </cols>
  <sheetData>
    <row r="1" spans="1:12" x14ac:dyDescent="0.2">
      <c r="A1" s="2" t="str">
        <f>Instructions!B1</f>
        <v>Type Applicant Name Here</v>
      </c>
      <c r="C1" s="152" t="s">
        <v>284</v>
      </c>
      <c r="D1" s="152"/>
      <c r="E1" s="152"/>
      <c r="F1" s="152"/>
      <c r="G1" s="152"/>
      <c r="H1" s="152"/>
    </row>
    <row r="2" spans="1:12" x14ac:dyDescent="0.2">
      <c r="A2" s="2" t="s">
        <v>123</v>
      </c>
    </row>
    <row r="3" spans="1:12" x14ac:dyDescent="0.2">
      <c r="A3" s="2" t="s">
        <v>181</v>
      </c>
    </row>
    <row r="4" spans="1:12" x14ac:dyDescent="0.2">
      <c r="A4" s="80" t="s">
        <v>125</v>
      </c>
    </row>
    <row r="5" spans="1:12" x14ac:dyDescent="0.2">
      <c r="A5" s="127"/>
      <c r="B5" s="127" t="s">
        <v>2</v>
      </c>
      <c r="C5" s="127">
        <f>Instructions!F6</f>
        <v>2020</v>
      </c>
      <c r="D5" s="127"/>
      <c r="E5" s="127">
        <f>C5+1</f>
        <v>2021</v>
      </c>
      <c r="F5" s="127"/>
      <c r="G5" s="127">
        <f>E5+1</f>
        <v>2022</v>
      </c>
      <c r="H5" s="127"/>
    </row>
    <row r="6" spans="1:12" x14ac:dyDescent="0.2">
      <c r="A6" s="2" t="s">
        <v>9</v>
      </c>
      <c r="B6" s="4"/>
    </row>
    <row r="7" spans="1:12" x14ac:dyDescent="0.2">
      <c r="A7" t="s">
        <v>256</v>
      </c>
      <c r="B7" s="1" t="s">
        <v>244</v>
      </c>
      <c r="C7" s="3">
        <f>'UCAA Balance Sheet (BE MM)'!E14</f>
        <v>0</v>
      </c>
      <c r="D7" s="3"/>
      <c r="E7" s="3">
        <f>'UCAA Balance Sheet (BE MM)'!G14</f>
        <v>0</v>
      </c>
      <c r="F7" s="3"/>
      <c r="G7" s="3">
        <f>'UCAA Balance Sheet (BE MM)'!J14</f>
        <v>0</v>
      </c>
      <c r="H7" s="3"/>
      <c r="I7" s="3"/>
      <c r="J7" s="3"/>
      <c r="K7" s="3"/>
      <c r="L7" s="3"/>
    </row>
    <row r="8" spans="1:12" x14ac:dyDescent="0.2">
      <c r="A8" t="s">
        <v>133</v>
      </c>
      <c r="B8" s="1" t="s">
        <v>245</v>
      </c>
      <c r="C8" s="3">
        <f>'UCAA Balance Sheet (BE MM)'!E9</f>
        <v>0</v>
      </c>
      <c r="D8" s="3"/>
      <c r="E8" s="3">
        <f>'UCAA Balance Sheet (BE MM)'!G9</f>
        <v>0</v>
      </c>
      <c r="F8" s="3"/>
      <c r="G8" s="3">
        <f>'UCAA Balance Sheet (BE MM)'!J9</f>
        <v>0</v>
      </c>
      <c r="H8" s="3"/>
      <c r="I8" s="3"/>
      <c r="J8" s="3"/>
      <c r="K8" s="3"/>
      <c r="L8" s="3"/>
    </row>
    <row r="9" spans="1:12" x14ac:dyDescent="0.2">
      <c r="A9" t="s">
        <v>131</v>
      </c>
      <c r="B9" s="1" t="s">
        <v>246</v>
      </c>
      <c r="C9" s="3">
        <f>'UCAA Balance Sheet (BE MM)'!E11</f>
        <v>0</v>
      </c>
      <c r="D9" s="3"/>
      <c r="E9" s="3">
        <f>'UCAA Balance Sheet (BE MM)'!G11</f>
        <v>0</v>
      </c>
      <c r="F9" s="3"/>
      <c r="G9" s="3">
        <f>'UCAA Balance Sheet (BE MM)'!J11</f>
        <v>0</v>
      </c>
      <c r="H9" s="3"/>
      <c r="I9" s="3"/>
      <c r="J9" s="3"/>
      <c r="K9" s="3"/>
      <c r="L9" s="3"/>
    </row>
    <row r="10" spans="1:12" x14ac:dyDescent="0.2">
      <c r="A10" t="s">
        <v>102</v>
      </c>
      <c r="B10" s="1" t="s">
        <v>3</v>
      </c>
      <c r="C10" s="8">
        <f>SUM(C31)</f>
        <v>0</v>
      </c>
      <c r="D10" s="8"/>
      <c r="E10" s="8">
        <f>SUM(E31)</f>
        <v>0</v>
      </c>
      <c r="F10" s="3"/>
      <c r="G10" s="8">
        <f>SUM(G31)</f>
        <v>0</v>
      </c>
      <c r="H10" s="3"/>
      <c r="I10" s="3"/>
      <c r="J10" s="3"/>
      <c r="K10" s="3"/>
      <c r="L10" s="3"/>
    </row>
    <row r="11" spans="1:12" x14ac:dyDescent="0.2">
      <c r="A11" t="s">
        <v>100</v>
      </c>
      <c r="B11" s="1" t="s">
        <v>3</v>
      </c>
      <c r="C11" s="3">
        <f>SUM(C7-C8-C9)</f>
        <v>0</v>
      </c>
      <c r="D11" s="3"/>
      <c r="E11" s="3">
        <f>SUM(E7-E8-E9)</f>
        <v>0</v>
      </c>
      <c r="F11" s="3"/>
      <c r="G11" s="3">
        <f>SUM(G7-G8-G9)</f>
        <v>0</v>
      </c>
      <c r="H11" s="3"/>
      <c r="I11" s="3"/>
      <c r="J11" s="3"/>
      <c r="K11" s="3"/>
      <c r="L11" s="3"/>
    </row>
    <row r="12" spans="1:12" x14ac:dyDescent="0.2"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x14ac:dyDescent="0.2">
      <c r="A13" t="s">
        <v>150</v>
      </c>
      <c r="B13" s="1" t="s">
        <v>247</v>
      </c>
      <c r="C13" s="3">
        <f>'UCAA Balance Sheet (BE MM)'!E17</f>
        <v>0</v>
      </c>
      <c r="D13" s="3"/>
      <c r="E13" s="3">
        <f>'UCAA Balance Sheet (BE MM)'!G17</f>
        <v>0</v>
      </c>
      <c r="F13" s="3"/>
      <c r="G13" s="3">
        <f>'UCAA Balance Sheet (BE MM)'!J17</f>
        <v>0</v>
      </c>
      <c r="H13" s="3"/>
      <c r="I13" s="3"/>
      <c r="J13" s="3"/>
      <c r="K13" s="3"/>
      <c r="L13" s="3"/>
    </row>
    <row r="14" spans="1:12" x14ac:dyDescent="0.2">
      <c r="A14" t="s">
        <v>152</v>
      </c>
      <c r="B14" s="1" t="s">
        <v>248</v>
      </c>
      <c r="C14" s="3">
        <f>'UCAA Balance Sheet (BE MM)'!E18</f>
        <v>0</v>
      </c>
      <c r="D14" s="3"/>
      <c r="E14" s="3">
        <f>'UCAA Balance Sheet (BE MM)'!G18</f>
        <v>0</v>
      </c>
      <c r="F14" s="3"/>
      <c r="G14" s="3">
        <f>'UCAA Balance Sheet (BE MM)'!J18</f>
        <v>0</v>
      </c>
      <c r="H14" s="3"/>
      <c r="I14" s="3"/>
      <c r="J14" s="3"/>
      <c r="K14" s="3"/>
      <c r="L14" s="3"/>
    </row>
    <row r="15" spans="1:12" x14ac:dyDescent="0.2">
      <c r="A15" t="s">
        <v>0</v>
      </c>
      <c r="B15" s="1" t="s">
        <v>3</v>
      </c>
      <c r="C15" s="3">
        <f>SUM(C13+C14)</f>
        <v>0</v>
      </c>
      <c r="D15" s="3"/>
      <c r="E15" s="3">
        <f>SUM(E13+E14)</f>
        <v>0</v>
      </c>
      <c r="F15" s="3"/>
      <c r="G15" s="3">
        <f>SUM(G13+G14)</f>
        <v>0</v>
      </c>
      <c r="H15" s="3"/>
      <c r="I15" s="3"/>
      <c r="J15" s="3"/>
      <c r="K15" s="3"/>
      <c r="L15" s="3"/>
    </row>
    <row r="16" spans="1:12" x14ac:dyDescent="0.2">
      <c r="A16" t="s">
        <v>257</v>
      </c>
      <c r="B16" s="1" t="s">
        <v>249</v>
      </c>
      <c r="C16" s="3">
        <f>'UCAA Balance Sheet (BE MM)'!E25</f>
        <v>0</v>
      </c>
      <c r="D16" s="3"/>
      <c r="E16" s="3">
        <f>'UCAA Balance Sheet (BE MM)'!G25</f>
        <v>0</v>
      </c>
      <c r="F16" s="3"/>
      <c r="G16" s="3">
        <f>'UCAA Balance Sheet (BE MM)'!J25</f>
        <v>0</v>
      </c>
      <c r="H16" s="3"/>
      <c r="I16" s="3"/>
      <c r="J16" s="3"/>
      <c r="K16" s="3"/>
      <c r="L16" s="3"/>
    </row>
    <row r="17" spans="1:12" x14ac:dyDescent="0.2"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x14ac:dyDescent="0.2">
      <c r="A18" t="s">
        <v>7</v>
      </c>
      <c r="B18" s="1" t="s">
        <v>250</v>
      </c>
      <c r="C18" s="3">
        <f>'UCAA Balance Sheet (BE MM)'!E34</f>
        <v>0</v>
      </c>
      <c r="D18" s="3"/>
      <c r="E18" s="3">
        <f>'UCAA Balance Sheet (BE MM)'!G34</f>
        <v>0</v>
      </c>
      <c r="F18" s="3"/>
      <c r="G18" s="3">
        <f>'UCAA Balance Sheet (BE MM)'!J34</f>
        <v>0</v>
      </c>
      <c r="H18" s="3"/>
      <c r="I18" s="3"/>
      <c r="J18" s="3"/>
      <c r="K18" s="3"/>
      <c r="L18" s="3"/>
    </row>
    <row r="19" spans="1:12" x14ac:dyDescent="0.2">
      <c r="A19" t="s">
        <v>6</v>
      </c>
      <c r="B19" s="1" t="s">
        <v>251</v>
      </c>
      <c r="C19" s="3">
        <f>'UCAA Balance Sheet (BE MM)'!E28</f>
        <v>0</v>
      </c>
      <c r="D19" s="3"/>
      <c r="E19" s="3">
        <f>'UCAA Balance Sheet (BE MM)'!G28</f>
        <v>0</v>
      </c>
      <c r="F19" s="3"/>
      <c r="G19" s="3">
        <f>'UCAA Balance Sheet (BE MM)'!J28</f>
        <v>0</v>
      </c>
      <c r="H19" s="3"/>
      <c r="I19" s="3"/>
      <c r="J19" s="3"/>
      <c r="K19" s="3"/>
      <c r="L19" s="3"/>
    </row>
    <row r="20" spans="1:12" x14ac:dyDescent="0.2">
      <c r="A20" t="s">
        <v>8</v>
      </c>
      <c r="B20" s="1" t="s">
        <v>3</v>
      </c>
      <c r="C20" s="3">
        <f>SUM(C18-C19)</f>
        <v>0</v>
      </c>
      <c r="D20" s="3"/>
      <c r="E20" s="3">
        <f>SUM(E18-E19)</f>
        <v>0</v>
      </c>
      <c r="F20" s="3"/>
      <c r="G20" s="3">
        <f>SUM(G18-G19)</f>
        <v>0</v>
      </c>
      <c r="H20" s="3"/>
      <c r="I20" s="3"/>
      <c r="J20" s="3"/>
      <c r="K20" s="3"/>
      <c r="L20" s="3"/>
    </row>
    <row r="21" spans="1:12" x14ac:dyDescent="0.2"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x14ac:dyDescent="0.2">
      <c r="A22" t="s">
        <v>183</v>
      </c>
      <c r="B22" s="1" t="s">
        <v>252</v>
      </c>
      <c r="C22" s="3">
        <f>'UCAA P and L (BE MM)'!F7</f>
        <v>0</v>
      </c>
      <c r="D22" s="3"/>
      <c r="E22" s="3">
        <f>'UCAA P and L (BE MM)'!H7</f>
        <v>0</v>
      </c>
      <c r="F22" s="3"/>
      <c r="G22" s="3">
        <f>'UCAA P and L (BE MM)'!J7</f>
        <v>0</v>
      </c>
      <c r="H22" s="3"/>
      <c r="I22" s="3"/>
      <c r="J22" s="3"/>
      <c r="K22" s="3"/>
      <c r="L22" s="3"/>
    </row>
    <row r="23" spans="1:12" x14ac:dyDescent="0.2">
      <c r="A23" t="s">
        <v>258</v>
      </c>
      <c r="B23" s="1" t="s">
        <v>255</v>
      </c>
      <c r="C23" s="3">
        <f>'UCAA P and L (BE MM)'!F24</f>
        <v>0</v>
      </c>
      <c r="D23" s="3"/>
      <c r="E23" s="3">
        <f>'UCAA P and L (BE MM)'!H24</f>
        <v>0</v>
      </c>
      <c r="F23" s="3"/>
      <c r="G23" s="3">
        <f>'UCAA P and L (BE MM)'!J24</f>
        <v>0</v>
      </c>
      <c r="H23" s="3"/>
      <c r="I23" s="3"/>
      <c r="J23" s="3"/>
      <c r="K23" s="3"/>
      <c r="L23" s="3"/>
    </row>
    <row r="24" spans="1:12" x14ac:dyDescent="0.2">
      <c r="A24" t="s">
        <v>1</v>
      </c>
      <c r="B24" s="1" t="s">
        <v>4</v>
      </c>
      <c r="C24" s="3">
        <v>12</v>
      </c>
      <c r="D24" s="3"/>
      <c r="E24" s="3">
        <v>12</v>
      </c>
      <c r="F24" s="3"/>
      <c r="G24" s="3">
        <v>12</v>
      </c>
      <c r="H24" s="3"/>
      <c r="I24" s="3"/>
      <c r="J24" s="3"/>
      <c r="K24" s="3"/>
      <c r="L24" s="3"/>
    </row>
    <row r="25" spans="1:12" x14ac:dyDescent="0.2">
      <c r="A25" t="s">
        <v>5</v>
      </c>
      <c r="B25" s="1" t="s">
        <v>3</v>
      </c>
      <c r="C25" s="3">
        <f>SUM(C23/C24)</f>
        <v>0</v>
      </c>
      <c r="D25" s="3"/>
      <c r="E25" s="3">
        <f>SUM(E23/E24)</f>
        <v>0</v>
      </c>
      <c r="F25" s="3"/>
      <c r="G25" s="3">
        <f>SUM(G23/G24)</f>
        <v>0</v>
      </c>
      <c r="H25" s="3"/>
      <c r="I25" s="3"/>
      <c r="J25" s="3"/>
      <c r="K25" s="3"/>
      <c r="L25" s="3"/>
    </row>
    <row r="26" spans="1:12" x14ac:dyDescent="0.2"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x14ac:dyDescent="0.2"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x14ac:dyDescent="0.2">
      <c r="A28" s="2" t="s">
        <v>13</v>
      </c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x14ac:dyDescent="0.2">
      <c r="A29" t="s">
        <v>107</v>
      </c>
      <c r="B29" s="1" t="s">
        <v>3</v>
      </c>
      <c r="C29" s="3">
        <f>IF(C25&gt;250000,250000,C25)</f>
        <v>0</v>
      </c>
      <c r="D29" s="3"/>
      <c r="E29" s="3">
        <f>IF(E25&gt;250000,250000,E25)</f>
        <v>0</v>
      </c>
      <c r="F29" s="3"/>
      <c r="G29" s="3">
        <f>IF(G25&gt;250000,250000,G25)</f>
        <v>0</v>
      </c>
      <c r="H29" s="3"/>
      <c r="I29" s="3"/>
      <c r="J29" s="3"/>
      <c r="K29" s="3"/>
      <c r="L29" s="3"/>
    </row>
    <row r="30" spans="1:12" x14ac:dyDescent="0.2">
      <c r="A30" t="s">
        <v>108</v>
      </c>
      <c r="B30" s="1" t="s">
        <v>3</v>
      </c>
      <c r="C30" s="3">
        <f>IF(C29&lt;250000,0,SUM((C25-C29)*0.5))</f>
        <v>0</v>
      </c>
      <c r="D30" s="3"/>
      <c r="E30" s="3">
        <f>IF(E29&lt;250000,0,SUM((E25-E29)*0.5))</f>
        <v>0</v>
      </c>
      <c r="F30" s="3"/>
      <c r="G30" s="3">
        <f>IF(G29&lt;250000,0,SUM((G25-G29)*0.5))</f>
        <v>0</v>
      </c>
      <c r="H30" s="3"/>
      <c r="I30" s="3"/>
      <c r="J30" s="3"/>
      <c r="K30" s="3"/>
      <c r="L30" s="3"/>
    </row>
    <row r="31" spans="1:12" x14ac:dyDescent="0.2">
      <c r="A31" t="s">
        <v>109</v>
      </c>
      <c r="B31" s="1" t="s">
        <v>3</v>
      </c>
      <c r="C31" s="8">
        <f>SUM(C29+C30)</f>
        <v>0</v>
      </c>
      <c r="D31" s="3"/>
      <c r="E31" s="8">
        <f>SUM(E29+E30)</f>
        <v>0</v>
      </c>
      <c r="F31" s="3"/>
      <c r="G31" s="8">
        <f>SUM(G29+G30)</f>
        <v>0</v>
      </c>
      <c r="H31" s="3"/>
      <c r="I31" s="3"/>
      <c r="J31" s="3"/>
      <c r="K31" s="3"/>
      <c r="L31" s="3"/>
    </row>
    <row r="32" spans="1:12" x14ac:dyDescent="0.2">
      <c r="A32" t="s">
        <v>14</v>
      </c>
      <c r="B32" s="1" t="s">
        <v>3</v>
      </c>
      <c r="C32" s="3">
        <f>SUM(C22*0.05)</f>
        <v>0</v>
      </c>
      <c r="D32" s="3"/>
      <c r="E32" s="3">
        <f>SUM(E22*0.05)</f>
        <v>0</v>
      </c>
      <c r="F32" s="3"/>
      <c r="G32" s="3">
        <f>SUM(G22*0.05)</f>
        <v>0</v>
      </c>
      <c r="H32" s="3"/>
      <c r="I32" s="3"/>
      <c r="J32" s="3"/>
      <c r="K32" s="3"/>
      <c r="L32" s="3"/>
    </row>
    <row r="33" spans="1:12" x14ac:dyDescent="0.2">
      <c r="A33" t="s">
        <v>101</v>
      </c>
      <c r="B33" s="1" t="s">
        <v>4</v>
      </c>
      <c r="C33" s="3">
        <v>500000</v>
      </c>
      <c r="D33" s="3"/>
      <c r="E33" s="3">
        <v>500000</v>
      </c>
      <c r="F33" s="3"/>
      <c r="G33" s="3">
        <v>500000</v>
      </c>
      <c r="H33" s="3"/>
      <c r="I33" s="3"/>
      <c r="J33" s="3"/>
      <c r="K33" s="3"/>
      <c r="L33" s="3"/>
    </row>
    <row r="34" spans="1:12" x14ac:dyDescent="0.2">
      <c r="A34" t="s">
        <v>110</v>
      </c>
      <c r="B34" s="1" t="s">
        <v>3</v>
      </c>
      <c r="C34" s="3">
        <f>SUM(C32+C33)</f>
        <v>500000</v>
      </c>
      <c r="D34" s="3"/>
      <c r="E34" s="3">
        <f>SUM(E32+E33)</f>
        <v>500000</v>
      </c>
      <c r="F34" s="3"/>
      <c r="G34" s="3">
        <f>SUM(G32+G33)</f>
        <v>500000</v>
      </c>
      <c r="H34" s="3"/>
      <c r="I34" s="3"/>
      <c r="J34" s="3"/>
      <c r="K34" s="3"/>
      <c r="L34" s="3"/>
    </row>
    <row r="36" spans="1:12" x14ac:dyDescent="0.2">
      <c r="A36" t="s">
        <v>10</v>
      </c>
      <c r="B36" s="1" t="s">
        <v>3</v>
      </c>
      <c r="C36" s="7" t="e">
        <f>SUM(C16/C11)</f>
        <v>#DIV/0!</v>
      </c>
      <c r="D36" s="7"/>
      <c r="E36" s="7" t="e">
        <f>SUM(E16/E11)</f>
        <v>#DIV/0!</v>
      </c>
      <c r="G36" s="7" t="e">
        <f>SUM(G16/G11)</f>
        <v>#DIV/0!</v>
      </c>
    </row>
    <row r="37" spans="1:12" x14ac:dyDescent="0.2">
      <c r="A37" t="s">
        <v>111</v>
      </c>
      <c r="B37" s="1" t="s">
        <v>3</v>
      </c>
      <c r="C37" s="7" t="e">
        <f>SUM(C18/C16)</f>
        <v>#DIV/0!</v>
      </c>
      <c r="D37" s="7"/>
      <c r="E37" s="7" t="e">
        <f>SUM(E18/E16)</f>
        <v>#DIV/0!</v>
      </c>
      <c r="G37" s="7" t="e">
        <f>SUM(G18/G16)</f>
        <v>#DIV/0!</v>
      </c>
    </row>
    <row r="38" spans="1:12" x14ac:dyDescent="0.2">
      <c r="A38" t="s">
        <v>11</v>
      </c>
      <c r="B38" s="1" t="s">
        <v>3</v>
      </c>
      <c r="C38" s="6" t="e">
        <f>SUM((C15+C18)/C25)</f>
        <v>#DIV/0!</v>
      </c>
      <c r="D38" s="5"/>
      <c r="E38" s="6" t="e">
        <f>SUM((E15+E18)/E25)</f>
        <v>#DIV/0!</v>
      </c>
      <c r="G38" s="6" t="e">
        <f>SUM((G15+G18)/G25)</f>
        <v>#DIV/0!</v>
      </c>
    </row>
    <row r="39" spans="1:12" ht="25.5" x14ac:dyDescent="0.2">
      <c r="A39" s="9" t="s">
        <v>12</v>
      </c>
      <c r="B39" s="1" t="s">
        <v>3</v>
      </c>
      <c r="C39" s="6" t="e">
        <f>SUM((C15+C18-C32)/C25)</f>
        <v>#DIV/0!</v>
      </c>
      <c r="D39" s="5"/>
      <c r="E39" s="6" t="e">
        <f>SUM((E15+E18-E32)/E25)</f>
        <v>#DIV/0!</v>
      </c>
      <c r="G39" s="6" t="e">
        <f>SUM((G15+G18-G32)/G25)</f>
        <v>#DIV/0!</v>
      </c>
    </row>
    <row r="40" spans="1:12" x14ac:dyDescent="0.2">
      <c r="A40" s="9"/>
      <c r="C40" s="6"/>
      <c r="D40" s="5"/>
      <c r="E40" s="6"/>
      <c r="G40" s="6"/>
    </row>
    <row r="42" spans="1:12" x14ac:dyDescent="0.2">
      <c r="A42" s="2" t="s">
        <v>15</v>
      </c>
    </row>
    <row r="43" spans="1:12" x14ac:dyDescent="0.2">
      <c r="A43" t="s">
        <v>259</v>
      </c>
      <c r="B43" s="1" t="s">
        <v>253</v>
      </c>
      <c r="C43" s="7" t="e">
        <f>'UCAA P and L (BE MM)'!F51</f>
        <v>#DIV/0!</v>
      </c>
      <c r="D43" s="7"/>
      <c r="E43" s="7" t="e">
        <f>'UCAA P and L (BE MM)'!H51</f>
        <v>#DIV/0!</v>
      </c>
      <c r="G43" s="7" t="e">
        <f>'UCAA P and L (BE MM)'!J51</f>
        <v>#DIV/0!</v>
      </c>
    </row>
    <row r="44" spans="1:12" x14ac:dyDescent="0.2">
      <c r="A44" t="s">
        <v>260</v>
      </c>
      <c r="B44" s="1" t="s">
        <v>254</v>
      </c>
      <c r="C44" s="3">
        <f>'UCAA P and L (BE MM)'!F30</f>
        <v>0</v>
      </c>
      <c r="D44" s="3"/>
      <c r="E44" s="3">
        <f>'UCAA P and L (BE MM)'!H30</f>
        <v>0</v>
      </c>
      <c r="G44" s="3">
        <f>'UCAA P and L (BE MM)'!J30</f>
        <v>0</v>
      </c>
    </row>
    <row r="45" spans="1:12" x14ac:dyDescent="0.2">
      <c r="A45" t="s">
        <v>16</v>
      </c>
      <c r="B45" s="1" t="s">
        <v>3</v>
      </c>
      <c r="C45" s="7" t="e">
        <f>SUM(C43+0.02)</f>
        <v>#DIV/0!</v>
      </c>
      <c r="D45" s="7"/>
      <c r="E45" s="7" t="e">
        <f>SUM(E43+0.02)</f>
        <v>#DIV/0!</v>
      </c>
      <c r="G45" s="7" t="e">
        <f>SUM(G43+0.02)</f>
        <v>#DIV/0!</v>
      </c>
    </row>
    <row r="46" spans="1:12" x14ac:dyDescent="0.2">
      <c r="A46" t="s">
        <v>106</v>
      </c>
      <c r="B46" s="1" t="s">
        <v>3</v>
      </c>
      <c r="C46" s="6">
        <f>SUM(C22*0.02)</f>
        <v>0</v>
      </c>
      <c r="D46" s="6"/>
      <c r="E46" s="6">
        <f>SUM(E22*0.02)</f>
        <v>0</v>
      </c>
      <c r="G46" s="6">
        <f>SUM(G22*0.02)</f>
        <v>0</v>
      </c>
    </row>
    <row r="47" spans="1:12" x14ac:dyDescent="0.2">
      <c r="A47" t="s">
        <v>98</v>
      </c>
      <c r="B47" s="1" t="s">
        <v>3</v>
      </c>
      <c r="C47" s="7" t="e">
        <f>SUM(C43+0.04)</f>
        <v>#DIV/0!</v>
      </c>
      <c r="D47" s="7"/>
      <c r="E47" s="7" t="e">
        <f>SUM(E43+0.04)</f>
        <v>#DIV/0!</v>
      </c>
      <c r="G47" s="7" t="e">
        <f>SUM(G43+0.04)</f>
        <v>#DIV/0!</v>
      </c>
    </row>
    <row r="48" spans="1:12" x14ac:dyDescent="0.2">
      <c r="A48" t="s">
        <v>106</v>
      </c>
      <c r="B48" s="1" t="s">
        <v>3</v>
      </c>
      <c r="C48" s="6">
        <f>SUM(C22*0.04)</f>
        <v>0</v>
      </c>
      <c r="D48" s="6"/>
      <c r="E48" s="6">
        <f>SUM(E22*0.04)</f>
        <v>0</v>
      </c>
      <c r="F48" s="6"/>
      <c r="G48" s="6">
        <f>SUM(G22*0.04)</f>
        <v>0</v>
      </c>
    </row>
    <row r="49" spans="1:7" x14ac:dyDescent="0.2">
      <c r="A49" t="s">
        <v>99</v>
      </c>
      <c r="B49" s="1" t="s">
        <v>3</v>
      </c>
      <c r="C49" s="7" t="e">
        <f>SUM(C43+0.06)</f>
        <v>#DIV/0!</v>
      </c>
      <c r="D49" s="7"/>
      <c r="E49" s="7" t="e">
        <f>SUM(E43+0.06)</f>
        <v>#DIV/0!</v>
      </c>
      <c r="G49" s="7" t="e">
        <f>SUM(G43+0.06)</f>
        <v>#DIV/0!</v>
      </c>
    </row>
    <row r="50" spans="1:7" x14ac:dyDescent="0.2">
      <c r="A50" t="s">
        <v>106</v>
      </c>
      <c r="B50" s="1" t="s">
        <v>3</v>
      </c>
      <c r="C50" s="6">
        <f>SUM(C22*0.06)</f>
        <v>0</v>
      </c>
      <c r="D50" s="6"/>
      <c r="E50" s="6">
        <f>SUM(E22*0.06)</f>
        <v>0</v>
      </c>
      <c r="F50" s="6"/>
      <c r="G50" s="6">
        <f>SUM(G22*0.06)</f>
        <v>0</v>
      </c>
    </row>
    <row r="51" spans="1:7" x14ac:dyDescent="0.2">
      <c r="A51" t="s">
        <v>103</v>
      </c>
      <c r="B51" s="1" t="s">
        <v>3</v>
      </c>
      <c r="C51" s="6">
        <f>SUM(C18-C46)</f>
        <v>0</v>
      </c>
      <c r="D51" s="6"/>
      <c r="E51" s="6">
        <f>SUM(E18-E46)</f>
        <v>0</v>
      </c>
      <c r="G51" s="6">
        <f>SUM(G18-G46)</f>
        <v>0</v>
      </c>
    </row>
    <row r="52" spans="1:7" x14ac:dyDescent="0.2">
      <c r="A52" t="s">
        <v>104</v>
      </c>
      <c r="B52" s="1" t="s">
        <v>3</v>
      </c>
      <c r="C52" s="6">
        <f>SUM(C18-C48)</f>
        <v>0</v>
      </c>
      <c r="D52" s="6"/>
      <c r="E52" s="6">
        <f>SUM(E18-E48)</f>
        <v>0</v>
      </c>
      <c r="G52" s="6">
        <f>SUM(G18-G48)</f>
        <v>0</v>
      </c>
    </row>
    <row r="53" spans="1:7" x14ac:dyDescent="0.2">
      <c r="A53" t="s">
        <v>105</v>
      </c>
      <c r="B53" s="1" t="s">
        <v>3</v>
      </c>
      <c r="C53" s="6">
        <f>SUM(C18-C50)</f>
        <v>0</v>
      </c>
      <c r="D53" s="6"/>
      <c r="E53" s="6">
        <f>SUM(E18-E50)</f>
        <v>0</v>
      </c>
      <c r="G53" s="6">
        <f>SUM(G18-G50)</f>
        <v>0</v>
      </c>
    </row>
  </sheetData>
  <sheetProtection algorithmName="SHA-512" hashValue="n7f5IwAr2RCfaQTwL5gOJBagqNFeoxymKz0b9zR433TvJgH9bM94yXCaj4nNA4a7TEtkB59hX88dK4sPd18BBw==" saltValue="wquPOKFrBVeOtwaCv3AT2w==" spinCount="100000" sheet="1" objects="1" scenarios="1"/>
  <mergeCells count="1">
    <mergeCell ref="C1:H1"/>
  </mergeCells>
  <printOptions horizontalCentered="1"/>
  <pageMargins left="0.25" right="0.25" top="0.5" bottom="0.5" header="0.25" footer="0.25"/>
  <pageSetup scale="91" orientation="portrait" r:id="rId1"/>
  <headerFooter>
    <oddFooter>&amp;L&amp;F&amp;CPage &amp;P of &amp;N&amp;R&amp;A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BC91A-3E57-43D2-8B4C-52FB4B27F4F5}">
  <sheetPr>
    <pageSetUpPr fitToPage="1"/>
  </sheetPr>
  <dimension ref="A1:K43"/>
  <sheetViews>
    <sheetView showGridLines="0" workbookViewId="0">
      <pane xSplit="4" ySplit="5" topLeftCell="E6" activePane="bottomRight" state="frozen"/>
      <selection sqref="A1:J1"/>
      <selection pane="topRight" sqref="A1:J1"/>
      <selection pane="bottomLeft" sqref="A1:J1"/>
      <selection pane="bottomRight"/>
    </sheetView>
  </sheetViews>
  <sheetFormatPr defaultColWidth="12.5703125" defaultRowHeight="12.75" x14ac:dyDescent="0.2"/>
  <cols>
    <col min="1" max="1" width="4.140625" style="20" customWidth="1"/>
    <col min="2" max="2" width="52" style="20" customWidth="1"/>
    <col min="3" max="3" width="6.85546875" style="20" customWidth="1"/>
    <col min="4" max="4" width="3" style="20" customWidth="1"/>
    <col min="5" max="5" width="16.85546875" style="20" customWidth="1"/>
    <col min="6" max="6" width="2.7109375" style="20" customWidth="1"/>
    <col min="7" max="7" width="17.42578125" style="20" customWidth="1"/>
    <col min="8" max="8" width="3.5703125" style="20" customWidth="1"/>
    <col min="9" max="9" width="3.5703125" style="20" hidden="1" customWidth="1"/>
    <col min="10" max="10" width="19.140625" style="20" customWidth="1"/>
    <col min="11" max="16384" width="12.5703125" style="20"/>
  </cols>
  <sheetData>
    <row r="1" spans="1:11" x14ac:dyDescent="0.2">
      <c r="A1" s="19" t="str">
        <f>Instructions!B1</f>
        <v>Type Applicant Name Here</v>
      </c>
      <c r="C1" s="21"/>
      <c r="E1" s="152" t="s">
        <v>283</v>
      </c>
      <c r="F1" s="152"/>
      <c r="G1" s="152"/>
      <c r="H1" s="152"/>
      <c r="I1" s="152"/>
      <c r="J1" s="152"/>
      <c r="K1" s="21"/>
    </row>
    <row r="2" spans="1:11" x14ac:dyDescent="0.2">
      <c r="A2" s="22" t="s">
        <v>123</v>
      </c>
      <c r="C2" s="21"/>
      <c r="D2" s="21"/>
      <c r="G2" s="21"/>
      <c r="H2" s="21"/>
      <c r="I2" s="21"/>
      <c r="J2" s="21"/>
      <c r="K2" s="21"/>
    </row>
    <row r="3" spans="1:11" x14ac:dyDescent="0.2">
      <c r="A3" s="23" t="s">
        <v>124</v>
      </c>
      <c r="C3" s="21"/>
      <c r="D3" s="21"/>
      <c r="E3" s="153" t="s">
        <v>282</v>
      </c>
      <c r="F3" s="153"/>
      <c r="G3" s="153"/>
      <c r="H3" s="153"/>
      <c r="I3" s="153"/>
      <c r="J3" s="153"/>
      <c r="K3" s="21"/>
    </row>
    <row r="4" spans="1:11" x14ac:dyDescent="0.2">
      <c r="A4" s="82" t="s">
        <v>125</v>
      </c>
      <c r="B4" s="24"/>
      <c r="C4" s="21"/>
      <c r="D4" s="21"/>
      <c r="E4" s="21"/>
      <c r="G4" s="21"/>
      <c r="H4" s="21"/>
      <c r="I4" s="21"/>
      <c r="J4" s="21"/>
      <c r="K4" s="21"/>
    </row>
    <row r="5" spans="1:11" s="24" customFormat="1" x14ac:dyDescent="0.2">
      <c r="A5" s="134"/>
      <c r="B5" s="134"/>
      <c r="C5" s="134"/>
      <c r="D5" s="135"/>
      <c r="E5" s="136">
        <f>Instructions!F8</f>
        <v>44196</v>
      </c>
      <c r="F5" s="134"/>
      <c r="G5" s="136">
        <f>E5+365</f>
        <v>44561</v>
      </c>
      <c r="H5" s="134"/>
      <c r="I5" s="134"/>
      <c r="J5" s="136">
        <f>G5+365</f>
        <v>44926</v>
      </c>
      <c r="K5" s="25"/>
    </row>
    <row r="6" spans="1:11" x14ac:dyDescent="0.2">
      <c r="B6" s="26" t="s">
        <v>126</v>
      </c>
      <c r="E6" s="27"/>
      <c r="F6" s="27"/>
      <c r="G6" s="27"/>
      <c r="H6" s="27"/>
      <c r="I6" s="27"/>
      <c r="J6" s="27"/>
      <c r="K6" s="21"/>
    </row>
    <row r="7" spans="1:11" x14ac:dyDescent="0.2">
      <c r="A7" s="28" t="s">
        <v>127</v>
      </c>
      <c r="B7" s="24" t="s">
        <v>128</v>
      </c>
      <c r="E7" s="18"/>
      <c r="F7" s="27"/>
      <c r="G7" s="18"/>
      <c r="H7" s="27"/>
      <c r="I7" s="27" t="s">
        <v>129</v>
      </c>
      <c r="J7" s="18"/>
    </row>
    <row r="8" spans="1:11" x14ac:dyDescent="0.2">
      <c r="A8" s="28" t="s">
        <v>130</v>
      </c>
      <c r="B8" s="24" t="s">
        <v>131</v>
      </c>
      <c r="E8" s="18"/>
      <c r="F8" s="27"/>
      <c r="G8" s="18"/>
      <c r="H8" s="27"/>
      <c r="I8" s="27"/>
      <c r="J8" s="18"/>
    </row>
    <row r="9" spans="1:11" x14ac:dyDescent="0.2">
      <c r="A9" s="28" t="s">
        <v>132</v>
      </c>
      <c r="B9" s="24" t="s">
        <v>133</v>
      </c>
      <c r="E9" s="18"/>
      <c r="F9" s="27"/>
      <c r="G9" s="18"/>
      <c r="H9" s="27"/>
      <c r="I9" s="27"/>
      <c r="J9" s="18"/>
    </row>
    <row r="10" spans="1:11" x14ac:dyDescent="0.2">
      <c r="A10" s="28" t="s">
        <v>134</v>
      </c>
      <c r="B10" s="24" t="s">
        <v>135</v>
      </c>
      <c r="E10" s="18"/>
      <c r="F10" s="27"/>
      <c r="G10" s="18"/>
      <c r="H10" s="27"/>
      <c r="I10" s="27"/>
      <c r="J10" s="18"/>
    </row>
    <row r="11" spans="1:11" x14ac:dyDescent="0.2">
      <c r="A11" s="28" t="s">
        <v>136</v>
      </c>
      <c r="B11" s="24" t="s">
        <v>137</v>
      </c>
      <c r="E11" s="18"/>
      <c r="F11" s="27"/>
      <c r="G11" s="18"/>
      <c r="H11" s="27"/>
      <c r="I11" s="27"/>
      <c r="J11" s="18"/>
    </row>
    <row r="12" spans="1:11" x14ac:dyDescent="0.2">
      <c r="A12" s="28" t="s">
        <v>138</v>
      </c>
      <c r="B12" s="24" t="s">
        <v>139</v>
      </c>
      <c r="E12" s="18"/>
      <c r="F12" s="27"/>
      <c r="G12" s="18"/>
      <c r="H12" s="27"/>
      <c r="I12" s="27"/>
      <c r="J12" s="18"/>
    </row>
    <row r="13" spans="1:11" x14ac:dyDescent="0.2">
      <c r="A13" s="28" t="s">
        <v>140</v>
      </c>
      <c r="B13" s="24" t="s">
        <v>141</v>
      </c>
      <c r="E13" s="18"/>
      <c r="F13" s="29"/>
      <c r="G13" s="18"/>
      <c r="H13" s="29"/>
      <c r="I13" s="29"/>
      <c r="J13" s="18"/>
    </row>
    <row r="14" spans="1:11" s="21" customFormat="1" ht="13.5" thickBot="1" x14ac:dyDescent="0.25">
      <c r="A14" s="28" t="s">
        <v>142</v>
      </c>
      <c r="B14" s="24" t="s">
        <v>226</v>
      </c>
      <c r="E14" s="30">
        <f>SUM(E7:E13)</f>
        <v>0</v>
      </c>
      <c r="F14" s="31"/>
      <c r="G14" s="30">
        <f>SUM(G7:G13)</f>
        <v>0</v>
      </c>
      <c r="H14" s="31"/>
      <c r="I14" s="31">
        <f>SUM(I7:I10)</f>
        <v>0</v>
      </c>
      <c r="J14" s="30">
        <f>SUM(J7:J13)</f>
        <v>0</v>
      </c>
    </row>
    <row r="15" spans="1:11" ht="13.5" thickTop="1" x14ac:dyDescent="0.2">
      <c r="A15" s="28"/>
      <c r="B15" s="24"/>
      <c r="E15" s="29"/>
      <c r="F15" s="27"/>
      <c r="G15" s="29"/>
      <c r="H15" s="27"/>
      <c r="I15" s="27"/>
      <c r="J15" s="29"/>
      <c r="K15" s="21"/>
    </row>
    <row r="16" spans="1:11" x14ac:dyDescent="0.2">
      <c r="A16" s="28"/>
      <c r="B16" s="32" t="s">
        <v>143</v>
      </c>
      <c r="E16" s="27"/>
      <c r="F16" s="27"/>
      <c r="G16" s="27"/>
      <c r="H16" s="27"/>
      <c r="I16" s="27"/>
      <c r="J16" s="27"/>
      <c r="K16" s="21"/>
    </row>
    <row r="17" spans="1:11" x14ac:dyDescent="0.2">
      <c r="A17" s="28" t="s">
        <v>144</v>
      </c>
      <c r="B17" s="33" t="s">
        <v>145</v>
      </c>
      <c r="C17" s="24"/>
      <c r="E17" s="18"/>
      <c r="F17" s="27"/>
      <c r="G17" s="18"/>
      <c r="H17" s="27"/>
      <c r="I17" s="27" t="s">
        <v>146</v>
      </c>
      <c r="J17" s="18"/>
    </row>
    <row r="18" spans="1:11" x14ac:dyDescent="0.2">
      <c r="A18" s="28" t="s">
        <v>147</v>
      </c>
      <c r="B18" s="33" t="s">
        <v>148</v>
      </c>
      <c r="E18" s="18"/>
      <c r="F18" s="27"/>
      <c r="G18" s="18"/>
      <c r="H18" s="27"/>
      <c r="I18" s="27" t="s">
        <v>146</v>
      </c>
      <c r="J18" s="18"/>
    </row>
    <row r="19" spans="1:11" x14ac:dyDescent="0.2">
      <c r="A19" s="28" t="s">
        <v>149</v>
      </c>
      <c r="B19" s="33" t="s">
        <v>150</v>
      </c>
      <c r="E19" s="18"/>
      <c r="F19" s="27"/>
      <c r="G19" s="18"/>
      <c r="H19" s="27"/>
      <c r="I19" s="27" t="s">
        <v>146</v>
      </c>
      <c r="J19" s="18"/>
    </row>
    <row r="20" spans="1:11" x14ac:dyDescent="0.2">
      <c r="A20" s="28" t="s">
        <v>151</v>
      </c>
      <c r="B20" s="33" t="s">
        <v>152</v>
      </c>
      <c r="E20" s="18"/>
      <c r="F20" s="27"/>
      <c r="G20" s="18"/>
      <c r="H20" s="27"/>
      <c r="I20" s="27" t="s">
        <v>146</v>
      </c>
      <c r="J20" s="18"/>
    </row>
    <row r="21" spans="1:11" x14ac:dyDescent="0.2">
      <c r="A21" s="28" t="s">
        <v>153</v>
      </c>
      <c r="B21" s="34" t="s">
        <v>154</v>
      </c>
      <c r="E21" s="18"/>
      <c r="F21" s="27"/>
      <c r="G21" s="18"/>
      <c r="H21" s="27"/>
      <c r="I21" s="27"/>
      <c r="J21" s="18"/>
    </row>
    <row r="22" spans="1:11" x14ac:dyDescent="0.2">
      <c r="A22" s="28" t="s">
        <v>155</v>
      </c>
      <c r="B22" s="24" t="s">
        <v>156</v>
      </c>
      <c r="E22" s="18"/>
      <c r="F22" s="27"/>
      <c r="G22" s="18"/>
      <c r="H22" s="27"/>
      <c r="I22" s="27"/>
      <c r="J22" s="18"/>
    </row>
    <row r="23" spans="1:11" x14ac:dyDescent="0.2">
      <c r="A23" s="28" t="s">
        <v>157</v>
      </c>
      <c r="B23" s="35" t="s">
        <v>158</v>
      </c>
      <c r="E23" s="18"/>
      <c r="F23" s="27"/>
      <c r="G23" s="18"/>
      <c r="H23" s="27"/>
      <c r="I23" s="27"/>
      <c r="J23" s="18"/>
    </row>
    <row r="24" spans="1:11" x14ac:dyDescent="0.2">
      <c r="A24" s="28" t="s">
        <v>159</v>
      </c>
      <c r="B24" s="33" t="s">
        <v>160</v>
      </c>
      <c r="E24" s="18"/>
      <c r="F24" s="29"/>
      <c r="G24" s="18"/>
      <c r="H24" s="29"/>
      <c r="I24" s="29"/>
      <c r="J24" s="18"/>
    </row>
    <row r="25" spans="1:11" s="21" customFormat="1" ht="13.5" thickBot="1" x14ac:dyDescent="0.25">
      <c r="A25" s="28" t="s">
        <v>161</v>
      </c>
      <c r="B25" s="33" t="s">
        <v>227</v>
      </c>
      <c r="E25" s="30">
        <f>SUM(E17:E24)</f>
        <v>0</v>
      </c>
      <c r="F25" s="31"/>
      <c r="G25" s="30">
        <f>SUM(G17:G24)</f>
        <v>0</v>
      </c>
      <c r="H25" s="31"/>
      <c r="I25" s="31">
        <f>SUM(I17:I23)</f>
        <v>0</v>
      </c>
      <c r="J25" s="30">
        <f>SUM(J17:J24)</f>
        <v>0</v>
      </c>
    </row>
    <row r="26" spans="1:11" ht="13.5" thickTop="1" x14ac:dyDescent="0.2">
      <c r="A26" s="28"/>
      <c r="B26" s="24"/>
      <c r="E26" s="27"/>
      <c r="F26" s="27"/>
      <c r="G26" s="27"/>
      <c r="H26" s="27"/>
      <c r="I26" s="27"/>
      <c r="J26" s="27"/>
      <c r="K26" s="21"/>
    </row>
    <row r="27" spans="1:11" x14ac:dyDescent="0.2">
      <c r="A27" s="28"/>
      <c r="B27" s="32" t="s">
        <v>162</v>
      </c>
      <c r="E27" s="27"/>
      <c r="F27" s="27"/>
      <c r="G27" s="27"/>
      <c r="H27" s="27"/>
      <c r="I27" s="27"/>
      <c r="J27" s="27"/>
      <c r="K27" s="21"/>
    </row>
    <row r="28" spans="1:11" x14ac:dyDescent="0.2">
      <c r="A28" s="28" t="s">
        <v>163</v>
      </c>
      <c r="B28" s="34" t="s">
        <v>164</v>
      </c>
      <c r="E28" s="18"/>
      <c r="F28" s="27"/>
      <c r="G28" s="18"/>
      <c r="H28" s="27"/>
      <c r="I28" s="27"/>
      <c r="J28" s="18"/>
    </row>
    <row r="29" spans="1:11" x14ac:dyDescent="0.2">
      <c r="A29" s="28" t="s">
        <v>165</v>
      </c>
      <c r="B29" s="24" t="s">
        <v>166</v>
      </c>
      <c r="E29" s="18"/>
      <c r="F29" s="27"/>
      <c r="G29" s="18"/>
      <c r="H29" s="27"/>
      <c r="I29" s="27" t="s">
        <v>167</v>
      </c>
      <c r="J29" s="18"/>
      <c r="K29" s="21"/>
    </row>
    <row r="30" spans="1:11" x14ac:dyDescent="0.2">
      <c r="A30" s="28" t="s">
        <v>168</v>
      </c>
      <c r="B30" s="24" t="s">
        <v>169</v>
      </c>
      <c r="E30" s="18"/>
      <c r="F30" s="27"/>
      <c r="G30" s="18"/>
      <c r="H30" s="27"/>
      <c r="I30" s="27" t="s">
        <v>167</v>
      </c>
      <c r="J30" s="18"/>
      <c r="K30" s="21"/>
    </row>
    <row r="31" spans="1:11" x14ac:dyDescent="0.2">
      <c r="A31" s="28" t="s">
        <v>170</v>
      </c>
      <c r="B31" s="24" t="s">
        <v>171</v>
      </c>
      <c r="E31" s="18"/>
      <c r="F31" s="27"/>
      <c r="G31" s="18"/>
      <c r="H31" s="27"/>
      <c r="I31" s="27" t="s">
        <v>167</v>
      </c>
      <c r="J31" s="18"/>
      <c r="K31" s="21"/>
    </row>
    <row r="32" spans="1:11" x14ac:dyDescent="0.2">
      <c r="A32" s="28" t="s">
        <v>172</v>
      </c>
      <c r="B32" s="24" t="s">
        <v>173</v>
      </c>
      <c r="E32" s="18"/>
      <c r="F32" s="27"/>
      <c r="G32" s="18"/>
      <c r="H32" s="27"/>
      <c r="I32" s="27"/>
      <c r="J32" s="18"/>
      <c r="K32" s="21"/>
    </row>
    <row r="33" spans="1:11" x14ac:dyDescent="0.2">
      <c r="A33" s="28" t="s">
        <v>174</v>
      </c>
      <c r="B33" s="24" t="s">
        <v>175</v>
      </c>
      <c r="E33" s="18"/>
      <c r="F33" s="27"/>
      <c r="G33" s="18"/>
      <c r="H33" s="27"/>
      <c r="I33" s="27"/>
      <c r="J33" s="18"/>
      <c r="K33" s="21"/>
    </row>
    <row r="34" spans="1:11" ht="13.5" thickBot="1" x14ac:dyDescent="0.25">
      <c r="A34" s="28" t="s">
        <v>176</v>
      </c>
      <c r="B34" s="24" t="s">
        <v>228</v>
      </c>
      <c r="E34" s="36">
        <f>(SUM(E28+E29+E30+E31+E32)-E33)</f>
        <v>0</v>
      </c>
      <c r="F34" s="27"/>
      <c r="G34" s="36">
        <f>(SUM(G28+G29+G30+G31+G32)-G33)</f>
        <v>0</v>
      </c>
      <c r="H34" s="27"/>
      <c r="I34" s="27">
        <f>SUM(I29:I31)</f>
        <v>0</v>
      </c>
      <c r="J34" s="36">
        <f>(SUM(J28+J29+J30+J31+J32)-J33)</f>
        <v>0</v>
      </c>
      <c r="K34" s="21"/>
    </row>
    <row r="35" spans="1:11" ht="14.25" thickTop="1" thickBot="1" x14ac:dyDescent="0.25">
      <c r="A35" s="28" t="s">
        <v>177</v>
      </c>
      <c r="B35" s="24" t="s">
        <v>229</v>
      </c>
      <c r="E35" s="37">
        <f>E25+E34</f>
        <v>0</v>
      </c>
      <c r="F35" s="27"/>
      <c r="G35" s="37">
        <f>G25+G34</f>
        <v>0</v>
      </c>
      <c r="H35" s="27"/>
      <c r="I35" s="27"/>
      <c r="J35" s="37">
        <f>J25+J34</f>
        <v>0</v>
      </c>
      <c r="K35" s="21"/>
    </row>
    <row r="36" spans="1:11" ht="13.5" thickTop="1" x14ac:dyDescent="0.2">
      <c r="A36" s="38"/>
      <c r="E36" s="27"/>
      <c r="F36" s="27"/>
      <c r="G36" s="27"/>
      <c r="H36" s="27"/>
      <c r="I36" s="27"/>
      <c r="J36" s="27"/>
      <c r="K36" s="21"/>
    </row>
    <row r="37" spans="1:11" s="24" customFormat="1" x14ac:dyDescent="0.2">
      <c r="A37" s="150" t="s">
        <v>178</v>
      </c>
      <c r="B37" s="151"/>
      <c r="C37" s="151"/>
      <c r="D37" s="151"/>
      <c r="E37" s="151"/>
      <c r="F37" s="151"/>
      <c r="G37" s="151"/>
      <c r="H37" s="151"/>
      <c r="I37" s="151"/>
      <c r="J37" s="151"/>
      <c r="K37" s="25"/>
    </row>
    <row r="38" spans="1:11" x14ac:dyDescent="0.2">
      <c r="A38" s="38" t="s">
        <v>177</v>
      </c>
      <c r="B38" s="20" t="s">
        <v>179</v>
      </c>
      <c r="E38" s="18"/>
      <c r="G38" s="18"/>
      <c r="I38" s="20" t="s">
        <v>167</v>
      </c>
      <c r="J38" s="18"/>
      <c r="K38" s="21"/>
    </row>
    <row r="39" spans="1:11" x14ac:dyDescent="0.2">
      <c r="A39" s="38" t="s">
        <v>180</v>
      </c>
      <c r="B39" s="20" t="s">
        <v>230</v>
      </c>
      <c r="E39" s="39">
        <f>IF(E38=0,0,E34/E38)</f>
        <v>0</v>
      </c>
      <c r="G39" s="39">
        <f>IF(G38=0,0,G34/G38)</f>
        <v>0</v>
      </c>
      <c r="J39" s="39">
        <f>IF(J38=0,0,J34/J38)</f>
        <v>0</v>
      </c>
      <c r="K39" s="21"/>
    </row>
    <row r="40" spans="1:11" x14ac:dyDescent="0.2">
      <c r="A40" s="38"/>
      <c r="K40" s="21"/>
    </row>
    <row r="41" spans="1:11" x14ac:dyDescent="0.2">
      <c r="B41" s="21"/>
      <c r="K41" s="21"/>
    </row>
    <row r="42" spans="1:11" x14ac:dyDescent="0.2">
      <c r="K42" s="21"/>
    </row>
    <row r="43" spans="1:11" x14ac:dyDescent="0.2">
      <c r="B43" s="40"/>
      <c r="K43" s="21"/>
    </row>
  </sheetData>
  <sheetProtection algorithmName="SHA-512" hashValue="2W1tsKoPhzwKWVZcKmM4Azc0tPGtGJUYail0zw/VG26eBINLL9LRT9RS6aEUQP3VWqaDT+gVI42BOmW4/YB79g==" saltValue="kXjqpuljJMZdac8y89fbDw==" spinCount="100000" sheet="1" objects="1" scenarios="1"/>
  <mergeCells count="3">
    <mergeCell ref="E3:J3"/>
    <mergeCell ref="A37:J37"/>
    <mergeCell ref="E1:J1"/>
  </mergeCells>
  <printOptions horizontalCentered="1"/>
  <pageMargins left="0.25" right="0.25" top="0.5" bottom="0.5" header="0.25" footer="0.25"/>
  <pageSetup scale="82" orientation="portrait" r:id="rId1"/>
  <headerFooter>
    <oddFooter>&amp;L&amp;F&amp;CPage &amp;P of &amp;N&amp;R&amp;A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297CE-4E89-4159-84C8-83636A673C2C}">
  <sheetPr>
    <pageSetUpPr fitToPage="1"/>
  </sheetPr>
  <dimension ref="A1:K54"/>
  <sheetViews>
    <sheetView showGridLines="0" workbookViewId="0">
      <pane xSplit="5" ySplit="5" topLeftCell="F6" activePane="bottomRight" state="frozen"/>
      <selection sqref="A1:J1"/>
      <selection pane="topRight" sqref="A1:J1"/>
      <selection pane="bottomLeft" sqref="A1:J1"/>
      <selection pane="bottomRight"/>
    </sheetView>
  </sheetViews>
  <sheetFormatPr defaultColWidth="8.7109375" defaultRowHeight="12.75" x14ac:dyDescent="0.2"/>
  <cols>
    <col min="1" max="1" width="4.140625" style="79" customWidth="1"/>
    <col min="2" max="2" width="50.42578125" style="43" customWidth="1"/>
    <col min="3" max="3" width="3.140625" style="43" customWidth="1"/>
    <col min="4" max="4" width="2.7109375" style="43" customWidth="1"/>
    <col min="5" max="5" width="7.28515625" style="43" customWidth="1"/>
    <col min="6" max="6" width="16.28515625" style="43" customWidth="1"/>
    <col min="7" max="7" width="4" style="43" customWidth="1"/>
    <col min="8" max="8" width="16.28515625" style="43" customWidth="1"/>
    <col min="9" max="9" width="2.7109375" style="43" customWidth="1"/>
    <col min="10" max="10" width="16.28515625" style="43" customWidth="1"/>
    <col min="11" max="11" width="2.85546875" style="43" customWidth="1"/>
    <col min="12" max="16384" width="8.7109375" style="43"/>
  </cols>
  <sheetData>
    <row r="1" spans="1:11" x14ac:dyDescent="0.2">
      <c r="A1" s="41" t="str">
        <f>Instructions!B1</f>
        <v>Type Applicant Name Here</v>
      </c>
      <c r="B1" s="42"/>
      <c r="C1" s="42"/>
      <c r="F1" s="152" t="s">
        <v>283</v>
      </c>
      <c r="G1" s="152"/>
      <c r="H1" s="152"/>
      <c r="I1" s="152"/>
      <c r="J1" s="152"/>
      <c r="K1" s="152"/>
    </row>
    <row r="2" spans="1:11" x14ac:dyDescent="0.2">
      <c r="A2" s="44" t="s">
        <v>123</v>
      </c>
      <c r="B2" s="45"/>
      <c r="C2" s="45"/>
      <c r="E2" s="45"/>
      <c r="F2" s="20"/>
      <c r="G2" s="20"/>
      <c r="H2" s="21"/>
      <c r="I2" s="21"/>
      <c r="J2" s="21"/>
      <c r="K2" s="21"/>
    </row>
    <row r="3" spans="1:11" x14ac:dyDescent="0.2">
      <c r="A3" s="44" t="s">
        <v>181</v>
      </c>
      <c r="B3" s="45"/>
      <c r="C3" s="45"/>
      <c r="E3" s="45"/>
      <c r="F3" s="152" t="s">
        <v>282</v>
      </c>
      <c r="G3" s="152"/>
      <c r="H3" s="152"/>
      <c r="I3" s="152"/>
      <c r="J3" s="152"/>
      <c r="K3" s="152"/>
    </row>
    <row r="4" spans="1:11" x14ac:dyDescent="0.2">
      <c r="A4" s="81" t="s">
        <v>125</v>
      </c>
      <c r="B4" s="45"/>
      <c r="C4" s="45"/>
      <c r="E4" s="45"/>
      <c r="K4" s="45"/>
    </row>
    <row r="5" spans="1:11" s="50" customFormat="1" x14ac:dyDescent="0.2">
      <c r="A5" s="133"/>
      <c r="B5" s="130"/>
      <c r="C5" s="130"/>
      <c r="D5" s="131"/>
      <c r="E5" s="132"/>
      <c r="F5" s="127">
        <f>Instructions!F6</f>
        <v>2020</v>
      </c>
      <c r="G5" s="127"/>
      <c r="H5" s="127">
        <f>F5+1</f>
        <v>2021</v>
      </c>
      <c r="I5" s="127"/>
      <c r="J5" s="127">
        <f>H5+1</f>
        <v>2022</v>
      </c>
      <c r="K5" s="132"/>
    </row>
    <row r="6" spans="1:11" x14ac:dyDescent="0.2">
      <c r="A6" s="51" t="s">
        <v>127</v>
      </c>
      <c r="B6" s="43" t="s">
        <v>182</v>
      </c>
      <c r="F6" s="129">
        <f>'Company Assumptions'!D21</f>
        <v>0</v>
      </c>
      <c r="G6" s="74"/>
      <c r="H6" s="129">
        <f>'Company Assumptions'!F21</f>
        <v>0</v>
      </c>
      <c r="I6" s="74"/>
      <c r="J6" s="129">
        <f>'Company Assumptions'!H21</f>
        <v>0</v>
      </c>
      <c r="K6" s="52"/>
    </row>
    <row r="7" spans="1:11" x14ac:dyDescent="0.2">
      <c r="A7" s="51" t="s">
        <v>130</v>
      </c>
      <c r="B7" s="43" t="s">
        <v>183</v>
      </c>
      <c r="F7" s="18"/>
      <c r="G7" s="52"/>
      <c r="H7" s="18"/>
      <c r="I7" s="52"/>
      <c r="J7" s="18"/>
      <c r="K7" s="54"/>
    </row>
    <row r="8" spans="1:11" x14ac:dyDescent="0.2">
      <c r="A8" s="51" t="s">
        <v>132</v>
      </c>
      <c r="B8" s="43" t="s">
        <v>184</v>
      </c>
      <c r="F8" s="18"/>
      <c r="G8" s="52"/>
      <c r="H8" s="18"/>
      <c r="I8" s="52"/>
      <c r="J8" s="18"/>
      <c r="K8" s="54"/>
    </row>
    <row r="9" spans="1:11" x14ac:dyDescent="0.2">
      <c r="A9" s="51" t="s">
        <v>134</v>
      </c>
      <c r="B9" s="43" t="s">
        <v>185</v>
      </c>
      <c r="F9" s="18"/>
      <c r="G9" s="52"/>
      <c r="H9" s="18"/>
      <c r="I9" s="52"/>
      <c r="J9" s="18"/>
      <c r="K9" s="54"/>
    </row>
    <row r="10" spans="1:11" x14ac:dyDescent="0.2">
      <c r="A10" s="51" t="s">
        <v>136</v>
      </c>
      <c r="B10" s="55" t="s">
        <v>186</v>
      </c>
      <c r="F10" s="18"/>
      <c r="G10" s="52"/>
      <c r="H10" s="18"/>
      <c r="I10" s="52"/>
      <c r="J10" s="18"/>
      <c r="K10" s="54"/>
    </row>
    <row r="11" spans="1:11" x14ac:dyDescent="0.2">
      <c r="A11" s="51" t="s">
        <v>138</v>
      </c>
      <c r="B11" s="55" t="s">
        <v>187</v>
      </c>
      <c r="F11" s="18"/>
      <c r="G11" s="52"/>
      <c r="H11" s="18"/>
      <c r="I11" s="52"/>
      <c r="J11" s="18"/>
      <c r="K11" s="54"/>
    </row>
    <row r="12" spans="1:11" x14ac:dyDescent="0.2">
      <c r="A12" s="51" t="s">
        <v>140</v>
      </c>
      <c r="B12" s="55" t="s">
        <v>188</v>
      </c>
      <c r="F12" s="18"/>
      <c r="G12" s="52"/>
      <c r="H12" s="18"/>
      <c r="I12" s="52"/>
      <c r="J12" s="18"/>
      <c r="K12" s="54"/>
    </row>
    <row r="13" spans="1:11" s="56" customFormat="1" ht="13.5" thickBot="1" x14ac:dyDescent="0.25">
      <c r="A13" s="51" t="s">
        <v>142</v>
      </c>
      <c r="B13" s="43" t="s">
        <v>231</v>
      </c>
      <c r="F13" s="57">
        <f>F7+F8+F9+F10+F11+F12</f>
        <v>0</v>
      </c>
      <c r="G13" s="58"/>
      <c r="H13" s="57">
        <f>H7+H8+H9+H10+H11+H12</f>
        <v>0</v>
      </c>
      <c r="I13" s="58"/>
      <c r="J13" s="57">
        <f>J7+J8+J9+J10+J11+J12</f>
        <v>0</v>
      </c>
      <c r="K13" s="59"/>
    </row>
    <row r="14" spans="1:11" s="56" customFormat="1" ht="13.5" thickTop="1" x14ac:dyDescent="0.2">
      <c r="A14" s="60"/>
      <c r="F14" s="59"/>
      <c r="G14" s="58"/>
      <c r="H14" s="59"/>
      <c r="I14" s="58"/>
      <c r="J14" s="59"/>
      <c r="K14" s="59"/>
    </row>
    <row r="15" spans="1:11" x14ac:dyDescent="0.2">
      <c r="A15" s="51"/>
      <c r="B15" s="56" t="s">
        <v>189</v>
      </c>
      <c r="F15" s="54"/>
      <c r="G15" s="52"/>
      <c r="H15" s="54"/>
      <c r="I15" s="52"/>
      <c r="J15" s="54"/>
      <c r="K15" s="54"/>
    </row>
    <row r="16" spans="1:11" x14ac:dyDescent="0.2">
      <c r="A16" s="51" t="s">
        <v>144</v>
      </c>
      <c r="B16" s="43" t="s">
        <v>190</v>
      </c>
      <c r="F16" s="18"/>
      <c r="G16" s="52"/>
      <c r="H16" s="18"/>
      <c r="I16" s="52"/>
      <c r="J16" s="18"/>
      <c r="K16" s="54"/>
    </row>
    <row r="17" spans="1:11" x14ac:dyDescent="0.2">
      <c r="A17" s="51" t="s">
        <v>147</v>
      </c>
      <c r="B17" s="43" t="s">
        <v>191</v>
      </c>
      <c r="F17" s="18"/>
      <c r="G17" s="52"/>
      <c r="H17" s="18"/>
      <c r="I17" s="52"/>
      <c r="J17" s="18"/>
      <c r="K17" s="54"/>
    </row>
    <row r="18" spans="1:11" x14ac:dyDescent="0.2">
      <c r="A18" s="51" t="s">
        <v>149</v>
      </c>
      <c r="B18" s="43" t="s">
        <v>192</v>
      </c>
      <c r="F18" s="18"/>
      <c r="G18" s="52"/>
      <c r="H18" s="18"/>
      <c r="I18" s="52"/>
      <c r="J18" s="18"/>
      <c r="K18" s="54"/>
    </row>
    <row r="19" spans="1:11" x14ac:dyDescent="0.2">
      <c r="A19" s="51" t="s">
        <v>151</v>
      </c>
      <c r="B19" s="43" t="s">
        <v>193</v>
      </c>
      <c r="F19" s="18"/>
      <c r="G19" s="52"/>
      <c r="H19" s="18"/>
      <c r="I19" s="52"/>
      <c r="J19" s="18"/>
      <c r="K19" s="54"/>
    </row>
    <row r="20" spans="1:11" s="56" customFormat="1" ht="13.5" thickBot="1" x14ac:dyDescent="0.25">
      <c r="A20" s="51" t="s">
        <v>153</v>
      </c>
      <c r="B20" s="43" t="s">
        <v>232</v>
      </c>
      <c r="F20" s="57">
        <f>SUM(F16:F19)</f>
        <v>0</v>
      </c>
      <c r="G20" s="58"/>
      <c r="H20" s="57">
        <f>SUM(H16:H19)</f>
        <v>0</v>
      </c>
      <c r="I20" s="58"/>
      <c r="J20" s="57">
        <f>SUM(J16:J19)</f>
        <v>0</v>
      </c>
      <c r="K20" s="59"/>
    </row>
    <row r="21" spans="1:11" s="50" customFormat="1" ht="13.5" thickTop="1" x14ac:dyDescent="0.2">
      <c r="A21" s="61"/>
      <c r="B21" s="47"/>
      <c r="C21" s="47"/>
      <c r="D21" s="47"/>
      <c r="E21" s="48"/>
      <c r="F21" s="48"/>
      <c r="G21" s="62"/>
      <c r="H21" s="48"/>
      <c r="I21" s="62"/>
      <c r="J21" s="48"/>
      <c r="K21" s="63"/>
    </row>
    <row r="22" spans="1:11" s="56" customFormat="1" x14ac:dyDescent="0.2">
      <c r="A22" s="60"/>
      <c r="B22" s="45" t="s">
        <v>194</v>
      </c>
      <c r="C22" s="45"/>
      <c r="D22" s="45"/>
      <c r="F22" s="64"/>
      <c r="G22" s="58"/>
      <c r="H22" s="64"/>
      <c r="I22" s="58"/>
      <c r="J22" s="64"/>
      <c r="K22" s="59"/>
    </row>
    <row r="23" spans="1:11" x14ac:dyDescent="0.2">
      <c r="A23" s="51" t="s">
        <v>155</v>
      </c>
      <c r="B23" s="43" t="s">
        <v>195</v>
      </c>
      <c r="F23" s="18"/>
      <c r="G23" s="52"/>
      <c r="H23" s="18"/>
      <c r="I23" s="52"/>
      <c r="J23" s="18"/>
      <c r="K23" s="54"/>
    </row>
    <row r="24" spans="1:11" x14ac:dyDescent="0.2">
      <c r="A24" s="51" t="s">
        <v>157</v>
      </c>
      <c r="B24" s="43" t="s">
        <v>233</v>
      </c>
      <c r="F24" s="65">
        <f>F20-F23</f>
        <v>0</v>
      </c>
      <c r="G24" s="52"/>
      <c r="H24" s="65">
        <f>H20-H23</f>
        <v>0</v>
      </c>
      <c r="I24" s="52"/>
      <c r="J24" s="65">
        <f>J20-J23</f>
        <v>0</v>
      </c>
      <c r="K24" s="54"/>
    </row>
    <row r="25" spans="1:11" x14ac:dyDescent="0.2">
      <c r="A25" s="51" t="s">
        <v>159</v>
      </c>
      <c r="B25" s="43" t="s">
        <v>196</v>
      </c>
      <c r="F25" s="18"/>
      <c r="G25" s="66"/>
      <c r="H25" s="18"/>
      <c r="I25" s="66"/>
      <c r="J25" s="18"/>
      <c r="K25" s="54"/>
    </row>
    <row r="26" spans="1:11" x14ac:dyDescent="0.2">
      <c r="A26" s="51" t="s">
        <v>161</v>
      </c>
      <c r="B26" s="43" t="s">
        <v>197</v>
      </c>
      <c r="F26" s="18"/>
      <c r="G26" s="52"/>
      <c r="H26" s="18"/>
      <c r="I26" s="52"/>
      <c r="J26" s="18"/>
      <c r="K26" s="54"/>
    </row>
    <row r="27" spans="1:11" x14ac:dyDescent="0.2">
      <c r="A27" s="51" t="s">
        <v>163</v>
      </c>
      <c r="B27" s="43" t="s">
        <v>58</v>
      </c>
      <c r="F27" s="18"/>
      <c r="G27" s="52"/>
      <c r="H27" s="18"/>
      <c r="I27" s="52"/>
      <c r="J27" s="18"/>
      <c r="K27" s="54"/>
    </row>
    <row r="28" spans="1:11" x14ac:dyDescent="0.2">
      <c r="A28" s="51" t="s">
        <v>165</v>
      </c>
      <c r="B28" s="43" t="s">
        <v>198</v>
      </c>
      <c r="F28" s="18"/>
      <c r="G28" s="52"/>
      <c r="H28" s="18"/>
      <c r="I28" s="52"/>
      <c r="J28" s="18"/>
      <c r="K28" s="54"/>
    </row>
    <row r="29" spans="1:11" x14ac:dyDescent="0.2">
      <c r="A29" s="51" t="s">
        <v>168</v>
      </c>
      <c r="B29" s="67" t="s">
        <v>234</v>
      </c>
      <c r="F29" s="68">
        <f>SUM(F24:F28)</f>
        <v>0</v>
      </c>
      <c r="G29" s="52"/>
      <c r="H29" s="68">
        <f>SUM(H24:H28)</f>
        <v>0</v>
      </c>
      <c r="I29" s="52"/>
      <c r="J29" s="68">
        <f>SUM(J24:J28)</f>
        <v>0</v>
      </c>
      <c r="K29" s="54"/>
    </row>
    <row r="30" spans="1:11" x14ac:dyDescent="0.2">
      <c r="A30" s="51" t="s">
        <v>170</v>
      </c>
      <c r="B30" s="69" t="s">
        <v>235</v>
      </c>
      <c r="F30" s="70">
        <f>F13-F29</f>
        <v>0</v>
      </c>
      <c r="G30" s="52"/>
      <c r="H30" s="70">
        <f>H13-H29</f>
        <v>0</v>
      </c>
      <c r="I30" s="52"/>
      <c r="J30" s="70">
        <f>J13-J29</f>
        <v>0</v>
      </c>
      <c r="K30" s="54"/>
    </row>
    <row r="31" spans="1:11" x14ac:dyDescent="0.2">
      <c r="A31" s="51" t="s">
        <v>172</v>
      </c>
      <c r="B31" s="69" t="s">
        <v>199</v>
      </c>
      <c r="F31" s="18"/>
      <c r="G31" s="52"/>
      <c r="H31" s="18"/>
      <c r="I31" s="52"/>
      <c r="J31" s="18"/>
      <c r="K31" s="54"/>
    </row>
    <row r="32" spans="1:11" s="50" customFormat="1" x14ac:dyDescent="0.2">
      <c r="A32" s="71" t="s">
        <v>174</v>
      </c>
      <c r="B32" s="72" t="s">
        <v>236</v>
      </c>
      <c r="F32" s="73">
        <f>F31+F35</f>
        <v>0</v>
      </c>
      <c r="G32" s="74"/>
      <c r="H32" s="73">
        <f>H31+H35</f>
        <v>0</v>
      </c>
      <c r="I32" s="74"/>
      <c r="J32" s="73">
        <f>J31+J35</f>
        <v>0</v>
      </c>
      <c r="K32" s="75"/>
    </row>
    <row r="33" spans="1:11" x14ac:dyDescent="0.2">
      <c r="A33" s="71" t="s">
        <v>176</v>
      </c>
      <c r="B33" s="72" t="s">
        <v>200</v>
      </c>
      <c r="C33" s="50"/>
      <c r="F33" s="18"/>
      <c r="G33" s="52"/>
      <c r="H33" s="18"/>
      <c r="I33" s="52"/>
      <c r="J33" s="18"/>
      <c r="K33" s="54"/>
    </row>
    <row r="34" spans="1:11" x14ac:dyDescent="0.2">
      <c r="A34" s="71" t="s">
        <v>177</v>
      </c>
      <c r="B34" s="67" t="s">
        <v>201</v>
      </c>
      <c r="C34" s="50"/>
      <c r="F34" s="18"/>
      <c r="G34" s="52"/>
      <c r="H34" s="18"/>
      <c r="I34" s="52"/>
      <c r="J34" s="18"/>
      <c r="K34" s="54"/>
    </row>
    <row r="35" spans="1:11" x14ac:dyDescent="0.2">
      <c r="A35" s="71" t="s">
        <v>180</v>
      </c>
      <c r="B35" s="67" t="s">
        <v>202</v>
      </c>
      <c r="C35" s="50"/>
      <c r="F35" s="18"/>
      <c r="G35" s="52"/>
      <c r="H35" s="18"/>
      <c r="I35" s="52"/>
      <c r="J35" s="18"/>
      <c r="K35" s="54"/>
    </row>
    <row r="36" spans="1:11" x14ac:dyDescent="0.2">
      <c r="A36" s="71" t="s">
        <v>203</v>
      </c>
      <c r="B36" s="67" t="s">
        <v>204</v>
      </c>
      <c r="C36" s="50"/>
      <c r="F36" s="18"/>
      <c r="G36" s="52"/>
      <c r="H36" s="18"/>
      <c r="I36" s="52"/>
      <c r="J36" s="18"/>
      <c r="K36" s="54"/>
    </row>
    <row r="37" spans="1:11" s="56" customFormat="1" ht="13.5" thickBot="1" x14ac:dyDescent="0.25">
      <c r="A37" s="71" t="s">
        <v>205</v>
      </c>
      <c r="B37" s="72" t="s">
        <v>237</v>
      </c>
      <c r="C37" s="50"/>
      <c r="D37" s="43"/>
      <c r="F37" s="57">
        <f>F30+F32+F33-F34</f>
        <v>0</v>
      </c>
      <c r="G37" s="59"/>
      <c r="H37" s="57">
        <f>H30+H32+H33-H34</f>
        <v>0</v>
      </c>
      <c r="I37" s="59"/>
      <c r="J37" s="57">
        <f>J30+J32+J33-J34</f>
        <v>0</v>
      </c>
      <c r="K37" s="58"/>
    </row>
    <row r="38" spans="1:11" ht="13.5" thickTop="1" x14ac:dyDescent="0.2">
      <c r="A38" s="71"/>
      <c r="B38" s="50"/>
      <c r="C38" s="50"/>
      <c r="E38" s="53"/>
      <c r="F38" s="52"/>
      <c r="G38" s="52"/>
      <c r="H38" s="52"/>
      <c r="I38" s="54"/>
      <c r="J38" s="52"/>
      <c r="K38" s="52"/>
    </row>
    <row r="39" spans="1:11" x14ac:dyDescent="0.2">
      <c r="A39" s="71" t="s">
        <v>206</v>
      </c>
      <c r="B39" s="67" t="s">
        <v>207</v>
      </c>
      <c r="C39" s="50"/>
      <c r="E39" s="53"/>
      <c r="F39" s="18"/>
      <c r="G39" s="53"/>
      <c r="H39" s="18"/>
      <c r="I39" s="53"/>
      <c r="J39" s="18"/>
      <c r="K39" s="53"/>
    </row>
    <row r="40" spans="1:11" x14ac:dyDescent="0.2">
      <c r="A40" s="71" t="s">
        <v>208</v>
      </c>
      <c r="B40" s="50" t="s">
        <v>209</v>
      </c>
      <c r="C40" s="50"/>
      <c r="E40" s="53"/>
      <c r="F40" s="76">
        <f>F37</f>
        <v>0</v>
      </c>
      <c r="G40" s="53"/>
      <c r="H40" s="76">
        <f>H37</f>
        <v>0</v>
      </c>
      <c r="I40" s="53"/>
      <c r="J40" s="76">
        <f>J37</f>
        <v>0</v>
      </c>
      <c r="K40" s="53"/>
    </row>
    <row r="41" spans="1:11" x14ac:dyDescent="0.2">
      <c r="A41" s="71" t="s">
        <v>210</v>
      </c>
      <c r="B41" s="50" t="s">
        <v>224</v>
      </c>
      <c r="C41" s="50"/>
      <c r="E41" s="53"/>
      <c r="F41" s="18"/>
      <c r="G41" s="53"/>
      <c r="H41" s="18"/>
      <c r="I41" s="53"/>
      <c r="J41" s="18"/>
      <c r="K41" s="53"/>
    </row>
    <row r="42" spans="1:11" x14ac:dyDescent="0.2">
      <c r="A42" s="71" t="s">
        <v>211</v>
      </c>
      <c r="B42" s="50" t="s">
        <v>212</v>
      </c>
      <c r="C42" s="50"/>
      <c r="F42" s="18"/>
      <c r="H42" s="18"/>
      <c r="J42" s="18"/>
    </row>
    <row r="43" spans="1:11" x14ac:dyDescent="0.2">
      <c r="A43" s="71" t="s">
        <v>213</v>
      </c>
      <c r="B43" s="50" t="s">
        <v>214</v>
      </c>
      <c r="C43" s="50"/>
      <c r="F43" s="18"/>
      <c r="H43" s="18"/>
      <c r="J43" s="18"/>
    </row>
    <row r="44" spans="1:11" s="56" customFormat="1" ht="26.25" thickBot="1" x14ac:dyDescent="0.25">
      <c r="A44" s="71" t="s">
        <v>215</v>
      </c>
      <c r="B44" s="77" t="s">
        <v>238</v>
      </c>
      <c r="C44" s="50"/>
      <c r="D44" s="43"/>
      <c r="F44" s="78">
        <f>F39+F40+F41+F42-F43</f>
        <v>0</v>
      </c>
      <c r="H44" s="78">
        <f>H39+H40+H41+H42-H43</f>
        <v>0</v>
      </c>
      <c r="J44" s="78">
        <f>J39+J40+J41+J42-J43</f>
        <v>0</v>
      </c>
    </row>
    <row r="45" spans="1:11" ht="13.5" thickTop="1" x14ac:dyDescent="0.2"/>
    <row r="46" spans="1:11" x14ac:dyDescent="0.2">
      <c r="A46" s="46"/>
      <c r="B46" s="48"/>
      <c r="C46" s="48"/>
      <c r="D46" s="48"/>
      <c r="E46" s="48"/>
      <c r="F46" s="48"/>
      <c r="G46" s="48"/>
      <c r="H46" s="48"/>
      <c r="I46" s="48"/>
      <c r="J46" s="48"/>
      <c r="K46" s="48"/>
    </row>
    <row r="47" spans="1:11" x14ac:dyDescent="0.2">
      <c r="A47" s="84"/>
      <c r="B47" s="85" t="s">
        <v>30</v>
      </c>
    </row>
    <row r="48" spans="1:11" x14ac:dyDescent="0.2">
      <c r="A48" s="112">
        <f>A44+1</f>
        <v>35</v>
      </c>
      <c r="B48" s="84" t="s">
        <v>239</v>
      </c>
      <c r="F48" s="96" t="e">
        <f>F24/F7</f>
        <v>#DIV/0!</v>
      </c>
      <c r="G48" s="84"/>
      <c r="H48" s="96" t="e">
        <f>H24/H7</f>
        <v>#DIV/0!</v>
      </c>
      <c r="J48" s="96" t="e">
        <f>J24/J7</f>
        <v>#DIV/0!</v>
      </c>
    </row>
    <row r="49" spans="1:10" x14ac:dyDescent="0.2">
      <c r="A49" s="84">
        <f>SUM(A48+1)</f>
        <v>36</v>
      </c>
      <c r="B49" s="84" t="s">
        <v>240</v>
      </c>
      <c r="F49" s="96" t="e">
        <f>F26/F7</f>
        <v>#DIV/0!</v>
      </c>
      <c r="G49" s="84"/>
      <c r="H49" s="96" t="e">
        <f>H26/H7</f>
        <v>#DIV/0!</v>
      </c>
      <c r="J49" s="96" t="e">
        <f>J26/J7</f>
        <v>#DIV/0!</v>
      </c>
    </row>
    <row r="50" spans="1:10" x14ac:dyDescent="0.2">
      <c r="A50" s="84">
        <f>SUM(A49+1)</f>
        <v>37</v>
      </c>
      <c r="B50" s="84" t="s">
        <v>241</v>
      </c>
      <c r="F50" s="96" t="e">
        <f>F27/F7</f>
        <v>#DIV/0!</v>
      </c>
      <c r="G50" s="84"/>
      <c r="H50" s="96" t="e">
        <f>H27/H7</f>
        <v>#DIV/0!</v>
      </c>
      <c r="J50" s="96" t="e">
        <f>J27/J7</f>
        <v>#DIV/0!</v>
      </c>
    </row>
    <row r="51" spans="1:10" x14ac:dyDescent="0.2">
      <c r="A51" s="84">
        <f>SUM(A50+1)</f>
        <v>38</v>
      </c>
      <c r="B51" s="84" t="s">
        <v>242</v>
      </c>
      <c r="F51" s="96" t="e">
        <f>F48+F50</f>
        <v>#DIV/0!</v>
      </c>
      <c r="G51" s="84"/>
      <c r="H51" s="96" t="e">
        <f>H48+H50</f>
        <v>#DIV/0!</v>
      </c>
      <c r="J51" s="96" t="e">
        <f>J48+J50</f>
        <v>#DIV/0!</v>
      </c>
    </row>
    <row r="52" spans="1:10" x14ac:dyDescent="0.2">
      <c r="A52" s="84">
        <f>SUM(A51+1)</f>
        <v>39</v>
      </c>
      <c r="B52" s="84" t="s">
        <v>243</v>
      </c>
      <c r="F52" s="96" t="e">
        <f>F13/F44</f>
        <v>#DIV/0!</v>
      </c>
      <c r="G52" s="84"/>
      <c r="H52" s="96" t="e">
        <f>H13/H44</f>
        <v>#DIV/0!</v>
      </c>
      <c r="J52" s="96" t="e">
        <f>J13/J44</f>
        <v>#DIV/0!</v>
      </c>
    </row>
    <row r="53" spans="1:10" x14ac:dyDescent="0.2">
      <c r="A53" s="84">
        <v>44</v>
      </c>
      <c r="B53" s="20" t="s">
        <v>179</v>
      </c>
      <c r="F53" s="116">
        <f>'UCAA Balance Sheet (MIN MM)'!E38</f>
        <v>0</v>
      </c>
      <c r="G53" s="84"/>
      <c r="H53" s="116">
        <f>'UCAA Balance Sheet (MIN MM)'!G38</f>
        <v>0</v>
      </c>
      <c r="J53" s="116">
        <f>'UCAA Balance Sheet (MIN MM)'!J38</f>
        <v>0</v>
      </c>
    </row>
    <row r="54" spans="1:10" x14ac:dyDescent="0.2">
      <c r="A54" s="84">
        <v>45</v>
      </c>
      <c r="B54" s="84" t="s">
        <v>113</v>
      </c>
      <c r="F54" s="117" t="e">
        <f>F44/F53</f>
        <v>#DIV/0!</v>
      </c>
      <c r="G54" s="118"/>
      <c r="H54" s="117" t="e">
        <f>H44/H53</f>
        <v>#DIV/0!</v>
      </c>
      <c r="I54" s="119"/>
      <c r="J54" s="117" t="e">
        <f>J44/J53</f>
        <v>#DIV/0!</v>
      </c>
    </row>
  </sheetData>
  <sheetProtection algorithmName="SHA-512" hashValue="ZxKZVZYCp3jXbZOVHgJexMlib1DRwXXbxUkrZEymwZYBwmyqLVl+mli9P92Ry94F7zkDcpYYg4BB/QGwtbYQfA==" saltValue="13GhYURFEOWRJsHl/q5HRQ==" spinCount="100000" sheet="1" objects="1" scenarios="1"/>
  <protectedRanges>
    <protectedRange password="CC63" sqref="F39:F43 H39:H43 J39:J43" name="new data"/>
  </protectedRanges>
  <mergeCells count="2">
    <mergeCell ref="F3:K3"/>
    <mergeCell ref="F1:K1"/>
  </mergeCells>
  <printOptions horizontalCentered="1"/>
  <pageMargins left="0.25" right="0.25" top="0.5" bottom="0.5" header="0.25" footer="0.25"/>
  <pageSetup scale="82" orientation="portrait" r:id="rId1"/>
  <headerFooter>
    <oddFooter>&amp;L&amp;F&amp;CPage &amp;P of &amp;N&amp;R&amp;A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BB236970C4544EBFCDB9B73788D7D5" ma:contentTypeVersion="18" ma:contentTypeDescription="Create a new document." ma:contentTypeScope="" ma:versionID="4474bc2a8648a5463a2ce2d89672e4c4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12fd5280-87af-48aa-ac78-43ab9b730e99" targetNamespace="http://schemas.microsoft.com/office/2006/metadata/properties" ma:root="true" ma:fieldsID="bff1ec91dd5eb118c7e45bf082f8d498" ns1:_="" ns2:_="" ns3:_="">
    <xsd:import namespace="http://schemas.microsoft.com/sharepoint/v3"/>
    <xsd:import namespace="59da1016-2a1b-4f8a-9768-d7a4932f6f16"/>
    <xsd:import namespace="12fd5280-87af-48aa-ac78-43ab9b730e99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URL" minOccurs="0"/>
                <xsd:element ref="ns3:Category" minOccurs="0"/>
                <xsd:element ref="ns3: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10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fd5280-87af-48aa-ac78-43ab9b730e99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  <xsd:element name="Category" ma:index="11" nillable="true" ma:displayName="Category" ma:description="Main Document library for the CCO 2.0 pages" ma:internalName="Category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CO 1.0"/>
                    <xsd:enumeration value="CCO 2.0"/>
                    <xsd:enumeration value="HTC Stories"/>
                    <xsd:enumeration value="HTC Videos"/>
                    <xsd:enumeration value="Latest News"/>
                    <xsd:enumeration value="Meeting Documents"/>
                    <xsd:enumeration value="Messages"/>
                    <xsd:enumeration value="Partner Recommendations"/>
                    <xsd:enumeration value="Public Feedback"/>
                    <xsd:enumeration value="Recommendations"/>
                    <xsd:enumeration value="Resources"/>
                    <xsd:enumeration value="Reports"/>
                  </xsd:restriction>
                </xsd:simpleType>
              </xsd:element>
            </xsd:sequence>
          </xsd:extension>
        </xsd:complexContent>
      </xsd:complexType>
    </xsd:element>
    <xsd:element name="Date" ma:index="12" nillable="true" ma:displayName="Date" ma:default="[today]" ma:format="DateOnly" ma:internalName="Date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RL xmlns="http://schemas.microsoft.com/sharepoint/v3">
      <Url xsi:nil="true"/>
      <Description xsi:nil="true"/>
    </URL>
    <IACategory xmlns="59da1016-2a1b-4f8a-9768-d7a4932f6f16" xsi:nil="true"/>
    <IASubtopic xmlns="59da1016-2a1b-4f8a-9768-d7a4932f6f16" xsi:nil="true"/>
    <DocumentExpirationDate xmlns="59da1016-2a1b-4f8a-9768-d7a4932f6f16" xsi:nil="true"/>
    <Meta_x0020_Description xmlns="12fd5280-87af-48aa-ac78-43ab9b730e99" xsi:nil="true"/>
    <Date xmlns="12fd5280-87af-48aa-ac78-43ab9b730e99">2019-01-28T20:16:34+00:00</Date>
    <Meta_x0020_Keywords xmlns="12fd5280-87af-48aa-ac78-43ab9b730e99" xsi:nil="true"/>
    <IATopic xmlns="59da1016-2a1b-4f8a-9768-d7a4932f6f16" xsi:nil="true"/>
    <Category xmlns="12fd5280-87af-48aa-ac78-43ab9b730e99"/>
  </documentManagement>
</p:properties>
</file>

<file path=customXml/itemProps1.xml><?xml version="1.0" encoding="utf-8"?>
<ds:datastoreItem xmlns:ds="http://schemas.openxmlformats.org/officeDocument/2006/customXml" ds:itemID="{A62FDE35-C171-4B2E-ABE1-0A45E6CE063A}"/>
</file>

<file path=customXml/itemProps2.xml><?xml version="1.0" encoding="utf-8"?>
<ds:datastoreItem xmlns:ds="http://schemas.openxmlformats.org/officeDocument/2006/customXml" ds:itemID="{DD6FC4C6-96C1-46FF-9840-4DE009C8E42F}"/>
</file>

<file path=customXml/itemProps3.xml><?xml version="1.0" encoding="utf-8"?>
<ds:datastoreItem xmlns:ds="http://schemas.openxmlformats.org/officeDocument/2006/customXml" ds:itemID="{60B415ED-C2CA-4BA9-A2AD-504A102836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Instructions</vt:lpstr>
      <vt:lpstr>Company Assumptions</vt:lpstr>
      <vt:lpstr>CCO Scenario Summary</vt:lpstr>
      <vt:lpstr>CCO Administrative Costs</vt:lpstr>
      <vt:lpstr>UCAA Balance Sheet (BE MM)</vt:lpstr>
      <vt:lpstr>UCAA P and L (BE MM)</vt:lpstr>
      <vt:lpstr>CCO Pro Forma Analysis (BE MM)</vt:lpstr>
      <vt:lpstr>UCAA Balance Sheet (MIN MM)</vt:lpstr>
      <vt:lpstr>UCAA P and L (MIN MM)</vt:lpstr>
      <vt:lpstr>CCO Pro Forma Analysis (MIN MM)</vt:lpstr>
      <vt:lpstr>UCAA Balance Sheet (MAX MM )</vt:lpstr>
      <vt:lpstr>UCAA P and L (MAX MM)</vt:lpstr>
      <vt:lpstr>CCO Pro Forma Analysis (MAX MM)</vt:lpstr>
      <vt:lpstr>Scratch Sheet</vt:lpstr>
      <vt:lpstr>Pro Forma RevExp</vt:lpstr>
      <vt:lpstr>'Pro Forma RevExp'!Print_Area</vt:lpstr>
    </vt:vector>
  </TitlesOfParts>
  <Company>DCBS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Annette Courter Boyce</dc:creator>
  <cp:lastModifiedBy>Fritsche Jeffrey P</cp:lastModifiedBy>
  <cp:lastPrinted>2018-12-19T19:01:07Z</cp:lastPrinted>
  <dcterms:created xsi:type="dcterms:W3CDTF">2012-04-30T21:29:10Z</dcterms:created>
  <dcterms:modified xsi:type="dcterms:W3CDTF">2019-01-23T20:31:58Z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0x0101006FBB236970C4544EBFCDB9B73788D7D5</vt:lpwstr>
  </property>
</Properties>
</file>