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S:\Offices\Portland (800 NE Oregon St)\DWS\Rules\Rulemakings - Rule Development\LCRR\Inventory templates\"/>
    </mc:Choice>
  </mc:AlternateContent>
  <xr:revisionPtr revIDLastSave="0" documentId="13_ncr:1_{AA2311E7-9E10-45B1-B226-7C057B0F2D7E}" xr6:coauthVersionLast="47" xr6:coauthVersionMax="47" xr10:uidLastSave="{00000000-0000-0000-0000-000000000000}"/>
  <bookViews>
    <workbookView xWindow="-120" yWindow="-120" windowWidth="29040" windowHeight="15840" activeTab="1" xr2:uid="{C15607DE-9B90-46BD-8342-0CE324778E5D}"/>
  </bookViews>
  <sheets>
    <sheet name="Descriptions" sheetId="5" r:id="rId1"/>
    <sheet name="Inventory" sheetId="6" r:id="rId2"/>
    <sheet name="Replacement Plan" sheetId="8" r:id="rId3"/>
    <sheet name="Methodology" sheetId="10" r:id="rId4"/>
    <sheet name="Optional tap sample locations" sheetId="11" r:id="rId5"/>
  </sheets>
  <definedNames>
    <definedName name="_xlnm._FilterDatabase" localSheetId="1" hidden="1">Inventory!$A$9:$J$9</definedName>
    <definedName name="_xlnm._FilterDatabase" localSheetId="4" hidden="1">'Optional tap sample locations'!$B$6:$J$6</definedName>
    <definedName name="building" localSheetId="1">Inventory!#REF!</definedName>
    <definedName name="building" localSheetId="4">'Optional tap sample locations'!$D$7:$D$1048576</definedName>
    <definedName name="building">#REF!</definedName>
    <definedName name="gooseneck" localSheetId="1">Inventory!#REF!</definedName>
    <definedName name="gooseneck" localSheetId="4">'Optional tap sample locations'!$E$7:$E$1048576</definedName>
    <definedName name="gooseneck">#REF!</definedName>
    <definedName name="interior" localSheetId="1">Inventory!#REF!</definedName>
    <definedName name="interior" localSheetId="4">'Optional tap sample locations'!$F$7:$F$1048576</definedName>
    <definedName name="interior">#REF!</definedName>
    <definedName name="LSL_status" localSheetId="1">Inventory!$J$10:$J$1048576</definedName>
    <definedName name="LSL_status" localSheetId="4">'Optional tap sample locations'!#REF!</definedName>
    <definedName name="LSL_status">#REF!</definedName>
    <definedName name="_xlnm.Print_Titles" localSheetId="1">Inventory!$B:$B,Inventory!$9:$9</definedName>
    <definedName name="_xlnm.Print_Titles" localSheetId="4">'Optional tap sample locations'!$C:$C,'Optional tap sample locations'!$6:$6</definedName>
    <definedName name="Street_Address" localSheetId="1">Inventory!$B$10:$B$1048576</definedName>
    <definedName name="Street_Address" localSheetId="4">'Optional tap sample locations'!$C$7:$C$1048576</definedName>
    <definedName name="Street_Address">#REF!</definedName>
    <definedName name="system_ID" localSheetId="1">Inventory!$A$10:$A$1048576</definedName>
    <definedName name="system_ID" localSheetId="4">'Optional tap sample locations'!$B$7:$B$1048576</definedName>
    <definedName name="system_ID">#REF!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 i="11" l="1"/>
  <c r="J100" i="6" l="1"/>
  <c r="J99" i="6"/>
  <c r="J98" i="6"/>
  <c r="J97" i="6"/>
  <c r="J96" i="6"/>
  <c r="J95" i="6"/>
  <c r="J94" i="6"/>
  <c r="J93" i="6"/>
  <c r="J92" i="6"/>
  <c r="J91" i="6"/>
  <c r="J90" i="6"/>
  <c r="J89" i="6"/>
  <c r="J88" i="6"/>
  <c r="J87" i="6"/>
  <c r="J86" i="6"/>
  <c r="J85" i="6"/>
  <c r="J84" i="6"/>
  <c r="J83" i="6"/>
  <c r="J82" i="6"/>
  <c r="J81" i="6"/>
  <c r="J80" i="6"/>
  <c r="J79" i="6"/>
  <c r="J78" i="6"/>
  <c r="J77" i="6"/>
  <c r="J76" i="6"/>
  <c r="J75" i="6"/>
  <c r="J74" i="6"/>
  <c r="J73" i="6"/>
  <c r="J72" i="6"/>
  <c r="J71" i="6"/>
  <c r="J70" i="6"/>
  <c r="J69" i="6"/>
  <c r="J68" i="6"/>
  <c r="J67" i="6"/>
  <c r="J66" i="6"/>
  <c r="J65" i="6"/>
  <c r="J64" i="6"/>
  <c r="J63" i="6"/>
  <c r="J62" i="6"/>
  <c r="J61" i="6"/>
  <c r="J60" i="6"/>
  <c r="J59" i="6"/>
  <c r="J58" i="6"/>
  <c r="J57" i="6"/>
  <c r="J56" i="6"/>
  <c r="J55" i="6"/>
  <c r="J54" i="6"/>
  <c r="J53" i="6"/>
  <c r="J52" i="6"/>
  <c r="J51" i="6"/>
  <c r="J50" i="6"/>
  <c r="J49" i="6"/>
  <c r="J48" i="6"/>
  <c r="J47" i="6"/>
  <c r="J46" i="6"/>
  <c r="J45" i="6"/>
  <c r="J44" i="6"/>
  <c r="J43" i="6"/>
  <c r="J42" i="6"/>
  <c r="J41" i="6"/>
  <c r="J40" i="6"/>
  <c r="J39" i="6"/>
  <c r="J38" i="6"/>
  <c r="J37" i="6"/>
  <c r="J36" i="6"/>
  <c r="J35" i="6"/>
  <c r="J34" i="6"/>
  <c r="J33" i="6"/>
  <c r="J32" i="6"/>
  <c r="J31" i="6"/>
  <c r="J30" i="6"/>
  <c r="J29" i="6"/>
  <c r="J28" i="6"/>
  <c r="J27" i="6"/>
  <c r="J26" i="6"/>
  <c r="K99" i="11"/>
  <c r="J99" i="11"/>
  <c r="K97" i="11"/>
  <c r="J97" i="11"/>
  <c r="K96" i="11"/>
  <c r="J96" i="11"/>
  <c r="K95" i="11"/>
  <c r="J95" i="11"/>
  <c r="K94" i="11"/>
  <c r="J94" i="11"/>
  <c r="K93" i="11"/>
  <c r="J93" i="11"/>
  <c r="K92" i="11"/>
  <c r="J92" i="11"/>
  <c r="K91" i="11"/>
  <c r="J91" i="11"/>
  <c r="K90" i="11"/>
  <c r="J90" i="11"/>
  <c r="K89" i="11"/>
  <c r="J89" i="11"/>
  <c r="K88" i="11"/>
  <c r="J88" i="11"/>
  <c r="K87" i="11"/>
  <c r="J87" i="11"/>
  <c r="K86" i="11"/>
  <c r="J86" i="11"/>
  <c r="K85" i="11"/>
  <c r="J85" i="11"/>
  <c r="K84" i="11"/>
  <c r="J84" i="11"/>
  <c r="K83" i="11"/>
  <c r="J83" i="11"/>
  <c r="K82" i="11"/>
  <c r="J82" i="11"/>
  <c r="K81" i="11"/>
  <c r="J81" i="11"/>
  <c r="K80" i="11"/>
  <c r="J80" i="11"/>
  <c r="K79" i="11"/>
  <c r="J79" i="11"/>
  <c r="K78" i="11"/>
  <c r="J78" i="11"/>
  <c r="K77" i="11"/>
  <c r="J77" i="11"/>
  <c r="K76" i="11"/>
  <c r="J76" i="11"/>
  <c r="K75" i="11"/>
  <c r="J75" i="11"/>
  <c r="K74" i="11"/>
  <c r="J74" i="11"/>
  <c r="K73" i="11"/>
  <c r="J73" i="11"/>
  <c r="K72" i="11"/>
  <c r="J72" i="11"/>
  <c r="K71" i="11"/>
  <c r="J71" i="11"/>
  <c r="K70" i="11"/>
  <c r="J70" i="11"/>
  <c r="K69" i="11"/>
  <c r="J69" i="11"/>
  <c r="K68" i="11"/>
  <c r="J68" i="11"/>
  <c r="K67" i="11"/>
  <c r="J67" i="11"/>
  <c r="K66" i="11"/>
  <c r="J66" i="11"/>
  <c r="K65" i="11"/>
  <c r="J65" i="11"/>
  <c r="K64" i="11"/>
  <c r="J64" i="11"/>
  <c r="K63" i="11"/>
  <c r="J63" i="11"/>
  <c r="K62" i="11"/>
  <c r="J62" i="11"/>
  <c r="K61" i="11"/>
  <c r="J61" i="11"/>
  <c r="K60" i="11"/>
  <c r="J60" i="11"/>
  <c r="K59" i="11"/>
  <c r="J59" i="11"/>
  <c r="K58" i="11"/>
  <c r="J58" i="11"/>
  <c r="K57" i="11"/>
  <c r="J57" i="11"/>
  <c r="K56" i="11"/>
  <c r="J56" i="11"/>
  <c r="K55" i="11"/>
  <c r="J55" i="11"/>
  <c r="K54" i="11"/>
  <c r="J54" i="11"/>
  <c r="K53" i="11"/>
  <c r="J53" i="11"/>
  <c r="K52" i="11"/>
  <c r="J52" i="11"/>
  <c r="K51" i="11"/>
  <c r="J51" i="11"/>
  <c r="K50" i="11"/>
  <c r="J50" i="11"/>
  <c r="K49" i="11"/>
  <c r="J49" i="11"/>
  <c r="K48" i="11"/>
  <c r="J48" i="11"/>
  <c r="K47" i="11"/>
  <c r="J47" i="11"/>
  <c r="K46" i="11"/>
  <c r="J46" i="11"/>
  <c r="K45" i="11"/>
  <c r="J45" i="11"/>
  <c r="K44" i="11"/>
  <c r="J44" i="11"/>
  <c r="K43" i="11"/>
  <c r="J43" i="11"/>
  <c r="K42" i="11"/>
  <c r="J42" i="11"/>
  <c r="K41" i="11"/>
  <c r="J41" i="11"/>
  <c r="K40" i="11"/>
  <c r="J40" i="11"/>
  <c r="K39" i="11"/>
  <c r="J39" i="11"/>
  <c r="K38" i="11"/>
  <c r="J38" i="11"/>
  <c r="K37" i="11"/>
  <c r="J37" i="11"/>
  <c r="K36" i="11"/>
  <c r="J36" i="11"/>
  <c r="K35" i="11"/>
  <c r="J35" i="11"/>
  <c r="K34" i="11"/>
  <c r="J34" i="11"/>
  <c r="K33" i="11"/>
  <c r="J33" i="11"/>
  <c r="K32" i="11"/>
  <c r="J32" i="11"/>
  <c r="K31" i="11"/>
  <c r="J31" i="11"/>
  <c r="K30" i="11"/>
  <c r="J30" i="11"/>
  <c r="K29" i="11"/>
  <c r="J29" i="11"/>
  <c r="J102" i="6"/>
  <c r="J25" i="6"/>
  <c r="J24" i="6"/>
  <c r="J23" i="6"/>
  <c r="J22" i="6"/>
  <c r="J21" i="6"/>
  <c r="J20" i="6"/>
  <c r="J19" i="6"/>
  <c r="J18" i="6"/>
  <c r="J17" i="6"/>
  <c r="J16" i="6"/>
  <c r="J15" i="6"/>
  <c r="J14" i="6"/>
  <c r="J13" i="6"/>
  <c r="J12" i="6"/>
  <c r="A7" i="11"/>
  <c r="AB7" i="11"/>
  <c r="AC7" i="11" s="1"/>
  <c r="AD7" i="11" s="1"/>
  <c r="A99" i="11" l="1" a="1"/>
  <c r="A99" i="11" s="1"/>
  <c r="A97" i="11" a="1"/>
  <c r="A97" i="11" s="1"/>
  <c r="A96" i="11" a="1"/>
  <c r="A96" i="11" s="1"/>
  <c r="A95" i="11" a="1"/>
  <c r="A95" i="11" s="1"/>
  <c r="A94" i="11" a="1"/>
  <c r="A94" i="11" s="1"/>
  <c r="A93" i="11" a="1"/>
  <c r="A93" i="11" s="1"/>
  <c r="A92" i="11" a="1"/>
  <c r="A92" i="11" s="1"/>
  <c r="A91" i="11" a="1"/>
  <c r="A91" i="11" s="1"/>
  <c r="A90" i="11" a="1"/>
  <c r="A90" i="11" s="1"/>
  <c r="A89" i="11" a="1"/>
  <c r="A89" i="11" s="1"/>
  <c r="A88" i="11" a="1"/>
  <c r="A88" i="11" s="1"/>
  <c r="A87" i="11" a="1"/>
  <c r="A87" i="11" s="1"/>
  <c r="A86" i="11" a="1"/>
  <c r="A86" i="11" s="1"/>
  <c r="A85" i="11" a="1"/>
  <c r="A85" i="11" s="1"/>
  <c r="A84" i="11" a="1"/>
  <c r="A84" i="11" s="1"/>
  <c r="A83" i="11" a="1"/>
  <c r="A83" i="11" s="1"/>
  <c r="A82" i="11" a="1"/>
  <c r="A82" i="11" s="1"/>
  <c r="A81" i="11" a="1"/>
  <c r="A81" i="11" s="1"/>
  <c r="A80" i="11" a="1"/>
  <c r="A80" i="11" s="1"/>
  <c r="A79" i="11" a="1"/>
  <c r="A79" i="11" s="1"/>
  <c r="A78" i="11" a="1"/>
  <c r="A78" i="11" s="1"/>
  <c r="A77" i="11" a="1"/>
  <c r="A77" i="11" s="1"/>
  <c r="A76" i="11" a="1"/>
  <c r="A76" i="11" s="1"/>
  <c r="A75" i="11" a="1"/>
  <c r="A75" i="11" s="1"/>
  <c r="A74" i="11" a="1"/>
  <c r="A74" i="11" s="1"/>
  <c r="A73" i="11" a="1"/>
  <c r="A73" i="11" s="1"/>
  <c r="A72" i="11" a="1"/>
  <c r="A72" i="11" s="1"/>
  <c r="A71" i="11" a="1"/>
  <c r="A71" i="11" s="1"/>
  <c r="A70" i="11" a="1"/>
  <c r="A70" i="11" s="1"/>
  <c r="A69" i="11" a="1"/>
  <c r="A69" i="11" s="1"/>
  <c r="A68" i="11" a="1"/>
  <c r="A68" i="11" s="1"/>
  <c r="A67" i="11" a="1"/>
  <c r="A67" i="11" s="1"/>
  <c r="A66" i="11" a="1"/>
  <c r="A66" i="11" s="1"/>
  <c r="A65" i="11" a="1"/>
  <c r="A65" i="11" s="1"/>
  <c r="A64" i="11" a="1"/>
  <c r="A64" i="11" s="1"/>
  <c r="A63" i="11" a="1"/>
  <c r="A63" i="11" s="1"/>
  <c r="A62" i="11" a="1"/>
  <c r="A62" i="11" s="1"/>
  <c r="A61" i="11" a="1"/>
  <c r="A61" i="11" s="1"/>
  <c r="A60" i="11" a="1"/>
  <c r="A60" i="11" s="1"/>
  <c r="A59" i="11" a="1"/>
  <c r="A59" i="11" s="1"/>
  <c r="A58" i="11" a="1"/>
  <c r="A58" i="11" s="1"/>
  <c r="A57" i="11" a="1"/>
  <c r="A57" i="11" s="1"/>
  <c r="A56" i="11" a="1"/>
  <c r="A56" i="11" s="1"/>
  <c r="A55" i="11" a="1"/>
  <c r="A55" i="11" s="1"/>
  <c r="A54" i="11" a="1"/>
  <c r="A54" i="11" s="1"/>
  <c r="A53" i="11" a="1"/>
  <c r="A53" i="11" s="1"/>
  <c r="A52" i="11" a="1"/>
  <c r="A52" i="11" s="1"/>
  <c r="A51" i="11" a="1"/>
  <c r="A51" i="11" s="1"/>
  <c r="A50" i="11" a="1"/>
  <c r="A50" i="11" s="1"/>
  <c r="A49" i="11" a="1"/>
  <c r="A49" i="11" s="1"/>
  <c r="A48" i="11" a="1"/>
  <c r="A48" i="11" s="1"/>
  <c r="A47" i="11" a="1"/>
  <c r="A47" i="11" s="1"/>
  <c r="A46" i="11" a="1"/>
  <c r="A46" i="11" s="1"/>
  <c r="A45" i="11" a="1"/>
  <c r="A45" i="11" s="1"/>
  <c r="A44" i="11" a="1"/>
  <c r="A44" i="11" s="1"/>
  <c r="A43" i="11" a="1"/>
  <c r="A43" i="11" s="1"/>
  <c r="A42" i="11" a="1"/>
  <c r="A42" i="11" s="1"/>
  <c r="A41" i="11" a="1"/>
  <c r="A41" i="11" s="1"/>
  <c r="A40" i="11" a="1"/>
  <c r="A40" i="11" s="1"/>
  <c r="A39" i="11" a="1"/>
  <c r="A39" i="11" s="1"/>
  <c r="A38" i="11" a="1"/>
  <c r="A38" i="11" s="1"/>
  <c r="A37" i="11" a="1"/>
  <c r="A37" i="11" s="1"/>
  <c r="A36" i="11" a="1"/>
  <c r="A36" i="11" s="1"/>
  <c r="A35" i="11" a="1"/>
  <c r="A35" i="11" s="1"/>
  <c r="A34" i="11" a="1"/>
  <c r="A34" i="11" s="1"/>
  <c r="A33" i="11" a="1"/>
  <c r="A33" i="11" s="1"/>
  <c r="A32" i="11" a="1"/>
  <c r="A32" i="11" s="1"/>
  <c r="A31" i="11" a="1"/>
  <c r="A31" i="11" s="1"/>
  <c r="A30" i="11" a="1"/>
  <c r="A30" i="11" s="1"/>
  <c r="A29" i="11" a="1"/>
  <c r="A29" i="11" s="1"/>
  <c r="I99" i="11" a="1"/>
  <c r="I99" i="11" s="1"/>
  <c r="I97" i="11" a="1"/>
  <c r="I97" i="11" s="1"/>
  <c r="I96" i="11" a="1"/>
  <c r="I96" i="11" s="1"/>
  <c r="I95" i="11" a="1"/>
  <c r="I95" i="11" s="1"/>
  <c r="I94" i="11" a="1"/>
  <c r="I94" i="11" s="1"/>
  <c r="I93" i="11" a="1"/>
  <c r="I93" i="11" s="1"/>
  <c r="I92" i="11" a="1"/>
  <c r="I92" i="11" s="1"/>
  <c r="I91" i="11" a="1"/>
  <c r="I91" i="11" s="1"/>
  <c r="I90" i="11" a="1"/>
  <c r="I90" i="11" s="1"/>
  <c r="I89" i="11" a="1"/>
  <c r="I89" i="11" s="1"/>
  <c r="I88" i="11" a="1"/>
  <c r="I88" i="11" s="1"/>
  <c r="I87" i="11" a="1"/>
  <c r="I87" i="11" s="1"/>
  <c r="I86" i="11" a="1"/>
  <c r="I86" i="11" s="1"/>
  <c r="I85" i="11" a="1"/>
  <c r="I85" i="11" s="1"/>
  <c r="I84" i="11" a="1"/>
  <c r="I84" i="11" s="1"/>
  <c r="I83" i="11" a="1"/>
  <c r="I83" i="11" s="1"/>
  <c r="I82" i="11" a="1"/>
  <c r="I82" i="11" s="1"/>
  <c r="I81" i="11" a="1"/>
  <c r="I81" i="11" s="1"/>
  <c r="I80" i="11" a="1"/>
  <c r="I80" i="11" s="1"/>
  <c r="I79" i="11" a="1"/>
  <c r="I79" i="11" s="1"/>
  <c r="I78" i="11" a="1"/>
  <c r="I78" i="11" s="1"/>
  <c r="I77" i="11" a="1"/>
  <c r="I77" i="11" s="1"/>
  <c r="I76" i="11" a="1"/>
  <c r="I76" i="11" s="1"/>
  <c r="I75" i="11" a="1"/>
  <c r="I75" i="11" s="1"/>
  <c r="I74" i="11" a="1"/>
  <c r="I74" i="11" s="1"/>
  <c r="I73" i="11" a="1"/>
  <c r="I73" i="11" s="1"/>
  <c r="I72" i="11" a="1"/>
  <c r="I72" i="11" s="1"/>
  <c r="I71" i="11" a="1"/>
  <c r="I71" i="11" s="1"/>
  <c r="I70" i="11" a="1"/>
  <c r="I70" i="11" s="1"/>
  <c r="I69" i="11" a="1"/>
  <c r="I69" i="11" s="1"/>
  <c r="I68" i="11" a="1"/>
  <c r="I68" i="11" s="1"/>
  <c r="I67" i="11" a="1"/>
  <c r="I67" i="11" s="1"/>
  <c r="I66" i="11" a="1"/>
  <c r="I66" i="11" s="1"/>
  <c r="I65" i="11" a="1"/>
  <c r="I65" i="11" s="1"/>
  <c r="I64" i="11" a="1"/>
  <c r="I64" i="11" s="1"/>
  <c r="I63" i="11" a="1"/>
  <c r="I63" i="11" s="1"/>
  <c r="I62" i="11" a="1"/>
  <c r="I62" i="11" s="1"/>
  <c r="I61" i="11" a="1"/>
  <c r="I61" i="11" s="1"/>
  <c r="I60" i="11" a="1"/>
  <c r="I60" i="11" s="1"/>
  <c r="I59" i="11" a="1"/>
  <c r="I59" i="11" s="1"/>
  <c r="I58" i="11" a="1"/>
  <c r="I58" i="11" s="1"/>
  <c r="I57" i="11" a="1"/>
  <c r="I57" i="11" s="1"/>
  <c r="I56" i="11" a="1"/>
  <c r="I56" i="11" s="1"/>
  <c r="I55" i="11" a="1"/>
  <c r="I55" i="11" s="1"/>
  <c r="I54" i="11" a="1"/>
  <c r="I54" i="11" s="1"/>
  <c r="I53" i="11" a="1"/>
  <c r="I53" i="11" s="1"/>
  <c r="I52" i="11" a="1"/>
  <c r="I52" i="11" s="1"/>
  <c r="I51" i="11" a="1"/>
  <c r="I51" i="11" s="1"/>
  <c r="I50" i="11" a="1"/>
  <c r="I50" i="11" s="1"/>
  <c r="I49" i="11" a="1"/>
  <c r="I49" i="11" s="1"/>
  <c r="I48" i="11" a="1"/>
  <c r="I48" i="11" s="1"/>
  <c r="I47" i="11" a="1"/>
  <c r="I47" i="11" s="1"/>
  <c r="I46" i="11" a="1"/>
  <c r="I46" i="11" s="1"/>
  <c r="I45" i="11" a="1"/>
  <c r="I45" i="11" s="1"/>
  <c r="I44" i="11" a="1"/>
  <c r="I44" i="11" s="1"/>
  <c r="I43" i="11" a="1"/>
  <c r="I43" i="11" s="1"/>
  <c r="I42" i="11" a="1"/>
  <c r="I42" i="11" s="1"/>
  <c r="I41" i="11" a="1"/>
  <c r="I41" i="11" s="1"/>
  <c r="I40" i="11" a="1"/>
  <c r="I40" i="11" s="1"/>
  <c r="I39" i="11" a="1"/>
  <c r="I39" i="11" s="1"/>
  <c r="I38" i="11" a="1"/>
  <c r="I38" i="11" s="1"/>
  <c r="I37" i="11" a="1"/>
  <c r="I37" i="11" s="1"/>
  <c r="I36" i="11" a="1"/>
  <c r="I36" i="11" s="1"/>
  <c r="I35" i="11" a="1"/>
  <c r="I35" i="11" s="1"/>
  <c r="I34" i="11" a="1"/>
  <c r="I34" i="11" s="1"/>
  <c r="I33" i="11" a="1"/>
  <c r="I33" i="11" s="1"/>
  <c r="I32" i="11" a="1"/>
  <c r="I32" i="11" s="1"/>
  <c r="I31" i="11" a="1"/>
  <c r="I31" i="11" s="1"/>
  <c r="I30" i="11" a="1"/>
  <c r="I30" i="11" s="1"/>
  <c r="I29" i="11" a="1"/>
  <c r="I29" i="11" s="1"/>
  <c r="AB99" i="11"/>
  <c r="AC99" i="11" s="1"/>
  <c r="AD99" i="11" s="1"/>
  <c r="AB97" i="11"/>
  <c r="AC97" i="11" s="1"/>
  <c r="AD97" i="11" s="1"/>
  <c r="AB96" i="11"/>
  <c r="AC96" i="11" s="1"/>
  <c r="AD96" i="11" s="1"/>
  <c r="AB95" i="11"/>
  <c r="AC95" i="11" s="1"/>
  <c r="AD95" i="11" s="1"/>
  <c r="AB94" i="11"/>
  <c r="AC94" i="11" s="1"/>
  <c r="AD94" i="11" s="1"/>
  <c r="AB93" i="11"/>
  <c r="AC93" i="11" s="1"/>
  <c r="AD93" i="11" s="1"/>
  <c r="AB92" i="11"/>
  <c r="AC92" i="11" s="1"/>
  <c r="AD92" i="11" s="1"/>
  <c r="AB91" i="11"/>
  <c r="AC91" i="11" s="1"/>
  <c r="AD91" i="11" s="1"/>
  <c r="AB90" i="11"/>
  <c r="AC90" i="11" s="1"/>
  <c r="AD90" i="11" s="1"/>
  <c r="AB89" i="11"/>
  <c r="AC89" i="11" s="1"/>
  <c r="AD89" i="11" s="1"/>
  <c r="AB88" i="11"/>
  <c r="AC88" i="11" s="1"/>
  <c r="AD88" i="11" s="1"/>
  <c r="AB87" i="11"/>
  <c r="AC87" i="11" s="1"/>
  <c r="AD87" i="11" s="1"/>
  <c r="AB86" i="11"/>
  <c r="AC86" i="11" s="1"/>
  <c r="AD86" i="11" s="1"/>
  <c r="AB85" i="11"/>
  <c r="AC85" i="11" s="1"/>
  <c r="AD85" i="11" s="1"/>
  <c r="AB84" i="11"/>
  <c r="AC84" i="11" s="1"/>
  <c r="AD84" i="11" s="1"/>
  <c r="AB83" i="11"/>
  <c r="AC83" i="11" s="1"/>
  <c r="AD83" i="11" s="1"/>
  <c r="AB82" i="11"/>
  <c r="AC82" i="11" s="1"/>
  <c r="AD82" i="11" s="1"/>
  <c r="AB81" i="11"/>
  <c r="AC81" i="11" s="1"/>
  <c r="AD81" i="11" s="1"/>
  <c r="AB80" i="11"/>
  <c r="AC80" i="11" s="1"/>
  <c r="AD80" i="11" s="1"/>
  <c r="AB79" i="11"/>
  <c r="AC79" i="11" s="1"/>
  <c r="AD79" i="11" s="1"/>
  <c r="AB78" i="11"/>
  <c r="AC78" i="11" s="1"/>
  <c r="AD78" i="11" s="1"/>
  <c r="AB77" i="11"/>
  <c r="AC77" i="11" s="1"/>
  <c r="AD77" i="11" s="1"/>
  <c r="AB76" i="11"/>
  <c r="AC76" i="11" s="1"/>
  <c r="AD76" i="11" s="1"/>
  <c r="AB75" i="11"/>
  <c r="AC75" i="11" s="1"/>
  <c r="AD75" i="11" s="1"/>
  <c r="AB74" i="11"/>
  <c r="AC74" i="11" s="1"/>
  <c r="AD74" i="11" s="1"/>
  <c r="AB73" i="11"/>
  <c r="AC73" i="11" s="1"/>
  <c r="AD73" i="11" s="1"/>
  <c r="AB72" i="11"/>
  <c r="AC72" i="11" s="1"/>
  <c r="AD72" i="11" s="1"/>
  <c r="AB71" i="11"/>
  <c r="AC71" i="11" s="1"/>
  <c r="AD71" i="11" s="1"/>
  <c r="AB70" i="11"/>
  <c r="AC70" i="11" s="1"/>
  <c r="AD70" i="11" s="1"/>
  <c r="AB69" i="11"/>
  <c r="AC69" i="11" s="1"/>
  <c r="AD69" i="11" s="1"/>
  <c r="AB68" i="11"/>
  <c r="AC68" i="11" s="1"/>
  <c r="AD68" i="11" s="1"/>
  <c r="AB67" i="11"/>
  <c r="AC67" i="11" s="1"/>
  <c r="AD67" i="11" s="1"/>
  <c r="AB66" i="11"/>
  <c r="AC66" i="11" s="1"/>
  <c r="AD66" i="11" s="1"/>
  <c r="AB65" i="11"/>
  <c r="AC65" i="11" s="1"/>
  <c r="AD65" i="11" s="1"/>
  <c r="AB64" i="11"/>
  <c r="AC64" i="11" s="1"/>
  <c r="AD64" i="11" s="1"/>
  <c r="AB63" i="11"/>
  <c r="AC63" i="11" s="1"/>
  <c r="AD63" i="11" s="1"/>
  <c r="AB62" i="11"/>
  <c r="AC62" i="11" s="1"/>
  <c r="AD62" i="11" s="1"/>
  <c r="AB61" i="11"/>
  <c r="AC61" i="11" s="1"/>
  <c r="AD61" i="11" s="1"/>
  <c r="AB60" i="11"/>
  <c r="AC60" i="11" s="1"/>
  <c r="AD60" i="11" s="1"/>
  <c r="AB59" i="11"/>
  <c r="AC59" i="11" s="1"/>
  <c r="AD59" i="11" s="1"/>
  <c r="AB58" i="11"/>
  <c r="AC58" i="11" s="1"/>
  <c r="AD58" i="11" s="1"/>
  <c r="AB57" i="11"/>
  <c r="AC57" i="11" s="1"/>
  <c r="AD57" i="11" s="1"/>
  <c r="AB56" i="11"/>
  <c r="AC56" i="11" s="1"/>
  <c r="AD56" i="11" s="1"/>
  <c r="AB55" i="11"/>
  <c r="AC55" i="11" s="1"/>
  <c r="AD55" i="11" s="1"/>
  <c r="AB54" i="11"/>
  <c r="AC54" i="11" s="1"/>
  <c r="AD54" i="11" s="1"/>
  <c r="AB53" i="11"/>
  <c r="AC53" i="11" s="1"/>
  <c r="AD53" i="11" s="1"/>
  <c r="AB52" i="11"/>
  <c r="AC52" i="11" s="1"/>
  <c r="AD52" i="11" s="1"/>
  <c r="AB51" i="11"/>
  <c r="AC51" i="11" s="1"/>
  <c r="AD51" i="11" s="1"/>
  <c r="AB50" i="11"/>
  <c r="AC50" i="11" s="1"/>
  <c r="AD50" i="11" s="1"/>
  <c r="AB49" i="11"/>
  <c r="AC49" i="11" s="1"/>
  <c r="AD49" i="11" s="1"/>
  <c r="AB48" i="11"/>
  <c r="AC48" i="11" s="1"/>
  <c r="AD48" i="11" s="1"/>
  <c r="AB47" i="11"/>
  <c r="AC47" i="11" s="1"/>
  <c r="AD47" i="11" s="1"/>
  <c r="AB46" i="11"/>
  <c r="AC46" i="11" s="1"/>
  <c r="AD46" i="11" s="1"/>
  <c r="AB45" i="11"/>
  <c r="AC45" i="11" s="1"/>
  <c r="AD45" i="11" s="1"/>
  <c r="AB44" i="11"/>
  <c r="AC44" i="11" s="1"/>
  <c r="AD44" i="11" s="1"/>
  <c r="AB43" i="11"/>
  <c r="AC43" i="11" s="1"/>
  <c r="AD43" i="11" s="1"/>
  <c r="AB42" i="11"/>
  <c r="AC42" i="11" s="1"/>
  <c r="AD42" i="11" s="1"/>
  <c r="AB41" i="11"/>
  <c r="AC41" i="11" s="1"/>
  <c r="AD41" i="11" s="1"/>
  <c r="AB40" i="11"/>
  <c r="AC40" i="11" s="1"/>
  <c r="AD40" i="11" s="1"/>
  <c r="AB39" i="11"/>
  <c r="AC39" i="11" s="1"/>
  <c r="AD39" i="11" s="1"/>
  <c r="AB38" i="11"/>
  <c r="AC38" i="11" s="1"/>
  <c r="AD38" i="11" s="1"/>
  <c r="AB37" i="11"/>
  <c r="AC37" i="11" s="1"/>
  <c r="AD37" i="11" s="1"/>
  <c r="AB36" i="11"/>
  <c r="AC36" i="11" s="1"/>
  <c r="AD36" i="11" s="1"/>
  <c r="AB35" i="11"/>
  <c r="AC35" i="11" s="1"/>
  <c r="AD35" i="11" s="1"/>
  <c r="AB34" i="11"/>
  <c r="AC34" i="11" s="1"/>
  <c r="AD34" i="11" s="1"/>
  <c r="AB33" i="11"/>
  <c r="AC33" i="11" s="1"/>
  <c r="AD33" i="11" s="1"/>
  <c r="AB32" i="11"/>
  <c r="AC32" i="11" s="1"/>
  <c r="AD32" i="11" s="1"/>
  <c r="AB31" i="11"/>
  <c r="AC31" i="11" s="1"/>
  <c r="AD31" i="11" s="1"/>
  <c r="AB30" i="11"/>
  <c r="AC30" i="11" s="1"/>
  <c r="AD30" i="11" s="1"/>
  <c r="AB29" i="11"/>
  <c r="AC29" i="11" s="1"/>
  <c r="AD29" i="11" s="1"/>
  <c r="AB28" i="11"/>
  <c r="AC28" i="11" s="1"/>
  <c r="AD28" i="11" s="1"/>
  <c r="AB27" i="11"/>
  <c r="AC27" i="11" s="1"/>
  <c r="AD27" i="11" s="1"/>
  <c r="AB26" i="11"/>
  <c r="AC26" i="11" s="1"/>
  <c r="AD26" i="11" s="1"/>
  <c r="AB25" i="11"/>
  <c r="AC25" i="11" s="1"/>
  <c r="AD25" i="11" s="1"/>
  <c r="AB24" i="11"/>
  <c r="AC24" i="11" s="1"/>
  <c r="AD24" i="11" s="1"/>
  <c r="AB23" i="11"/>
  <c r="AC23" i="11" s="1"/>
  <c r="AD23" i="11" s="1"/>
  <c r="AB22" i="11"/>
  <c r="AC22" i="11" s="1"/>
  <c r="AD22" i="11" s="1"/>
  <c r="AB21" i="11"/>
  <c r="AC21" i="11" s="1"/>
  <c r="AD21" i="11" s="1"/>
  <c r="AB20" i="11"/>
  <c r="AC20" i="11" s="1"/>
  <c r="AD20" i="11" s="1"/>
  <c r="AB19" i="11"/>
  <c r="AC19" i="11" s="1"/>
  <c r="AD19" i="11" s="1"/>
  <c r="AB18" i="11"/>
  <c r="AC18" i="11" s="1"/>
  <c r="AD18" i="11" s="1"/>
  <c r="AB17" i="11"/>
  <c r="AC17" i="11" s="1"/>
  <c r="AD17" i="11" s="1"/>
  <c r="AB16" i="11"/>
  <c r="AC16" i="11" s="1"/>
  <c r="AD16" i="11" s="1"/>
  <c r="AB15" i="11"/>
  <c r="AC15" i="11" s="1"/>
  <c r="AD15" i="11" s="1"/>
  <c r="AB14" i="11"/>
  <c r="AC14" i="11" s="1"/>
  <c r="AD14" i="11" s="1"/>
  <c r="AB13" i="11"/>
  <c r="AC13" i="11" s="1"/>
  <c r="AD13" i="11" s="1"/>
  <c r="AB12" i="11"/>
  <c r="AC12" i="11" s="1"/>
  <c r="AD12" i="11" s="1"/>
  <c r="AB11" i="11"/>
  <c r="AC11" i="11" s="1"/>
  <c r="AD11" i="11" s="1"/>
  <c r="AB10" i="11"/>
  <c r="AC10" i="11" s="1"/>
  <c r="AD10" i="11" s="1"/>
  <c r="AB9" i="11"/>
  <c r="AC9" i="11" s="1"/>
  <c r="AD9" i="11" s="1"/>
  <c r="AB8" i="11"/>
  <c r="AC8" i="11" s="1"/>
  <c r="AD8" i="11" s="1"/>
  <c r="J11" i="6"/>
  <c r="B3" i="11"/>
  <c r="B2" i="11"/>
  <c r="E4" i="10"/>
  <c r="E3" i="10"/>
  <c r="Y61" i="5"/>
  <c r="Y58" i="5"/>
  <c r="Y43" i="5"/>
  <c r="I21" i="11" a="1"/>
  <c r="I19" i="11" a="1"/>
  <c r="I20" i="11" a="1"/>
  <c r="I28" i="11" a="1"/>
  <c r="I12" i="11" a="1"/>
  <c r="I23" i="11" a="1"/>
  <c r="I27" i="11" a="1"/>
  <c r="I26" i="11" a="1"/>
  <c r="I15" i="11" a="1"/>
  <c r="I16" i="11" a="1"/>
  <c r="I13" i="11" a="1"/>
  <c r="I25" i="11" a="1"/>
  <c r="I9" i="11" a="1"/>
  <c r="I11" i="11" a="1"/>
  <c r="I17" i="11" a="1"/>
  <c r="I22" i="11" a="1"/>
  <c r="I24" i="11" a="1"/>
  <c r="I18" i="11" a="1"/>
  <c r="I10" i="11" a="1"/>
  <c r="I8" i="11" a="1"/>
  <c r="I14" i="11" a="1"/>
  <c r="I26" i="11" l="1"/>
  <c r="J26" i="11" s="1"/>
  <c r="K26" i="11" s="1"/>
  <c r="I27" i="11"/>
  <c r="J27" i="11" s="1"/>
  <c r="K27" i="11" s="1"/>
  <c r="I25" i="11"/>
  <c r="J25" i="11" s="1"/>
  <c r="K25" i="11" s="1"/>
  <c r="I28" i="11"/>
  <c r="J28" i="11" s="1"/>
  <c r="K28" i="11" s="1"/>
  <c r="I24" i="11"/>
  <c r="J24" i="11" s="1"/>
  <c r="K24" i="11" s="1"/>
  <c r="I20" i="11"/>
  <c r="J20" i="11" s="1"/>
  <c r="K20" i="11" s="1"/>
  <c r="I22" i="11"/>
  <c r="J22" i="11" s="1"/>
  <c r="K22" i="11" s="1"/>
  <c r="I23" i="11"/>
  <c r="J23" i="11" s="1"/>
  <c r="K23" i="11" s="1"/>
  <c r="I21" i="11"/>
  <c r="J21" i="11" s="1"/>
  <c r="K21" i="11" s="1"/>
  <c r="AE82" i="11"/>
  <c r="AE84" i="11"/>
  <c r="AE50" i="11"/>
  <c r="AE90" i="11"/>
  <c r="AE58" i="11"/>
  <c r="AE92" i="11"/>
  <c r="AE66" i="11"/>
  <c r="AE99" i="11"/>
  <c r="AE68" i="11"/>
  <c r="AE74" i="11"/>
  <c r="AE76" i="11"/>
  <c r="AE10" i="11"/>
  <c r="AE18" i="11"/>
  <c r="AE26" i="11"/>
  <c r="AE34" i="11"/>
  <c r="AE42" i="11"/>
  <c r="AE11" i="11"/>
  <c r="AE19" i="11"/>
  <c r="AE27" i="11"/>
  <c r="AE35" i="11"/>
  <c r="AE43" i="11"/>
  <c r="AE51" i="11"/>
  <c r="AE59" i="11"/>
  <c r="AE67" i="11"/>
  <c r="AE75" i="11"/>
  <c r="AE83" i="11"/>
  <c r="AE91" i="11"/>
  <c r="AE13" i="11"/>
  <c r="AE21" i="11"/>
  <c r="AE29" i="11"/>
  <c r="AE37" i="11"/>
  <c r="AE45" i="11"/>
  <c r="AE53" i="11"/>
  <c r="AE61" i="11"/>
  <c r="AE69" i="11"/>
  <c r="AE77" i="11"/>
  <c r="AE85" i="11"/>
  <c r="AE93" i="11"/>
  <c r="AE20" i="11"/>
  <c r="AE44" i="11"/>
  <c r="AE14" i="11"/>
  <c r="AE22" i="11"/>
  <c r="AE30" i="11"/>
  <c r="AE38" i="11"/>
  <c r="AE46" i="11"/>
  <c r="AE54" i="11"/>
  <c r="AE62" i="11"/>
  <c r="AE70" i="11"/>
  <c r="AE78" i="11"/>
  <c r="AE86" i="11"/>
  <c r="AE94" i="11"/>
  <c r="AE28" i="11"/>
  <c r="AE52" i="11"/>
  <c r="AE15" i="11"/>
  <c r="AE23" i="11"/>
  <c r="AE31" i="11"/>
  <c r="AE39" i="11"/>
  <c r="AE47" i="11"/>
  <c r="AE55" i="11"/>
  <c r="AE63" i="11"/>
  <c r="AE71" i="11"/>
  <c r="AE79" i="11"/>
  <c r="AE87" i="11"/>
  <c r="AE95" i="11"/>
  <c r="AE8" i="11"/>
  <c r="AE16" i="11"/>
  <c r="AE24" i="11"/>
  <c r="AE32" i="11"/>
  <c r="AE40" i="11"/>
  <c r="AE48" i="11"/>
  <c r="AE56" i="11"/>
  <c r="AE64" i="11"/>
  <c r="AE72" i="11"/>
  <c r="AE80" i="11"/>
  <c r="AE88" i="11"/>
  <c r="AE96" i="11"/>
  <c r="AE12" i="11"/>
  <c r="AE36" i="11"/>
  <c r="AE60" i="11"/>
  <c r="AE9" i="11"/>
  <c r="AE17" i="11"/>
  <c r="AE25" i="11"/>
  <c r="AE33" i="11"/>
  <c r="AE41" i="11"/>
  <c r="AE49" i="11"/>
  <c r="AE57" i="11"/>
  <c r="AE65" i="11"/>
  <c r="AE73" i="11"/>
  <c r="AE81" i="11"/>
  <c r="AE89" i="11"/>
  <c r="AE97" i="11"/>
  <c r="I12" i="11"/>
  <c r="J12" i="11" s="1"/>
  <c r="K12" i="11" s="1"/>
  <c r="I16" i="11"/>
  <c r="J16" i="11" s="1"/>
  <c r="K16" i="11" s="1"/>
  <c r="I13" i="11"/>
  <c r="J13" i="11" s="1"/>
  <c r="K13" i="11" s="1"/>
  <c r="I17" i="11"/>
  <c r="J17" i="11" s="1"/>
  <c r="K17" i="11" s="1"/>
  <c r="I9" i="11"/>
  <c r="J9" i="11" s="1"/>
  <c r="K9" i="11" s="1"/>
  <c r="I10" i="11"/>
  <c r="J10" i="11" s="1"/>
  <c r="K10" i="11" s="1"/>
  <c r="I14" i="11"/>
  <c r="J14" i="11" s="1"/>
  <c r="K14" i="11" s="1"/>
  <c r="I18" i="11"/>
  <c r="J18" i="11" s="1"/>
  <c r="K18" i="11" s="1"/>
  <c r="I11" i="11"/>
  <c r="J11" i="11" s="1"/>
  <c r="K11" i="11" s="1"/>
  <c r="I15" i="11"/>
  <c r="J15" i="11" s="1"/>
  <c r="K15" i="11" s="1"/>
  <c r="I19" i="11"/>
  <c r="J19" i="11" s="1"/>
  <c r="K19" i="11" s="1"/>
  <c r="I8" i="11"/>
  <c r="J8" i="11" s="1"/>
  <c r="K8" i="11" s="1"/>
  <c r="E4" i="6"/>
  <c r="Y60" i="5"/>
  <c r="Y59" i="5"/>
  <c r="Y49" i="5"/>
  <c r="Y48" i="5"/>
  <c r="Y47" i="5"/>
  <c r="Y46" i="5"/>
  <c r="Y45" i="5"/>
  <c r="Y44" i="5"/>
  <c r="A15" i="11" a="1"/>
  <c r="A19" i="11" a="1"/>
  <c r="A12" i="11" a="1"/>
  <c r="A18" i="11" a="1"/>
  <c r="A20" i="11" a="1"/>
  <c r="A22" i="11" a="1"/>
  <c r="A27" i="11" a="1"/>
  <c r="A13" i="11" a="1"/>
  <c r="A16" i="11" a="1"/>
  <c r="A25" i="11" a="1"/>
  <c r="A26" i="11" a="1"/>
  <c r="A21" i="11" a="1"/>
  <c r="A11" i="11" a="1"/>
  <c r="A23" i="11" a="1"/>
  <c r="A17" i="11" a="1"/>
  <c r="A24" i="11" a="1"/>
  <c r="A28" i="11" a="1"/>
  <c r="A10" i="11" a="1"/>
  <c r="A8" i="11" a="1"/>
  <c r="A14" i="11" a="1"/>
  <c r="A9" i="11" a="1"/>
  <c r="A26" i="11" l="1"/>
  <c r="A28" i="11"/>
  <c r="A27" i="11"/>
  <c r="A25" i="11"/>
  <c r="A24" i="11"/>
  <c r="A22" i="11"/>
  <c r="A20" i="11"/>
  <c r="A23" i="11"/>
  <c r="A21" i="11"/>
  <c r="A8" i="11"/>
  <c r="A16" i="11"/>
  <c r="A14" i="11"/>
  <c r="A11" i="11"/>
  <c r="A9" i="11"/>
  <c r="A19" i="11"/>
  <c r="A15" i="11"/>
  <c r="A18" i="11"/>
  <c r="A17" i="11"/>
  <c r="A12" i="11"/>
  <c r="A13" i="11"/>
  <c r="A10" i="11"/>
  <c r="G4" i="6"/>
  <c r="F4" i="6"/>
  <c r="H4" i="6"/>
  <c r="I4" i="6"/>
  <c r="J4"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<sst xmlns="http://schemas.openxmlformats.org/spreadsheetml/2006/main" count="239" uniqueCount="193">
  <si>
    <t>PWS ID</t>
  </si>
  <si>
    <t>PWS name</t>
  </si>
  <si>
    <t>Lead</t>
  </si>
  <si>
    <t>Unknown</t>
  </si>
  <si>
    <t>Total</t>
  </si>
  <si>
    <t>Operator submitting report</t>
  </si>
  <si>
    <t>Date completed</t>
  </si>
  <si>
    <t>Interior plumbing</t>
  </si>
  <si>
    <t>LSL status</t>
  </si>
  <si>
    <t>Summary</t>
  </si>
  <si>
    <t>GRR</t>
  </si>
  <si>
    <t>Lead Service Line (LSL) Inventory</t>
  </si>
  <si>
    <t>Non-Lead</t>
  </si>
  <si>
    <t>OR41##### - no letters at the end</t>
  </si>
  <si>
    <t>Water system name</t>
  </si>
  <si>
    <t>Black Font required for inventory and must be populated</t>
  </si>
  <si>
    <t>Optional field for water system to make notes if desired.</t>
  </si>
  <si>
    <t>Previously Lead</t>
  </si>
  <si>
    <t>Field Name</t>
  </si>
  <si>
    <t>GRR=Galvanized requiring replacement</t>
  </si>
  <si>
    <t>Description</t>
  </si>
  <si>
    <t>Connector material to water main (i.e. goosenecks)</t>
  </si>
  <si>
    <t>Required for Lead service line inventory</t>
  </si>
  <si>
    <t>Non-lead</t>
  </si>
  <si>
    <t>color key</t>
  </si>
  <si>
    <t>Purple: calculated by spreadsheet - do not edit</t>
  </si>
  <si>
    <t>Calculated by spreadsheet - do not edit</t>
  </si>
  <si>
    <t>Purple font - results are calculated by the spreadsheet using previous inputs.  Do not edit.</t>
  </si>
  <si>
    <t>PWS ID (OR41#####)</t>
  </si>
  <si>
    <t xml:space="preserve">pipe diameter </t>
  </si>
  <si>
    <t>Descriptions for select field options</t>
  </si>
  <si>
    <t>If possible, identify if the type of material used for the short piece of pipe that connects the water main to the service line.   See descriptions below.  Choose from drop down on inventory sheet.</t>
  </si>
  <si>
    <t>Lead Service Line (LSL) Inventory Field descriptions</t>
  </si>
  <si>
    <t>Useful for tap monitoring location determination - OPTIONAL</t>
  </si>
  <si>
    <t>Blue font - Useful for tap monitoring location determination - OPTIONAL</t>
  </si>
  <si>
    <t>Green font - Good information for water system to know - OPTIONAL</t>
  </si>
  <si>
    <t>Connector type definitions</t>
  </si>
  <si>
    <t>No</t>
  </si>
  <si>
    <t>what kind of pipe is the water main supplying the service line.  Include size if desired as well</t>
  </si>
  <si>
    <t>Water system main material &amp; size</t>
  </si>
  <si>
    <t>Non-potable</t>
  </si>
  <si>
    <t>Galvanized (Iron or Steel)</t>
  </si>
  <si>
    <t>Non-lead - UNK - after 1985</t>
  </si>
  <si>
    <t>Copper</t>
  </si>
  <si>
    <t xml:space="preserve">lead pipe </t>
  </si>
  <si>
    <t>copper pipe</t>
  </si>
  <si>
    <t>Current service line material definitions</t>
  </si>
  <si>
    <t>Records only</t>
  </si>
  <si>
    <t>On site inspection only</t>
  </si>
  <si>
    <t>Both records and inspection</t>
  </si>
  <si>
    <t>end of dropdown values.  If more rows needed, please copy next row and insert above this line.</t>
  </si>
  <si>
    <t>If more rows needed, use row above for template row.</t>
  </si>
  <si>
    <t>Example:</t>
  </si>
  <si>
    <t>123 Example Way</t>
  </si>
  <si>
    <t>Non-lead - Copper</t>
  </si>
  <si>
    <t>Non-lead - Plastic</t>
  </si>
  <si>
    <t>Non-lead - Other</t>
  </si>
  <si>
    <t>The material is unknown but records show that it was installed after December 31, 1985.</t>
  </si>
  <si>
    <t>Unknown material</t>
  </si>
  <si>
    <t>Material other than those listed.  Suggested you record the material in notes section.</t>
  </si>
  <si>
    <t>A pipe with a galvanized coating to service water. Pipe material under coating does not make a difference.</t>
  </si>
  <si>
    <t>Example - not included in count</t>
  </si>
  <si>
    <t>1988-1990</t>
  </si>
  <si>
    <t>Error*</t>
  </si>
  <si>
    <t>* resolve all errors prior to submission</t>
  </si>
  <si>
    <t>Operator(s) submitting report</t>
  </si>
  <si>
    <t>Name of person(s) submitting report</t>
  </si>
  <si>
    <t>Interior plumbing types</t>
  </si>
  <si>
    <t>CPVC</t>
  </si>
  <si>
    <t>Pex</t>
  </si>
  <si>
    <t>Anything not listed before.  Recommend to include in water system notes.</t>
  </si>
  <si>
    <t xml:space="preserve">Unknown material </t>
  </si>
  <si>
    <t>Location Identifier 
(Required for Lead and GRR status only - optional for other service lines)</t>
  </si>
  <si>
    <t>The following requirements (found in the OAR) will need to be answered regarding Lead, GRR and unknown service lines:</t>
  </si>
  <si>
    <t>Replacement plan format TBD</t>
  </si>
  <si>
    <t>See drop down for choices by selecting cells on inventory sheet.  See green (optional data) section if you want to record additional information</t>
  </si>
  <si>
    <t>Non-lead - unk - post 1985</t>
  </si>
  <si>
    <t xml:space="preserve">Method used to identify the service line material.  See descriptions below.  Choose from drop down on inventory sheet. </t>
  </si>
  <si>
    <t>Interior plumbing material</t>
  </si>
  <si>
    <t>Is there POE/POU treatment?</t>
  </si>
  <si>
    <t>This will auto-populate based on previous answers.  A running summary is also provided at the top. If error, review information causing error.</t>
  </si>
  <si>
    <t>Any plastic pipe.  More details on the type of plastic can be recorded in the notes section.</t>
  </si>
  <si>
    <t>Service line material identification method definitions</t>
  </si>
  <si>
    <t>On site inspection of the pipe material.</t>
  </si>
  <si>
    <t>Both records and on site inspection were used.</t>
  </si>
  <si>
    <t>Reviewed paper or electronic records.</t>
  </si>
  <si>
    <t xml:space="preserve">This field is required when the service line status is Lead or GRR (galvanized requiring replacement) but optional for all others and is a description of the physical location of the service line. This can be the address but can also be another description (for example "2nd line east from intersection of 5th and Main" or latitude/longitude coordinates). </t>
  </si>
  <si>
    <t xml:space="preserve">This is determined by and is for the water system to track records.  While every effort should be made to not have this change between submittals, circumstances may dictate that it does.  For example, if account number is used it might change when customer ID changes (or the meter is changed). </t>
  </si>
  <si>
    <t>Inventory Methodology</t>
  </si>
  <si>
    <r>
      <rPr>
        <b/>
        <i/>
        <sz val="11"/>
        <color theme="1"/>
        <rFont val="Calibri"/>
        <family val="2"/>
        <scheme val="minor"/>
      </rPr>
      <t>Purpose of this worksheet:</t>
    </r>
    <r>
      <rPr>
        <i/>
        <sz val="11"/>
        <color theme="1"/>
        <rFont val="Calibri"/>
        <family val="2"/>
        <scheme val="minor"/>
      </rPr>
      <t xml:space="preserve"> For water systems to document the methods and resources they used to develop and update their inventory.</t>
    </r>
  </si>
  <si>
    <t xml:space="preserve">Part 1: Historical Records Review </t>
  </si>
  <si>
    <t>Type of Record</t>
  </si>
  <si>
    <r>
      <t>Describe the Records Reviewed for Your Inventory and Indicate Your Level of Confidence (</t>
    </r>
    <r>
      <rPr>
        <b/>
        <i/>
        <sz val="11"/>
        <color theme="0"/>
        <rFont val="Calibri"/>
        <family val="2"/>
        <scheme val="minor"/>
      </rPr>
      <t>e.g.</t>
    </r>
    <r>
      <rPr>
        <b/>
        <sz val="11"/>
        <color theme="0"/>
        <rFont val="Calibri"/>
        <family val="2"/>
        <scheme val="minor"/>
      </rPr>
      <t xml:space="preserve">, Low, Medium, or High) </t>
    </r>
  </si>
  <si>
    <r>
      <t xml:space="preserve">1. Previous Materials Evaluation
</t>
    </r>
    <r>
      <rPr>
        <i/>
        <sz val="11"/>
        <color theme="1"/>
        <rFont val="Calibri"/>
        <family val="2"/>
        <scheme val="minor"/>
      </rPr>
      <t>Example: Locations of Tier 1 lead tap sampling locations that are served by a lead service line.</t>
    </r>
  </si>
  <si>
    <r>
      <t xml:space="preserve">2. Construction Records and Plumbing Codes
</t>
    </r>
    <r>
      <rPr>
        <i/>
        <sz val="11"/>
        <color theme="1"/>
        <rFont val="Calibri"/>
        <family val="2"/>
        <scheme val="minor"/>
      </rPr>
      <t>Examples: Local ordinance adopting an international plumbing code. Permits for replacing lead service lines.</t>
    </r>
  </si>
  <si>
    <r>
      <t xml:space="preserve">3. Water System Records
</t>
    </r>
    <r>
      <rPr>
        <i/>
        <sz val="11"/>
        <color theme="1"/>
        <rFont val="Calibri"/>
        <family val="2"/>
        <scheme val="minor"/>
      </rPr>
      <t>Examples: Capital improvement plans. Standard operating procedures. Engineering standards.</t>
    </r>
  </si>
  <si>
    <r>
      <t xml:space="preserve">4. Distribution System Inspections and Records
Examples: </t>
    </r>
    <r>
      <rPr>
        <i/>
        <sz val="11"/>
        <color theme="1"/>
        <rFont val="Calibri"/>
        <family val="2"/>
        <scheme val="minor"/>
      </rPr>
      <t xml:space="preserve">Distribution system maps. Tap cards. Service line repair/replacement records. Inspection records. Meter installation records. </t>
    </r>
  </si>
  <si>
    <t>Part 2: Identifying Service Line Material During Normal Operations</t>
  </si>
  <si>
    <t xml:space="preserve">1. During which normal operating activities are you collecting information on service line material? Check all that apply. </t>
  </si>
  <si>
    <t>If "Other", please explain:</t>
  </si>
  <si>
    <t>2. Did you develop or revise standard operating procedures to collect service line material information 
    during normal operation?</t>
  </si>
  <si>
    <t>Select "Yes" or "No"</t>
  </si>
  <si>
    <t xml:space="preserve">    If "Yes", please describe:</t>
  </si>
  <si>
    <t>Part 3:  Service Line Investigations</t>
  </si>
  <si>
    <r>
      <t xml:space="preserve">1. Identify the service line investigation methods your system used to prepare the inventory (check all that apply). If a water system chooses an investigation method not specified by the state under 40 CFR §141.84(a)(3)(iv), state approval is required. </t>
    </r>
    <r>
      <rPr>
        <b/>
        <i/>
        <sz val="11"/>
        <rFont val="Calibri"/>
        <family val="2"/>
        <scheme val="minor"/>
      </rPr>
      <t>Note that investigations are not required by the LCRR but can be used by systems to assess accuracy of historical records and gather information when service line material is unknown.</t>
    </r>
    <r>
      <rPr>
        <sz val="11"/>
        <rFont val="Calibri"/>
        <family val="2"/>
        <scheme val="minor"/>
      </rPr>
      <t xml:space="preserve"> </t>
    </r>
  </si>
  <si>
    <t>3. How did you prioritize locations for service line materials investigations? For example, did you consider environmental justice and/or sensitive populations, did you use predictive modeling, and/or did you target areas with high number of unknowns?</t>
  </si>
  <si>
    <t>PWS Name:</t>
  </si>
  <si>
    <t>PWSID:</t>
  </si>
  <si>
    <t>NA - not galvanized</t>
  </si>
  <si>
    <t>Yes</t>
  </si>
  <si>
    <t>Other</t>
  </si>
  <si>
    <t>Upstream service line material ever lead</t>
  </si>
  <si>
    <t>5. Other Records</t>
  </si>
  <si>
    <t>2. If "Statistical/Predictive Modeling", please briefly describe the model and inputs used:</t>
  </si>
  <si>
    <t>Date:</t>
  </si>
  <si>
    <t>A strategy for determining the composition of lead status unknown service lines in its inventory</t>
  </si>
  <si>
    <t>A procedure for conducting full lead service line replacement</t>
  </si>
  <si>
    <t>A strategy for informing customers before a full or partial lead service line replacement</t>
  </si>
  <si>
    <t> A procedure for customers to flush service lines and premise plumbing of particulate lead</t>
  </si>
  <si>
    <t> A lead service line replacement prioritization strategy based on factors including but not limited to the targeting of known lead service lines, lead service line replacement for disadvantaged consumers and populations most sensitive to the effects of lead</t>
  </si>
  <si>
    <t>For systems that serve more than 10,000 people, a lead service line replacement goal rate as approved by OHA</t>
  </si>
  <si>
    <t> A funding strategy for replacing lead service lines which considers ways to accommodate customers that are unable to pay to replace the portion they own</t>
  </si>
  <si>
    <t>Visual Inspection at the Meter Pit</t>
  </si>
  <si>
    <t>Customer Self-Identification</t>
  </si>
  <si>
    <t>CCTV Inspection at Curb Box - External</t>
  </si>
  <si>
    <t>CCTV Inspection at Curb Box - Internal</t>
  </si>
  <si>
    <t>Water Quality Sampling - Other</t>
  </si>
  <si>
    <t>Mechanical Excavation</t>
  </si>
  <si>
    <t>Vacuum Excavation</t>
  </si>
  <si>
    <r>
      <t>Statistical/</t>
    </r>
    <r>
      <rPr>
        <sz val="11"/>
        <rFont val="Calibri"/>
        <family val="2"/>
        <scheme val="minor"/>
      </rPr>
      <t xml:space="preserve">Predictive </t>
    </r>
    <r>
      <rPr>
        <sz val="11"/>
        <color theme="1"/>
        <rFont val="Calibri"/>
        <family val="2"/>
        <scheme val="minor"/>
      </rPr>
      <t>Modeling</t>
    </r>
  </si>
  <si>
    <t>Water meter reading</t>
  </si>
  <si>
    <t>Water meter repair or replacement</t>
  </si>
  <si>
    <t>Service line repair or replacement</t>
  </si>
  <si>
    <t>Water main repair or replacement</t>
  </si>
  <si>
    <t>Backflow prevention device inspection</t>
  </si>
  <si>
    <t>Note: not needed if 100% of service lines are non-lead</t>
  </si>
  <si>
    <t>Black - required</t>
  </si>
  <si>
    <t>Testing site tier level (TBD)</t>
  </si>
  <si>
    <t>Water system notes</t>
  </si>
  <si>
    <t>drinking fountain</t>
  </si>
  <si>
    <t>Any faucet dedicated to providing water for consumption including water bottle filling stations.</t>
  </si>
  <si>
    <t>bathroom sink</t>
  </si>
  <si>
    <t>Sink in a bathroom setting including locker rooms.</t>
  </si>
  <si>
    <t>kitchen/handwashing sink</t>
  </si>
  <si>
    <t>Any sink outside a bathroom that is reasonably able to provide water that will be used for drinking.  Examples include kitchen, break room or class room sinks</t>
  </si>
  <si>
    <t>mop sink/hose bib</t>
  </si>
  <si>
    <t>A service line not used for potable water. (Ex. fire suppression or irrigation use only)</t>
  </si>
  <si>
    <t>Service line current material</t>
  </si>
  <si>
    <t>If galvanized, was upstream material ever lead?</t>
  </si>
  <si>
    <t>Service line material identification method</t>
  </si>
  <si>
    <t>Service line size</t>
  </si>
  <si>
    <t>Year (or range) service line installed</t>
  </si>
  <si>
    <t>Service line Site ID</t>
  </si>
  <si>
    <t>room 122 sink #1</t>
  </si>
  <si>
    <t xml:space="preserve">collection location </t>
  </si>
  <si>
    <t>LSL status from inventory</t>
  </si>
  <si>
    <t>Is there POE/POU treatment on this location?</t>
  </si>
  <si>
    <t>OPTIONAL</t>
  </si>
  <si>
    <t>Service line Site ID (must match from column A on inventory)</t>
  </si>
  <si>
    <t>Fields on Inventory Tab</t>
  </si>
  <si>
    <t>these are required for inventory submission</t>
  </si>
  <si>
    <t>Location on Inventory (if entered in inventory column B - this is automatic based on result in next column)</t>
  </si>
  <si>
    <t>Type of faucet for this monitoring location.  See descriptions below.  Choose from drop down on monitoring location sheet.</t>
  </si>
  <si>
    <t>This is the type of pipes inside the building and for this collection location.  See drop down on monitoring location sheet for choices.</t>
  </si>
  <si>
    <t>Example</t>
  </si>
  <si>
    <t>Point of entry (POE)/Point of use (POU) - does this sample location have any treatment present making it non-representative of water at other locations?  Ex. a filter for this sink.</t>
  </si>
  <si>
    <t>See descriptions below</t>
  </si>
  <si>
    <t>Upstream is or was lead while current service line in place</t>
  </si>
  <si>
    <t>Insufficient information on previous materials while current service line in place</t>
  </si>
  <si>
    <t>Determination is only needed when service line is galvanized.</t>
  </si>
  <si>
    <t>N/A</t>
  </si>
  <si>
    <t>Water system does not have water mains.  The service line comes directly from water source or storage.</t>
  </si>
  <si>
    <t>Testing site tier level</t>
  </si>
  <si>
    <t>Used to identify which sites to use in tap monitoring.   US EPA may make changes to this criteria but this determination is based on the LCRR criteria as currently written.</t>
  </si>
  <si>
    <t>LCRR - Lead and Copper Rule Revision (published January 15, 2021)</t>
  </si>
  <si>
    <t>Lead and copper tap sampling location determination (Optional)</t>
  </si>
  <si>
    <t>Galvanized</t>
  </si>
  <si>
    <t>What year (or range of years) was the service line installed?  If repairs or partial replacement include the oldest year - include other years if desired.</t>
  </si>
  <si>
    <t>This tab is optional but available for determination of sample locations</t>
  </si>
  <si>
    <t xml:space="preserve">This needs to perfectly match one of the service lines ID's from the inventory.  </t>
  </si>
  <si>
    <t>Identify the sample sites within the building.  This tab is designed to help track which sample locations can be used for your pool of available sample locations under LCRR.</t>
  </si>
  <si>
    <t>This is automatic based on value supplied in Service line site ID and corresponding value on inventory sheet.</t>
  </si>
  <si>
    <t>Not allowed locations for LCR testing</t>
  </si>
  <si>
    <t xml:space="preserve">Records indicate lead never used while current service line in place.  This often includes piping directly from the well or storage tank. </t>
  </si>
  <si>
    <t>Type of faucet</t>
  </si>
  <si>
    <t>Copper w/Lead solder</t>
  </si>
  <si>
    <t>DWP.DMCE@odhsoha.oregon.gov</t>
  </si>
  <si>
    <t>Submit file to:</t>
  </si>
  <si>
    <t>Fields on Tap sample locations tab</t>
  </si>
  <si>
    <t>Do not edit on tap sample locations tab.  This is pulling data from inventory tab based on the results in next item.</t>
  </si>
  <si>
    <t>Sinks or water supply at lower levels unlikely to be used for drinking water.  Examples include janitorial closets or hose connections.  Note: these locations should NOT be used for LCR testing.</t>
  </si>
  <si>
    <t>Green: OPTIONAL</t>
  </si>
  <si>
    <t>revision October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</si>
</sst>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20"/>
      <color theme="1"/>
      <name val="Calibri"/>
      <family val="2"/>
      <scheme val="minor"/>
    </font>
    <font>
      <sz val="11"/>
      <color rgb="FF7030A0"/>
      <name val="Calibri"/>
      <family val="2"/>
      <scheme val="minor"/>
    </font>
    <font>
      <sz val="11"/>
      <color rgb="FF00B0F0"/>
      <name val="Calibri"/>
      <family val="2"/>
      <scheme val="minor"/>
    </font>
    <font>
      <sz val="11"/>
      <name val="Calibri"/>
      <family val="2"/>
      <scheme val="minor"/>
    </font>
    <font>
      <sz val="11"/>
      <color rgb="FF00B050"/>
      <name val="Calibri"/>
      <family val="2"/>
      <scheme val="minor"/>
    </font>
    <font>
      <sz val="11"/>
      <color rgb="FF9900CC"/>
      <name val="Calibri"/>
      <family val="2"/>
      <scheme val="minor"/>
    </font>
    <font>
      <sz val="11"/>
      <color theme="0"/>
      <name val="Calibri"/>
      <family val="2"/>
      <scheme val="minor"/>
    </font>
    <font>
      <i/>
      <sz val="11"/>
      <color theme="1"/>
      <name val="Calibri"/>
      <family val="2"/>
      <scheme val="minor"/>
    </font>
    <font>
      <sz val="20"/>
      <color theme="1"/>
      <name val="Calibri"/>
      <family val="2"/>
      <scheme val="minor"/>
    </font>
    <font>
      <sz val="18"/>
      <color theme="1"/>
      <name val="Calibri"/>
      <family val="2"/>
      <scheme val="minor"/>
    </font>
    <font>
      <b/>
      <sz val="20"/>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b/>
      <sz val="20"/>
      <color theme="0"/>
      <name val="Calibri Light"/>
      <family val="2"/>
      <scheme val="major"/>
    </font>
    <font>
      <sz val="11"/>
      <color theme="4"/>
      <name val="Calibri"/>
      <family val="2"/>
      <scheme val="minor"/>
    </font>
    <font>
      <b/>
      <i/>
      <sz val="11"/>
      <color theme="1"/>
      <name val="Calibri"/>
      <family val="2"/>
      <scheme val="minor"/>
    </font>
    <font>
      <sz val="11"/>
      <color rgb="FF0070C0"/>
      <name val="Calibri"/>
      <family val="2"/>
      <scheme val="minor"/>
    </font>
    <font>
      <b/>
      <sz val="12"/>
      <color theme="0"/>
      <name val="Calibri"/>
      <family val="2"/>
      <scheme val="minor"/>
    </font>
    <font>
      <b/>
      <i/>
      <sz val="11"/>
      <color theme="0"/>
      <name val="Calibri"/>
      <family val="2"/>
      <scheme val="minor"/>
    </font>
    <font>
      <b/>
      <i/>
      <sz val="11"/>
      <name val="Calibri"/>
      <family val="2"/>
      <scheme val="minor"/>
    </font>
    <font>
      <sz val="8"/>
      <name val="Calibri"/>
      <family val="2"/>
      <scheme val="minor"/>
    </font>
    <font>
      <u/>
      <sz val="11"/>
      <color theme="10"/>
      <name val="Calibri"/>
      <family val="2"/>
      <scheme val="minor"/>
    </font>
  </fonts>
  <fills count="10">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bgColor indexed="64"/>
      </patternFill>
    </fill>
    <fill>
      <patternFill patternType="solid">
        <fgColor rgb="FF005EA2"/>
        <bgColor indexed="64"/>
      </patternFill>
    </fill>
    <fill>
      <patternFill patternType="solid">
        <fgColor rgb="FFDFE1E2"/>
        <bgColor indexed="64"/>
      </patternFill>
    </fill>
    <fill>
      <patternFill patternType="solid">
        <fgColor rgb="FFD9E8F6"/>
        <bgColor indexed="64"/>
      </patternFill>
    </fill>
    <fill>
      <patternFill patternType="solid">
        <fgColor theme="0" tint="-4.9989318521683403E-2"/>
        <bgColor indexed="64"/>
      </patternFill>
    </fill>
    <fill>
      <patternFill patternType="solid">
        <fgColor rgb="FF162E51"/>
        <bgColor indexed="64"/>
      </patternFill>
    </fill>
  </fills>
  <borders count="8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ck">
        <color auto="1"/>
      </left>
      <right/>
      <top style="thick">
        <color auto="1"/>
      </top>
      <bottom/>
      <diagonal/>
    </border>
    <border>
      <left/>
      <right style="thin">
        <color auto="1"/>
      </right>
      <top style="thin">
        <color auto="1"/>
      </top>
      <bottom style="thin">
        <color auto="1"/>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rgb="FF7030A0"/>
      </left>
      <right style="thin">
        <color rgb="FF7030A0"/>
      </right>
      <top style="thin">
        <color rgb="FF7030A0"/>
      </top>
      <bottom style="thin">
        <color rgb="FF7030A0"/>
      </bottom>
      <diagonal/>
    </border>
    <border>
      <left style="thin">
        <color rgb="FF7030A0"/>
      </left>
      <right style="thin">
        <color rgb="FF7030A0"/>
      </right>
      <top style="thin">
        <color rgb="FF7030A0"/>
      </top>
      <bottom style="thin">
        <color rgb="FF7030A0"/>
      </bottom>
      <diagonal/>
    </border>
    <border>
      <left style="thin">
        <color rgb="FF7030A0"/>
      </left>
      <right style="thick">
        <color rgb="FF7030A0"/>
      </right>
      <top style="thin">
        <color rgb="FF7030A0"/>
      </top>
      <bottom style="thin">
        <color rgb="FF7030A0"/>
      </bottom>
      <diagonal/>
    </border>
    <border>
      <left style="thick">
        <color rgb="FF7030A0"/>
      </left>
      <right style="thin">
        <color rgb="FF7030A0"/>
      </right>
      <top style="thin">
        <color rgb="FF7030A0"/>
      </top>
      <bottom style="thick">
        <color rgb="FF7030A0"/>
      </bottom>
      <diagonal/>
    </border>
    <border>
      <left style="thin">
        <color rgb="FF7030A0"/>
      </left>
      <right style="thin">
        <color rgb="FF7030A0"/>
      </right>
      <top style="thin">
        <color rgb="FF7030A0"/>
      </top>
      <bottom style="thick">
        <color rgb="FF7030A0"/>
      </bottom>
      <diagonal/>
    </border>
    <border>
      <left style="thin">
        <color rgb="FF7030A0"/>
      </left>
      <right style="thick">
        <color rgb="FF7030A0"/>
      </right>
      <top style="thin">
        <color rgb="FF7030A0"/>
      </top>
      <bottom style="thick">
        <color rgb="FF7030A0"/>
      </bottom>
      <diagonal/>
    </border>
    <border>
      <left style="thick">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thin">
        <color auto="1"/>
      </bottom>
      <diagonal/>
    </border>
    <border>
      <left/>
      <right style="thick">
        <color auto="1"/>
      </right>
      <top style="thick">
        <color auto="1"/>
      </top>
      <bottom style="thin">
        <color auto="1"/>
      </bottom>
      <diagonal/>
    </border>
    <border>
      <left style="thick">
        <color auto="1"/>
      </left>
      <right style="thin">
        <color auto="1"/>
      </right>
      <top style="thin">
        <color auto="1"/>
      </top>
      <bottom/>
      <diagonal/>
    </border>
    <border>
      <left style="thin">
        <color auto="1"/>
      </left>
      <right style="thick">
        <color auto="1"/>
      </right>
      <top style="thin">
        <color auto="1"/>
      </top>
      <bottom/>
      <diagonal/>
    </border>
    <border>
      <left/>
      <right style="thick">
        <color auto="1"/>
      </right>
      <top/>
      <bottom/>
      <diagonal/>
    </border>
    <border>
      <left style="thick">
        <color auto="1"/>
      </left>
      <right/>
      <top style="thick">
        <color auto="1"/>
      </top>
      <bottom style="thick">
        <color auto="1"/>
      </bottom>
      <diagonal/>
    </border>
    <border>
      <left/>
      <right style="thick">
        <color auto="1"/>
      </right>
      <top style="thick">
        <color auto="1"/>
      </top>
      <bottom style="thick">
        <color auto="1"/>
      </bottom>
      <diagonal/>
    </border>
    <border>
      <left style="thin">
        <color auto="1"/>
      </left>
      <right/>
      <top/>
      <bottom style="thin">
        <color auto="1"/>
      </bottom>
      <diagonal/>
    </border>
    <border>
      <left style="thick">
        <color auto="1"/>
      </left>
      <right style="thin">
        <color auto="1"/>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ck">
        <color auto="1"/>
      </right>
      <top/>
      <bottom style="thin">
        <color auto="1"/>
      </bottom>
      <diagonal/>
    </border>
    <border>
      <left style="thick">
        <color auto="1"/>
      </left>
      <right style="thin">
        <color auto="1"/>
      </right>
      <top style="thick">
        <color auto="1"/>
      </top>
      <bottom style="thick">
        <color auto="1"/>
      </bottom>
      <diagonal/>
    </border>
    <border>
      <left/>
      <right style="thin">
        <color auto="1"/>
      </right>
      <top style="thick">
        <color auto="1"/>
      </top>
      <bottom style="thick">
        <color auto="1"/>
      </bottom>
      <diagonal/>
    </border>
    <border>
      <left style="thin">
        <color auto="1"/>
      </left>
      <right style="thin">
        <color auto="1"/>
      </right>
      <top style="thick">
        <color auto="1"/>
      </top>
      <bottom style="thick">
        <color auto="1"/>
      </bottom>
      <diagonal/>
    </border>
    <border>
      <left style="thin">
        <color auto="1"/>
      </left>
      <right style="thick">
        <color auto="1"/>
      </right>
      <top style="thick">
        <color auto="1"/>
      </top>
      <bottom style="thick">
        <color auto="1"/>
      </bottom>
      <diagonal/>
    </border>
    <border>
      <left style="thin">
        <color auto="1"/>
      </left>
      <right/>
      <top style="thick">
        <color auto="1"/>
      </top>
      <bottom style="thick">
        <color auto="1"/>
      </bottom>
      <diagonal/>
    </border>
    <border>
      <left style="thick">
        <color auto="1"/>
      </left>
      <right/>
      <top style="thick">
        <color rgb="FF92D050"/>
      </top>
      <bottom/>
      <diagonal/>
    </border>
    <border>
      <left/>
      <right/>
      <top style="thick">
        <color rgb="FF92D050"/>
      </top>
      <bottom/>
      <diagonal/>
    </border>
    <border>
      <left/>
      <right style="thick">
        <color auto="1"/>
      </right>
      <top style="thick">
        <color rgb="FF92D050"/>
      </top>
      <bottom/>
      <diagonal/>
    </border>
    <border>
      <left style="thick">
        <color auto="1"/>
      </left>
      <right style="thin">
        <color auto="1"/>
      </right>
      <top style="thick">
        <color auto="1"/>
      </top>
      <bottom/>
      <diagonal/>
    </border>
    <border>
      <left style="thin">
        <color auto="1"/>
      </left>
      <right style="thin">
        <color auto="1"/>
      </right>
      <top style="thick">
        <color auto="1"/>
      </top>
      <bottom/>
      <diagonal/>
    </border>
    <border>
      <left style="thin">
        <color auto="1"/>
      </left>
      <right style="thick">
        <color auto="1"/>
      </right>
      <top style="thick">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theme="1"/>
      </bottom>
      <diagonal/>
    </border>
    <border>
      <left/>
      <right/>
      <top/>
      <bottom style="thin">
        <color theme="1"/>
      </bottom>
      <diagonal/>
    </border>
    <border>
      <left/>
      <right style="thin">
        <color indexed="64"/>
      </right>
      <top/>
      <bottom style="thin">
        <color theme="1"/>
      </bottom>
      <diagonal/>
    </border>
    <border>
      <left style="thin">
        <color auto="1"/>
      </left>
      <right/>
      <top style="thin">
        <color theme="1"/>
      </top>
      <bottom style="thin">
        <color theme="1"/>
      </bottom>
      <diagonal/>
    </border>
    <border>
      <left/>
      <right/>
      <top style="thin">
        <color theme="1"/>
      </top>
      <bottom style="thin">
        <color theme="1"/>
      </bottom>
      <diagonal/>
    </border>
    <border>
      <left/>
      <right style="thin">
        <color auto="1"/>
      </right>
      <top style="thin">
        <color theme="1"/>
      </top>
      <bottom style="thin">
        <color theme="1"/>
      </bottom>
      <diagonal/>
    </border>
    <border>
      <left/>
      <right/>
      <top style="thin">
        <color theme="1"/>
      </top>
      <bottom/>
      <diagonal/>
    </border>
    <border>
      <left style="thin">
        <color indexed="64"/>
      </left>
      <right style="thin">
        <color indexed="64"/>
      </right>
      <top/>
      <bottom/>
      <diagonal/>
    </border>
    <border>
      <left/>
      <right/>
      <top/>
      <bottom style="thin">
        <color indexed="64"/>
      </bottom>
      <diagonal/>
    </border>
    <border>
      <left style="thick">
        <color auto="1"/>
      </left>
      <right/>
      <top style="thick">
        <color rgb="FF00B0F0"/>
      </top>
      <bottom style="thick">
        <color auto="1"/>
      </bottom>
      <diagonal/>
    </border>
    <border>
      <left/>
      <right/>
      <top style="thick">
        <color rgb="FF00B0F0"/>
      </top>
      <bottom style="thick">
        <color auto="1"/>
      </bottom>
      <diagonal/>
    </border>
    <border>
      <left/>
      <right style="thick">
        <color auto="1"/>
      </right>
      <top style="thick">
        <color rgb="FF00B0F0"/>
      </top>
      <bottom style="thick">
        <color auto="1"/>
      </bottom>
      <diagonal/>
    </border>
    <border>
      <left style="thick">
        <color auto="1"/>
      </left>
      <right style="thin">
        <color auto="1"/>
      </right>
      <top style="double">
        <color auto="1"/>
      </top>
      <bottom style="thick">
        <color auto="1"/>
      </bottom>
      <diagonal/>
    </border>
    <border>
      <left style="thin">
        <color auto="1"/>
      </left>
      <right style="thin">
        <color auto="1"/>
      </right>
      <top style="double">
        <color auto="1"/>
      </top>
      <bottom style="thick">
        <color auto="1"/>
      </bottom>
      <diagonal/>
    </border>
    <border>
      <left style="thin">
        <color auto="1"/>
      </left>
      <right style="thick">
        <color auto="1"/>
      </right>
      <top style="double">
        <color auto="1"/>
      </top>
      <bottom style="thick">
        <color auto="1"/>
      </bottom>
      <diagonal/>
    </border>
    <border>
      <left style="thick">
        <color auto="1"/>
      </left>
      <right style="thin">
        <color auto="1"/>
      </right>
      <top style="thick">
        <color auto="1"/>
      </top>
      <bottom style="double">
        <color auto="1"/>
      </bottom>
      <diagonal/>
    </border>
    <border>
      <left style="thin">
        <color auto="1"/>
      </left>
      <right style="thin">
        <color auto="1"/>
      </right>
      <top style="thick">
        <color auto="1"/>
      </top>
      <bottom style="double">
        <color auto="1"/>
      </bottom>
      <diagonal/>
    </border>
    <border>
      <left style="thin">
        <color auto="1"/>
      </left>
      <right style="thick">
        <color auto="1"/>
      </right>
      <top style="thick">
        <color auto="1"/>
      </top>
      <bottom style="double">
        <color auto="1"/>
      </bottom>
      <diagonal/>
    </border>
    <border>
      <left style="thick">
        <color auto="1"/>
      </left>
      <right style="thick">
        <color auto="1"/>
      </right>
      <top style="thick">
        <color rgb="FF7030A0"/>
      </top>
      <bottom/>
      <diagonal/>
    </border>
    <border>
      <left style="thick">
        <color auto="1"/>
      </left>
      <right style="thick">
        <color auto="1"/>
      </right>
      <top style="thick">
        <color auto="1"/>
      </top>
      <bottom/>
      <diagonal/>
    </border>
    <border>
      <left style="thick">
        <color auto="1"/>
      </left>
      <right style="thick">
        <color auto="1"/>
      </right>
      <top style="thick">
        <color auto="1"/>
      </top>
      <bottom style="thick">
        <color auto="1"/>
      </bottom>
      <diagonal/>
    </border>
    <border>
      <left style="thick">
        <color auto="1"/>
      </left>
      <right style="thick">
        <color auto="1"/>
      </right>
      <top/>
      <bottom style="thin">
        <color auto="1"/>
      </bottom>
      <diagonal/>
    </border>
    <border>
      <left style="thick">
        <color auto="1"/>
      </left>
      <right style="thick">
        <color auto="1"/>
      </right>
      <top style="thin">
        <color auto="1"/>
      </top>
      <bottom style="thin">
        <color auto="1"/>
      </bottom>
      <diagonal/>
    </border>
    <border>
      <left style="thin">
        <color auto="1"/>
      </left>
      <right style="thick">
        <color auto="1"/>
      </right>
      <top/>
      <bottom/>
      <diagonal/>
    </border>
    <border>
      <left style="thick">
        <color auto="1"/>
      </left>
      <right/>
      <top style="thick">
        <color rgb="FF7030A0"/>
      </top>
      <bottom style="thick">
        <color auto="1"/>
      </bottom>
      <diagonal/>
    </border>
    <border>
      <left/>
      <right/>
      <top style="thick">
        <color auto="1"/>
      </top>
      <bottom style="thick">
        <color auto="1"/>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right style="thick">
        <color auto="1"/>
      </right>
      <top style="thick">
        <color rgb="FF7030A0"/>
      </top>
      <bottom style="thick">
        <color auto="1"/>
      </bottom>
      <diagonal/>
    </border>
    <border>
      <left style="thick">
        <color rgb="FF7030A0"/>
      </left>
      <right/>
      <top style="thick">
        <color rgb="FF7030A0"/>
      </top>
      <bottom style="thin">
        <color rgb="FF7030A0"/>
      </bottom>
      <diagonal/>
    </border>
    <border>
      <left/>
      <right/>
      <top style="thick">
        <color rgb="FF7030A0"/>
      </top>
      <bottom style="thin">
        <color rgb="FF7030A0"/>
      </bottom>
      <diagonal/>
    </border>
    <border>
      <left/>
      <right style="thick">
        <color rgb="FF7030A0"/>
      </right>
      <top style="thick">
        <color rgb="FF7030A0"/>
      </top>
      <bottom style="thin">
        <color rgb="FF7030A0"/>
      </bottom>
      <diagonal/>
    </border>
  </borders>
  <cellStyleXfs count="2">
    <xf numFmtId="0" fontId="0" fillId="0" borderId="0"/>
    <xf numFmtId="0" fontId="23" fillId="0" borderId="0" applyNumberFormat="0" applyFill="0" applyBorder="0" applyAlignment="0" applyProtection="0"/>
  </cellStyleXfs>
  <cellXfs count="319">
    <xf numFmtId="0" fontId="0" fillId="0" borderId="0" xfId="0"/>
    <xf numFmtId="0" fontId="0" fillId="0" borderId="0" xfId="0" applyAlignment="1">
      <alignment wrapText="1"/>
    </xf>
    <xf numFmtId="0" fontId="2" fillId="0" borderId="0" xfId="0" applyFont="1"/>
    <xf numFmtId="0" fontId="3" fillId="0" borderId="0" xfId="0" applyFont="1"/>
    <xf numFmtId="0" fontId="0" fillId="0" borderId="6" xfId="0" applyBorder="1"/>
    <xf numFmtId="0" fontId="0" fillId="0" borderId="7" xfId="0" applyBorder="1" applyAlignment="1">
      <alignment wrapText="1"/>
    </xf>
    <xf numFmtId="0" fontId="0" fillId="0" borderId="17" xfId="0" applyBorder="1" applyAlignment="1">
      <alignment wrapText="1"/>
    </xf>
    <xf numFmtId="0" fontId="5" fillId="0" borderId="0" xfId="0" applyFont="1"/>
    <xf numFmtId="0" fontId="6" fillId="0" borderId="0" xfId="0" applyFont="1"/>
    <xf numFmtId="0" fontId="3" fillId="0" borderId="6" xfId="0" applyFont="1" applyBorder="1"/>
    <xf numFmtId="0" fontId="3" fillId="0" borderId="6" xfId="0" applyFont="1" applyBorder="1" applyAlignment="1">
      <alignment vertical="center"/>
    </xf>
    <xf numFmtId="0" fontId="3" fillId="0" borderId="7" xfId="0" applyFont="1" applyBorder="1" applyAlignment="1">
      <alignment wrapText="1"/>
    </xf>
    <xf numFmtId="0" fontId="3" fillId="0" borderId="17" xfId="0" applyFont="1" applyBorder="1" applyAlignment="1">
      <alignment wrapText="1"/>
    </xf>
    <xf numFmtId="0" fontId="0" fillId="0" borderId="16" xfId="0" applyBorder="1"/>
    <xf numFmtId="0" fontId="7" fillId="3" borderId="0" xfId="0" applyFont="1" applyFill="1"/>
    <xf numFmtId="0" fontId="0" fillId="2" borderId="0" xfId="0" applyFill="1"/>
    <xf numFmtId="0" fontId="0" fillId="0" borderId="6" xfId="0" applyBorder="1" applyAlignment="1">
      <alignment vertical="center"/>
    </xf>
    <xf numFmtId="0" fontId="0" fillId="0" borderId="16" xfId="0" applyBorder="1" applyAlignment="1">
      <alignment vertical="center"/>
    </xf>
    <xf numFmtId="0" fontId="0" fillId="0" borderId="0" xfId="0" applyAlignment="1">
      <alignment vertical="center"/>
    </xf>
    <xf numFmtId="0" fontId="3" fillId="0" borderId="16" xfId="0" applyFont="1" applyBorder="1"/>
    <xf numFmtId="0" fontId="7" fillId="3" borderId="7" xfId="0" applyFont="1" applyFill="1" applyBorder="1" applyProtection="1">
      <protection hidden="1"/>
    </xf>
    <xf numFmtId="0" fontId="2" fillId="2" borderId="7" xfId="0" applyFont="1" applyFill="1" applyBorder="1" applyProtection="1">
      <protection hidden="1"/>
    </xf>
    <xf numFmtId="0" fontId="1" fillId="2" borderId="0" xfId="0" applyFont="1" applyFill="1" applyBorder="1" applyAlignment="1"/>
    <xf numFmtId="0" fontId="0" fillId="2" borderId="0" xfId="0" applyFill="1" applyBorder="1"/>
    <xf numFmtId="0" fontId="0" fillId="2" borderId="0" xfId="0" applyFill="1" applyAlignment="1">
      <alignment horizontal="right"/>
    </xf>
    <xf numFmtId="0" fontId="8" fillId="2" borderId="0" xfId="0" applyFont="1" applyFill="1"/>
    <xf numFmtId="0" fontId="0" fillId="2" borderId="0" xfId="0" applyFill="1" applyBorder="1" applyAlignment="1">
      <alignment horizontal="right"/>
    </xf>
    <xf numFmtId="0" fontId="2" fillId="2" borderId="0" xfId="0" applyFont="1" applyFill="1" applyBorder="1" applyAlignment="1">
      <alignment horizontal="center"/>
    </xf>
    <xf numFmtId="0" fontId="2" fillId="2" borderId="0" xfId="0" applyFont="1" applyFill="1" applyBorder="1"/>
    <xf numFmtId="0" fontId="5" fillId="2" borderId="0" xfId="0" applyFont="1" applyFill="1" applyAlignment="1">
      <alignment horizontal="right"/>
    </xf>
    <xf numFmtId="0" fontId="6" fillId="2" borderId="0" xfId="0" applyFont="1" applyFill="1" applyAlignment="1">
      <alignment horizontal="right"/>
    </xf>
    <xf numFmtId="0" fontId="0" fillId="0" borderId="3" xfId="0" applyFill="1" applyBorder="1" applyProtection="1">
      <protection locked="0"/>
    </xf>
    <xf numFmtId="0" fontId="2" fillId="2" borderId="29" xfId="0" applyFont="1" applyFill="1" applyBorder="1" applyProtection="1">
      <protection hidden="1"/>
    </xf>
    <xf numFmtId="0" fontId="0" fillId="2" borderId="30" xfId="0" applyFill="1" applyBorder="1"/>
    <xf numFmtId="0" fontId="0" fillId="2" borderId="31" xfId="0" applyFill="1" applyBorder="1"/>
    <xf numFmtId="0" fontId="0" fillId="2" borderId="32" xfId="0" applyFill="1" applyBorder="1"/>
    <xf numFmtId="0" fontId="0" fillId="2" borderId="33" xfId="0" applyFill="1" applyBorder="1"/>
    <xf numFmtId="0" fontId="5" fillId="2" borderId="32" xfId="0" applyFont="1" applyFill="1" applyBorder="1"/>
    <xf numFmtId="0" fontId="5" fillId="2" borderId="34" xfId="0" applyFont="1" applyFill="1" applyBorder="1"/>
    <xf numFmtId="0" fontId="0" fillId="2" borderId="38" xfId="0" applyFill="1" applyBorder="1" applyAlignment="1">
      <alignment vertical="center" wrapText="1"/>
    </xf>
    <xf numFmtId="0" fontId="4" fillId="2" borderId="39" xfId="0" applyFont="1" applyFill="1" applyBorder="1" applyAlignment="1">
      <alignment vertical="center" wrapText="1"/>
    </xf>
    <xf numFmtId="0" fontId="0" fillId="2" borderId="39" xfId="0" applyFill="1" applyBorder="1" applyAlignment="1">
      <alignment vertical="center" wrapText="1"/>
    </xf>
    <xf numFmtId="0" fontId="0" fillId="2" borderId="40" xfId="0" applyFill="1" applyBorder="1" applyAlignment="1">
      <alignment vertical="center" wrapText="1"/>
    </xf>
    <xf numFmtId="0" fontId="5" fillId="2" borderId="39" xfId="0" applyFont="1" applyFill="1" applyBorder="1" applyAlignment="1">
      <alignment vertical="center" wrapText="1"/>
    </xf>
    <xf numFmtId="0" fontId="0" fillId="2" borderId="0" xfId="0" applyFill="1" applyAlignment="1">
      <alignment vertical="center" wrapText="1"/>
    </xf>
    <xf numFmtId="0" fontId="0" fillId="0" borderId="6" xfId="0" applyFill="1" applyBorder="1" applyProtection="1">
      <protection locked="0"/>
    </xf>
    <xf numFmtId="0" fontId="0" fillId="0" borderId="5" xfId="0" applyFill="1" applyBorder="1" applyProtection="1">
      <protection locked="0"/>
    </xf>
    <xf numFmtId="0" fontId="0" fillId="0" borderId="1" xfId="0" applyFill="1" applyBorder="1" applyProtection="1">
      <protection locked="0"/>
    </xf>
    <xf numFmtId="0" fontId="0" fillId="0" borderId="7" xfId="0" applyFill="1" applyBorder="1" applyProtection="1">
      <protection locked="0"/>
    </xf>
    <xf numFmtId="0" fontId="3" fillId="0" borderId="6" xfId="0" applyFont="1" applyFill="1" applyBorder="1" applyProtection="1">
      <protection locked="0"/>
    </xf>
    <xf numFmtId="0" fontId="3" fillId="0" borderId="1" xfId="0" applyFont="1" applyFill="1" applyBorder="1" applyProtection="1">
      <protection locked="0"/>
    </xf>
    <xf numFmtId="0" fontId="3" fillId="0" borderId="7" xfId="0" applyFont="1" applyFill="1" applyBorder="1" applyProtection="1">
      <protection locked="0"/>
    </xf>
    <xf numFmtId="0" fontId="5" fillId="0" borderId="1" xfId="0" applyFont="1" applyFill="1" applyBorder="1" applyProtection="1">
      <protection locked="0"/>
    </xf>
    <xf numFmtId="0" fontId="5" fillId="0" borderId="2" xfId="0" applyFont="1" applyFill="1" applyBorder="1" applyProtection="1">
      <protection locked="0"/>
    </xf>
    <xf numFmtId="0" fontId="5" fillId="0" borderId="7" xfId="0" applyFont="1" applyFill="1" applyBorder="1" applyProtection="1">
      <protection locked="0"/>
    </xf>
    <xf numFmtId="0" fontId="0" fillId="0" borderId="26" xfId="0" applyFill="1" applyBorder="1" applyProtection="1">
      <protection locked="0"/>
    </xf>
    <xf numFmtId="0" fontId="0" fillId="0" borderId="27" xfId="0" applyFill="1" applyBorder="1" applyProtection="1">
      <protection locked="0"/>
    </xf>
    <xf numFmtId="0" fontId="0" fillId="0" borderId="28" xfId="0" applyFill="1" applyBorder="1" applyProtection="1">
      <protection locked="0"/>
    </xf>
    <xf numFmtId="0" fontId="0" fillId="0" borderId="29" xfId="0" applyFill="1" applyBorder="1" applyProtection="1">
      <protection locked="0"/>
    </xf>
    <xf numFmtId="0" fontId="3" fillId="0" borderId="26" xfId="0" applyFont="1" applyFill="1" applyBorder="1" applyProtection="1">
      <protection locked="0"/>
    </xf>
    <xf numFmtId="0" fontId="3" fillId="0" borderId="28" xfId="0" applyFont="1" applyFill="1" applyBorder="1" applyProtection="1">
      <protection locked="0"/>
    </xf>
    <xf numFmtId="0" fontId="3" fillId="0" borderId="29" xfId="0" applyFont="1" applyFill="1" applyBorder="1" applyProtection="1">
      <protection locked="0"/>
    </xf>
    <xf numFmtId="0" fontId="5" fillId="0" borderId="28" xfId="0" applyFont="1" applyFill="1" applyBorder="1" applyProtection="1">
      <protection locked="0"/>
    </xf>
    <xf numFmtId="0" fontId="5" fillId="0" borderId="25" xfId="0" applyFont="1" applyFill="1" applyBorder="1" applyProtection="1">
      <protection locked="0"/>
    </xf>
    <xf numFmtId="0" fontId="5" fillId="0" borderId="29" xfId="0" applyFont="1" applyFill="1" applyBorder="1" applyProtection="1">
      <protection locked="0"/>
    </xf>
    <xf numFmtId="0" fontId="7" fillId="3" borderId="2" xfId="0" applyFont="1" applyFill="1" applyBorder="1" applyProtection="1"/>
    <xf numFmtId="0" fontId="7" fillId="3" borderId="6" xfId="0" applyFont="1" applyFill="1" applyBorder="1" applyProtection="1"/>
    <xf numFmtId="0" fontId="7" fillId="3" borderId="5" xfId="0" applyFont="1" applyFill="1" applyBorder="1" applyProtection="1"/>
    <xf numFmtId="0" fontId="7" fillId="3" borderId="1" xfId="0" applyFont="1" applyFill="1" applyBorder="1" applyProtection="1"/>
    <xf numFmtId="0" fontId="7" fillId="3" borderId="7" xfId="0" applyFont="1" applyFill="1" applyBorder="1" applyProtection="1"/>
    <xf numFmtId="0" fontId="7" fillId="3" borderId="0" xfId="0" applyFont="1" applyFill="1" applyProtection="1"/>
    <xf numFmtId="0" fontId="0" fillId="0" borderId="0" xfId="0" applyProtection="1">
      <protection hidden="1"/>
    </xf>
    <xf numFmtId="0" fontId="0" fillId="0" borderId="3" xfId="0" applyFill="1" applyBorder="1" applyAlignment="1">
      <alignment horizontal="center"/>
    </xf>
    <xf numFmtId="0" fontId="0" fillId="0" borderId="3" xfId="0" applyFill="1" applyBorder="1" applyAlignment="1">
      <alignment wrapText="1"/>
    </xf>
    <xf numFmtId="0" fontId="2" fillId="2" borderId="8" xfId="0" applyFont="1" applyFill="1" applyBorder="1" applyAlignment="1">
      <alignment horizontal="center"/>
    </xf>
    <xf numFmtId="0" fontId="2" fillId="2" borderId="9" xfId="0" applyFont="1" applyFill="1" applyBorder="1" applyAlignment="1">
      <alignment horizontal="center"/>
    </xf>
    <xf numFmtId="0" fontId="2" fillId="2" borderId="10" xfId="0" applyFont="1" applyFill="1" applyBorder="1" applyAlignment="1">
      <alignment horizontal="center"/>
    </xf>
    <xf numFmtId="0" fontId="2" fillId="2" borderId="11" xfId="0" applyFont="1" applyFill="1" applyBorder="1" applyAlignment="1">
      <alignment horizontal="center"/>
    </xf>
    <xf numFmtId="0" fontId="2" fillId="2" borderId="12" xfId="0" applyFont="1" applyFill="1" applyBorder="1" applyAlignment="1">
      <alignment horizontal="center"/>
    </xf>
    <xf numFmtId="0" fontId="2" fillId="2" borderId="13" xfId="0" applyFont="1" applyFill="1" applyBorder="1" applyAlignment="1">
      <alignment horizontal="center"/>
    </xf>
    <xf numFmtId="0" fontId="11" fillId="2" borderId="0" xfId="0" applyFont="1" applyFill="1" applyBorder="1" applyAlignment="1"/>
    <xf numFmtId="0" fontId="4" fillId="2" borderId="2" xfId="0" applyFont="1" applyFill="1" applyBorder="1"/>
    <xf numFmtId="0" fontId="4" fillId="2" borderId="0" xfId="0" applyFont="1" applyFill="1" applyBorder="1"/>
    <xf numFmtId="0" fontId="4" fillId="2" borderId="22" xfId="0" applyFont="1" applyFill="1" applyBorder="1"/>
    <xf numFmtId="0" fontId="4" fillId="2" borderId="4" xfId="0" applyFont="1" applyFill="1" applyBorder="1" applyAlignment="1">
      <alignment vertical="center" wrapText="1"/>
    </xf>
    <xf numFmtId="0" fontId="4" fillId="2" borderId="23" xfId="0" applyFont="1" applyFill="1" applyBorder="1"/>
    <xf numFmtId="0" fontId="4" fillId="0" borderId="25" xfId="0" applyFont="1" applyFill="1" applyBorder="1" applyProtection="1">
      <protection locked="0"/>
    </xf>
    <xf numFmtId="0" fontId="4" fillId="0" borderId="2" xfId="0" applyFont="1" applyFill="1" applyBorder="1" applyProtection="1">
      <protection locked="0"/>
    </xf>
    <xf numFmtId="0" fontId="7" fillId="3" borderId="41" xfId="0" applyFont="1" applyFill="1" applyBorder="1"/>
    <xf numFmtId="0" fontId="7" fillId="3" borderId="20" xfId="0" applyFont="1" applyFill="1" applyBorder="1"/>
    <xf numFmtId="0" fontId="7" fillId="3" borderId="42" xfId="0" applyFont="1" applyFill="1" applyBorder="1"/>
    <xf numFmtId="0" fontId="7" fillId="3" borderId="43" xfId="0" applyFont="1" applyFill="1" applyBorder="1"/>
    <xf numFmtId="0" fontId="7" fillId="3" borderId="21" xfId="0" applyFont="1" applyFill="1" applyBorder="1"/>
    <xf numFmtId="0" fontId="7" fillId="3" borderId="20" xfId="0" applyFont="1" applyFill="1" applyBorder="1" applyProtection="1">
      <protection hidden="1"/>
    </xf>
    <xf numFmtId="0" fontId="7" fillId="3" borderId="21" xfId="0" applyFont="1" applyFill="1" applyBorder="1" applyProtection="1">
      <protection hidden="1"/>
    </xf>
    <xf numFmtId="0" fontId="3" fillId="2" borderId="0" xfId="0" applyFont="1" applyFill="1" applyBorder="1"/>
    <xf numFmtId="0" fontId="5" fillId="2" borderId="0" xfId="0" applyFont="1" applyFill="1" applyBorder="1"/>
    <xf numFmtId="0" fontId="2" fillId="2" borderId="0" xfId="0" applyFont="1" applyFill="1" applyBorder="1" applyProtection="1">
      <protection hidden="1"/>
    </xf>
    <xf numFmtId="0" fontId="0" fillId="0" borderId="0" xfId="0" applyAlignment="1">
      <alignment wrapText="1"/>
    </xf>
    <xf numFmtId="0" fontId="0" fillId="4" borderId="0" xfId="0" applyFill="1"/>
    <xf numFmtId="0" fontId="13" fillId="4" borderId="0" xfId="0" applyFont="1" applyFill="1"/>
    <xf numFmtId="0" fontId="13" fillId="0" borderId="0" xfId="0" applyFont="1"/>
    <xf numFmtId="0" fontId="16" fillId="0" borderId="0" xfId="0" applyFont="1"/>
    <xf numFmtId="0" fontId="0" fillId="4" borderId="59" xfId="0" applyFill="1" applyBorder="1"/>
    <xf numFmtId="0" fontId="18" fillId="0" borderId="0" xfId="0" applyFont="1"/>
    <xf numFmtId="0" fontId="0" fillId="4" borderId="0" xfId="0" applyFill="1" applyAlignment="1">
      <alignment vertical="center"/>
    </xf>
    <xf numFmtId="0" fontId="13" fillId="4" borderId="0" xfId="0" applyFont="1" applyFill="1" applyAlignment="1">
      <alignment vertical="center"/>
    </xf>
    <xf numFmtId="0" fontId="0" fillId="4" borderId="0" xfId="0" applyFill="1" applyAlignment="1">
      <alignment vertical="top"/>
    </xf>
    <xf numFmtId="0" fontId="0" fillId="0" borderId="0" xfId="0" applyAlignment="1">
      <alignment vertical="top"/>
    </xf>
    <xf numFmtId="0" fontId="14" fillId="4" borderId="50" xfId="0" applyFont="1" applyFill="1" applyBorder="1" applyAlignment="1">
      <alignment vertical="top" wrapText="1"/>
    </xf>
    <xf numFmtId="0" fontId="8" fillId="4" borderId="50" xfId="0" applyFont="1" applyFill="1" applyBorder="1" applyAlignment="1">
      <alignment vertical="top" wrapText="1"/>
    </xf>
    <xf numFmtId="0" fontId="0" fillId="4" borderId="50" xfId="0" applyFill="1" applyBorder="1" applyAlignment="1">
      <alignment horizontal="left" vertical="top" wrapText="1"/>
    </xf>
    <xf numFmtId="0" fontId="13" fillId="0" borderId="0" xfId="0" applyFont="1" applyAlignment="1">
      <alignment vertical="top"/>
    </xf>
    <xf numFmtId="0" fontId="0" fillId="4" borderId="51" xfId="0" applyFill="1" applyBorder="1" applyAlignment="1">
      <alignment horizontal="left" vertical="top" wrapText="1"/>
    </xf>
    <xf numFmtId="0" fontId="0" fillId="4" borderId="0" xfId="0" applyFill="1" applyAlignment="1">
      <alignment horizontal="left" vertical="top" wrapText="1"/>
    </xf>
    <xf numFmtId="0" fontId="0" fillId="4" borderId="52" xfId="0" applyFill="1" applyBorder="1" applyAlignment="1">
      <alignment horizontal="left" vertical="top" wrapText="1"/>
    </xf>
    <xf numFmtId="0" fontId="16" fillId="0" borderId="0" xfId="0" applyFont="1" applyAlignment="1">
      <alignment vertical="top"/>
    </xf>
    <xf numFmtId="0" fontId="8" fillId="7" borderId="42" xfId="0" applyFont="1" applyFill="1" applyBorder="1" applyAlignment="1" applyProtection="1">
      <alignment horizontal="left" vertical="top" wrapText="1"/>
      <protection locked="0"/>
    </xf>
    <xf numFmtId="0" fontId="4" fillId="4" borderId="51" xfId="0" applyFont="1" applyFill="1" applyBorder="1" applyAlignment="1">
      <alignment horizontal="left" vertical="center" wrapText="1"/>
    </xf>
    <xf numFmtId="0" fontId="4" fillId="4" borderId="0" xfId="0" applyFont="1" applyFill="1" applyAlignment="1">
      <alignment horizontal="left" vertical="center" wrapText="1"/>
    </xf>
    <xf numFmtId="0" fontId="4" fillId="4" borderId="52" xfId="0" applyFont="1" applyFill="1" applyBorder="1" applyAlignment="1">
      <alignment horizontal="left" vertical="center" wrapText="1"/>
    </xf>
    <xf numFmtId="0" fontId="0" fillId="4" borderId="51" xfId="0" applyFill="1" applyBorder="1" applyAlignment="1">
      <alignment vertical="center" wrapText="1"/>
    </xf>
    <xf numFmtId="0" fontId="0" fillId="4" borderId="0" xfId="0" applyFill="1" applyAlignment="1">
      <alignment vertical="center" wrapText="1"/>
    </xf>
    <xf numFmtId="0" fontId="0" fillId="4" borderId="52" xfId="0" applyFill="1" applyBorder="1" applyAlignment="1">
      <alignment vertical="center" wrapText="1"/>
    </xf>
    <xf numFmtId="0" fontId="0" fillId="4" borderId="52" xfId="0" applyFill="1" applyBorder="1"/>
    <xf numFmtId="0" fontId="0" fillId="0" borderId="0" xfId="0" applyAlignment="1">
      <alignment horizontal="left" vertical="center" wrapText="1"/>
    </xf>
    <xf numFmtId="0" fontId="0" fillId="4" borderId="0" xfId="0" applyFill="1" applyBorder="1"/>
    <xf numFmtId="0" fontId="0" fillId="4" borderId="0" xfId="0" applyFill="1" applyBorder="1" applyAlignment="1">
      <alignment horizontal="left" vertical="top" wrapText="1"/>
    </xf>
    <xf numFmtId="0" fontId="4" fillId="4" borderId="0" xfId="0" applyFont="1" applyFill="1" applyBorder="1" applyAlignment="1">
      <alignment horizontal="left" vertical="center" wrapText="1"/>
    </xf>
    <xf numFmtId="0" fontId="0" fillId="4" borderId="0" xfId="0" applyFill="1" applyBorder="1" applyAlignment="1">
      <alignment vertical="center" wrapText="1"/>
    </xf>
    <xf numFmtId="0" fontId="0" fillId="4" borderId="1" xfId="0" applyFill="1" applyBorder="1" applyAlignment="1" applyProtection="1">
      <alignment horizontal="center" vertical="top" wrapText="1"/>
      <protection locked="0"/>
    </xf>
    <xf numFmtId="0" fontId="0" fillId="4" borderId="1" xfId="0" applyFill="1" applyBorder="1" applyAlignment="1" applyProtection="1">
      <alignment horizontal="center" vertical="center" wrapText="1"/>
      <protection locked="0"/>
    </xf>
    <xf numFmtId="0" fontId="2" fillId="2" borderId="72" xfId="0" applyFont="1" applyFill="1" applyBorder="1" applyAlignment="1">
      <alignment vertical="center" wrapText="1"/>
    </xf>
    <xf numFmtId="0" fontId="2" fillId="2" borderId="73" xfId="0" applyFont="1" applyFill="1" applyBorder="1"/>
    <xf numFmtId="0" fontId="2" fillId="2" borderId="74" xfId="0" applyFont="1" applyFill="1" applyBorder="1" applyProtection="1">
      <protection hidden="1"/>
    </xf>
    <xf numFmtId="0" fontId="7" fillId="3" borderId="75" xfId="0" applyFont="1" applyFill="1" applyBorder="1" applyProtection="1"/>
    <xf numFmtId="0" fontId="7" fillId="3" borderId="3" xfId="0" applyFont="1" applyFill="1" applyBorder="1" applyProtection="1"/>
    <xf numFmtId="0" fontId="7" fillId="3" borderId="50" xfId="0" applyFont="1" applyFill="1" applyBorder="1"/>
    <xf numFmtId="0" fontId="0" fillId="0" borderId="0" xfId="0" applyAlignment="1"/>
    <xf numFmtId="0" fontId="14" fillId="0" borderId="0" xfId="0" applyFont="1" applyAlignment="1">
      <alignment horizontal="center"/>
    </xf>
    <xf numFmtId="0" fontId="0" fillId="0" borderId="44" xfId="0" applyFill="1" applyBorder="1"/>
    <xf numFmtId="0" fontId="0" fillId="0" borderId="45" xfId="0" applyFill="1" applyBorder="1" applyAlignment="1">
      <alignment wrapText="1"/>
    </xf>
    <xf numFmtId="0" fontId="0" fillId="0" borderId="46" xfId="0" applyFill="1" applyBorder="1"/>
    <xf numFmtId="0" fontId="0" fillId="0" borderId="47" xfId="0" applyFill="1" applyBorder="1" applyAlignment="1">
      <alignment wrapText="1"/>
    </xf>
    <xf numFmtId="0" fontId="0" fillId="0" borderId="46" xfId="0" applyFill="1" applyBorder="1" applyAlignment="1">
      <alignment wrapText="1"/>
    </xf>
    <xf numFmtId="0" fontId="4" fillId="0" borderId="47" xfId="0" applyFont="1" applyFill="1" applyBorder="1" applyAlignment="1">
      <alignment wrapText="1"/>
    </xf>
    <xf numFmtId="0" fontId="5" fillId="0" borderId="47" xfId="0" applyFont="1" applyFill="1" applyBorder="1" applyAlignment="1">
      <alignment wrapText="1"/>
    </xf>
    <xf numFmtId="0" fontId="5" fillId="0" borderId="47" xfId="0" applyFont="1" applyFill="1" applyBorder="1"/>
    <xf numFmtId="0" fontId="2" fillId="0" borderId="0" xfId="0" applyFont="1" applyBorder="1"/>
    <xf numFmtId="0" fontId="2" fillId="0" borderId="0" xfId="0" applyFont="1" applyBorder="1" applyAlignment="1">
      <alignment wrapText="1"/>
    </xf>
    <xf numFmtId="0" fontId="0" fillId="0" borderId="46" xfId="0" applyFill="1" applyBorder="1" applyAlignment="1">
      <alignment vertical="center" wrapText="1"/>
    </xf>
    <xf numFmtId="0" fontId="4" fillId="0" borderId="46" xfId="0" applyFont="1" applyFill="1" applyBorder="1" applyAlignment="1">
      <alignment vertical="center" wrapText="1"/>
    </xf>
    <xf numFmtId="0" fontId="5" fillId="0" borderId="46" xfId="0" applyFont="1" applyFill="1" applyBorder="1" applyAlignment="1">
      <alignment vertical="center" wrapText="1"/>
    </xf>
    <xf numFmtId="0" fontId="5" fillId="0" borderId="46" xfId="0" applyFont="1" applyFill="1" applyBorder="1"/>
    <xf numFmtId="0" fontId="2" fillId="0" borderId="48" xfId="0" applyFont="1" applyFill="1" applyBorder="1"/>
    <xf numFmtId="0" fontId="2" fillId="0" borderId="49" xfId="0" applyFont="1" applyFill="1" applyBorder="1" applyAlignment="1">
      <alignment wrapText="1"/>
    </xf>
    <xf numFmtId="0" fontId="4" fillId="0" borderId="44" xfId="0" applyFont="1" applyFill="1" applyBorder="1" applyAlignment="1">
      <alignment vertical="center" wrapText="1"/>
    </xf>
    <xf numFmtId="0" fontId="4" fillId="0" borderId="45" xfId="0" applyFont="1" applyFill="1" applyBorder="1" applyAlignment="1">
      <alignment wrapText="1"/>
    </xf>
    <xf numFmtId="0" fontId="3" fillId="0" borderId="46" xfId="0" applyFont="1" applyFill="1" applyBorder="1"/>
    <xf numFmtId="0" fontId="3" fillId="0" borderId="47" xfId="0" applyFont="1" applyFill="1" applyBorder="1" applyAlignment="1">
      <alignment wrapText="1"/>
    </xf>
    <xf numFmtId="0" fontId="3" fillId="0" borderId="46" xfId="0" applyFont="1" applyFill="1" applyBorder="1" applyAlignment="1">
      <alignment wrapText="1"/>
    </xf>
    <xf numFmtId="0" fontId="2" fillId="0" borderId="46" xfId="0" applyFont="1" applyFill="1" applyBorder="1" applyAlignment="1">
      <alignment vertical="center" wrapText="1"/>
    </xf>
    <xf numFmtId="0" fontId="2" fillId="0" borderId="47" xfId="0" applyFont="1" applyFill="1" applyBorder="1" applyAlignment="1">
      <alignment wrapText="1"/>
    </xf>
    <xf numFmtId="0" fontId="2" fillId="0" borderId="48" xfId="0" applyFont="1" applyFill="1" applyBorder="1" applyAlignment="1">
      <alignment vertical="center" wrapText="1"/>
    </xf>
    <xf numFmtId="0" fontId="0" fillId="0" borderId="0" xfId="0" applyAlignment="1">
      <alignment wrapText="1"/>
    </xf>
    <xf numFmtId="0" fontId="2" fillId="2" borderId="71" xfId="0" applyFont="1" applyFill="1" applyBorder="1" applyAlignment="1">
      <alignment horizontal="left"/>
    </xf>
    <xf numFmtId="0" fontId="13" fillId="0" borderId="6" xfId="0" applyFont="1" applyBorder="1" applyAlignment="1">
      <alignment vertical="center"/>
    </xf>
    <xf numFmtId="0" fontId="13" fillId="0" borderId="7" xfId="0" applyFont="1" applyBorder="1" applyAlignment="1">
      <alignment wrapText="1"/>
    </xf>
    <xf numFmtId="0" fontId="13" fillId="0" borderId="16" xfId="0" applyFont="1" applyBorder="1" applyAlignment="1">
      <alignment vertical="center"/>
    </xf>
    <xf numFmtId="0" fontId="13" fillId="0" borderId="17" xfId="0" applyFont="1" applyBorder="1" applyAlignment="1">
      <alignment wrapText="1"/>
    </xf>
    <xf numFmtId="0" fontId="0" fillId="0" borderId="0" xfId="0" applyFill="1" applyAlignment="1"/>
    <xf numFmtId="0" fontId="0" fillId="2" borderId="0" xfId="0" applyFill="1" applyAlignment="1">
      <alignment vertical="center"/>
    </xf>
    <xf numFmtId="0" fontId="2" fillId="2" borderId="7" xfId="0" applyFont="1" applyFill="1" applyBorder="1" applyAlignment="1" applyProtection="1">
      <alignment vertical="center"/>
      <protection hidden="1"/>
    </xf>
    <xf numFmtId="0" fontId="7" fillId="3" borderId="0" xfId="0" applyFont="1" applyFill="1" applyAlignment="1" applyProtection="1">
      <alignment vertical="center"/>
    </xf>
    <xf numFmtId="0" fontId="7" fillId="3" borderId="0" xfId="0" applyFont="1" applyFill="1" applyAlignment="1">
      <alignment vertical="center"/>
    </xf>
    <xf numFmtId="0" fontId="0" fillId="2" borderId="0" xfId="0" applyFill="1" applyBorder="1" applyAlignment="1">
      <alignment vertical="center"/>
    </xf>
    <xf numFmtId="0" fontId="0" fillId="0" borderId="0" xfId="0" applyFill="1"/>
    <xf numFmtId="0" fontId="0" fillId="0" borderId="0" xfId="0" applyFill="1" applyProtection="1">
      <protection hidden="1"/>
    </xf>
    <xf numFmtId="0" fontId="3" fillId="0" borderId="6" xfId="0" applyFont="1" applyFill="1" applyBorder="1" applyAlignment="1">
      <alignment vertical="center"/>
    </xf>
    <xf numFmtId="0" fontId="3" fillId="0" borderId="7" xfId="0" applyFont="1" applyFill="1" applyBorder="1" applyAlignment="1">
      <alignment wrapText="1"/>
    </xf>
    <xf numFmtId="0" fontId="3" fillId="0" borderId="20" xfId="0" applyFont="1" applyFill="1" applyBorder="1" applyAlignment="1">
      <alignment vertical="center"/>
    </xf>
    <xf numFmtId="0" fontId="3" fillId="0" borderId="21" xfId="0" applyFont="1" applyFill="1" applyBorder="1" applyAlignment="1">
      <alignment wrapText="1"/>
    </xf>
    <xf numFmtId="0" fontId="3" fillId="0" borderId="16" xfId="0" applyFont="1" applyFill="1" applyBorder="1" applyAlignment="1">
      <alignment vertical="center"/>
    </xf>
    <xf numFmtId="0" fontId="3" fillId="0" borderId="17" xfId="0" applyFont="1" applyFill="1" applyBorder="1" applyAlignment="1">
      <alignment wrapText="1"/>
    </xf>
    <xf numFmtId="0" fontId="4" fillId="2" borderId="0" xfId="0" applyFont="1" applyFill="1" applyAlignment="1">
      <alignment horizontal="right"/>
    </xf>
    <xf numFmtId="0" fontId="23" fillId="2" borderId="0" xfId="1" applyFill="1" applyBorder="1" applyProtection="1">
      <protection locked="0"/>
    </xf>
    <xf numFmtId="0" fontId="4" fillId="2" borderId="61" xfId="0" applyFont="1" applyFill="1" applyBorder="1" applyProtection="1">
      <protection hidden="1"/>
    </xf>
    <xf numFmtId="0" fontId="11" fillId="2" borderId="0" xfId="0" applyFont="1" applyFill="1" applyBorder="1" applyAlignment="1" applyProtection="1"/>
    <xf numFmtId="0" fontId="1" fillId="2" borderId="0" xfId="0" applyFont="1" applyFill="1" applyBorder="1" applyAlignment="1" applyProtection="1"/>
    <xf numFmtId="0" fontId="0" fillId="2" borderId="0" xfId="0" applyFill="1" applyProtection="1"/>
    <xf numFmtId="0" fontId="4" fillId="2" borderId="2" xfId="0" applyFont="1" applyFill="1" applyBorder="1" applyProtection="1"/>
    <xf numFmtId="0" fontId="0" fillId="2" borderId="3" xfId="0" applyFill="1" applyBorder="1" applyProtection="1"/>
    <xf numFmtId="0" fontId="4" fillId="2" borderId="0" xfId="0" applyFont="1" applyFill="1" applyBorder="1" applyProtection="1"/>
    <xf numFmtId="0" fontId="4" fillId="2" borderId="0" xfId="0" applyFont="1" applyFill="1" applyProtection="1"/>
    <xf numFmtId="0" fontId="4" fillId="2" borderId="22" xfId="0" applyFont="1" applyFill="1" applyBorder="1" applyProtection="1"/>
    <xf numFmtId="0" fontId="0" fillId="2" borderId="4" xfId="0" applyFill="1" applyBorder="1" applyAlignment="1" applyProtection="1"/>
    <xf numFmtId="0" fontId="5" fillId="2" borderId="37" xfId="0" applyFont="1" applyFill="1" applyBorder="1" applyAlignment="1" applyProtection="1">
      <alignment horizontal="center"/>
    </xf>
    <xf numFmtId="0" fontId="4" fillId="2" borderId="4" xfId="0" applyFont="1" applyFill="1" applyBorder="1" applyAlignment="1" applyProtection="1">
      <alignment vertical="center" wrapText="1"/>
    </xf>
    <xf numFmtId="0" fontId="0" fillId="2" borderId="38" xfId="0" applyFill="1" applyBorder="1" applyAlignment="1" applyProtection="1">
      <alignment vertical="center" wrapText="1"/>
    </xf>
    <xf numFmtId="0" fontId="3" fillId="2" borderId="68" xfId="0" applyFont="1" applyFill="1" applyBorder="1" applyAlignment="1" applyProtection="1">
      <alignment vertical="center" wrapText="1"/>
    </xf>
    <xf numFmtId="0" fontId="3" fillId="2" borderId="69" xfId="0" applyFont="1" applyFill="1" applyBorder="1" applyAlignment="1" applyProtection="1">
      <alignment vertical="center" wrapText="1"/>
    </xf>
    <xf numFmtId="0" fontId="3" fillId="2" borderId="70" xfId="0" applyFont="1" applyFill="1" applyBorder="1" applyAlignment="1" applyProtection="1">
      <alignment vertical="center" wrapText="1"/>
    </xf>
    <xf numFmtId="0" fontId="5" fillId="2" borderId="40" xfId="0" applyFont="1" applyFill="1" applyBorder="1" applyAlignment="1" applyProtection="1">
      <alignment vertical="center" wrapText="1"/>
    </xf>
    <xf numFmtId="0" fontId="2" fillId="2" borderId="76" xfId="0" applyFont="1" applyFill="1" applyBorder="1" applyAlignment="1" applyProtection="1">
      <alignment vertical="center" wrapText="1"/>
    </xf>
    <xf numFmtId="0" fontId="4" fillId="2" borderId="61" xfId="0" applyFont="1" applyFill="1" applyBorder="1" applyProtection="1"/>
    <xf numFmtId="0" fontId="4" fillId="2" borderId="23" xfId="0" applyFont="1" applyFill="1" applyBorder="1" applyProtection="1"/>
    <xf numFmtId="0" fontId="0" fillId="2" borderId="30" xfId="0" applyFill="1" applyBorder="1" applyProtection="1"/>
    <xf numFmtId="0" fontId="3" fillId="2" borderId="65" xfId="0" applyFont="1" applyFill="1" applyBorder="1" applyProtection="1"/>
    <xf numFmtId="0" fontId="3" fillId="2" borderId="66" xfId="0" applyFont="1" applyFill="1" applyBorder="1" applyProtection="1"/>
    <xf numFmtId="0" fontId="3" fillId="2" borderId="67" xfId="0" applyFont="1" applyFill="1" applyBorder="1" applyProtection="1"/>
    <xf numFmtId="0" fontId="5" fillId="2" borderId="33" xfId="0" applyFont="1" applyFill="1" applyBorder="1" applyProtection="1"/>
    <xf numFmtId="0" fontId="2" fillId="2" borderId="73" xfId="0" applyFont="1" applyFill="1" applyBorder="1" applyProtection="1"/>
    <xf numFmtId="0" fontId="2" fillId="2" borderId="33" xfId="0" applyFont="1" applyFill="1" applyBorder="1" applyProtection="1"/>
    <xf numFmtId="0" fontId="0" fillId="4" borderId="41" xfId="0" applyFill="1" applyBorder="1" applyAlignment="1" applyProtection="1">
      <alignment horizontal="center" vertical="center" wrapText="1"/>
      <protection locked="0"/>
    </xf>
    <xf numFmtId="0" fontId="0" fillId="4" borderId="51" xfId="0" applyFill="1" applyBorder="1" applyAlignment="1" applyProtection="1">
      <alignment horizontal="center" vertical="center" wrapText="1"/>
      <protection locked="0"/>
    </xf>
    <xf numFmtId="0" fontId="3" fillId="0" borderId="14" xfId="0" applyFont="1" applyBorder="1" applyAlignment="1">
      <alignment horizontal="center" vertical="center"/>
    </xf>
    <xf numFmtId="0" fontId="3" fillId="0" borderId="15" xfId="0" applyFont="1" applyBorder="1" applyAlignment="1">
      <alignment horizontal="center" vertical="center"/>
    </xf>
    <xf numFmtId="0" fontId="9" fillId="0" borderId="0" xfId="0" applyFont="1" applyAlignment="1">
      <alignment horizontal="center"/>
    </xf>
    <xf numFmtId="0" fontId="0" fillId="0" borderId="23" xfId="0" applyBorder="1" applyAlignment="1">
      <alignment horizontal="center"/>
    </xf>
    <xf numFmtId="0" fontId="0" fillId="0" borderId="24"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0" fillId="0" borderId="14" xfId="0" applyBorder="1" applyAlignment="1">
      <alignment horizontal="center" vertical="center"/>
    </xf>
    <xf numFmtId="0" fontId="0" fillId="0" borderId="15" xfId="0" applyBorder="1" applyAlignment="1">
      <alignment horizontal="center" vertical="center"/>
    </xf>
    <xf numFmtId="0" fontId="3" fillId="0" borderId="18" xfId="0" applyFont="1" applyBorder="1" applyAlignment="1">
      <alignment horizontal="center"/>
    </xf>
    <xf numFmtId="0" fontId="3" fillId="0" borderId="19" xfId="0" applyFont="1" applyBorder="1" applyAlignment="1">
      <alignment horizontal="center"/>
    </xf>
    <xf numFmtId="0" fontId="3" fillId="0" borderId="18" xfId="0" applyFont="1" applyFill="1" applyBorder="1" applyAlignment="1">
      <alignment horizontal="center" vertical="center"/>
    </xf>
    <xf numFmtId="0" fontId="3" fillId="0" borderId="19" xfId="0" applyFont="1" applyFill="1" applyBorder="1" applyAlignment="1">
      <alignment horizontal="center" vertical="center"/>
    </xf>
    <xf numFmtId="0" fontId="0" fillId="0" borderId="18" xfId="0" applyBorder="1" applyAlignment="1">
      <alignment horizontal="center"/>
    </xf>
    <xf numFmtId="0" fontId="0" fillId="0" borderId="19" xfId="0" applyBorder="1" applyAlignment="1">
      <alignment horizontal="center"/>
    </xf>
    <xf numFmtId="0" fontId="14" fillId="0" borderId="0" xfId="0" applyFont="1" applyAlignment="1">
      <alignment horizontal="center"/>
    </xf>
    <xf numFmtId="0" fontId="13" fillId="0" borderId="79" xfId="0" applyFont="1" applyBorder="1" applyAlignment="1">
      <alignment horizontal="center" vertical="center"/>
    </xf>
    <xf numFmtId="0" fontId="13" fillId="0" borderId="80" xfId="0" applyFont="1" applyBorder="1" applyAlignment="1">
      <alignment horizontal="center" vertical="center"/>
    </xf>
    <xf numFmtId="0" fontId="5" fillId="0" borderId="2" xfId="0" applyFont="1" applyFill="1" applyBorder="1" applyAlignment="1" applyProtection="1">
      <alignment horizontal="center"/>
      <protection locked="0"/>
    </xf>
    <xf numFmtId="0" fontId="5" fillId="0" borderId="80" xfId="0" applyFont="1" applyFill="1" applyBorder="1" applyAlignment="1" applyProtection="1">
      <alignment horizontal="center"/>
      <protection locked="0"/>
    </xf>
    <xf numFmtId="0" fontId="2" fillId="2" borderId="82" xfId="0" applyFont="1" applyFill="1" applyBorder="1" applyAlignment="1">
      <alignment horizontal="center"/>
    </xf>
    <xf numFmtId="0" fontId="2" fillId="2" borderId="83" xfId="0" applyFont="1" applyFill="1" applyBorder="1" applyAlignment="1">
      <alignment horizontal="center"/>
    </xf>
    <xf numFmtId="0" fontId="2" fillId="2" borderId="84" xfId="0" applyFont="1" applyFill="1" applyBorder="1" applyAlignment="1">
      <alignment horizontal="center"/>
    </xf>
    <xf numFmtId="0" fontId="5" fillId="2" borderId="35" xfId="0" applyFont="1" applyFill="1" applyBorder="1" applyAlignment="1">
      <alignment horizontal="center"/>
    </xf>
    <xf numFmtId="0" fontId="5" fillId="2" borderId="36" xfId="0" applyFont="1" applyFill="1" applyBorder="1" applyAlignment="1">
      <alignment horizontal="center"/>
    </xf>
    <xf numFmtId="0" fontId="5" fillId="2" borderId="37" xfId="0" applyFont="1" applyFill="1" applyBorder="1" applyAlignment="1">
      <alignment horizontal="center"/>
    </xf>
    <xf numFmtId="0" fontId="0" fillId="2" borderId="23" xfId="0" applyFill="1" applyBorder="1" applyAlignment="1">
      <alignment horizontal="center"/>
    </xf>
    <xf numFmtId="0" fontId="0" fillId="2" borderId="78" xfId="0" applyFill="1" applyBorder="1" applyAlignment="1">
      <alignment horizontal="center"/>
    </xf>
    <xf numFmtId="0" fontId="0" fillId="2" borderId="24" xfId="0" applyFill="1" applyBorder="1" applyAlignment="1">
      <alignment horizontal="center"/>
    </xf>
    <xf numFmtId="0" fontId="5" fillId="2" borderId="34" xfId="0" applyFont="1" applyFill="1" applyBorder="1" applyAlignment="1">
      <alignment horizontal="center" vertical="center" wrapText="1"/>
    </xf>
    <xf numFmtId="0" fontId="5" fillId="2" borderId="24" xfId="0" applyFont="1" applyFill="1" applyBorder="1" applyAlignment="1">
      <alignment horizontal="center" vertical="center" wrapText="1"/>
    </xf>
    <xf numFmtId="0" fontId="5" fillId="2" borderId="34" xfId="0" applyFont="1" applyFill="1" applyBorder="1" applyAlignment="1">
      <alignment horizontal="center"/>
    </xf>
    <xf numFmtId="0" fontId="5" fillId="2" borderId="24" xfId="0" applyFont="1" applyFill="1" applyBorder="1" applyAlignment="1">
      <alignment horizontal="center"/>
    </xf>
    <xf numFmtId="0" fontId="0" fillId="0" borderId="0" xfId="0" applyAlignment="1">
      <alignment wrapText="1"/>
    </xf>
    <xf numFmtId="0" fontId="10" fillId="0" borderId="0" xfId="0" applyFont="1" applyAlignment="1">
      <alignment horizontal="center"/>
    </xf>
    <xf numFmtId="0" fontId="12" fillId="5" borderId="2" xfId="0" applyFont="1" applyFill="1" applyBorder="1" applyAlignment="1">
      <alignment horizontal="center" vertical="center"/>
    </xf>
    <xf numFmtId="0" fontId="12" fillId="5" borderId="3" xfId="0" applyFont="1" applyFill="1" applyBorder="1" applyAlignment="1">
      <alignment horizontal="center" vertical="center"/>
    </xf>
    <xf numFmtId="0" fontId="12" fillId="5" borderId="5" xfId="0" applyFont="1" applyFill="1" applyBorder="1" applyAlignment="1">
      <alignment horizontal="center" vertical="center"/>
    </xf>
    <xf numFmtId="0" fontId="0" fillId="4" borderId="51" xfId="0" applyFill="1" applyBorder="1" applyAlignment="1">
      <alignment horizontal="left" vertical="center" wrapText="1"/>
    </xf>
    <xf numFmtId="0" fontId="0" fillId="4" borderId="0" xfId="0" applyFill="1" applyBorder="1" applyAlignment="1">
      <alignment horizontal="left" vertical="center" wrapText="1"/>
    </xf>
    <xf numFmtId="0" fontId="0" fillId="4" borderId="0" xfId="0" applyFill="1" applyAlignment="1">
      <alignment horizontal="left" vertical="center" wrapText="1"/>
    </xf>
    <xf numFmtId="0" fontId="0" fillId="4" borderId="52" xfId="0" applyFill="1" applyBorder="1" applyAlignment="1">
      <alignment horizontal="left" vertical="center" wrapText="1"/>
    </xf>
    <xf numFmtId="0" fontId="0" fillId="7" borderId="25" xfId="0" applyFill="1" applyBorder="1" applyAlignment="1" applyProtection="1">
      <alignment horizontal="left" vertical="center" wrapText="1"/>
      <protection locked="0"/>
    </xf>
    <xf numFmtId="0" fontId="0" fillId="7" borderId="61" xfId="0" applyFill="1" applyBorder="1" applyAlignment="1" applyProtection="1">
      <alignment horizontal="left" vertical="center" wrapText="1"/>
      <protection locked="0"/>
    </xf>
    <xf numFmtId="0" fontId="0" fillId="7" borderId="27" xfId="0" applyFill="1" applyBorder="1" applyAlignment="1" applyProtection="1">
      <alignment horizontal="left" vertical="center" wrapText="1"/>
      <protection locked="0"/>
    </xf>
    <xf numFmtId="0" fontId="4" fillId="4" borderId="51" xfId="0" applyFont="1" applyFill="1" applyBorder="1" applyAlignment="1">
      <alignment horizontal="left" vertical="center" wrapText="1"/>
    </xf>
    <xf numFmtId="0" fontId="4" fillId="4" borderId="0" xfId="0" applyFont="1" applyFill="1" applyBorder="1" applyAlignment="1">
      <alignment horizontal="left" vertical="center" wrapText="1"/>
    </xf>
    <xf numFmtId="0" fontId="4" fillId="4" borderId="0" xfId="0" applyFont="1" applyFill="1" applyAlignment="1">
      <alignment horizontal="left" vertical="center" wrapText="1"/>
    </xf>
    <xf numFmtId="0" fontId="4" fillId="4" borderId="52" xfId="0" applyFont="1" applyFill="1" applyBorder="1" applyAlignment="1">
      <alignment horizontal="left" vertical="center" wrapText="1"/>
    </xf>
    <xf numFmtId="0" fontId="12" fillId="5" borderId="2" xfId="0" applyFont="1" applyFill="1" applyBorder="1" applyAlignment="1">
      <alignment horizontal="center" vertical="center" wrapText="1"/>
    </xf>
    <xf numFmtId="0" fontId="12" fillId="5" borderId="5" xfId="0" applyFont="1" applyFill="1" applyBorder="1" applyAlignment="1">
      <alignment horizontal="center" vertical="center" wrapText="1"/>
    </xf>
    <xf numFmtId="0" fontId="0" fillId="7" borderId="2" xfId="0" applyFill="1" applyBorder="1" applyAlignment="1" applyProtection="1">
      <alignment horizontal="left" vertical="center" wrapText="1"/>
      <protection locked="0"/>
    </xf>
    <xf numFmtId="0" fontId="0" fillId="7" borderId="5" xfId="0" applyFill="1" applyBorder="1" applyAlignment="1" applyProtection="1">
      <alignment horizontal="left" vertical="center" wrapText="1"/>
      <protection locked="0"/>
    </xf>
    <xf numFmtId="0" fontId="0" fillId="0" borderId="2" xfId="0" applyBorder="1" applyAlignment="1">
      <alignment horizontal="center" vertical="top" wrapText="1"/>
    </xf>
    <xf numFmtId="0" fontId="0" fillId="0" borderId="3" xfId="0" applyBorder="1" applyAlignment="1">
      <alignment horizontal="center" vertical="top" wrapText="1"/>
    </xf>
    <xf numFmtId="0" fontId="0" fillId="0" borderId="5" xfId="0" applyBorder="1" applyAlignment="1">
      <alignment horizontal="center" vertical="top" wrapText="1"/>
    </xf>
    <xf numFmtId="0" fontId="4" fillId="0" borderId="43" xfId="0" applyFont="1" applyBorder="1" applyAlignment="1">
      <alignment horizontal="left" vertical="center" wrapText="1"/>
    </xf>
    <xf numFmtId="0" fontId="0" fillId="7" borderId="28" xfId="0" applyFill="1" applyBorder="1" applyAlignment="1" applyProtection="1">
      <alignment horizontal="left" vertical="center" wrapText="1"/>
      <protection locked="0"/>
    </xf>
    <xf numFmtId="0" fontId="0" fillId="0" borderId="51" xfId="0" applyBorder="1" applyAlignment="1">
      <alignment horizontal="left" vertical="top" wrapText="1"/>
    </xf>
    <xf numFmtId="0" fontId="0" fillId="0" borderId="0" xfId="0" applyBorder="1" applyAlignment="1">
      <alignment horizontal="left" vertical="top" wrapText="1"/>
    </xf>
    <xf numFmtId="0" fontId="0" fillId="0" borderId="0" xfId="0" applyAlignment="1">
      <alignment horizontal="left" vertical="top" wrapText="1"/>
    </xf>
    <xf numFmtId="0" fontId="0" fillId="0" borderId="52" xfId="0" applyBorder="1" applyAlignment="1">
      <alignment horizontal="left" vertical="top" wrapText="1"/>
    </xf>
    <xf numFmtId="0" fontId="14" fillId="7" borderId="25" xfId="0" applyFont="1" applyFill="1" applyBorder="1" applyAlignment="1" applyProtection="1">
      <alignment horizontal="left" vertical="center" wrapText="1"/>
      <protection locked="0"/>
    </xf>
    <xf numFmtId="0" fontId="14" fillId="7" borderId="61" xfId="0" applyFont="1" applyFill="1" applyBorder="1" applyAlignment="1" applyProtection="1">
      <alignment horizontal="left" vertical="center" wrapText="1"/>
      <protection locked="0"/>
    </xf>
    <xf numFmtId="0" fontId="14" fillId="7" borderId="27" xfId="0" applyFont="1" applyFill="1" applyBorder="1" applyAlignment="1" applyProtection="1">
      <alignment horizontal="left" vertical="center" wrapText="1"/>
      <protection locked="0"/>
    </xf>
    <xf numFmtId="0" fontId="14" fillId="4" borderId="0" xfId="0" applyFont="1" applyFill="1" applyAlignment="1">
      <alignment horizontal="left" vertical="top" wrapText="1"/>
    </xf>
    <xf numFmtId="0" fontId="19" fillId="9" borderId="51" xfId="0" applyFont="1" applyFill="1" applyBorder="1" applyAlignment="1">
      <alignment horizontal="left" vertical="center"/>
    </xf>
    <xf numFmtId="0" fontId="19" fillId="9" borderId="0" xfId="0" applyFont="1" applyFill="1" applyBorder="1" applyAlignment="1">
      <alignment horizontal="left" vertical="center"/>
    </xf>
    <xf numFmtId="0" fontId="19" fillId="9" borderId="0" xfId="0" applyFont="1" applyFill="1" applyAlignment="1">
      <alignment horizontal="left" vertical="center"/>
    </xf>
    <xf numFmtId="0" fontId="19" fillId="9" borderId="52" xfId="0" applyFont="1" applyFill="1" applyBorder="1" applyAlignment="1">
      <alignment horizontal="left" vertical="center"/>
    </xf>
    <xf numFmtId="0" fontId="4" fillId="4" borderId="41" xfId="0" applyFont="1" applyFill="1" applyBorder="1" applyAlignment="1">
      <alignment horizontal="left" vertical="center" wrapText="1"/>
    </xf>
    <xf numFmtId="0" fontId="4" fillId="4" borderId="50" xfId="0" applyFont="1" applyFill="1" applyBorder="1" applyAlignment="1">
      <alignment horizontal="left" vertical="center" wrapText="1"/>
    </xf>
    <xf numFmtId="0" fontId="4" fillId="4" borderId="42" xfId="0" applyFont="1" applyFill="1" applyBorder="1" applyAlignment="1">
      <alignment horizontal="left" vertical="center" wrapText="1"/>
    </xf>
    <xf numFmtId="0" fontId="19" fillId="9" borderId="41" xfId="0" applyFont="1" applyFill="1" applyBorder="1" applyAlignment="1">
      <alignment horizontal="left" vertical="center"/>
    </xf>
    <xf numFmtId="0" fontId="19" fillId="9" borderId="50" xfId="0" applyFont="1" applyFill="1" applyBorder="1" applyAlignment="1">
      <alignment horizontal="left" vertical="center"/>
    </xf>
    <xf numFmtId="0" fontId="19" fillId="9" borderId="42" xfId="0" applyFont="1" applyFill="1" applyBorder="1" applyAlignment="1">
      <alignment horizontal="left" vertical="center"/>
    </xf>
    <xf numFmtId="0" fontId="0" fillId="4" borderId="41" xfId="0" applyFill="1" applyBorder="1" applyAlignment="1">
      <alignment horizontal="left" vertical="top" wrapText="1"/>
    </xf>
    <xf numFmtId="0" fontId="0" fillId="4" borderId="50" xfId="0" applyFill="1" applyBorder="1" applyAlignment="1">
      <alignment horizontal="left" vertical="top" wrapText="1"/>
    </xf>
    <xf numFmtId="0" fontId="0" fillId="4" borderId="42" xfId="0" applyFill="1" applyBorder="1" applyAlignment="1">
      <alignment horizontal="left" vertical="top" wrapText="1"/>
    </xf>
    <xf numFmtId="0" fontId="0" fillId="4" borderId="60" xfId="0" applyFill="1" applyBorder="1" applyAlignment="1">
      <alignment horizontal="left" vertical="center" wrapText="1"/>
    </xf>
    <xf numFmtId="0" fontId="14" fillId="7" borderId="51" xfId="0" applyFont="1" applyFill="1" applyBorder="1" applyAlignment="1" applyProtection="1">
      <alignment horizontal="left" vertical="center" wrapText="1"/>
      <protection locked="0"/>
    </xf>
    <xf numFmtId="0" fontId="14" fillId="7" borderId="0" xfId="0" applyFont="1" applyFill="1" applyBorder="1" applyAlignment="1" applyProtection="1">
      <alignment horizontal="left" vertical="center" wrapText="1"/>
      <protection locked="0"/>
    </xf>
    <xf numFmtId="0" fontId="14" fillId="7" borderId="0" xfId="0" applyFont="1" applyFill="1" applyAlignment="1" applyProtection="1">
      <alignment horizontal="left" vertical="center" wrapText="1"/>
      <protection locked="0"/>
    </xf>
    <xf numFmtId="0" fontId="14" fillId="7" borderId="52" xfId="0" applyFont="1" applyFill="1" applyBorder="1" applyAlignment="1" applyProtection="1">
      <alignment horizontal="left" vertical="center" wrapText="1"/>
      <protection locked="0"/>
    </xf>
    <xf numFmtId="0" fontId="14" fillId="0" borderId="56" xfId="0" applyNumberFormat="1" applyFont="1" applyBorder="1" applyAlignment="1" applyProtection="1"/>
    <xf numFmtId="0" fontId="14" fillId="0" borderId="57" xfId="0" applyNumberFormat="1" applyFont="1" applyBorder="1" applyAlignment="1" applyProtection="1"/>
    <xf numFmtId="0" fontId="0" fillId="6" borderId="0" xfId="0" applyNumberFormat="1" applyFill="1" applyAlignment="1" applyProtection="1"/>
    <xf numFmtId="0" fontId="0" fillId="6" borderId="52" xfId="0" applyNumberFormat="1" applyFill="1" applyBorder="1" applyAlignment="1" applyProtection="1"/>
    <xf numFmtId="0" fontId="0" fillId="6" borderId="54" xfId="0" applyNumberFormat="1" applyFill="1" applyBorder="1" applyAlignment="1" applyProtection="1"/>
    <xf numFmtId="0" fontId="0" fillId="6" borderId="55" xfId="0" applyNumberFormat="1" applyFill="1" applyBorder="1" applyAlignment="1" applyProtection="1"/>
    <xf numFmtId="0" fontId="15" fillId="5" borderId="41" xfId="0" applyFont="1" applyFill="1" applyBorder="1" applyAlignment="1">
      <alignment horizontal="center"/>
    </xf>
    <xf numFmtId="0" fontId="15" fillId="5" borderId="50" xfId="0" applyFont="1" applyFill="1" applyBorder="1" applyAlignment="1">
      <alignment horizontal="center"/>
    </xf>
    <xf numFmtId="0" fontId="15" fillId="5" borderId="42" xfId="0" applyFont="1" applyFill="1" applyBorder="1" applyAlignment="1">
      <alignment horizontal="center"/>
    </xf>
    <xf numFmtId="0" fontId="0" fillId="6" borderId="51" xfId="0" applyNumberFormat="1" applyFill="1" applyBorder="1" applyAlignment="1" applyProtection="1"/>
    <xf numFmtId="0" fontId="0" fillId="6" borderId="0" xfId="0" applyNumberFormat="1" applyFill="1" applyBorder="1" applyAlignment="1" applyProtection="1"/>
    <xf numFmtId="0" fontId="0" fillId="6" borderId="53" xfId="0" applyNumberFormat="1" applyFill="1" applyBorder="1" applyAlignment="1" applyProtection="1"/>
    <xf numFmtId="14" fontId="14" fillId="7" borderId="57" xfId="0" applyNumberFormat="1" applyFont="1" applyFill="1" applyBorder="1" applyAlignment="1" applyProtection="1">
      <alignment horizontal="left" vertical="center" wrapText="1"/>
      <protection locked="0"/>
    </xf>
    <xf numFmtId="0" fontId="14" fillId="7" borderId="58" xfId="0" applyNumberFormat="1" applyFont="1" applyFill="1" applyBorder="1" applyAlignment="1" applyProtection="1">
      <alignment horizontal="left" vertical="center" wrapText="1"/>
      <protection locked="0"/>
    </xf>
    <xf numFmtId="0" fontId="8" fillId="8" borderId="0" xfId="0" applyFont="1" applyFill="1" applyAlignment="1">
      <alignment horizontal="left"/>
    </xf>
    <xf numFmtId="0" fontId="3" fillId="2" borderId="62" xfId="0" applyFont="1" applyFill="1" applyBorder="1" applyAlignment="1" applyProtection="1">
      <alignment horizontal="center"/>
    </xf>
    <xf numFmtId="0" fontId="3" fillId="2" borderId="63" xfId="0" applyFont="1" applyFill="1" applyBorder="1" applyAlignment="1" applyProtection="1">
      <alignment horizontal="center"/>
    </xf>
    <xf numFmtId="0" fontId="3" fillId="2" borderId="64" xfId="0" applyFont="1" applyFill="1" applyBorder="1" applyAlignment="1" applyProtection="1">
      <alignment horizontal="center"/>
    </xf>
    <xf numFmtId="0" fontId="2" fillId="2" borderId="77" xfId="0" applyFont="1" applyFill="1" applyBorder="1" applyAlignment="1" applyProtection="1">
      <alignment horizontal="center"/>
    </xf>
    <xf numFmtId="0" fontId="2" fillId="2" borderId="81" xfId="0" applyFont="1" applyFill="1" applyBorder="1" applyAlignment="1" applyProtection="1">
      <alignment horizontal="center"/>
    </xf>
  </cellXfs>
  <cellStyles count="2">
    <cellStyle name="Hyperlink" xfId="1" builtinId="8"/>
    <cellStyle name="Normal" xfId="0" builtinId="0"/>
  </cellStyles>
  <dxfs count="4">
    <dxf>
      <fill>
        <patternFill>
          <bgColor rgb="FFFF0000"/>
        </patternFill>
      </fill>
    </dxf>
    <dxf>
      <fill>
        <patternFill>
          <bgColor rgb="FFFF0000"/>
        </patternFill>
      </fill>
    </dxf>
    <dxf>
      <fill>
        <patternFill patternType="solid">
          <bgColor rgb="FFFF0000"/>
        </patternFill>
      </fill>
    </dxf>
    <dxf>
      <fill>
        <patternFill>
          <bgColor rgb="FFFF0000"/>
        </patternFill>
      </fill>
    </dxf>
  </dxfs>
  <tableStyles count="0" defaultTableStyle="TableStyleMedium2" defaultPivotStyle="PivotStyleLight16"/>
  <colors>
    <mruColors>
      <color rgb="FFFF6D6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161925</xdr:colOff>
      <xdr:row>0</xdr:row>
      <xdr:rowOff>219075</xdr:rowOff>
    </xdr:from>
    <xdr:to>
      <xdr:col>3</xdr:col>
      <xdr:colOff>15875</xdr:colOff>
      <xdr:row>3</xdr:row>
      <xdr:rowOff>191186</xdr:rowOff>
    </xdr:to>
    <xdr:pic>
      <xdr:nvPicPr>
        <xdr:cNvPr id="2" name="Picture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86300" y="219075"/>
          <a:ext cx="1876425" cy="7055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85725</xdr:colOff>
          <xdr:row>35</xdr:row>
          <xdr:rowOff>0</xdr:rowOff>
        </xdr:from>
        <xdr:to>
          <xdr:col>1</xdr:col>
          <xdr:colOff>85725</xdr:colOff>
          <xdr:row>36</xdr:row>
          <xdr:rowOff>9525</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3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36</xdr:row>
          <xdr:rowOff>0</xdr:rowOff>
        </xdr:from>
        <xdr:to>
          <xdr:col>1</xdr:col>
          <xdr:colOff>85725</xdr:colOff>
          <xdr:row>37</xdr:row>
          <xdr:rowOff>9525</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3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37</xdr:row>
          <xdr:rowOff>0</xdr:rowOff>
        </xdr:from>
        <xdr:to>
          <xdr:col>1</xdr:col>
          <xdr:colOff>85725</xdr:colOff>
          <xdr:row>38</xdr:row>
          <xdr:rowOff>9525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3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38</xdr:row>
          <xdr:rowOff>0</xdr:rowOff>
        </xdr:from>
        <xdr:to>
          <xdr:col>1</xdr:col>
          <xdr:colOff>85725</xdr:colOff>
          <xdr:row>39</xdr:row>
          <xdr:rowOff>9525</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3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32</xdr:row>
          <xdr:rowOff>0</xdr:rowOff>
        </xdr:from>
        <xdr:to>
          <xdr:col>4</xdr:col>
          <xdr:colOff>85725</xdr:colOff>
          <xdr:row>33</xdr:row>
          <xdr:rowOff>9525</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3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33</xdr:row>
          <xdr:rowOff>0</xdr:rowOff>
        </xdr:from>
        <xdr:to>
          <xdr:col>4</xdr:col>
          <xdr:colOff>85725</xdr:colOff>
          <xdr:row>34</xdr:row>
          <xdr:rowOff>9525</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3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34</xdr:row>
          <xdr:rowOff>0</xdr:rowOff>
        </xdr:from>
        <xdr:to>
          <xdr:col>4</xdr:col>
          <xdr:colOff>85725</xdr:colOff>
          <xdr:row>35</xdr:row>
          <xdr:rowOff>9525</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3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35</xdr:row>
          <xdr:rowOff>0</xdr:rowOff>
        </xdr:from>
        <xdr:to>
          <xdr:col>4</xdr:col>
          <xdr:colOff>85725</xdr:colOff>
          <xdr:row>36</xdr:row>
          <xdr:rowOff>9525</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3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36</xdr:row>
          <xdr:rowOff>0</xdr:rowOff>
        </xdr:from>
        <xdr:to>
          <xdr:col>4</xdr:col>
          <xdr:colOff>85725</xdr:colOff>
          <xdr:row>37</xdr:row>
          <xdr:rowOff>9525</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3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32</xdr:row>
          <xdr:rowOff>0</xdr:rowOff>
        </xdr:from>
        <xdr:to>
          <xdr:col>1</xdr:col>
          <xdr:colOff>85725</xdr:colOff>
          <xdr:row>33</xdr:row>
          <xdr:rowOff>9525</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3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33</xdr:row>
          <xdr:rowOff>0</xdr:rowOff>
        </xdr:from>
        <xdr:to>
          <xdr:col>1</xdr:col>
          <xdr:colOff>85725</xdr:colOff>
          <xdr:row>34</xdr:row>
          <xdr:rowOff>9525</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3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34</xdr:row>
          <xdr:rowOff>0</xdr:rowOff>
        </xdr:from>
        <xdr:to>
          <xdr:col>1</xdr:col>
          <xdr:colOff>85725</xdr:colOff>
          <xdr:row>35</xdr:row>
          <xdr:rowOff>9525</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3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19</xdr:row>
          <xdr:rowOff>0</xdr:rowOff>
        </xdr:from>
        <xdr:to>
          <xdr:col>1</xdr:col>
          <xdr:colOff>85725</xdr:colOff>
          <xdr:row>20</xdr:row>
          <xdr:rowOff>9525</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3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20</xdr:row>
          <xdr:rowOff>0</xdr:rowOff>
        </xdr:from>
        <xdr:to>
          <xdr:col>1</xdr:col>
          <xdr:colOff>85725</xdr:colOff>
          <xdr:row>21</xdr:row>
          <xdr:rowOff>9525</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3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21</xdr:row>
          <xdr:rowOff>0</xdr:rowOff>
        </xdr:from>
        <xdr:to>
          <xdr:col>1</xdr:col>
          <xdr:colOff>85725</xdr:colOff>
          <xdr:row>22</xdr:row>
          <xdr:rowOff>9525</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3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19</xdr:row>
          <xdr:rowOff>0</xdr:rowOff>
        </xdr:from>
        <xdr:to>
          <xdr:col>4</xdr:col>
          <xdr:colOff>85725</xdr:colOff>
          <xdr:row>20</xdr:row>
          <xdr:rowOff>9525</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3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20</xdr:row>
          <xdr:rowOff>0</xdr:rowOff>
        </xdr:from>
        <xdr:to>
          <xdr:col>4</xdr:col>
          <xdr:colOff>85725</xdr:colOff>
          <xdr:row>21</xdr:row>
          <xdr:rowOff>9525</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3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21</xdr:row>
          <xdr:rowOff>0</xdr:rowOff>
        </xdr:from>
        <xdr:to>
          <xdr:col>4</xdr:col>
          <xdr:colOff>85725</xdr:colOff>
          <xdr:row>22</xdr:row>
          <xdr:rowOff>9525</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3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35</xdr:row>
          <xdr:rowOff>0</xdr:rowOff>
        </xdr:from>
        <xdr:to>
          <xdr:col>2</xdr:col>
          <xdr:colOff>85725</xdr:colOff>
          <xdr:row>36</xdr:row>
          <xdr:rowOff>9525</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3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36</xdr:row>
          <xdr:rowOff>0</xdr:rowOff>
        </xdr:from>
        <xdr:to>
          <xdr:col>2</xdr:col>
          <xdr:colOff>85725</xdr:colOff>
          <xdr:row>37</xdr:row>
          <xdr:rowOff>9525</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3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37</xdr:row>
          <xdr:rowOff>0</xdr:rowOff>
        </xdr:from>
        <xdr:to>
          <xdr:col>2</xdr:col>
          <xdr:colOff>85725</xdr:colOff>
          <xdr:row>38</xdr:row>
          <xdr:rowOff>9525</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3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38</xdr:row>
          <xdr:rowOff>0</xdr:rowOff>
        </xdr:from>
        <xdr:to>
          <xdr:col>2</xdr:col>
          <xdr:colOff>85725</xdr:colOff>
          <xdr:row>39</xdr:row>
          <xdr:rowOff>9525</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3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32</xdr:row>
          <xdr:rowOff>0</xdr:rowOff>
        </xdr:from>
        <xdr:to>
          <xdr:col>2</xdr:col>
          <xdr:colOff>85725</xdr:colOff>
          <xdr:row>33</xdr:row>
          <xdr:rowOff>9525</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3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33</xdr:row>
          <xdr:rowOff>0</xdr:rowOff>
        </xdr:from>
        <xdr:to>
          <xdr:col>2</xdr:col>
          <xdr:colOff>85725</xdr:colOff>
          <xdr:row>34</xdr:row>
          <xdr:rowOff>9525</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3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34</xdr:row>
          <xdr:rowOff>0</xdr:rowOff>
        </xdr:from>
        <xdr:to>
          <xdr:col>2</xdr:col>
          <xdr:colOff>85725</xdr:colOff>
          <xdr:row>35</xdr:row>
          <xdr:rowOff>9525</xdr:rowOff>
        </xdr:to>
        <xdr:sp macro="" textlink="">
          <xdr:nvSpPr>
            <xdr:cNvPr id="2074" name="Check Box 26" hidden="1">
              <a:extLst>
                <a:ext uri="{63B3BB69-23CF-44E3-9099-C40C66FF867C}">
                  <a14:compatExt spid="_x0000_s2074"/>
                </a:ext>
                <a:ext uri="{FF2B5EF4-FFF2-40B4-BE49-F238E27FC236}">
                  <a16:creationId xmlns:a16="http://schemas.microsoft.com/office/drawing/2014/main" id="{00000000-0008-0000-03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19</xdr:row>
          <xdr:rowOff>0</xdr:rowOff>
        </xdr:from>
        <xdr:to>
          <xdr:col>2</xdr:col>
          <xdr:colOff>85725</xdr:colOff>
          <xdr:row>20</xdr:row>
          <xdr:rowOff>9525</xdr:rowOff>
        </xdr:to>
        <xdr:sp macro="" textlink="">
          <xdr:nvSpPr>
            <xdr:cNvPr id="2075" name="Check Box 27" hidden="1">
              <a:extLst>
                <a:ext uri="{63B3BB69-23CF-44E3-9099-C40C66FF867C}">
                  <a14:compatExt spid="_x0000_s2075"/>
                </a:ext>
                <a:ext uri="{FF2B5EF4-FFF2-40B4-BE49-F238E27FC236}">
                  <a16:creationId xmlns:a16="http://schemas.microsoft.com/office/drawing/2014/main" id="{00000000-0008-0000-03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20</xdr:row>
          <xdr:rowOff>0</xdr:rowOff>
        </xdr:from>
        <xdr:to>
          <xdr:col>2</xdr:col>
          <xdr:colOff>85725</xdr:colOff>
          <xdr:row>21</xdr:row>
          <xdr:rowOff>9525</xdr:rowOff>
        </xdr:to>
        <xdr:sp macro="" textlink="">
          <xdr:nvSpPr>
            <xdr:cNvPr id="2076" name="Check Box 28" hidden="1">
              <a:extLst>
                <a:ext uri="{63B3BB69-23CF-44E3-9099-C40C66FF867C}">
                  <a14:compatExt spid="_x0000_s2076"/>
                </a:ext>
                <a:ext uri="{FF2B5EF4-FFF2-40B4-BE49-F238E27FC236}">
                  <a16:creationId xmlns:a16="http://schemas.microsoft.com/office/drawing/2014/main" id="{00000000-0008-0000-03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21</xdr:row>
          <xdr:rowOff>0</xdr:rowOff>
        </xdr:from>
        <xdr:to>
          <xdr:col>2</xdr:col>
          <xdr:colOff>85725</xdr:colOff>
          <xdr:row>22</xdr:row>
          <xdr:rowOff>9525</xdr:rowOff>
        </xdr:to>
        <xdr:sp macro="" textlink="">
          <xdr:nvSpPr>
            <xdr:cNvPr id="2077" name="Check Box 29" hidden="1">
              <a:extLst>
                <a:ext uri="{63B3BB69-23CF-44E3-9099-C40C66FF867C}">
                  <a14:compatExt spid="_x0000_s2077"/>
                </a:ext>
                <a:ext uri="{FF2B5EF4-FFF2-40B4-BE49-F238E27FC236}">
                  <a16:creationId xmlns:a16="http://schemas.microsoft.com/office/drawing/2014/main" id="{00000000-0008-0000-03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4</xdr:col>
      <xdr:colOff>638175</xdr:colOff>
      <xdr:row>0</xdr:row>
      <xdr:rowOff>95250</xdr:rowOff>
    </xdr:from>
    <xdr:to>
      <xdr:col>5</xdr:col>
      <xdr:colOff>1238250</xdr:colOff>
      <xdr:row>3</xdr:row>
      <xdr:rowOff>92761</xdr:rowOff>
    </xdr:to>
    <xdr:pic>
      <xdr:nvPicPr>
        <xdr:cNvPr id="2" name="Picture 1">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01450" y="95250"/>
          <a:ext cx="1876425" cy="7055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DWP.DMCE@odhsoha.oregon.gov" TargetMode="Externa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063AA-1147-4F3A-8525-6B0938E20B72}">
  <sheetPr codeName="Sheet1"/>
  <dimension ref="A1:Y90"/>
  <sheetViews>
    <sheetView topLeftCell="A41" workbookViewId="0">
      <selection activeCell="A46" sqref="A46"/>
    </sheetView>
  </sheetViews>
  <sheetFormatPr defaultRowHeight="15" x14ac:dyDescent="0.25"/>
  <cols>
    <col min="1" max="1" width="31.28515625" customWidth="1"/>
    <col min="2" max="2" width="48" style="1" customWidth="1"/>
    <col min="25" max="25" width="9.140625" style="71" hidden="1" customWidth="1"/>
  </cols>
  <sheetData>
    <row r="1" spans="1:2" ht="26.25" x14ac:dyDescent="0.4">
      <c r="A1" s="217" t="s">
        <v>32</v>
      </c>
      <c r="B1" s="217"/>
    </row>
    <row r="3" spans="1:2" x14ac:dyDescent="0.25">
      <c r="A3" t="s">
        <v>15</v>
      </c>
      <c r="B3"/>
    </row>
    <row r="4" spans="1:2" x14ac:dyDescent="0.25">
      <c r="A4" s="3" t="s">
        <v>34</v>
      </c>
      <c r="B4" s="3"/>
    </row>
    <row r="5" spans="1:2" x14ac:dyDescent="0.25">
      <c r="A5" s="7" t="s">
        <v>35</v>
      </c>
      <c r="B5" s="7"/>
    </row>
    <row r="6" spans="1:2" x14ac:dyDescent="0.25">
      <c r="A6" s="2" t="s">
        <v>27</v>
      </c>
      <c r="B6" s="8"/>
    </row>
    <row r="8" spans="1:2" x14ac:dyDescent="0.25">
      <c r="A8" t="s">
        <v>174</v>
      </c>
      <c r="B8" s="164"/>
    </row>
    <row r="9" spans="1:2" x14ac:dyDescent="0.25">
      <c r="B9" s="164"/>
    </row>
    <row r="10" spans="1:2" x14ac:dyDescent="0.25">
      <c r="A10" s="230" t="s">
        <v>159</v>
      </c>
      <c r="B10" s="230"/>
    </row>
    <row r="11" spans="1:2" x14ac:dyDescent="0.25">
      <c r="A11" s="230" t="s">
        <v>160</v>
      </c>
      <c r="B11" s="230"/>
    </row>
    <row r="12" spans="1:2" ht="15.75" thickBot="1" x14ac:dyDescent="0.3">
      <c r="A12" t="s">
        <v>18</v>
      </c>
      <c r="B12" s="1" t="s">
        <v>20</v>
      </c>
    </row>
    <row r="13" spans="1:2" x14ac:dyDescent="0.25">
      <c r="A13" s="140" t="s">
        <v>0</v>
      </c>
      <c r="B13" s="141" t="s">
        <v>13</v>
      </c>
    </row>
    <row r="14" spans="1:2" x14ac:dyDescent="0.25">
      <c r="A14" s="142" t="s">
        <v>1</v>
      </c>
      <c r="B14" s="143" t="s">
        <v>14</v>
      </c>
    </row>
    <row r="15" spans="1:2" x14ac:dyDescent="0.25">
      <c r="A15" s="142" t="s">
        <v>65</v>
      </c>
      <c r="B15" s="143" t="s">
        <v>66</v>
      </c>
    </row>
    <row r="16" spans="1:2" x14ac:dyDescent="0.25">
      <c r="A16" s="142" t="s">
        <v>6</v>
      </c>
      <c r="B16" s="143" t="s">
        <v>6</v>
      </c>
    </row>
    <row r="17" spans="1:25" ht="105" x14ac:dyDescent="0.25">
      <c r="A17" s="144" t="s">
        <v>152</v>
      </c>
      <c r="B17" s="145" t="s">
        <v>87</v>
      </c>
      <c r="D17" s="138"/>
      <c r="E17" s="138"/>
      <c r="F17" s="138"/>
      <c r="G17" s="138"/>
      <c r="H17" s="138"/>
    </row>
    <row r="18" spans="1:25" ht="105" x14ac:dyDescent="0.25">
      <c r="A18" s="144" t="s">
        <v>72</v>
      </c>
      <c r="B18" s="143" t="s">
        <v>86</v>
      </c>
      <c r="D18" s="138"/>
      <c r="E18" s="138"/>
      <c r="F18" s="138"/>
      <c r="G18" s="138"/>
      <c r="H18" s="138"/>
    </row>
    <row r="19" spans="1:25" ht="45" x14ac:dyDescent="0.25">
      <c r="A19" s="150" t="s">
        <v>147</v>
      </c>
      <c r="B19" s="143" t="s">
        <v>75</v>
      </c>
      <c r="D19" s="138"/>
      <c r="E19" s="138"/>
      <c r="F19" s="138"/>
      <c r="G19" s="138"/>
      <c r="H19" s="138"/>
    </row>
    <row r="20" spans="1:25" ht="45.75" customHeight="1" x14ac:dyDescent="0.25">
      <c r="A20" s="151" t="s">
        <v>148</v>
      </c>
      <c r="B20" s="143" t="s">
        <v>166</v>
      </c>
      <c r="D20" s="138"/>
      <c r="E20" s="138"/>
      <c r="F20" s="138"/>
      <c r="G20" s="138"/>
      <c r="H20" s="138"/>
    </row>
    <row r="21" spans="1:25" ht="62.25" customHeight="1" x14ac:dyDescent="0.25">
      <c r="A21" s="150" t="s">
        <v>149</v>
      </c>
      <c r="B21" s="143" t="s">
        <v>77</v>
      </c>
      <c r="D21" s="138"/>
      <c r="E21" s="138"/>
      <c r="F21" s="138"/>
      <c r="G21" s="138"/>
      <c r="H21" s="138"/>
    </row>
    <row r="22" spans="1:25" ht="30" x14ac:dyDescent="0.25">
      <c r="A22" s="152" t="s">
        <v>39</v>
      </c>
      <c r="B22" s="146" t="s">
        <v>38</v>
      </c>
      <c r="D22" s="138"/>
      <c r="E22" s="138"/>
      <c r="F22" s="138"/>
      <c r="G22" s="138"/>
      <c r="H22" s="138"/>
    </row>
    <row r="23" spans="1:25" x14ac:dyDescent="0.25">
      <c r="A23" s="152" t="s">
        <v>150</v>
      </c>
      <c r="B23" s="147" t="s">
        <v>29</v>
      </c>
      <c r="D23" s="138"/>
      <c r="E23" s="138"/>
      <c r="F23" s="138"/>
      <c r="G23" s="138"/>
      <c r="H23" s="138"/>
    </row>
    <row r="24" spans="1:25" ht="45" x14ac:dyDescent="0.25">
      <c r="A24" s="152" t="s">
        <v>151</v>
      </c>
      <c r="B24" s="146" t="s">
        <v>177</v>
      </c>
      <c r="D24" s="138"/>
      <c r="E24" s="138"/>
      <c r="F24" s="138"/>
      <c r="G24" s="138"/>
      <c r="H24" s="138"/>
    </row>
    <row r="25" spans="1:25" ht="30" x14ac:dyDescent="0.25">
      <c r="A25" s="153" t="s">
        <v>138</v>
      </c>
      <c r="B25" s="146" t="s">
        <v>16</v>
      </c>
      <c r="D25" s="138"/>
      <c r="E25" s="138"/>
      <c r="F25" s="138"/>
      <c r="G25" s="138"/>
      <c r="H25" s="138"/>
    </row>
    <row r="26" spans="1:25" ht="45.75" thickBot="1" x14ac:dyDescent="0.3">
      <c r="A26" s="154" t="s">
        <v>8</v>
      </c>
      <c r="B26" s="155" t="s">
        <v>80</v>
      </c>
      <c r="D26" s="138"/>
      <c r="E26" s="138"/>
      <c r="F26" s="138"/>
      <c r="G26" s="138"/>
      <c r="H26" s="138"/>
    </row>
    <row r="27" spans="1:25" x14ac:dyDescent="0.25">
      <c r="A27" s="148"/>
      <c r="B27" s="149"/>
      <c r="D27" s="138"/>
      <c r="E27" s="138"/>
      <c r="F27" s="138"/>
      <c r="G27" s="138"/>
      <c r="H27" s="138"/>
    </row>
    <row r="28" spans="1:25" x14ac:dyDescent="0.25">
      <c r="A28" s="230" t="s">
        <v>188</v>
      </c>
      <c r="B28" s="230"/>
      <c r="X28" s="71"/>
      <c r="Y28"/>
    </row>
    <row r="29" spans="1:25" x14ac:dyDescent="0.25">
      <c r="A29" s="230" t="s">
        <v>178</v>
      </c>
      <c r="B29" s="230"/>
      <c r="D29" s="138"/>
      <c r="E29" s="138"/>
      <c r="F29" s="138"/>
      <c r="G29" s="138"/>
      <c r="X29" s="71"/>
      <c r="Y29"/>
    </row>
    <row r="30" spans="1:25" ht="15.75" thickBot="1" x14ac:dyDescent="0.3">
      <c r="A30" s="139"/>
      <c r="B30" s="139"/>
      <c r="D30" s="138"/>
      <c r="E30" s="138"/>
      <c r="F30" s="138"/>
      <c r="G30" s="138"/>
      <c r="H30" s="138"/>
    </row>
    <row r="31" spans="1:25" ht="60" x14ac:dyDescent="0.25">
      <c r="A31" s="156" t="s">
        <v>161</v>
      </c>
      <c r="B31" s="157" t="s">
        <v>189</v>
      </c>
      <c r="D31" s="138"/>
      <c r="E31" s="138"/>
      <c r="F31" s="138"/>
      <c r="G31" s="138"/>
      <c r="H31" s="138"/>
    </row>
    <row r="32" spans="1:25" ht="30" x14ac:dyDescent="0.25">
      <c r="A32" s="151" t="s">
        <v>158</v>
      </c>
      <c r="B32" s="145" t="s">
        <v>179</v>
      </c>
      <c r="D32" s="138"/>
      <c r="E32" s="138"/>
      <c r="F32" s="138"/>
      <c r="G32" s="138"/>
      <c r="H32" s="138"/>
    </row>
    <row r="33" spans="1:25" ht="60" x14ac:dyDescent="0.25">
      <c r="A33" s="150" t="s">
        <v>154</v>
      </c>
      <c r="B33" s="145" t="s">
        <v>180</v>
      </c>
      <c r="D33" s="138"/>
      <c r="E33" s="138"/>
      <c r="F33" s="138"/>
      <c r="G33" s="138"/>
      <c r="H33" s="138"/>
    </row>
    <row r="34" spans="1:25" ht="45" x14ac:dyDescent="0.25">
      <c r="A34" s="158" t="s">
        <v>184</v>
      </c>
      <c r="B34" s="159" t="s">
        <v>162</v>
      </c>
      <c r="D34" s="138"/>
      <c r="E34" s="138"/>
      <c r="F34" s="138"/>
      <c r="G34" s="138"/>
      <c r="H34" s="138"/>
    </row>
    <row r="35" spans="1:25" ht="60" x14ac:dyDescent="0.25">
      <c r="A35" s="160" t="s">
        <v>21</v>
      </c>
      <c r="B35" s="159" t="s">
        <v>31</v>
      </c>
      <c r="D35" s="138"/>
      <c r="E35" s="138"/>
      <c r="F35" s="138"/>
      <c r="G35" s="138"/>
      <c r="H35" s="138"/>
    </row>
    <row r="36" spans="1:25" ht="45" x14ac:dyDescent="0.25">
      <c r="A36" s="158" t="s">
        <v>7</v>
      </c>
      <c r="B36" s="159" t="s">
        <v>163</v>
      </c>
      <c r="D36" s="138"/>
      <c r="E36" s="138"/>
      <c r="F36" s="138"/>
      <c r="G36" s="138"/>
      <c r="H36" s="138"/>
    </row>
    <row r="37" spans="1:25" ht="60" x14ac:dyDescent="0.25">
      <c r="A37" s="158" t="s">
        <v>79</v>
      </c>
      <c r="B37" s="159" t="s">
        <v>165</v>
      </c>
      <c r="D37" s="138"/>
      <c r="E37" s="138"/>
      <c r="F37" s="138"/>
      <c r="G37" s="138"/>
      <c r="H37" s="138"/>
    </row>
    <row r="38" spans="1:25" ht="30" x14ac:dyDescent="0.25">
      <c r="A38" s="153" t="s">
        <v>138</v>
      </c>
      <c r="B38" s="146" t="s">
        <v>16</v>
      </c>
      <c r="D38" s="138"/>
      <c r="E38" s="138"/>
      <c r="F38" s="138"/>
      <c r="G38" s="138"/>
      <c r="H38" s="138"/>
    </row>
    <row r="39" spans="1:25" ht="45" x14ac:dyDescent="0.25">
      <c r="A39" s="161" t="s">
        <v>155</v>
      </c>
      <c r="B39" s="162" t="s">
        <v>181</v>
      </c>
      <c r="D39" s="138"/>
      <c r="E39" s="138"/>
      <c r="F39" s="138"/>
      <c r="G39" s="138"/>
      <c r="H39" s="138"/>
    </row>
    <row r="40" spans="1:25" ht="60.75" thickBot="1" x14ac:dyDescent="0.3">
      <c r="A40" s="163" t="s">
        <v>172</v>
      </c>
      <c r="B40" s="155" t="s">
        <v>173</v>
      </c>
      <c r="D40" s="138"/>
      <c r="E40" s="138"/>
      <c r="F40" s="138"/>
      <c r="G40" s="138"/>
      <c r="H40" s="138"/>
    </row>
    <row r="41" spans="1:25" ht="15.75" thickBot="1" x14ac:dyDescent="0.3">
      <c r="D41" s="138"/>
      <c r="E41" s="138"/>
      <c r="F41" s="138"/>
      <c r="G41" s="138"/>
      <c r="H41" s="138"/>
    </row>
    <row r="42" spans="1:25" ht="16.5" thickTop="1" thickBot="1" x14ac:dyDescent="0.3">
      <c r="A42" s="218" t="s">
        <v>30</v>
      </c>
      <c r="B42" s="219"/>
      <c r="D42" s="138"/>
      <c r="E42" s="138"/>
      <c r="F42" s="138"/>
      <c r="G42" s="138"/>
      <c r="H42" s="138"/>
    </row>
    <row r="43" spans="1:25" ht="16.5" thickTop="1" thickBot="1" x14ac:dyDescent="0.3">
      <c r="D43" s="138"/>
      <c r="E43" s="138"/>
      <c r="F43" s="138"/>
      <c r="G43" s="138"/>
      <c r="H43" s="138"/>
      <c r="Y43" s="71" t="str">
        <f>A45</f>
        <v>Lead</v>
      </c>
    </row>
    <row r="44" spans="1:25" ht="15.75" thickTop="1" x14ac:dyDescent="0.25">
      <c r="A44" s="220" t="s">
        <v>46</v>
      </c>
      <c r="B44" s="221"/>
      <c r="D44" s="138"/>
      <c r="E44" s="138"/>
      <c r="F44" s="138"/>
      <c r="G44" s="138"/>
      <c r="H44" s="138"/>
      <c r="Y44" s="71" t="str">
        <f>A46</f>
        <v>Galvanized (Iron or Steel)</v>
      </c>
    </row>
    <row r="45" spans="1:25" x14ac:dyDescent="0.25">
      <c r="A45" s="4" t="s">
        <v>2</v>
      </c>
      <c r="B45" s="5" t="s">
        <v>44</v>
      </c>
      <c r="D45" s="138"/>
      <c r="E45" s="138"/>
      <c r="F45" s="138"/>
      <c r="G45" s="138"/>
      <c r="H45" s="138"/>
      <c r="Y45" s="71" t="str">
        <f t="shared" ref="Y45:Y60" si="0">A47</f>
        <v>Non-lead - Copper</v>
      </c>
    </row>
    <row r="46" spans="1:25" ht="45" x14ac:dyDescent="0.25">
      <c r="A46" s="4" t="s">
        <v>41</v>
      </c>
      <c r="B46" s="5" t="s">
        <v>60</v>
      </c>
      <c r="D46" s="138"/>
      <c r="E46" s="138"/>
      <c r="F46" s="138"/>
      <c r="G46" s="138"/>
      <c r="H46" s="138"/>
      <c r="Y46" s="71" t="str">
        <f t="shared" si="0"/>
        <v>Non-lead - Plastic</v>
      </c>
    </row>
    <row r="47" spans="1:25" x14ac:dyDescent="0.25">
      <c r="A47" s="4" t="s">
        <v>54</v>
      </c>
      <c r="B47" s="5" t="s">
        <v>45</v>
      </c>
      <c r="D47" s="138"/>
      <c r="E47" s="138"/>
      <c r="F47" s="138"/>
      <c r="G47" s="138"/>
      <c r="H47" s="138"/>
      <c r="Y47" s="71" t="str">
        <f t="shared" si="0"/>
        <v>Non-lead - Other</v>
      </c>
    </row>
    <row r="48" spans="1:25" ht="30" x14ac:dyDescent="0.25">
      <c r="A48" s="4" t="s">
        <v>55</v>
      </c>
      <c r="B48" s="5" t="s">
        <v>81</v>
      </c>
      <c r="D48" s="138"/>
      <c r="E48" s="138"/>
      <c r="F48" s="138"/>
      <c r="G48" s="138"/>
      <c r="H48" s="138"/>
      <c r="Y48" s="71" t="str">
        <f t="shared" si="0"/>
        <v>Non-lead - unk - post 1985</v>
      </c>
    </row>
    <row r="49" spans="1:25" ht="30" x14ac:dyDescent="0.25">
      <c r="A49" s="4" t="s">
        <v>56</v>
      </c>
      <c r="B49" s="5" t="s">
        <v>59</v>
      </c>
      <c r="D49" s="138"/>
      <c r="E49" s="138"/>
      <c r="F49" s="138"/>
      <c r="G49" s="138"/>
      <c r="H49" s="138"/>
      <c r="Y49" s="71" t="str">
        <f t="shared" si="0"/>
        <v>Unknown</v>
      </c>
    </row>
    <row r="50" spans="1:25" ht="30" x14ac:dyDescent="0.25">
      <c r="A50" s="4" t="s">
        <v>76</v>
      </c>
      <c r="B50" s="5" t="s">
        <v>57</v>
      </c>
      <c r="D50" s="138"/>
      <c r="E50" s="138"/>
      <c r="F50" s="138"/>
      <c r="G50" s="138"/>
      <c r="H50" s="138"/>
    </row>
    <row r="51" spans="1:25" ht="15.75" thickBot="1" x14ac:dyDescent="0.3">
      <c r="A51" s="13" t="s">
        <v>3</v>
      </c>
      <c r="B51" s="6" t="s">
        <v>58</v>
      </c>
      <c r="D51" s="138"/>
      <c r="E51" s="138"/>
      <c r="F51" s="138"/>
      <c r="G51" s="138"/>
      <c r="H51" s="138"/>
    </row>
    <row r="52" spans="1:25" ht="16.5" thickTop="1" thickBot="1" x14ac:dyDescent="0.3">
      <c r="D52" s="138"/>
      <c r="E52" s="138"/>
      <c r="F52" s="138"/>
      <c r="G52" s="138"/>
      <c r="H52" s="138"/>
    </row>
    <row r="53" spans="1:25" ht="15.75" thickTop="1" x14ac:dyDescent="0.25">
      <c r="A53" s="228" t="s">
        <v>111</v>
      </c>
      <c r="B53" s="229"/>
      <c r="D53" s="138"/>
      <c r="E53" s="138"/>
      <c r="F53" s="138"/>
      <c r="G53" s="138"/>
      <c r="H53" s="138"/>
    </row>
    <row r="54" spans="1:25" ht="30" x14ac:dyDescent="0.25">
      <c r="A54" s="4" t="s">
        <v>109</v>
      </c>
      <c r="B54" s="5" t="s">
        <v>167</v>
      </c>
      <c r="D54" s="138"/>
      <c r="E54" s="138"/>
      <c r="F54" s="138"/>
      <c r="G54" s="138"/>
      <c r="H54" s="138"/>
    </row>
    <row r="55" spans="1:25" ht="45" x14ac:dyDescent="0.25">
      <c r="A55" s="4" t="s">
        <v>37</v>
      </c>
      <c r="B55" s="5" t="s">
        <v>183</v>
      </c>
      <c r="D55" s="170"/>
      <c r="E55" s="138"/>
      <c r="F55" s="138"/>
      <c r="G55" s="138"/>
      <c r="H55" s="138"/>
    </row>
    <row r="56" spans="1:25" ht="30" x14ac:dyDescent="0.25">
      <c r="A56" s="4" t="s">
        <v>3</v>
      </c>
      <c r="B56" s="5" t="s">
        <v>168</v>
      </c>
      <c r="D56" s="138"/>
      <c r="E56" s="138"/>
      <c r="F56" s="138"/>
      <c r="G56" s="138"/>
      <c r="H56" s="138"/>
    </row>
    <row r="57" spans="1:25" ht="30.75" thickBot="1" x14ac:dyDescent="0.3">
      <c r="A57" s="13" t="s">
        <v>108</v>
      </c>
      <c r="B57" s="6" t="s">
        <v>169</v>
      </c>
      <c r="D57" s="138"/>
      <c r="E57" s="138"/>
      <c r="F57" s="138"/>
      <c r="G57" s="138"/>
      <c r="H57" s="138"/>
    </row>
    <row r="58" spans="1:25" ht="16.5" thickTop="1" thickBot="1" x14ac:dyDescent="0.3">
      <c r="B58" s="98"/>
      <c r="D58" s="138"/>
      <c r="E58" s="138"/>
      <c r="F58" s="138"/>
      <c r="G58" s="138"/>
      <c r="H58" s="138"/>
      <c r="Y58" s="71" t="str">
        <f t="shared" si="0"/>
        <v>Records only</v>
      </c>
    </row>
    <row r="59" spans="1:25" ht="15.75" thickTop="1" x14ac:dyDescent="0.25">
      <c r="A59" s="222" t="s">
        <v>82</v>
      </c>
      <c r="B59" s="223"/>
      <c r="D59" s="138"/>
      <c r="E59" s="138"/>
      <c r="F59" s="138"/>
      <c r="G59" s="138"/>
      <c r="H59" s="138"/>
      <c r="Y59" s="71" t="str">
        <f t="shared" si="0"/>
        <v>On site inspection only</v>
      </c>
    </row>
    <row r="60" spans="1:25" x14ac:dyDescent="0.25">
      <c r="A60" s="16" t="s">
        <v>47</v>
      </c>
      <c r="B60" s="5" t="s">
        <v>85</v>
      </c>
      <c r="D60" s="138"/>
      <c r="E60" s="138"/>
      <c r="F60" s="138"/>
      <c r="G60" s="138"/>
      <c r="H60" s="138"/>
      <c r="Y60" s="71" t="str">
        <f t="shared" si="0"/>
        <v>Both records and inspection</v>
      </c>
    </row>
    <row r="61" spans="1:25" x14ac:dyDescent="0.25">
      <c r="A61" s="16" t="s">
        <v>48</v>
      </c>
      <c r="B61" s="5" t="s">
        <v>83</v>
      </c>
      <c r="D61" s="138"/>
      <c r="E61" s="138"/>
      <c r="F61" s="138"/>
      <c r="G61" s="138"/>
      <c r="H61" s="138"/>
      <c r="Y61" s="71">
        <f>A64</f>
        <v>0</v>
      </c>
    </row>
    <row r="62" spans="1:25" x14ac:dyDescent="0.25">
      <c r="A62" s="16" t="s">
        <v>49</v>
      </c>
      <c r="B62" s="5" t="s">
        <v>84</v>
      </c>
      <c r="D62" s="138"/>
      <c r="E62" s="138"/>
      <c r="F62" s="138"/>
      <c r="G62" s="138"/>
      <c r="H62" s="138"/>
    </row>
    <row r="63" spans="1:25" x14ac:dyDescent="0.25">
      <c r="A63" s="16"/>
      <c r="B63" s="5"/>
    </row>
    <row r="64" spans="1:25" ht="15.75" thickBot="1" x14ac:dyDescent="0.3">
      <c r="A64" s="17"/>
      <c r="B64" s="6"/>
    </row>
    <row r="65" spans="1:25" ht="16.5" thickTop="1" thickBot="1" x14ac:dyDescent="0.3"/>
    <row r="66" spans="1:25" ht="15.75" thickTop="1" x14ac:dyDescent="0.25">
      <c r="A66" s="224" t="s">
        <v>184</v>
      </c>
      <c r="B66" s="225"/>
    </row>
    <row r="67" spans="1:25" ht="30" x14ac:dyDescent="0.25">
      <c r="A67" s="10" t="s">
        <v>139</v>
      </c>
      <c r="B67" s="11" t="s">
        <v>140</v>
      </c>
    </row>
    <row r="68" spans="1:25" x14ac:dyDescent="0.25">
      <c r="A68" s="10" t="s">
        <v>141</v>
      </c>
      <c r="B68" s="11" t="s">
        <v>142</v>
      </c>
    </row>
    <row r="69" spans="1:25" ht="60" x14ac:dyDescent="0.25">
      <c r="A69" s="10" t="s">
        <v>143</v>
      </c>
      <c r="B69" s="11" t="s">
        <v>144</v>
      </c>
    </row>
    <row r="70" spans="1:25" x14ac:dyDescent="0.25">
      <c r="A70" s="231" t="s">
        <v>182</v>
      </c>
      <c r="B70" s="232"/>
    </row>
    <row r="71" spans="1:25" ht="60" x14ac:dyDescent="0.25">
      <c r="A71" s="166" t="s">
        <v>145</v>
      </c>
      <c r="B71" s="167" t="s">
        <v>190</v>
      </c>
    </row>
    <row r="72" spans="1:25" ht="30.75" thickBot="1" x14ac:dyDescent="0.3">
      <c r="A72" s="168" t="s">
        <v>40</v>
      </c>
      <c r="B72" s="169" t="s">
        <v>146</v>
      </c>
    </row>
    <row r="73" spans="1:25" ht="16.5" thickTop="1" thickBot="1" x14ac:dyDescent="0.3">
      <c r="A73" s="18"/>
    </row>
    <row r="74" spans="1:25" s="176" customFormat="1" ht="15.75" thickTop="1" x14ac:dyDescent="0.25">
      <c r="A74" s="226" t="s">
        <v>36</v>
      </c>
      <c r="B74" s="227"/>
      <c r="Y74" s="177"/>
    </row>
    <row r="75" spans="1:25" s="176" customFormat="1" x14ac:dyDescent="0.25">
      <c r="A75" s="178" t="s">
        <v>2</v>
      </c>
      <c r="B75" s="179"/>
      <c r="Y75" s="177"/>
    </row>
    <row r="76" spans="1:25" s="176" customFormat="1" x14ac:dyDescent="0.25">
      <c r="A76" s="178" t="s">
        <v>17</v>
      </c>
      <c r="B76" s="179"/>
      <c r="Y76" s="177"/>
    </row>
    <row r="77" spans="1:25" s="176" customFormat="1" x14ac:dyDescent="0.25">
      <c r="A77" s="180" t="s">
        <v>23</v>
      </c>
      <c r="B77" s="181"/>
      <c r="Y77" s="177"/>
    </row>
    <row r="78" spans="1:25" s="176" customFormat="1" ht="45" x14ac:dyDescent="0.25">
      <c r="A78" s="180" t="s">
        <v>170</v>
      </c>
      <c r="B78" s="181" t="s">
        <v>171</v>
      </c>
      <c r="Y78" s="177"/>
    </row>
    <row r="79" spans="1:25" s="176" customFormat="1" ht="15.75" thickBot="1" x14ac:dyDescent="0.3">
      <c r="A79" s="182" t="s">
        <v>3</v>
      </c>
      <c r="B79" s="183"/>
      <c r="Y79" s="177"/>
    </row>
    <row r="80" spans="1:25" ht="16.5" thickTop="1" thickBot="1" x14ac:dyDescent="0.3">
      <c r="A80" s="18"/>
    </row>
    <row r="81" spans="1:2" ht="15.75" thickTop="1" x14ac:dyDescent="0.25">
      <c r="A81" s="215" t="s">
        <v>67</v>
      </c>
      <c r="B81" s="216"/>
    </row>
    <row r="82" spans="1:2" x14ac:dyDescent="0.25">
      <c r="A82" s="9" t="s">
        <v>2</v>
      </c>
      <c r="B82" s="11"/>
    </row>
    <row r="83" spans="1:2" x14ac:dyDescent="0.25">
      <c r="A83" s="9" t="s">
        <v>43</v>
      </c>
      <c r="B83" s="11"/>
    </row>
    <row r="84" spans="1:2" x14ac:dyDescent="0.25">
      <c r="A84" s="9" t="s">
        <v>185</v>
      </c>
      <c r="B84" s="11"/>
    </row>
    <row r="85" spans="1:2" x14ac:dyDescent="0.25">
      <c r="A85" s="9" t="s">
        <v>68</v>
      </c>
      <c r="B85" s="11"/>
    </row>
    <row r="86" spans="1:2" x14ac:dyDescent="0.25">
      <c r="A86" s="9" t="s">
        <v>69</v>
      </c>
      <c r="B86" s="11"/>
    </row>
    <row r="87" spans="1:2" x14ac:dyDescent="0.25">
      <c r="A87" s="9" t="s">
        <v>176</v>
      </c>
      <c r="B87" s="11"/>
    </row>
    <row r="88" spans="1:2" ht="30" x14ac:dyDescent="0.25">
      <c r="A88" s="9" t="s">
        <v>110</v>
      </c>
      <c r="B88" s="11" t="s">
        <v>70</v>
      </c>
    </row>
    <row r="89" spans="1:2" ht="15.75" thickBot="1" x14ac:dyDescent="0.3">
      <c r="A89" s="19" t="s">
        <v>3</v>
      </c>
      <c r="B89" s="12" t="s">
        <v>71</v>
      </c>
    </row>
    <row r="90" spans="1:2" ht="15.75" thickTop="1" x14ac:dyDescent="0.25"/>
  </sheetData>
  <sheetProtection algorithmName="SHA-512" hashValue="p/NPlWrjJFPfMbVixq0ZUvFPKF0TZV162D9+STpckRl3UzEc1ekjsf5eBw6UpjA0pxMHJPgfm+D1/S8B6IvQYg==" saltValue="Ec+hj5Zvp3kFbZ03mhBBVw==" spinCount="100000" sheet="1" objects="1" scenarios="1"/>
  <mergeCells count="13">
    <mergeCell ref="A81:B81"/>
    <mergeCell ref="A1:B1"/>
    <mergeCell ref="A42:B42"/>
    <mergeCell ref="A44:B44"/>
    <mergeCell ref="A59:B59"/>
    <mergeCell ref="A66:B66"/>
    <mergeCell ref="A74:B74"/>
    <mergeCell ref="A53:B53"/>
    <mergeCell ref="A10:B10"/>
    <mergeCell ref="A28:B28"/>
    <mergeCell ref="A11:B11"/>
    <mergeCell ref="A29:B29"/>
    <mergeCell ref="A70:B70"/>
  </mergeCells>
  <conditionalFormatting sqref="A45:B51">
    <cfRule type="expression" dxfId="3" priority="61">
      <formula>AND(#REF!="NA",$D43="NA")</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7ED17-6C8C-448C-A2FF-85C33CE172D6}">
  <sheetPr codeName="Sheet2"/>
  <dimension ref="A1:N103"/>
  <sheetViews>
    <sheetView tabSelected="1" zoomScaleNormal="100" workbookViewId="0">
      <pane ySplit="9" topLeftCell="A10" activePane="bottomLeft" state="frozen"/>
      <selection pane="bottomLeft" activeCell="B2" sqref="B2"/>
    </sheetView>
  </sheetViews>
  <sheetFormatPr defaultColWidth="9.140625" defaultRowHeight="15" x14ac:dyDescent="0.25"/>
  <cols>
    <col min="1" max="1" width="27.28515625" style="82" customWidth="1"/>
    <col min="2" max="2" width="40.5703125" style="23" customWidth="1"/>
    <col min="3" max="3" width="30.42578125" style="23" customWidth="1"/>
    <col min="4" max="4" width="20.28515625" style="23" customWidth="1"/>
    <col min="5" max="5" width="29.28515625" style="23" customWidth="1"/>
    <col min="6" max="9" width="19" style="96" customWidth="1"/>
    <col min="10" max="10" width="36" style="97" customWidth="1"/>
    <col min="11" max="12" width="9.140625" style="23"/>
    <col min="13" max="16384" width="9.140625" style="15"/>
  </cols>
  <sheetData>
    <row r="1" spans="1:14" ht="27" thickBot="1" x14ac:dyDescent="0.45">
      <c r="A1" s="80" t="s">
        <v>11</v>
      </c>
      <c r="B1" s="22"/>
      <c r="F1" s="23"/>
      <c r="G1" s="23"/>
      <c r="H1" s="25" t="s">
        <v>192</v>
      </c>
      <c r="I1" s="23"/>
      <c r="J1" s="23"/>
      <c r="M1" s="23"/>
    </row>
    <row r="2" spans="1:14" ht="15.75" thickTop="1" x14ac:dyDescent="0.25">
      <c r="A2" s="81" t="s">
        <v>28</v>
      </c>
      <c r="B2" s="31"/>
      <c r="C2" s="15"/>
      <c r="D2" s="24" t="s">
        <v>24</v>
      </c>
      <c r="E2" s="235" t="s">
        <v>9</v>
      </c>
      <c r="F2" s="236"/>
      <c r="G2" s="236"/>
      <c r="H2" s="236"/>
      <c r="I2" s="236"/>
      <c r="J2" s="237"/>
      <c r="K2" s="15"/>
      <c r="L2" s="15"/>
      <c r="N2" s="27"/>
    </row>
    <row r="3" spans="1:14" x14ac:dyDescent="0.25">
      <c r="A3" s="81" t="s">
        <v>1</v>
      </c>
      <c r="B3" s="31"/>
      <c r="C3" s="15"/>
      <c r="D3" s="26" t="s">
        <v>136</v>
      </c>
      <c r="E3" s="74" t="s">
        <v>2</v>
      </c>
      <c r="F3" s="75" t="s">
        <v>10</v>
      </c>
      <c r="G3" s="75" t="s">
        <v>3</v>
      </c>
      <c r="H3" s="75" t="s">
        <v>12</v>
      </c>
      <c r="I3" s="75" t="s">
        <v>63</v>
      </c>
      <c r="J3" s="76" t="s">
        <v>4</v>
      </c>
      <c r="K3" s="15"/>
      <c r="L3" s="15"/>
      <c r="N3" s="28"/>
    </row>
    <row r="4" spans="1:14" ht="15.75" thickBot="1" x14ac:dyDescent="0.3">
      <c r="A4" s="81" t="s">
        <v>5</v>
      </c>
      <c r="B4" s="31"/>
      <c r="C4" s="15"/>
      <c r="D4" s="29" t="s">
        <v>191</v>
      </c>
      <c r="E4" s="77">
        <f>COUNTIF(LSL_status,E3)</f>
        <v>0</v>
      </c>
      <c r="F4" s="78">
        <f>COUNTIF(LSL_status,F3)</f>
        <v>0</v>
      </c>
      <c r="G4" s="78">
        <f>COUNTIF(LSL_status,G3)</f>
        <v>0</v>
      </c>
      <c r="H4" s="78">
        <f>COUNTIF(LSL_status,H3)</f>
        <v>0</v>
      </c>
      <c r="I4" s="78">
        <f>COUNTIF(LSL_status,I3)</f>
        <v>0</v>
      </c>
      <c r="J4" s="79">
        <f>SUM(E4:I4)</f>
        <v>0</v>
      </c>
      <c r="K4" s="15"/>
      <c r="L4" s="15"/>
      <c r="N4" s="28"/>
    </row>
    <row r="5" spans="1:14" ht="15.75" thickTop="1" x14ac:dyDescent="0.25">
      <c r="A5" s="81" t="s">
        <v>6</v>
      </c>
      <c r="B5" s="31"/>
      <c r="C5" s="15"/>
      <c r="D5" s="30" t="s">
        <v>25</v>
      </c>
      <c r="E5" s="15"/>
      <c r="F5" s="23" t="s">
        <v>19</v>
      </c>
      <c r="G5" s="15"/>
      <c r="H5" s="15"/>
      <c r="I5" s="15" t="s">
        <v>64</v>
      </c>
      <c r="J5" s="15"/>
      <c r="K5" s="15"/>
      <c r="L5" s="15"/>
    </row>
    <row r="6" spans="1:14" x14ac:dyDescent="0.25">
      <c r="A6" s="184" t="s">
        <v>187</v>
      </c>
      <c r="B6" s="185" t="s">
        <v>186</v>
      </c>
      <c r="C6" s="15"/>
      <c r="F6" s="15"/>
      <c r="G6" s="15"/>
      <c r="H6" s="15"/>
      <c r="I6" s="15"/>
      <c r="J6" s="15"/>
      <c r="K6" s="15"/>
      <c r="L6" s="15"/>
    </row>
    <row r="7" spans="1:14" ht="15.75" thickBot="1" x14ac:dyDescent="0.3">
      <c r="B7" s="15"/>
      <c r="C7" s="15"/>
      <c r="D7" s="15"/>
      <c r="E7" s="15"/>
      <c r="F7" s="15"/>
      <c r="G7" s="15"/>
      <c r="H7" s="15"/>
      <c r="I7" s="15"/>
      <c r="J7" s="15"/>
      <c r="K7" s="15"/>
      <c r="L7" s="15"/>
    </row>
    <row r="8" spans="1:14" ht="16.5" thickTop="1" thickBot="1" x14ac:dyDescent="0.3">
      <c r="A8" s="83"/>
      <c r="B8" s="241" t="s">
        <v>22</v>
      </c>
      <c r="C8" s="242"/>
      <c r="D8" s="242"/>
      <c r="E8" s="243"/>
      <c r="F8" s="238" t="s">
        <v>157</v>
      </c>
      <c r="G8" s="239"/>
      <c r="H8" s="239"/>
      <c r="I8" s="240"/>
      <c r="J8" s="165" t="s">
        <v>26</v>
      </c>
      <c r="K8" s="15"/>
      <c r="L8" s="15"/>
    </row>
    <row r="9" spans="1:14" s="44" customFormat="1" ht="46.5" thickTop="1" thickBot="1" x14ac:dyDescent="0.3">
      <c r="A9" s="84" t="s">
        <v>152</v>
      </c>
      <c r="B9" s="39" t="s">
        <v>72</v>
      </c>
      <c r="C9" s="41" t="s">
        <v>147</v>
      </c>
      <c r="D9" s="40" t="s">
        <v>148</v>
      </c>
      <c r="E9" s="42" t="s">
        <v>149</v>
      </c>
      <c r="F9" s="43" t="s">
        <v>150</v>
      </c>
      <c r="G9" s="43" t="s">
        <v>151</v>
      </c>
      <c r="H9" s="244" t="s">
        <v>138</v>
      </c>
      <c r="I9" s="245"/>
      <c r="J9" s="132" t="s">
        <v>8</v>
      </c>
    </row>
    <row r="10" spans="1:14" ht="16.5" thickTop="1" thickBot="1" x14ac:dyDescent="0.3">
      <c r="A10" s="85" t="s">
        <v>52</v>
      </c>
      <c r="B10" s="33" t="s">
        <v>53</v>
      </c>
      <c r="C10" s="35" t="s">
        <v>42</v>
      </c>
      <c r="D10" s="34" t="s">
        <v>37</v>
      </c>
      <c r="E10" s="36" t="s">
        <v>47</v>
      </c>
      <c r="F10" s="37"/>
      <c r="G10" s="38" t="s">
        <v>62</v>
      </c>
      <c r="H10" s="246"/>
      <c r="I10" s="247"/>
      <c r="J10" s="133" t="s">
        <v>61</v>
      </c>
      <c r="K10" s="15"/>
      <c r="L10" s="15"/>
    </row>
    <row r="11" spans="1:14" ht="15.75" thickTop="1" x14ac:dyDescent="0.25">
      <c r="A11" s="86"/>
      <c r="B11" s="55"/>
      <c r="C11" s="57"/>
      <c r="D11" s="56"/>
      <c r="E11" s="58"/>
      <c r="F11" s="62"/>
      <c r="G11" s="63"/>
      <c r="H11" s="233"/>
      <c r="I11" s="234"/>
      <c r="J11" s="134" t="str">
        <f>IF(AND(C11="", D11=""),"",IF(OR(C11="", D11=""),"Error - missing information",IF(C11=Descriptions!$A$45,IF(B11="","Error-Location required","Lead"),IF(AND(C11=Descriptions!A$46,D11=Descriptions!A$57),"Error - need upstream determination",IF(AND(OR(D11="yes",D11="unknown"),C11=Descriptions!$A$46),IF(B11="","Error-Location required","GRR"),IF(C11=Descriptions!$A$51,"Unknown","Non-Lead"))))))</f>
        <v/>
      </c>
      <c r="K11" s="15"/>
      <c r="L11" s="15"/>
    </row>
    <row r="12" spans="1:14" x14ac:dyDescent="0.25">
      <c r="A12" s="87"/>
      <c r="B12" s="45"/>
      <c r="C12" s="47"/>
      <c r="D12" s="46"/>
      <c r="E12" s="48"/>
      <c r="F12" s="52"/>
      <c r="G12" s="53"/>
      <c r="H12" s="233"/>
      <c r="I12" s="234"/>
      <c r="J12" s="134" t="str">
        <f>IF(AND(C12="", D12=""),"",IF(OR(C12="", D12=""),"Error - missing information",IF(C12=Descriptions!$A$45,IF(B12="","Error-Location required","Lead"),IF(AND(C12=Descriptions!A$46,D12=Descriptions!A$57),"Error - need upstream determination",IF(AND(OR(D12="yes",D12="unknown"),C12=Descriptions!$A$46),IF(B12="","Error-Location required","GRR"),IF(C12=Descriptions!$A$51,"Unknown","Non-Lead"))))))</f>
        <v/>
      </c>
      <c r="K12" s="15"/>
      <c r="L12" s="15"/>
    </row>
    <row r="13" spans="1:14" x14ac:dyDescent="0.25">
      <c r="A13" s="87"/>
      <c r="B13" s="45"/>
      <c r="C13" s="47"/>
      <c r="D13" s="46"/>
      <c r="E13" s="48"/>
      <c r="F13" s="52"/>
      <c r="G13" s="53"/>
      <c r="H13" s="233"/>
      <c r="I13" s="234"/>
      <c r="J13" s="134" t="str">
        <f>IF(AND(C13="", D13=""),"",IF(OR(C13="", D13=""),"Error - missing information",IF(C13=Descriptions!$A$45,IF(B13="","Error-Location required","Lead"),IF(AND(C13=Descriptions!A$46,D13=Descriptions!A$57),"Error - need upstream determination",IF(AND(OR(D13="yes",D13="unknown"),C13=Descriptions!$A$46),IF(B13="","Error-Location required","GRR"),IF(C13=Descriptions!$A$51,"Unknown","Non-Lead"))))))</f>
        <v/>
      </c>
      <c r="K13" s="15"/>
      <c r="L13" s="15"/>
    </row>
    <row r="14" spans="1:14" x14ac:dyDescent="0.25">
      <c r="A14" s="87"/>
      <c r="B14" s="45"/>
      <c r="C14" s="47"/>
      <c r="D14" s="46"/>
      <c r="E14" s="48"/>
      <c r="F14" s="52"/>
      <c r="G14" s="53"/>
      <c r="H14" s="233"/>
      <c r="I14" s="234"/>
      <c r="J14" s="134" t="str">
        <f>IF(AND(C14="", D14=""),"",IF(OR(C14="", D14=""),"Error - missing information",IF(C14=Descriptions!$A$45,IF(B14="","Error-Location required","Lead"),IF(AND(C14=Descriptions!A$46,D14=Descriptions!A$57),"Error - need upstream determination",IF(AND(OR(D14="yes",D14="unknown"),C14=Descriptions!$A$46),IF(B14="","Error-Location required","GRR"),IF(C14=Descriptions!$A$51,"Unknown","Non-Lead"))))))</f>
        <v/>
      </c>
      <c r="K14" s="15"/>
      <c r="L14" s="15"/>
    </row>
    <row r="15" spans="1:14" x14ac:dyDescent="0.25">
      <c r="A15" s="87"/>
      <c r="B15" s="45"/>
      <c r="C15" s="47"/>
      <c r="D15" s="46"/>
      <c r="E15" s="48"/>
      <c r="F15" s="52"/>
      <c r="G15" s="53"/>
      <c r="H15" s="233"/>
      <c r="I15" s="234"/>
      <c r="J15" s="134" t="str">
        <f>IF(AND(C15="", D15=""),"",IF(OR(C15="", D15=""),"Error - missing information",IF(C15=Descriptions!$A$45,IF(B15="","Error-Location required","Lead"),IF(AND(C15=Descriptions!A$46,D15=Descriptions!A$57),"Error - need upstream determination",IF(AND(OR(D15="yes",D15="unknown"),C15=Descriptions!$A$46),IF(B15="","Error-Location required","GRR"),IF(C15=Descriptions!$A$51,"Unknown","Non-Lead"))))))</f>
        <v/>
      </c>
      <c r="K15" s="15"/>
      <c r="L15" s="15"/>
    </row>
    <row r="16" spans="1:14" x14ac:dyDescent="0.25">
      <c r="A16" s="87"/>
      <c r="B16" s="45"/>
      <c r="C16" s="47"/>
      <c r="D16" s="46"/>
      <c r="E16" s="48"/>
      <c r="F16" s="52"/>
      <c r="G16" s="53"/>
      <c r="H16" s="233"/>
      <c r="I16" s="234"/>
      <c r="J16" s="134" t="str">
        <f>IF(AND(C16="", D16=""),"",IF(OR(C16="", D16=""),"Error - missing information",IF(C16=Descriptions!$A$45,IF(B16="","Error-Location required","Lead"),IF(AND(C16=Descriptions!A$46,D16=Descriptions!A$57),"Error - need upstream determination",IF(AND(OR(D16="yes",D16="unknown"),C16=Descriptions!$A$46),IF(B16="","Error-Location required","GRR"),IF(C16=Descriptions!$A$51,"Unknown","Non-Lead"))))))</f>
        <v/>
      </c>
      <c r="K16" s="15"/>
      <c r="L16" s="15"/>
    </row>
    <row r="17" spans="1:12" x14ac:dyDescent="0.25">
      <c r="A17" s="87"/>
      <c r="B17" s="45"/>
      <c r="C17" s="47"/>
      <c r="D17" s="46"/>
      <c r="E17" s="48"/>
      <c r="F17" s="52"/>
      <c r="G17" s="53"/>
      <c r="H17" s="233"/>
      <c r="I17" s="234"/>
      <c r="J17" s="134" t="str">
        <f>IF(AND(C17="", D17=""),"",IF(OR(C17="", D17=""),"Error - missing information",IF(C17=Descriptions!$A$45,IF(B17="","Error-Location required","Lead"),IF(AND(C17=Descriptions!A$46,D17=Descriptions!A$57),"Error - need upstream determination",IF(AND(OR(D17="yes",D17="unknown"),C17=Descriptions!$A$46),IF(B17="","Error-Location required","GRR"),IF(C17=Descriptions!$A$51,"Unknown","Non-Lead"))))))</f>
        <v/>
      </c>
      <c r="K17" s="15"/>
      <c r="L17" s="15"/>
    </row>
    <row r="18" spans="1:12" x14ac:dyDescent="0.25">
      <c r="A18" s="87"/>
      <c r="B18" s="45"/>
      <c r="C18" s="47"/>
      <c r="D18" s="46"/>
      <c r="E18" s="48"/>
      <c r="F18" s="52"/>
      <c r="G18" s="53"/>
      <c r="H18" s="233"/>
      <c r="I18" s="234"/>
      <c r="J18" s="134" t="str">
        <f>IF(AND(C18="", D18=""),"",IF(OR(C18="", D18=""),"Error - missing information",IF(C18=Descriptions!$A$45,IF(B18="","Error-Location required","Lead"),IF(AND(C18=Descriptions!A$46,D18=Descriptions!A$57),"Error - need upstream determination",IF(AND(OR(D18="yes",D18="unknown"),C18=Descriptions!$A$46),IF(B18="","Error-Location required","GRR"),IF(C18=Descriptions!$A$51,"Unknown","Non-Lead"))))))</f>
        <v/>
      </c>
      <c r="K18" s="15"/>
      <c r="L18" s="15"/>
    </row>
    <row r="19" spans="1:12" x14ac:dyDescent="0.25">
      <c r="A19" s="87"/>
      <c r="B19" s="45"/>
      <c r="C19" s="47"/>
      <c r="D19" s="46"/>
      <c r="E19" s="48"/>
      <c r="F19" s="52"/>
      <c r="G19" s="53"/>
      <c r="H19" s="233"/>
      <c r="I19" s="234"/>
      <c r="J19" s="134" t="str">
        <f>IF(AND(C19="", D19=""),"",IF(OR(C19="", D19=""),"Error - missing information",IF(C19=Descriptions!$A$45,IF(B19="","Error-Location required","Lead"),IF(AND(C19=Descriptions!A$46,D19=Descriptions!A$57),"Error - need upstream determination",IF(AND(OR(D19="yes",D19="unknown"),C19=Descriptions!$A$46),IF(B19="","Error-Location required","GRR"),IF(C19=Descriptions!$A$51,"Unknown","Non-Lead"))))))</f>
        <v/>
      </c>
      <c r="K19" s="15"/>
      <c r="L19" s="15"/>
    </row>
    <row r="20" spans="1:12" x14ac:dyDescent="0.25">
      <c r="A20" s="87"/>
      <c r="B20" s="45"/>
      <c r="C20" s="47"/>
      <c r="D20" s="46"/>
      <c r="E20" s="48"/>
      <c r="F20" s="52"/>
      <c r="G20" s="53"/>
      <c r="H20" s="233"/>
      <c r="I20" s="234"/>
      <c r="J20" s="134" t="str">
        <f>IF(AND(C20="", D20=""),"",IF(OR(C20="", D20=""),"Error - missing information",IF(C20=Descriptions!$A$45,IF(B20="","Error-Location required","Lead"),IF(AND(C20=Descriptions!A$46,D20=Descriptions!A$57),"Error - need upstream determination",IF(AND(OR(D20="yes",D20="unknown"),C20=Descriptions!$A$46),IF(B20="","Error-Location required","GRR"),IF(C20=Descriptions!$A$51,"Unknown","Non-Lead"))))))</f>
        <v/>
      </c>
      <c r="K20" s="15"/>
      <c r="L20" s="15"/>
    </row>
    <row r="21" spans="1:12" x14ac:dyDescent="0.25">
      <c r="A21" s="87"/>
      <c r="B21" s="45"/>
      <c r="C21" s="47"/>
      <c r="D21" s="46"/>
      <c r="E21" s="48"/>
      <c r="F21" s="52"/>
      <c r="G21" s="53"/>
      <c r="H21" s="233"/>
      <c r="I21" s="234"/>
      <c r="J21" s="134" t="str">
        <f>IF(AND(C21="", D21=""),"",IF(OR(C21="", D21=""),"Error - missing information",IF(C21=Descriptions!$A$45,IF(B21="","Error-Location required","Lead"),IF(AND(C21=Descriptions!A$46,D21=Descriptions!A$57),"Error - need upstream determination",IF(AND(OR(D21="yes",D21="unknown"),C21=Descriptions!$A$46),IF(B21="","Error-Location required","GRR"),IF(C21=Descriptions!$A$51,"Unknown","Non-Lead"))))))</f>
        <v/>
      </c>
      <c r="K21" s="15"/>
      <c r="L21" s="15"/>
    </row>
    <row r="22" spans="1:12" x14ac:dyDescent="0.25">
      <c r="A22" s="87"/>
      <c r="B22" s="45"/>
      <c r="C22" s="47"/>
      <c r="D22" s="46"/>
      <c r="E22" s="48"/>
      <c r="F22" s="52"/>
      <c r="G22" s="53"/>
      <c r="H22" s="233"/>
      <c r="I22" s="234"/>
      <c r="J22" s="134" t="str">
        <f>IF(AND(C22="", D22=""),"",IF(OR(C22="", D22=""),"Error - missing information",IF(C22=Descriptions!$A$45,IF(B22="","Error-Location required","Lead"),IF(AND(C22=Descriptions!A$46,D22=Descriptions!A$57),"Error - need upstream determination",IF(AND(OR(D22="yes",D22="unknown"),C22=Descriptions!$A$46),IF(B22="","Error-Location required","GRR"),IF(C22=Descriptions!$A$51,"Unknown","Non-Lead"))))))</f>
        <v/>
      </c>
      <c r="K22" s="15"/>
      <c r="L22" s="15"/>
    </row>
    <row r="23" spans="1:12" x14ac:dyDescent="0.25">
      <c r="A23" s="87"/>
      <c r="B23" s="45"/>
      <c r="C23" s="47"/>
      <c r="D23" s="46"/>
      <c r="E23" s="48"/>
      <c r="F23" s="52"/>
      <c r="G23" s="53"/>
      <c r="H23" s="233"/>
      <c r="I23" s="234"/>
      <c r="J23" s="134" t="str">
        <f>IF(AND(C23="", D23=""),"",IF(OR(C23="", D23=""),"Error - missing information",IF(C23=Descriptions!$A$45,IF(B23="","Error-Location required","Lead"),IF(AND(C23=Descriptions!A$46,D23=Descriptions!A$57),"Error - need upstream determination",IF(AND(OR(D23="yes",D23="unknown"),C23=Descriptions!$A$46),IF(B23="","Error-Location required","GRR"),IF(C23=Descriptions!$A$51,"Unknown","Non-Lead"))))))</f>
        <v/>
      </c>
      <c r="K23" s="15"/>
      <c r="L23" s="15"/>
    </row>
    <row r="24" spans="1:12" x14ac:dyDescent="0.25">
      <c r="A24" s="87"/>
      <c r="B24" s="45"/>
      <c r="C24" s="47"/>
      <c r="D24" s="46"/>
      <c r="E24" s="48"/>
      <c r="F24" s="52"/>
      <c r="G24" s="53"/>
      <c r="H24" s="233"/>
      <c r="I24" s="234"/>
      <c r="J24" s="134" t="str">
        <f>IF(AND(C24="", D24=""),"",IF(OR(C24="", D24=""),"Error - missing information",IF(C24=Descriptions!$A$45,IF(B24="","Error-Location required","Lead"),IF(AND(C24=Descriptions!A$46,D24=Descriptions!A$57),"Error - need upstream determination",IF(AND(OR(D24="yes",D24="unknown"),C24=Descriptions!$A$46),IF(B24="","Error-Location required","GRR"),IF(C24=Descriptions!$A$51,"Unknown","Non-Lead"))))))</f>
        <v/>
      </c>
      <c r="K24" s="15"/>
      <c r="L24" s="15"/>
    </row>
    <row r="25" spans="1:12" x14ac:dyDescent="0.25">
      <c r="A25" s="87"/>
      <c r="B25" s="45"/>
      <c r="C25" s="47"/>
      <c r="D25" s="46"/>
      <c r="E25" s="48"/>
      <c r="F25" s="52"/>
      <c r="G25" s="53"/>
      <c r="H25" s="233"/>
      <c r="I25" s="234"/>
      <c r="J25" s="134" t="str">
        <f>IF(AND(C25="", D25=""),"",IF(OR(C25="", D25=""),"Error - missing information",IF(C25=Descriptions!$A$45,IF(B25="","Error-Location required","Lead"),IF(AND(C25=Descriptions!A$46,D25=Descriptions!A$57),"Error - need upstream determination",IF(AND(OR(D25="yes",D25="unknown"),C25=Descriptions!$A$46),IF(B25="","Error-Location required","GRR"),IF(C25=Descriptions!$A$51,"Unknown","Non-Lead"))))))</f>
        <v/>
      </c>
      <c r="K25" s="15"/>
      <c r="L25" s="15"/>
    </row>
    <row r="26" spans="1:12" x14ac:dyDescent="0.25">
      <c r="A26" s="87"/>
      <c r="B26" s="45"/>
      <c r="C26" s="47"/>
      <c r="D26" s="46"/>
      <c r="E26" s="48"/>
      <c r="F26" s="52"/>
      <c r="G26" s="53"/>
      <c r="H26" s="233"/>
      <c r="I26" s="234"/>
      <c r="J26" s="134" t="str">
        <f>IF(AND(C26="", D26=""),"",IF(OR(C26="", D26=""),"Error - missing information",IF(C26=Descriptions!$A$45,IF(B26="","Error-Location required","Lead"),IF(AND(C26=Descriptions!A$46,D26=Descriptions!A$57),"Error - need upstream determination",IF(AND(OR(D26="yes",D26="unknown"),C26=Descriptions!$A$46),IF(B26="","Error-Location required","GRR"),IF(C26=Descriptions!$A$51,"Unknown","Non-Lead"))))))</f>
        <v/>
      </c>
      <c r="K26" s="15"/>
      <c r="L26" s="15"/>
    </row>
    <row r="27" spans="1:12" x14ac:dyDescent="0.25">
      <c r="A27" s="87"/>
      <c r="B27" s="45"/>
      <c r="C27" s="47"/>
      <c r="D27" s="46"/>
      <c r="E27" s="48"/>
      <c r="F27" s="52"/>
      <c r="G27" s="53"/>
      <c r="H27" s="233"/>
      <c r="I27" s="234"/>
      <c r="J27" s="134" t="str">
        <f>IF(AND(C27="", D27=""),"",IF(OR(C27="", D27=""),"Error - missing information",IF(C27=Descriptions!$A$45,IF(B27="","Error-Location required","Lead"),IF(AND(C27=Descriptions!A$46,D27=Descriptions!A$57),"Error - need upstream determination",IF(AND(OR(D27="yes",D27="unknown"),C27=Descriptions!$A$46),IF(B27="","Error-Location required","GRR"),IF(C27=Descriptions!$A$51,"Unknown","Non-Lead"))))))</f>
        <v/>
      </c>
      <c r="K27" s="15"/>
      <c r="L27" s="15"/>
    </row>
    <row r="28" spans="1:12" x14ac:dyDescent="0.25">
      <c r="A28" s="87"/>
      <c r="B28" s="45"/>
      <c r="C28" s="47"/>
      <c r="D28" s="46"/>
      <c r="E28" s="48"/>
      <c r="F28" s="52"/>
      <c r="G28" s="53"/>
      <c r="H28" s="233"/>
      <c r="I28" s="234"/>
      <c r="J28" s="134" t="str">
        <f>IF(AND(C28="", D28=""),"",IF(OR(C28="", D28=""),"Error - missing information",IF(C28=Descriptions!$A$45,IF(B28="","Error-Location required","Lead"),IF(AND(C28=Descriptions!A$46,D28=Descriptions!A$57),"Error - need upstream determination",IF(AND(OR(D28="yes",D28="unknown"),C28=Descriptions!$A$46),IF(B28="","Error-Location required","GRR"),IF(C28=Descriptions!$A$51,"Unknown","Non-Lead"))))))</f>
        <v/>
      </c>
      <c r="K28" s="15"/>
      <c r="L28" s="15"/>
    </row>
    <row r="29" spans="1:12" x14ac:dyDescent="0.25">
      <c r="A29" s="87"/>
      <c r="B29" s="45"/>
      <c r="C29" s="47"/>
      <c r="D29" s="46"/>
      <c r="E29" s="48"/>
      <c r="F29" s="52"/>
      <c r="G29" s="53"/>
      <c r="H29" s="233"/>
      <c r="I29" s="234"/>
      <c r="J29" s="134" t="str">
        <f>IF(AND(C29="", D29=""),"",IF(OR(C29="", D29=""),"Error - missing information",IF(C29=Descriptions!$A$45,IF(B29="","Error-Location required","Lead"),IF(AND(C29=Descriptions!A$46,D29=Descriptions!A$57),"Error - need upstream determination",IF(AND(OR(D29="yes",D29="unknown"),C29=Descriptions!$A$46),IF(B29="","Error-Location required","GRR"),IF(C29=Descriptions!$A$51,"Unknown","Non-Lead"))))))</f>
        <v/>
      </c>
      <c r="K29" s="15"/>
      <c r="L29" s="15"/>
    </row>
    <row r="30" spans="1:12" x14ac:dyDescent="0.25">
      <c r="A30" s="87"/>
      <c r="B30" s="45"/>
      <c r="C30" s="47"/>
      <c r="D30" s="46"/>
      <c r="E30" s="48"/>
      <c r="F30" s="52"/>
      <c r="G30" s="53"/>
      <c r="H30" s="233"/>
      <c r="I30" s="234"/>
      <c r="J30" s="134" t="str">
        <f>IF(AND(C30="", D30=""),"",IF(OR(C30="", D30=""),"Error - missing information",IF(C30=Descriptions!$A$45,IF(B30="","Error-Location required","Lead"),IF(AND(C30=Descriptions!A$46,D30=Descriptions!A$57),"Error - need upstream determination",IF(AND(OR(D30="yes",D30="unknown"),C30=Descriptions!$A$46),IF(B30="","Error-Location required","GRR"),IF(C30=Descriptions!$A$51,"Unknown","Non-Lead"))))))</f>
        <v/>
      </c>
      <c r="K30" s="15"/>
      <c r="L30" s="15"/>
    </row>
    <row r="31" spans="1:12" x14ac:dyDescent="0.25">
      <c r="A31" s="87"/>
      <c r="B31" s="45"/>
      <c r="C31" s="47"/>
      <c r="D31" s="46"/>
      <c r="E31" s="48"/>
      <c r="F31" s="52"/>
      <c r="G31" s="53"/>
      <c r="H31" s="233"/>
      <c r="I31" s="234"/>
      <c r="J31" s="134" t="str">
        <f>IF(AND(C31="", D31=""),"",IF(OR(C31="", D31=""),"Error - missing information",IF(C31=Descriptions!$A$45,IF(B31="","Error-Location required","Lead"),IF(AND(C31=Descriptions!A$46,D31=Descriptions!A$57),"Error - need upstream determination",IF(AND(OR(D31="yes",D31="unknown"),C31=Descriptions!$A$46),IF(B31="","Error-Location required","GRR"),IF(C31=Descriptions!$A$51,"Unknown","Non-Lead"))))))</f>
        <v/>
      </c>
      <c r="K31" s="15"/>
      <c r="L31" s="15"/>
    </row>
    <row r="32" spans="1:12" x14ac:dyDescent="0.25">
      <c r="A32" s="87"/>
      <c r="B32" s="45"/>
      <c r="C32" s="47"/>
      <c r="D32" s="46"/>
      <c r="E32" s="48"/>
      <c r="F32" s="52"/>
      <c r="G32" s="53"/>
      <c r="H32" s="233"/>
      <c r="I32" s="234"/>
      <c r="J32" s="134" t="str">
        <f>IF(AND(C32="", D32=""),"",IF(OR(C32="", D32=""),"Error - missing information",IF(C32=Descriptions!$A$45,IF(B32="","Error-Location required","Lead"),IF(AND(C32=Descriptions!A$46,D32=Descriptions!A$57),"Error - need upstream determination",IF(AND(OR(D32="yes",D32="unknown"),C32=Descriptions!$A$46),IF(B32="","Error-Location required","GRR"),IF(C32=Descriptions!$A$51,"Unknown","Non-Lead"))))))</f>
        <v/>
      </c>
      <c r="K32" s="15"/>
      <c r="L32" s="15"/>
    </row>
    <row r="33" spans="1:12" x14ac:dyDescent="0.25">
      <c r="A33" s="87"/>
      <c r="B33" s="45"/>
      <c r="C33" s="47"/>
      <c r="D33" s="46"/>
      <c r="E33" s="48"/>
      <c r="F33" s="52"/>
      <c r="G33" s="53"/>
      <c r="H33" s="233"/>
      <c r="I33" s="234"/>
      <c r="J33" s="134" t="str">
        <f>IF(AND(C33="", D33=""),"",IF(OR(C33="", D33=""),"Error - missing information",IF(C33=Descriptions!$A$45,IF(B33="","Error-Location required","Lead"),IF(AND(C33=Descriptions!A$46,D33=Descriptions!A$57),"Error - need upstream determination",IF(AND(OR(D33="yes",D33="unknown"),C33=Descriptions!$A$46),IF(B33="","Error-Location required","GRR"),IF(C33=Descriptions!$A$51,"Unknown","Non-Lead"))))))</f>
        <v/>
      </c>
      <c r="K33" s="15"/>
      <c r="L33" s="15"/>
    </row>
    <row r="34" spans="1:12" x14ac:dyDescent="0.25">
      <c r="A34" s="87"/>
      <c r="B34" s="45"/>
      <c r="C34" s="47"/>
      <c r="D34" s="46"/>
      <c r="E34" s="48"/>
      <c r="F34" s="52"/>
      <c r="G34" s="53"/>
      <c r="H34" s="233"/>
      <c r="I34" s="234"/>
      <c r="J34" s="134" t="str">
        <f>IF(AND(C34="", D34=""),"",IF(OR(C34="", D34=""),"Error - missing information",IF(C34=Descriptions!$A$45,IF(B34="","Error-Location required","Lead"),IF(AND(C34=Descriptions!A$46,D34=Descriptions!A$57),"Error - need upstream determination",IF(AND(OR(D34="yes",D34="unknown"),C34=Descriptions!$A$46),IF(B34="","Error-Location required","GRR"),IF(C34=Descriptions!$A$51,"Unknown","Non-Lead"))))))</f>
        <v/>
      </c>
      <c r="K34" s="15"/>
      <c r="L34" s="15"/>
    </row>
    <row r="35" spans="1:12" x14ac:dyDescent="0.25">
      <c r="A35" s="87"/>
      <c r="B35" s="45"/>
      <c r="C35" s="47"/>
      <c r="D35" s="46"/>
      <c r="E35" s="48"/>
      <c r="F35" s="52"/>
      <c r="G35" s="53"/>
      <c r="H35" s="233"/>
      <c r="I35" s="234"/>
      <c r="J35" s="134" t="str">
        <f>IF(AND(C35="", D35=""),"",IF(OR(C35="", D35=""),"Error - missing information",IF(C35=Descriptions!$A$45,IF(B35="","Error-Location required","Lead"),IF(AND(C35=Descriptions!A$46,D35=Descriptions!A$57),"Error - need upstream determination",IF(AND(OR(D35="yes",D35="unknown"),C35=Descriptions!$A$46),IF(B35="","Error-Location required","GRR"),IF(C35=Descriptions!$A$51,"Unknown","Non-Lead"))))))</f>
        <v/>
      </c>
      <c r="K35" s="15"/>
      <c r="L35" s="15"/>
    </row>
    <row r="36" spans="1:12" x14ac:dyDescent="0.25">
      <c r="A36" s="87"/>
      <c r="B36" s="45"/>
      <c r="C36" s="47"/>
      <c r="D36" s="46"/>
      <c r="E36" s="48"/>
      <c r="F36" s="52"/>
      <c r="G36" s="53"/>
      <c r="H36" s="233"/>
      <c r="I36" s="234"/>
      <c r="J36" s="134" t="str">
        <f>IF(AND(C36="", D36=""),"",IF(OR(C36="", D36=""),"Error - missing information",IF(C36=Descriptions!$A$45,IF(B36="","Error-Location required","Lead"),IF(AND(C36=Descriptions!A$46,D36=Descriptions!A$57),"Error - need upstream determination",IF(AND(OR(D36="yes",D36="unknown"),C36=Descriptions!$A$46),IF(B36="","Error-Location required","GRR"),IF(C36=Descriptions!$A$51,"Unknown","Non-Lead"))))))</f>
        <v/>
      </c>
      <c r="K36" s="15"/>
      <c r="L36" s="15"/>
    </row>
    <row r="37" spans="1:12" x14ac:dyDescent="0.25">
      <c r="A37" s="87"/>
      <c r="B37" s="45"/>
      <c r="C37" s="47"/>
      <c r="D37" s="46"/>
      <c r="E37" s="48"/>
      <c r="F37" s="52"/>
      <c r="G37" s="53"/>
      <c r="H37" s="233"/>
      <c r="I37" s="234"/>
      <c r="J37" s="134" t="str">
        <f>IF(AND(C37="", D37=""),"",IF(OR(C37="", D37=""),"Error - missing information",IF(C37=Descriptions!$A$45,IF(B37="","Error-Location required","Lead"),IF(AND(C37=Descriptions!A$46,D37=Descriptions!A$57),"Error - need upstream determination",IF(AND(OR(D37="yes",D37="unknown"),C37=Descriptions!$A$46),IF(B37="","Error-Location required","GRR"),IF(C37=Descriptions!$A$51,"Unknown","Non-Lead"))))))</f>
        <v/>
      </c>
      <c r="K37" s="15"/>
      <c r="L37" s="15"/>
    </row>
    <row r="38" spans="1:12" x14ac:dyDescent="0.25">
      <c r="A38" s="87"/>
      <c r="B38" s="45"/>
      <c r="C38" s="47"/>
      <c r="D38" s="46"/>
      <c r="E38" s="48"/>
      <c r="F38" s="52"/>
      <c r="G38" s="53"/>
      <c r="H38" s="233"/>
      <c r="I38" s="234"/>
      <c r="J38" s="134" t="str">
        <f>IF(AND(C38="", D38=""),"",IF(OR(C38="", D38=""),"Error - missing information",IF(C38=Descriptions!$A$45,IF(B38="","Error-Location required","Lead"),IF(AND(C38=Descriptions!A$46,D38=Descriptions!A$57),"Error - need upstream determination",IF(AND(OR(D38="yes",D38="unknown"),C38=Descriptions!$A$46),IF(B38="","Error-Location required","GRR"),IF(C38=Descriptions!$A$51,"Unknown","Non-Lead"))))))</f>
        <v/>
      </c>
      <c r="K38" s="15"/>
      <c r="L38" s="15"/>
    </row>
    <row r="39" spans="1:12" x14ac:dyDescent="0.25">
      <c r="A39" s="87"/>
      <c r="B39" s="45"/>
      <c r="C39" s="47"/>
      <c r="D39" s="46"/>
      <c r="E39" s="48"/>
      <c r="F39" s="52"/>
      <c r="G39" s="53"/>
      <c r="H39" s="233"/>
      <c r="I39" s="234"/>
      <c r="J39" s="134" t="str">
        <f>IF(AND(C39="", D39=""),"",IF(OR(C39="", D39=""),"Error - missing information",IF(C39=Descriptions!$A$45,IF(B39="","Error-Location required","Lead"),IF(AND(C39=Descriptions!A$46,D39=Descriptions!A$57),"Error - need upstream determination",IF(AND(OR(D39="yes",D39="unknown"),C39=Descriptions!$A$46),IF(B39="","Error-Location required","GRR"),IF(C39=Descriptions!$A$51,"Unknown","Non-Lead"))))))</f>
        <v/>
      </c>
      <c r="K39" s="15"/>
      <c r="L39" s="15"/>
    </row>
    <row r="40" spans="1:12" x14ac:dyDescent="0.25">
      <c r="A40" s="87"/>
      <c r="B40" s="45"/>
      <c r="C40" s="47"/>
      <c r="D40" s="46"/>
      <c r="E40" s="48"/>
      <c r="F40" s="52"/>
      <c r="G40" s="53"/>
      <c r="H40" s="233"/>
      <c r="I40" s="234"/>
      <c r="J40" s="134" t="str">
        <f>IF(AND(C40="", D40=""),"",IF(OR(C40="", D40=""),"Error - missing information",IF(C40=Descriptions!$A$45,IF(B40="","Error-Location required","Lead"),IF(AND(C40=Descriptions!A$46,D40=Descriptions!A$57),"Error - need upstream determination",IF(AND(OR(D40="yes",D40="unknown"),C40=Descriptions!$A$46),IF(B40="","Error-Location required","GRR"),IF(C40=Descriptions!$A$51,"Unknown","Non-Lead"))))))</f>
        <v/>
      </c>
      <c r="K40" s="15"/>
      <c r="L40" s="15"/>
    </row>
    <row r="41" spans="1:12" x14ac:dyDescent="0.25">
      <c r="A41" s="87"/>
      <c r="B41" s="45"/>
      <c r="C41" s="47"/>
      <c r="D41" s="46"/>
      <c r="E41" s="48"/>
      <c r="F41" s="52"/>
      <c r="G41" s="53"/>
      <c r="H41" s="233"/>
      <c r="I41" s="234"/>
      <c r="J41" s="134" t="str">
        <f>IF(AND(C41="", D41=""),"",IF(OR(C41="", D41=""),"Error - missing information",IF(C41=Descriptions!$A$45,IF(B41="","Error-Location required","Lead"),IF(AND(C41=Descriptions!A$46,D41=Descriptions!A$57),"Error - need upstream determination",IF(AND(OR(D41="yes",D41="unknown"),C41=Descriptions!$A$46),IF(B41="","Error-Location required","GRR"),IF(C41=Descriptions!$A$51,"Unknown","Non-Lead"))))))</f>
        <v/>
      </c>
      <c r="K41" s="15"/>
      <c r="L41" s="15"/>
    </row>
    <row r="42" spans="1:12" x14ac:dyDescent="0.25">
      <c r="A42" s="87"/>
      <c r="B42" s="45"/>
      <c r="C42" s="47"/>
      <c r="D42" s="46"/>
      <c r="E42" s="48"/>
      <c r="F42" s="52"/>
      <c r="G42" s="53"/>
      <c r="H42" s="233"/>
      <c r="I42" s="234"/>
      <c r="J42" s="134" t="str">
        <f>IF(AND(C42="", D42=""),"",IF(OR(C42="", D42=""),"Error - missing information",IF(C42=Descriptions!$A$45,IF(B42="","Error-Location required","Lead"),IF(AND(C42=Descriptions!A$46,D42=Descriptions!A$57),"Error - need upstream determination",IF(AND(OR(D42="yes",D42="unknown"),C42=Descriptions!$A$46),IF(B42="","Error-Location required","GRR"),IF(C42=Descriptions!$A$51,"Unknown","Non-Lead"))))))</f>
        <v/>
      </c>
      <c r="K42" s="15"/>
      <c r="L42" s="15"/>
    </row>
    <row r="43" spans="1:12" x14ac:dyDescent="0.25">
      <c r="A43" s="87"/>
      <c r="B43" s="45"/>
      <c r="C43" s="47"/>
      <c r="D43" s="46"/>
      <c r="E43" s="48"/>
      <c r="F43" s="52"/>
      <c r="G43" s="53"/>
      <c r="H43" s="233"/>
      <c r="I43" s="234"/>
      <c r="J43" s="134" t="str">
        <f>IF(AND(C43="", D43=""),"",IF(OR(C43="", D43=""),"Error - missing information",IF(C43=Descriptions!$A$45,IF(B43="","Error-Location required","Lead"),IF(AND(C43=Descriptions!A$46,D43=Descriptions!A$57),"Error - need upstream determination",IF(AND(OR(D43="yes",D43="unknown"),C43=Descriptions!$A$46),IF(B43="","Error-Location required","GRR"),IF(C43=Descriptions!$A$51,"Unknown","Non-Lead"))))))</f>
        <v/>
      </c>
      <c r="K43" s="15"/>
      <c r="L43" s="15"/>
    </row>
    <row r="44" spans="1:12" x14ac:dyDescent="0.25">
      <c r="A44" s="87"/>
      <c r="B44" s="45"/>
      <c r="C44" s="47"/>
      <c r="D44" s="46"/>
      <c r="E44" s="48"/>
      <c r="F44" s="52"/>
      <c r="G44" s="53"/>
      <c r="H44" s="233"/>
      <c r="I44" s="234"/>
      <c r="J44" s="134" t="str">
        <f>IF(AND(C44="", D44=""),"",IF(OR(C44="", D44=""),"Error - missing information",IF(C44=Descriptions!$A$45,IF(B44="","Error-Location required","Lead"),IF(AND(C44=Descriptions!A$46,D44=Descriptions!A$57),"Error - need upstream determination",IF(AND(OR(D44="yes",D44="unknown"),C44=Descriptions!$A$46),IF(B44="","Error-Location required","GRR"),IF(C44=Descriptions!$A$51,"Unknown","Non-Lead"))))))</f>
        <v/>
      </c>
      <c r="K44" s="15"/>
      <c r="L44" s="15"/>
    </row>
    <row r="45" spans="1:12" x14ac:dyDescent="0.25">
      <c r="A45" s="87"/>
      <c r="B45" s="45"/>
      <c r="C45" s="47"/>
      <c r="D45" s="46"/>
      <c r="E45" s="48"/>
      <c r="F45" s="52"/>
      <c r="G45" s="53"/>
      <c r="H45" s="233"/>
      <c r="I45" s="234"/>
      <c r="J45" s="134" t="str">
        <f>IF(AND(C45="", D45=""),"",IF(OR(C45="", D45=""),"Error - missing information",IF(C45=Descriptions!$A$45,IF(B45="","Error-Location required","Lead"),IF(AND(C45=Descriptions!A$46,D45=Descriptions!A$57),"Error - need upstream determination",IF(AND(OR(D45="yes",D45="unknown"),C45=Descriptions!$A$46),IF(B45="","Error-Location required","GRR"),IF(C45=Descriptions!$A$51,"Unknown","Non-Lead"))))))</f>
        <v/>
      </c>
      <c r="K45" s="15"/>
      <c r="L45" s="15"/>
    </row>
    <row r="46" spans="1:12" x14ac:dyDescent="0.25">
      <c r="A46" s="87"/>
      <c r="B46" s="45"/>
      <c r="C46" s="47"/>
      <c r="D46" s="46"/>
      <c r="E46" s="48"/>
      <c r="F46" s="52"/>
      <c r="G46" s="53"/>
      <c r="H46" s="233"/>
      <c r="I46" s="234"/>
      <c r="J46" s="134" t="str">
        <f>IF(AND(C46="", D46=""),"",IF(OR(C46="", D46=""),"Error - missing information",IF(C46=Descriptions!$A$45,IF(B46="","Error-Location required","Lead"),IF(AND(C46=Descriptions!A$46,D46=Descriptions!A$57),"Error - need upstream determination",IF(AND(OR(D46="yes",D46="unknown"),C46=Descriptions!$A$46),IF(B46="","Error-Location required","GRR"),IF(C46=Descriptions!$A$51,"Unknown","Non-Lead"))))))</f>
        <v/>
      </c>
      <c r="K46" s="15"/>
      <c r="L46" s="15"/>
    </row>
    <row r="47" spans="1:12" x14ac:dyDescent="0.25">
      <c r="A47" s="87"/>
      <c r="B47" s="45"/>
      <c r="C47" s="47"/>
      <c r="D47" s="46"/>
      <c r="E47" s="48"/>
      <c r="F47" s="52"/>
      <c r="G47" s="53"/>
      <c r="H47" s="233"/>
      <c r="I47" s="234"/>
      <c r="J47" s="134" t="str">
        <f>IF(AND(C47="", D47=""),"",IF(OR(C47="", D47=""),"Error - missing information",IF(C47=Descriptions!$A$45,IF(B47="","Error-Location required","Lead"),IF(AND(C47=Descriptions!A$46,D47=Descriptions!A$57),"Error - need upstream determination",IF(AND(OR(D47="yes",D47="unknown"),C47=Descriptions!$A$46),IF(B47="","Error-Location required","GRR"),IF(C47=Descriptions!$A$51,"Unknown","Non-Lead"))))))</f>
        <v/>
      </c>
      <c r="K47" s="15"/>
      <c r="L47" s="15"/>
    </row>
    <row r="48" spans="1:12" x14ac:dyDescent="0.25">
      <c r="A48" s="87"/>
      <c r="B48" s="45"/>
      <c r="C48" s="47"/>
      <c r="D48" s="46"/>
      <c r="E48" s="48"/>
      <c r="F48" s="52"/>
      <c r="G48" s="53"/>
      <c r="H48" s="233"/>
      <c r="I48" s="234"/>
      <c r="J48" s="134" t="str">
        <f>IF(AND(C48="", D48=""),"",IF(OR(C48="", D48=""),"Error - missing information",IF(C48=Descriptions!$A$45,IF(B48="","Error-Location required","Lead"),IF(AND(C48=Descriptions!A$46,D48=Descriptions!A$57),"Error - need upstream determination",IF(AND(OR(D48="yes",D48="unknown"),C48=Descriptions!$A$46),IF(B48="","Error-Location required","GRR"),IF(C48=Descriptions!$A$51,"Unknown","Non-Lead"))))))</f>
        <v/>
      </c>
      <c r="K48" s="15"/>
      <c r="L48" s="15"/>
    </row>
    <row r="49" spans="1:12" x14ac:dyDescent="0.25">
      <c r="A49" s="87"/>
      <c r="B49" s="45"/>
      <c r="C49" s="47"/>
      <c r="D49" s="46"/>
      <c r="E49" s="48"/>
      <c r="F49" s="52"/>
      <c r="G49" s="53"/>
      <c r="H49" s="233"/>
      <c r="I49" s="234"/>
      <c r="J49" s="134" t="str">
        <f>IF(AND(C49="", D49=""),"",IF(OR(C49="", D49=""),"Error - missing information",IF(C49=Descriptions!$A$45,IF(B49="","Error-Location required","Lead"),IF(AND(C49=Descriptions!A$46,D49=Descriptions!A$57),"Error - need upstream determination",IF(AND(OR(D49="yes",D49="unknown"),C49=Descriptions!$A$46),IF(B49="","Error-Location required","GRR"),IF(C49=Descriptions!$A$51,"Unknown","Non-Lead"))))))</f>
        <v/>
      </c>
      <c r="K49" s="15"/>
      <c r="L49" s="15"/>
    </row>
    <row r="50" spans="1:12" x14ac:dyDescent="0.25">
      <c r="A50" s="87"/>
      <c r="B50" s="45"/>
      <c r="C50" s="47"/>
      <c r="D50" s="46"/>
      <c r="E50" s="48"/>
      <c r="F50" s="52"/>
      <c r="G50" s="53"/>
      <c r="H50" s="233"/>
      <c r="I50" s="234"/>
      <c r="J50" s="134" t="str">
        <f>IF(AND(C50="", D50=""),"",IF(OR(C50="", D50=""),"Error - missing information",IF(C50=Descriptions!$A$45,IF(B50="","Error-Location required","Lead"),IF(AND(C50=Descriptions!A$46,D50=Descriptions!A$57),"Error - need upstream determination",IF(AND(OR(D50="yes",D50="unknown"),C50=Descriptions!$A$46),IF(B50="","Error-Location required","GRR"),IF(C50=Descriptions!$A$51,"Unknown","Non-Lead"))))))</f>
        <v/>
      </c>
      <c r="K50" s="15"/>
      <c r="L50" s="15"/>
    </row>
    <row r="51" spans="1:12" x14ac:dyDescent="0.25">
      <c r="A51" s="87"/>
      <c r="B51" s="45"/>
      <c r="C51" s="47"/>
      <c r="D51" s="46"/>
      <c r="E51" s="48"/>
      <c r="F51" s="52"/>
      <c r="G51" s="53"/>
      <c r="H51" s="233"/>
      <c r="I51" s="234"/>
      <c r="J51" s="134" t="str">
        <f>IF(AND(C51="", D51=""),"",IF(OR(C51="", D51=""),"Error - missing information",IF(C51=Descriptions!$A$45,IF(B51="","Error-Location required","Lead"),IF(AND(C51=Descriptions!A$46,D51=Descriptions!A$57),"Error - need upstream determination",IF(AND(OR(D51="yes",D51="unknown"),C51=Descriptions!$A$46),IF(B51="","Error-Location required","GRR"),IF(C51=Descriptions!$A$51,"Unknown","Non-Lead"))))))</f>
        <v/>
      </c>
      <c r="K51" s="15"/>
      <c r="L51" s="15"/>
    </row>
    <row r="52" spans="1:12" x14ac:dyDescent="0.25">
      <c r="A52" s="87"/>
      <c r="B52" s="45"/>
      <c r="C52" s="47"/>
      <c r="D52" s="46"/>
      <c r="E52" s="48"/>
      <c r="F52" s="52"/>
      <c r="G52" s="53"/>
      <c r="H52" s="233"/>
      <c r="I52" s="234"/>
      <c r="J52" s="134" t="str">
        <f>IF(AND(C52="", D52=""),"",IF(OR(C52="", D52=""),"Error - missing information",IF(C52=Descriptions!$A$45,IF(B52="","Error-Location required","Lead"),IF(AND(C52=Descriptions!A$46,D52=Descriptions!A$57),"Error - need upstream determination",IF(AND(OR(D52="yes",D52="unknown"),C52=Descriptions!$A$46),IF(B52="","Error-Location required","GRR"),IF(C52=Descriptions!$A$51,"Unknown","Non-Lead"))))))</f>
        <v/>
      </c>
      <c r="K52" s="15"/>
      <c r="L52" s="15"/>
    </row>
    <row r="53" spans="1:12" x14ac:dyDescent="0.25">
      <c r="A53" s="87"/>
      <c r="B53" s="45"/>
      <c r="C53" s="47"/>
      <c r="D53" s="46"/>
      <c r="E53" s="48"/>
      <c r="F53" s="52"/>
      <c r="G53" s="53"/>
      <c r="H53" s="233"/>
      <c r="I53" s="234"/>
      <c r="J53" s="134" t="str">
        <f>IF(AND(C53="", D53=""),"",IF(OR(C53="", D53=""),"Error - missing information",IF(C53=Descriptions!$A$45,IF(B53="","Error-Location required","Lead"),IF(AND(C53=Descriptions!A$46,D53=Descriptions!A$57),"Error - need upstream determination",IF(AND(OR(D53="yes",D53="unknown"),C53=Descriptions!$A$46),IF(B53="","Error-Location required","GRR"),IF(C53=Descriptions!$A$51,"Unknown","Non-Lead"))))))</f>
        <v/>
      </c>
      <c r="K53" s="15"/>
      <c r="L53" s="15"/>
    </row>
    <row r="54" spans="1:12" x14ac:dyDescent="0.25">
      <c r="A54" s="87"/>
      <c r="B54" s="45"/>
      <c r="C54" s="47"/>
      <c r="D54" s="46"/>
      <c r="E54" s="48"/>
      <c r="F54" s="52"/>
      <c r="G54" s="53"/>
      <c r="H54" s="233"/>
      <c r="I54" s="234"/>
      <c r="J54" s="134" t="str">
        <f>IF(AND(C54="", D54=""),"",IF(OR(C54="", D54=""),"Error - missing information",IF(C54=Descriptions!$A$45,IF(B54="","Error-Location required","Lead"),IF(AND(C54=Descriptions!A$46,D54=Descriptions!A$57),"Error - need upstream determination",IF(AND(OR(D54="yes",D54="unknown"),C54=Descriptions!$A$46),IF(B54="","Error-Location required","GRR"),IF(C54=Descriptions!$A$51,"Unknown","Non-Lead"))))))</f>
        <v/>
      </c>
      <c r="K54" s="15"/>
      <c r="L54" s="15"/>
    </row>
    <row r="55" spans="1:12" x14ac:dyDescent="0.25">
      <c r="A55" s="87"/>
      <c r="B55" s="45"/>
      <c r="C55" s="47"/>
      <c r="D55" s="46"/>
      <c r="E55" s="48"/>
      <c r="F55" s="52"/>
      <c r="G55" s="53"/>
      <c r="H55" s="233"/>
      <c r="I55" s="234"/>
      <c r="J55" s="134" t="str">
        <f>IF(AND(C55="", D55=""),"",IF(OR(C55="", D55=""),"Error - missing information",IF(C55=Descriptions!$A$45,IF(B55="","Error-Location required","Lead"),IF(AND(C55=Descriptions!A$46,D55=Descriptions!A$57),"Error - need upstream determination",IF(AND(OR(D55="yes",D55="unknown"),C55=Descriptions!$A$46),IF(B55="","Error-Location required","GRR"),IF(C55=Descriptions!$A$51,"Unknown","Non-Lead"))))))</f>
        <v/>
      </c>
      <c r="K55" s="15"/>
      <c r="L55" s="15"/>
    </row>
    <row r="56" spans="1:12" x14ac:dyDescent="0.25">
      <c r="A56" s="87"/>
      <c r="B56" s="45"/>
      <c r="C56" s="47"/>
      <c r="D56" s="46"/>
      <c r="E56" s="48"/>
      <c r="F56" s="52"/>
      <c r="G56" s="53"/>
      <c r="H56" s="233"/>
      <c r="I56" s="234"/>
      <c r="J56" s="134" t="str">
        <f>IF(AND(C56="", D56=""),"",IF(OR(C56="", D56=""),"Error - missing information",IF(C56=Descriptions!$A$45,IF(B56="","Error-Location required","Lead"),IF(AND(C56=Descriptions!A$46,D56=Descriptions!A$57),"Error - need upstream determination",IF(AND(OR(D56="yes",D56="unknown"),C56=Descriptions!$A$46),IF(B56="","Error-Location required","GRR"),IF(C56=Descriptions!$A$51,"Unknown","Non-Lead"))))))</f>
        <v/>
      </c>
      <c r="K56" s="15"/>
      <c r="L56" s="15"/>
    </row>
    <row r="57" spans="1:12" x14ac:dyDescent="0.25">
      <c r="A57" s="87"/>
      <c r="B57" s="45"/>
      <c r="C57" s="47"/>
      <c r="D57" s="46"/>
      <c r="E57" s="48"/>
      <c r="F57" s="52"/>
      <c r="G57" s="53"/>
      <c r="H57" s="233"/>
      <c r="I57" s="234"/>
      <c r="J57" s="134" t="str">
        <f>IF(AND(C57="", D57=""),"",IF(OR(C57="", D57=""),"Error - missing information",IF(C57=Descriptions!$A$45,IF(B57="","Error-Location required","Lead"),IF(AND(C57=Descriptions!A$46,D57=Descriptions!A$57),"Error - need upstream determination",IF(AND(OR(D57="yes",D57="unknown"),C57=Descriptions!$A$46),IF(B57="","Error-Location required","GRR"),IF(C57=Descriptions!$A$51,"Unknown","Non-Lead"))))))</f>
        <v/>
      </c>
      <c r="K57" s="15"/>
      <c r="L57" s="15"/>
    </row>
    <row r="58" spans="1:12" x14ac:dyDescent="0.25">
      <c r="A58" s="87"/>
      <c r="B58" s="45"/>
      <c r="C58" s="47"/>
      <c r="D58" s="46"/>
      <c r="E58" s="48"/>
      <c r="F58" s="52"/>
      <c r="G58" s="53"/>
      <c r="H58" s="233"/>
      <c r="I58" s="234"/>
      <c r="J58" s="134" t="str">
        <f>IF(AND(C58="", D58=""),"",IF(OR(C58="", D58=""),"Error - missing information",IF(C58=Descriptions!$A$45,IF(B58="","Error-Location required","Lead"),IF(AND(C58=Descriptions!A$46,D58=Descriptions!A$57),"Error - need upstream determination",IF(AND(OR(D58="yes",D58="unknown"),C58=Descriptions!$A$46),IF(B58="","Error-Location required","GRR"),IF(C58=Descriptions!$A$51,"Unknown","Non-Lead"))))))</f>
        <v/>
      </c>
      <c r="K58" s="15"/>
      <c r="L58" s="15"/>
    </row>
    <row r="59" spans="1:12" x14ac:dyDescent="0.25">
      <c r="A59" s="87"/>
      <c r="B59" s="45"/>
      <c r="C59" s="47"/>
      <c r="D59" s="46"/>
      <c r="E59" s="48"/>
      <c r="F59" s="52"/>
      <c r="G59" s="53"/>
      <c r="H59" s="233"/>
      <c r="I59" s="234"/>
      <c r="J59" s="134" t="str">
        <f>IF(AND(C59="", D59=""),"",IF(OR(C59="", D59=""),"Error - missing information",IF(C59=Descriptions!$A$45,IF(B59="","Error-Location required","Lead"),IF(AND(C59=Descriptions!A$46,D59=Descriptions!A$57),"Error - need upstream determination",IF(AND(OR(D59="yes",D59="unknown"),C59=Descriptions!$A$46),IF(B59="","Error-Location required","GRR"),IF(C59=Descriptions!$A$51,"Unknown","Non-Lead"))))))</f>
        <v/>
      </c>
      <c r="K59" s="15"/>
      <c r="L59" s="15"/>
    </row>
    <row r="60" spans="1:12" x14ac:dyDescent="0.25">
      <c r="A60" s="87"/>
      <c r="B60" s="45"/>
      <c r="C60" s="47"/>
      <c r="D60" s="46"/>
      <c r="E60" s="48"/>
      <c r="F60" s="52"/>
      <c r="G60" s="53"/>
      <c r="H60" s="233"/>
      <c r="I60" s="234"/>
      <c r="J60" s="134" t="str">
        <f>IF(AND(C60="", D60=""),"",IF(OR(C60="", D60=""),"Error - missing information",IF(C60=Descriptions!$A$45,IF(B60="","Error-Location required","Lead"),IF(AND(C60=Descriptions!A$46,D60=Descriptions!A$57),"Error - need upstream determination",IF(AND(OR(D60="yes",D60="unknown"),C60=Descriptions!$A$46),IF(B60="","Error-Location required","GRR"),IF(C60=Descriptions!$A$51,"Unknown","Non-Lead"))))))</f>
        <v/>
      </c>
      <c r="K60" s="15"/>
      <c r="L60" s="15"/>
    </row>
    <row r="61" spans="1:12" x14ac:dyDescent="0.25">
      <c r="A61" s="87"/>
      <c r="B61" s="45"/>
      <c r="C61" s="47"/>
      <c r="D61" s="46"/>
      <c r="E61" s="48"/>
      <c r="F61" s="52"/>
      <c r="G61" s="53"/>
      <c r="H61" s="233"/>
      <c r="I61" s="234"/>
      <c r="J61" s="134" t="str">
        <f>IF(AND(C61="", D61=""),"",IF(OR(C61="", D61=""),"Error - missing information",IF(C61=Descriptions!$A$45,IF(B61="","Error-Location required","Lead"),IF(AND(C61=Descriptions!A$46,D61=Descriptions!A$57),"Error - need upstream determination",IF(AND(OR(D61="yes",D61="unknown"),C61=Descriptions!$A$46),IF(B61="","Error-Location required","GRR"),IF(C61=Descriptions!$A$51,"Unknown","Non-Lead"))))))</f>
        <v/>
      </c>
      <c r="K61" s="15"/>
      <c r="L61" s="15"/>
    </row>
    <row r="62" spans="1:12" x14ac:dyDescent="0.25">
      <c r="A62" s="87"/>
      <c r="B62" s="45"/>
      <c r="C62" s="47"/>
      <c r="D62" s="46"/>
      <c r="E62" s="48"/>
      <c r="F62" s="52"/>
      <c r="G62" s="53"/>
      <c r="H62" s="233"/>
      <c r="I62" s="234"/>
      <c r="J62" s="134" t="str">
        <f>IF(AND(C62="", D62=""),"",IF(OR(C62="", D62=""),"Error - missing information",IF(C62=Descriptions!$A$45,IF(B62="","Error-Location required","Lead"),IF(AND(C62=Descriptions!A$46,D62=Descriptions!A$57),"Error - need upstream determination",IF(AND(OR(D62="yes",D62="unknown"),C62=Descriptions!$A$46),IF(B62="","Error-Location required","GRR"),IF(C62=Descriptions!$A$51,"Unknown","Non-Lead"))))))</f>
        <v/>
      </c>
      <c r="K62" s="15"/>
      <c r="L62" s="15"/>
    </row>
    <row r="63" spans="1:12" x14ac:dyDescent="0.25">
      <c r="A63" s="87"/>
      <c r="B63" s="45"/>
      <c r="C63" s="47"/>
      <c r="D63" s="46"/>
      <c r="E63" s="48"/>
      <c r="F63" s="52"/>
      <c r="G63" s="53"/>
      <c r="H63" s="233"/>
      <c r="I63" s="234"/>
      <c r="J63" s="134" t="str">
        <f>IF(AND(C63="", D63=""),"",IF(OR(C63="", D63=""),"Error - missing information",IF(C63=Descriptions!$A$45,IF(B63="","Error-Location required","Lead"),IF(AND(C63=Descriptions!A$46,D63=Descriptions!A$57),"Error - need upstream determination",IF(AND(OR(D63="yes",D63="unknown"),C63=Descriptions!$A$46),IF(B63="","Error-Location required","GRR"),IF(C63=Descriptions!$A$51,"Unknown","Non-Lead"))))))</f>
        <v/>
      </c>
      <c r="K63" s="15"/>
      <c r="L63" s="15"/>
    </row>
    <row r="64" spans="1:12" x14ac:dyDescent="0.25">
      <c r="A64" s="87"/>
      <c r="B64" s="45"/>
      <c r="C64" s="47"/>
      <c r="D64" s="46"/>
      <c r="E64" s="48"/>
      <c r="F64" s="52"/>
      <c r="G64" s="53"/>
      <c r="H64" s="233"/>
      <c r="I64" s="234"/>
      <c r="J64" s="134" t="str">
        <f>IF(AND(C64="", D64=""),"",IF(OR(C64="", D64=""),"Error - missing information",IF(C64=Descriptions!$A$45,IF(B64="","Error-Location required","Lead"),IF(AND(C64=Descriptions!A$46,D64=Descriptions!A$57),"Error - need upstream determination",IF(AND(OR(D64="yes",D64="unknown"),C64=Descriptions!$A$46),IF(B64="","Error-Location required","GRR"),IF(C64=Descriptions!$A$51,"Unknown","Non-Lead"))))))</f>
        <v/>
      </c>
      <c r="K64" s="15"/>
      <c r="L64" s="15"/>
    </row>
    <row r="65" spans="1:12" x14ac:dyDescent="0.25">
      <c r="A65" s="87"/>
      <c r="B65" s="45"/>
      <c r="C65" s="47"/>
      <c r="D65" s="46"/>
      <c r="E65" s="48"/>
      <c r="F65" s="52"/>
      <c r="G65" s="53"/>
      <c r="H65" s="233"/>
      <c r="I65" s="234"/>
      <c r="J65" s="134" t="str">
        <f>IF(AND(C65="", D65=""),"",IF(OR(C65="", D65=""),"Error - missing information",IF(C65=Descriptions!$A$45,IF(B65="","Error-Location required","Lead"),IF(AND(C65=Descriptions!A$46,D65=Descriptions!A$57),"Error - need upstream determination",IF(AND(OR(D65="yes",D65="unknown"),C65=Descriptions!$A$46),IF(B65="","Error-Location required","GRR"),IF(C65=Descriptions!$A$51,"Unknown","Non-Lead"))))))</f>
        <v/>
      </c>
      <c r="K65" s="15"/>
      <c r="L65" s="15"/>
    </row>
    <row r="66" spans="1:12" x14ac:dyDescent="0.25">
      <c r="A66" s="87"/>
      <c r="B66" s="45"/>
      <c r="C66" s="47"/>
      <c r="D66" s="46"/>
      <c r="E66" s="48"/>
      <c r="F66" s="52"/>
      <c r="G66" s="53"/>
      <c r="H66" s="233"/>
      <c r="I66" s="234"/>
      <c r="J66" s="134" t="str">
        <f>IF(AND(C66="", D66=""),"",IF(OR(C66="", D66=""),"Error - missing information",IF(C66=Descriptions!$A$45,IF(B66="","Error-Location required","Lead"),IF(AND(C66=Descriptions!A$46,D66=Descriptions!A$57),"Error - need upstream determination",IF(AND(OR(D66="yes",D66="unknown"),C66=Descriptions!$A$46),IF(B66="","Error-Location required","GRR"),IF(C66=Descriptions!$A$51,"Unknown","Non-Lead"))))))</f>
        <v/>
      </c>
      <c r="K66" s="15"/>
      <c r="L66" s="15"/>
    </row>
    <row r="67" spans="1:12" x14ac:dyDescent="0.25">
      <c r="A67" s="87"/>
      <c r="B67" s="45"/>
      <c r="C67" s="47"/>
      <c r="D67" s="46"/>
      <c r="E67" s="48"/>
      <c r="F67" s="52"/>
      <c r="G67" s="53"/>
      <c r="H67" s="233"/>
      <c r="I67" s="234"/>
      <c r="J67" s="134" t="str">
        <f>IF(AND(C67="", D67=""),"",IF(OR(C67="", D67=""),"Error - missing information",IF(C67=Descriptions!$A$45,IF(B67="","Error-Location required","Lead"),IF(AND(C67=Descriptions!A$46,D67=Descriptions!A$57),"Error - need upstream determination",IF(AND(OR(D67="yes",D67="unknown"),C67=Descriptions!$A$46),IF(B67="","Error-Location required","GRR"),IF(C67=Descriptions!$A$51,"Unknown","Non-Lead"))))))</f>
        <v/>
      </c>
      <c r="K67" s="15"/>
      <c r="L67" s="15"/>
    </row>
    <row r="68" spans="1:12" x14ac:dyDescent="0.25">
      <c r="A68" s="87"/>
      <c r="B68" s="45"/>
      <c r="C68" s="47"/>
      <c r="D68" s="46"/>
      <c r="E68" s="48"/>
      <c r="F68" s="52"/>
      <c r="G68" s="53"/>
      <c r="H68" s="233"/>
      <c r="I68" s="234"/>
      <c r="J68" s="134" t="str">
        <f>IF(AND(C68="", D68=""),"",IF(OR(C68="", D68=""),"Error - missing information",IF(C68=Descriptions!$A$45,IF(B68="","Error-Location required","Lead"),IF(AND(C68=Descriptions!A$46,D68=Descriptions!A$57),"Error - need upstream determination",IF(AND(OR(D68="yes",D68="unknown"),C68=Descriptions!$A$46),IF(B68="","Error-Location required","GRR"),IF(C68=Descriptions!$A$51,"Unknown","Non-Lead"))))))</f>
        <v/>
      </c>
      <c r="K68" s="15"/>
      <c r="L68" s="15"/>
    </row>
    <row r="69" spans="1:12" x14ac:dyDescent="0.25">
      <c r="A69" s="87"/>
      <c r="B69" s="45"/>
      <c r="C69" s="47"/>
      <c r="D69" s="46"/>
      <c r="E69" s="48"/>
      <c r="F69" s="52"/>
      <c r="G69" s="53"/>
      <c r="H69" s="233"/>
      <c r="I69" s="234"/>
      <c r="J69" s="134" t="str">
        <f>IF(AND(C69="", D69=""),"",IF(OR(C69="", D69=""),"Error - missing information",IF(C69=Descriptions!$A$45,IF(B69="","Error-Location required","Lead"),IF(AND(C69=Descriptions!A$46,D69=Descriptions!A$57),"Error - need upstream determination",IF(AND(OR(D69="yes",D69="unknown"),C69=Descriptions!$A$46),IF(B69="","Error-Location required","GRR"),IF(C69=Descriptions!$A$51,"Unknown","Non-Lead"))))))</f>
        <v/>
      </c>
      <c r="K69" s="15"/>
      <c r="L69" s="15"/>
    </row>
    <row r="70" spans="1:12" x14ac:dyDescent="0.25">
      <c r="A70" s="87"/>
      <c r="B70" s="45"/>
      <c r="C70" s="47"/>
      <c r="D70" s="46"/>
      <c r="E70" s="48"/>
      <c r="F70" s="52"/>
      <c r="G70" s="53"/>
      <c r="H70" s="233"/>
      <c r="I70" s="234"/>
      <c r="J70" s="134" t="str">
        <f>IF(AND(C70="", D70=""),"",IF(OR(C70="", D70=""),"Error - missing information",IF(C70=Descriptions!$A$45,IF(B70="","Error-Location required","Lead"),IF(AND(C70=Descriptions!A$46,D70=Descriptions!A$57),"Error - need upstream determination",IF(AND(OR(D70="yes",D70="unknown"),C70=Descriptions!$A$46),IF(B70="","Error-Location required","GRR"),IF(C70=Descriptions!$A$51,"Unknown","Non-Lead"))))))</f>
        <v/>
      </c>
      <c r="K70" s="15"/>
      <c r="L70" s="15"/>
    </row>
    <row r="71" spans="1:12" x14ac:dyDescent="0.25">
      <c r="A71" s="87"/>
      <c r="B71" s="45"/>
      <c r="C71" s="47"/>
      <c r="D71" s="46"/>
      <c r="E71" s="48"/>
      <c r="F71" s="52"/>
      <c r="G71" s="53"/>
      <c r="H71" s="233"/>
      <c r="I71" s="234"/>
      <c r="J71" s="134" t="str">
        <f>IF(AND(C71="", D71=""),"",IF(OR(C71="", D71=""),"Error - missing information",IF(C71=Descriptions!$A$45,IF(B71="","Error-Location required","Lead"),IF(AND(C71=Descriptions!A$46,D71=Descriptions!A$57),"Error - need upstream determination",IF(AND(OR(D71="yes",D71="unknown"),C71=Descriptions!$A$46),IF(B71="","Error-Location required","GRR"),IF(C71=Descriptions!$A$51,"Unknown","Non-Lead"))))))</f>
        <v/>
      </c>
      <c r="K71" s="15"/>
      <c r="L71" s="15"/>
    </row>
    <row r="72" spans="1:12" x14ac:dyDescent="0.25">
      <c r="A72" s="87"/>
      <c r="B72" s="45"/>
      <c r="C72" s="47"/>
      <c r="D72" s="46"/>
      <c r="E72" s="48"/>
      <c r="F72" s="52"/>
      <c r="G72" s="53"/>
      <c r="H72" s="233"/>
      <c r="I72" s="234"/>
      <c r="J72" s="134" t="str">
        <f>IF(AND(C72="", D72=""),"",IF(OR(C72="", D72=""),"Error - missing information",IF(C72=Descriptions!$A$45,IF(B72="","Error-Location required","Lead"),IF(AND(C72=Descriptions!A$46,D72=Descriptions!A$57),"Error - need upstream determination",IF(AND(OR(D72="yes",D72="unknown"),C72=Descriptions!$A$46),IF(B72="","Error-Location required","GRR"),IF(C72=Descriptions!$A$51,"Unknown","Non-Lead"))))))</f>
        <v/>
      </c>
      <c r="K72" s="15"/>
      <c r="L72" s="15"/>
    </row>
    <row r="73" spans="1:12" x14ac:dyDescent="0.25">
      <c r="A73" s="87"/>
      <c r="B73" s="45"/>
      <c r="C73" s="47"/>
      <c r="D73" s="46"/>
      <c r="E73" s="48"/>
      <c r="F73" s="52"/>
      <c r="G73" s="53"/>
      <c r="H73" s="233"/>
      <c r="I73" s="234"/>
      <c r="J73" s="134" t="str">
        <f>IF(AND(C73="", D73=""),"",IF(OR(C73="", D73=""),"Error - missing information",IF(C73=Descriptions!$A$45,IF(B73="","Error-Location required","Lead"),IF(AND(C73=Descriptions!A$46,D73=Descriptions!A$57),"Error - need upstream determination",IF(AND(OR(D73="yes",D73="unknown"),C73=Descriptions!$A$46),IF(B73="","Error-Location required","GRR"),IF(C73=Descriptions!$A$51,"Unknown","Non-Lead"))))))</f>
        <v/>
      </c>
      <c r="K73" s="15"/>
      <c r="L73" s="15"/>
    </row>
    <row r="74" spans="1:12" x14ac:dyDescent="0.25">
      <c r="A74" s="87"/>
      <c r="B74" s="45"/>
      <c r="C74" s="47"/>
      <c r="D74" s="46"/>
      <c r="E74" s="48"/>
      <c r="F74" s="52"/>
      <c r="G74" s="53"/>
      <c r="H74" s="233"/>
      <c r="I74" s="234"/>
      <c r="J74" s="134" t="str">
        <f>IF(AND(C74="", D74=""),"",IF(OR(C74="", D74=""),"Error - missing information",IF(C74=Descriptions!$A$45,IF(B74="","Error-Location required","Lead"),IF(AND(C74=Descriptions!A$46,D74=Descriptions!A$57),"Error - need upstream determination",IF(AND(OR(D74="yes",D74="unknown"),C74=Descriptions!$A$46),IF(B74="","Error-Location required","GRR"),IF(C74=Descriptions!$A$51,"Unknown","Non-Lead"))))))</f>
        <v/>
      </c>
      <c r="K74" s="15"/>
      <c r="L74" s="15"/>
    </row>
    <row r="75" spans="1:12" x14ac:dyDescent="0.25">
      <c r="A75" s="87"/>
      <c r="B75" s="45"/>
      <c r="C75" s="47"/>
      <c r="D75" s="46"/>
      <c r="E75" s="48"/>
      <c r="F75" s="52"/>
      <c r="G75" s="53"/>
      <c r="H75" s="233"/>
      <c r="I75" s="234"/>
      <c r="J75" s="134" t="str">
        <f>IF(AND(C75="", D75=""),"",IF(OR(C75="", D75=""),"Error - missing information",IF(C75=Descriptions!$A$45,IF(B75="","Error-Location required","Lead"),IF(AND(C75=Descriptions!A$46,D75=Descriptions!A$57),"Error - need upstream determination",IF(AND(OR(D75="yes",D75="unknown"),C75=Descriptions!$A$46),IF(B75="","Error-Location required","GRR"),IF(C75=Descriptions!$A$51,"Unknown","Non-Lead"))))))</f>
        <v/>
      </c>
      <c r="K75" s="15"/>
      <c r="L75" s="15"/>
    </row>
    <row r="76" spans="1:12" x14ac:dyDescent="0.25">
      <c r="A76" s="87"/>
      <c r="B76" s="45"/>
      <c r="C76" s="47"/>
      <c r="D76" s="46"/>
      <c r="E76" s="48"/>
      <c r="F76" s="52"/>
      <c r="G76" s="53"/>
      <c r="H76" s="233"/>
      <c r="I76" s="234"/>
      <c r="J76" s="134" t="str">
        <f>IF(AND(C76="", D76=""),"",IF(OR(C76="", D76=""),"Error - missing information",IF(C76=Descriptions!$A$45,IF(B76="","Error-Location required","Lead"),IF(AND(C76=Descriptions!A$46,D76=Descriptions!A$57),"Error - need upstream determination",IF(AND(OR(D76="yes",D76="unknown"),C76=Descriptions!$A$46),IF(B76="","Error-Location required","GRR"),IF(C76=Descriptions!$A$51,"Unknown","Non-Lead"))))))</f>
        <v/>
      </c>
      <c r="K76" s="15"/>
      <c r="L76" s="15"/>
    </row>
    <row r="77" spans="1:12" x14ac:dyDescent="0.25">
      <c r="A77" s="87"/>
      <c r="B77" s="45"/>
      <c r="C77" s="47"/>
      <c r="D77" s="46"/>
      <c r="E77" s="48"/>
      <c r="F77" s="52"/>
      <c r="G77" s="53"/>
      <c r="H77" s="233"/>
      <c r="I77" s="234"/>
      <c r="J77" s="134" t="str">
        <f>IF(AND(C77="", D77=""),"",IF(OR(C77="", D77=""),"Error - missing information",IF(C77=Descriptions!$A$45,IF(B77="","Error-Location required","Lead"),IF(AND(C77=Descriptions!A$46,D77=Descriptions!A$57),"Error - need upstream determination",IF(AND(OR(D77="yes",D77="unknown"),C77=Descriptions!$A$46),IF(B77="","Error-Location required","GRR"),IF(C77=Descriptions!$A$51,"Unknown","Non-Lead"))))))</f>
        <v/>
      </c>
      <c r="K77" s="15"/>
      <c r="L77" s="15"/>
    </row>
    <row r="78" spans="1:12" x14ac:dyDescent="0.25">
      <c r="A78" s="87"/>
      <c r="B78" s="45"/>
      <c r="C78" s="47"/>
      <c r="D78" s="46"/>
      <c r="E78" s="48"/>
      <c r="F78" s="52"/>
      <c r="G78" s="53"/>
      <c r="H78" s="233"/>
      <c r="I78" s="234"/>
      <c r="J78" s="134" t="str">
        <f>IF(AND(C78="", D78=""),"",IF(OR(C78="", D78=""),"Error - missing information",IF(C78=Descriptions!$A$45,IF(B78="","Error-Location required","Lead"),IF(AND(C78=Descriptions!A$46,D78=Descriptions!A$57),"Error - need upstream determination",IF(AND(OR(D78="yes",D78="unknown"),C78=Descriptions!$A$46),IF(B78="","Error-Location required","GRR"),IF(C78=Descriptions!$A$51,"Unknown","Non-Lead"))))))</f>
        <v/>
      </c>
      <c r="K78" s="15"/>
      <c r="L78" s="15"/>
    </row>
    <row r="79" spans="1:12" x14ac:dyDescent="0.25">
      <c r="A79" s="87"/>
      <c r="B79" s="45"/>
      <c r="C79" s="47"/>
      <c r="D79" s="46"/>
      <c r="E79" s="48"/>
      <c r="F79" s="52"/>
      <c r="G79" s="53"/>
      <c r="H79" s="233"/>
      <c r="I79" s="234"/>
      <c r="J79" s="134" t="str">
        <f>IF(AND(C79="", D79=""),"",IF(OR(C79="", D79=""),"Error - missing information",IF(C79=Descriptions!$A$45,IF(B79="","Error-Location required","Lead"),IF(AND(C79=Descriptions!A$46,D79=Descriptions!A$57),"Error - need upstream determination",IF(AND(OR(D79="yes",D79="unknown"),C79=Descriptions!$A$46),IF(B79="","Error-Location required","GRR"),IF(C79=Descriptions!$A$51,"Unknown","Non-Lead"))))))</f>
        <v/>
      </c>
      <c r="K79" s="15"/>
      <c r="L79" s="15"/>
    </row>
    <row r="80" spans="1:12" x14ac:dyDescent="0.25">
      <c r="A80" s="87"/>
      <c r="B80" s="45"/>
      <c r="C80" s="47"/>
      <c r="D80" s="46"/>
      <c r="E80" s="48"/>
      <c r="F80" s="52"/>
      <c r="G80" s="53"/>
      <c r="H80" s="233"/>
      <c r="I80" s="234"/>
      <c r="J80" s="134" t="str">
        <f>IF(AND(C80="", D80=""),"",IF(OR(C80="", D80=""),"Error - missing information",IF(C80=Descriptions!$A$45,IF(B80="","Error-Location required","Lead"),IF(AND(C80=Descriptions!A$46,D80=Descriptions!A$57),"Error - need upstream determination",IF(AND(OR(D80="yes",D80="unknown"),C80=Descriptions!$A$46),IF(B80="","Error-Location required","GRR"),IF(C80=Descriptions!$A$51,"Unknown","Non-Lead"))))))</f>
        <v/>
      </c>
      <c r="K80" s="15"/>
      <c r="L80" s="15"/>
    </row>
    <row r="81" spans="1:12" x14ac:dyDescent="0.25">
      <c r="A81" s="87"/>
      <c r="B81" s="45"/>
      <c r="C81" s="47"/>
      <c r="D81" s="46"/>
      <c r="E81" s="48"/>
      <c r="F81" s="52"/>
      <c r="G81" s="53"/>
      <c r="H81" s="233"/>
      <c r="I81" s="234"/>
      <c r="J81" s="134" t="str">
        <f>IF(AND(C81="", D81=""),"",IF(OR(C81="", D81=""),"Error - missing information",IF(C81=Descriptions!$A$45,IF(B81="","Error-Location required","Lead"),IF(AND(C81=Descriptions!A$46,D81=Descriptions!A$57),"Error - need upstream determination",IF(AND(OR(D81="yes",D81="unknown"),C81=Descriptions!$A$46),IF(B81="","Error-Location required","GRR"),IF(C81=Descriptions!$A$51,"Unknown","Non-Lead"))))))</f>
        <v/>
      </c>
      <c r="K81" s="15"/>
      <c r="L81" s="15"/>
    </row>
    <row r="82" spans="1:12" x14ac:dyDescent="0.25">
      <c r="A82" s="87"/>
      <c r="B82" s="45"/>
      <c r="C82" s="47"/>
      <c r="D82" s="46"/>
      <c r="E82" s="48"/>
      <c r="F82" s="52"/>
      <c r="G82" s="53"/>
      <c r="H82" s="233"/>
      <c r="I82" s="234"/>
      <c r="J82" s="134" t="str">
        <f>IF(AND(C82="", D82=""),"",IF(OR(C82="", D82=""),"Error - missing information",IF(C82=Descriptions!$A$45,IF(B82="","Error-Location required","Lead"),IF(AND(C82=Descriptions!A$46,D82=Descriptions!A$57),"Error - need upstream determination",IF(AND(OR(D82="yes",D82="unknown"),C82=Descriptions!$A$46),IF(B82="","Error-Location required","GRR"),IF(C82=Descriptions!$A$51,"Unknown","Non-Lead"))))))</f>
        <v/>
      </c>
      <c r="K82" s="15"/>
      <c r="L82" s="15"/>
    </row>
    <row r="83" spans="1:12" x14ac:dyDescent="0.25">
      <c r="A83" s="87"/>
      <c r="B83" s="45"/>
      <c r="C83" s="47"/>
      <c r="D83" s="46"/>
      <c r="E83" s="48"/>
      <c r="F83" s="52"/>
      <c r="G83" s="53"/>
      <c r="H83" s="233"/>
      <c r="I83" s="234"/>
      <c r="J83" s="134" t="str">
        <f>IF(AND(C83="", D83=""),"",IF(OR(C83="", D83=""),"Error - missing information",IF(C83=Descriptions!$A$45,IF(B83="","Error-Location required","Lead"),IF(AND(C83=Descriptions!A$46,D83=Descriptions!A$57),"Error - need upstream determination",IF(AND(OR(D83="yes",D83="unknown"),C83=Descriptions!$A$46),IF(B83="","Error-Location required","GRR"),IF(C83=Descriptions!$A$51,"Unknown","Non-Lead"))))))</f>
        <v/>
      </c>
      <c r="K83" s="15"/>
      <c r="L83" s="15"/>
    </row>
    <row r="84" spans="1:12" x14ac:dyDescent="0.25">
      <c r="A84" s="87"/>
      <c r="B84" s="45"/>
      <c r="C84" s="47"/>
      <c r="D84" s="46"/>
      <c r="E84" s="48"/>
      <c r="F84" s="52"/>
      <c r="G84" s="53"/>
      <c r="H84" s="233"/>
      <c r="I84" s="234"/>
      <c r="J84" s="134" t="str">
        <f>IF(AND(C84="", D84=""),"",IF(OR(C84="", D84=""),"Error - missing information",IF(C84=Descriptions!$A$45,IF(B84="","Error-Location required","Lead"),IF(AND(C84=Descriptions!A$46,D84=Descriptions!A$57),"Error - need upstream determination",IF(AND(OR(D84="yes",D84="unknown"),C84=Descriptions!$A$46),IF(B84="","Error-Location required","GRR"),IF(C84=Descriptions!$A$51,"Unknown","Non-Lead"))))))</f>
        <v/>
      </c>
      <c r="K84" s="15"/>
      <c r="L84" s="15"/>
    </row>
    <row r="85" spans="1:12" x14ac:dyDescent="0.25">
      <c r="A85" s="87"/>
      <c r="B85" s="45"/>
      <c r="C85" s="47"/>
      <c r="D85" s="46"/>
      <c r="E85" s="48"/>
      <c r="F85" s="52"/>
      <c r="G85" s="53"/>
      <c r="H85" s="233"/>
      <c r="I85" s="234"/>
      <c r="J85" s="134" t="str">
        <f>IF(AND(C85="", D85=""),"",IF(OR(C85="", D85=""),"Error - missing information",IF(C85=Descriptions!$A$45,IF(B85="","Error-Location required","Lead"),IF(AND(C85=Descriptions!A$46,D85=Descriptions!A$57),"Error - need upstream determination",IF(AND(OR(D85="yes",D85="unknown"),C85=Descriptions!$A$46),IF(B85="","Error-Location required","GRR"),IF(C85=Descriptions!$A$51,"Unknown","Non-Lead"))))))</f>
        <v/>
      </c>
      <c r="K85" s="15"/>
      <c r="L85" s="15"/>
    </row>
    <row r="86" spans="1:12" x14ac:dyDescent="0.25">
      <c r="A86" s="87"/>
      <c r="B86" s="45"/>
      <c r="C86" s="47"/>
      <c r="D86" s="46"/>
      <c r="E86" s="48"/>
      <c r="F86" s="52"/>
      <c r="G86" s="53"/>
      <c r="H86" s="233"/>
      <c r="I86" s="234"/>
      <c r="J86" s="134" t="str">
        <f>IF(AND(C86="", D86=""),"",IF(OR(C86="", D86=""),"Error - missing information",IF(C86=Descriptions!$A$45,IF(B86="","Error-Location required","Lead"),IF(AND(C86=Descriptions!A$46,D86=Descriptions!A$57),"Error - need upstream determination",IF(AND(OR(D86="yes",D86="unknown"),C86=Descriptions!$A$46),IF(B86="","Error-Location required","GRR"),IF(C86=Descriptions!$A$51,"Unknown","Non-Lead"))))))</f>
        <v/>
      </c>
      <c r="K86" s="15"/>
      <c r="L86" s="15"/>
    </row>
    <row r="87" spans="1:12" x14ac:dyDescent="0.25">
      <c r="A87" s="87"/>
      <c r="B87" s="45"/>
      <c r="C87" s="47"/>
      <c r="D87" s="46"/>
      <c r="E87" s="48"/>
      <c r="F87" s="52"/>
      <c r="G87" s="53"/>
      <c r="H87" s="233"/>
      <c r="I87" s="234"/>
      <c r="J87" s="134" t="str">
        <f>IF(AND(C87="", D87=""),"",IF(OR(C87="", D87=""),"Error - missing information",IF(C87=Descriptions!$A$45,IF(B87="","Error-Location required","Lead"),IF(AND(C87=Descriptions!A$46,D87=Descriptions!A$57),"Error - need upstream determination",IF(AND(OR(D87="yes",D87="unknown"),C87=Descriptions!$A$46),IF(B87="","Error-Location required","GRR"),IF(C87=Descriptions!$A$51,"Unknown","Non-Lead"))))))</f>
        <v/>
      </c>
      <c r="K87" s="15"/>
      <c r="L87" s="15"/>
    </row>
    <row r="88" spans="1:12" x14ac:dyDescent="0.25">
      <c r="A88" s="87"/>
      <c r="B88" s="45"/>
      <c r="C88" s="47"/>
      <c r="D88" s="46"/>
      <c r="E88" s="48"/>
      <c r="F88" s="52"/>
      <c r="G88" s="53"/>
      <c r="H88" s="233"/>
      <c r="I88" s="234"/>
      <c r="J88" s="134" t="str">
        <f>IF(AND(C88="", D88=""),"",IF(OR(C88="", D88=""),"Error - missing information",IF(C88=Descriptions!$A$45,IF(B88="","Error-Location required","Lead"),IF(AND(C88=Descriptions!A$46,D88=Descriptions!A$57),"Error - need upstream determination",IF(AND(OR(D88="yes",D88="unknown"),C88=Descriptions!$A$46),IF(B88="","Error-Location required","GRR"),IF(C88=Descriptions!$A$51,"Unknown","Non-Lead"))))))</f>
        <v/>
      </c>
      <c r="K88" s="15"/>
      <c r="L88" s="15"/>
    </row>
    <row r="89" spans="1:12" x14ac:dyDescent="0.25">
      <c r="A89" s="87"/>
      <c r="B89" s="45"/>
      <c r="C89" s="47"/>
      <c r="D89" s="46"/>
      <c r="E89" s="48"/>
      <c r="F89" s="52"/>
      <c r="G89" s="53"/>
      <c r="H89" s="233"/>
      <c r="I89" s="234"/>
      <c r="J89" s="134" t="str">
        <f>IF(AND(C89="", D89=""),"",IF(OR(C89="", D89=""),"Error - missing information",IF(C89=Descriptions!$A$45,IF(B89="","Error-Location required","Lead"),IF(AND(C89=Descriptions!A$46,D89=Descriptions!A$57),"Error - need upstream determination",IF(AND(OR(D89="yes",D89="unknown"),C89=Descriptions!$A$46),IF(B89="","Error-Location required","GRR"),IF(C89=Descriptions!$A$51,"Unknown","Non-Lead"))))))</f>
        <v/>
      </c>
      <c r="K89" s="15"/>
      <c r="L89" s="15"/>
    </row>
    <row r="90" spans="1:12" x14ac:dyDescent="0.25">
      <c r="A90" s="87"/>
      <c r="B90" s="45"/>
      <c r="C90" s="47"/>
      <c r="D90" s="46"/>
      <c r="E90" s="48"/>
      <c r="F90" s="52"/>
      <c r="G90" s="53"/>
      <c r="H90" s="233"/>
      <c r="I90" s="234"/>
      <c r="J90" s="134" t="str">
        <f>IF(AND(C90="", D90=""),"",IF(OR(C90="", D90=""),"Error - missing information",IF(C90=Descriptions!$A$45,IF(B90="","Error-Location required","Lead"),IF(AND(C90=Descriptions!A$46,D90=Descriptions!A$57),"Error - need upstream determination",IF(AND(OR(D90="yes",D90="unknown"),C90=Descriptions!$A$46),IF(B90="","Error-Location required","GRR"),IF(C90=Descriptions!$A$51,"Unknown","Non-Lead"))))))</f>
        <v/>
      </c>
      <c r="K90" s="15"/>
      <c r="L90" s="15"/>
    </row>
    <row r="91" spans="1:12" x14ac:dyDescent="0.25">
      <c r="A91" s="87"/>
      <c r="B91" s="45"/>
      <c r="C91" s="47"/>
      <c r="D91" s="46"/>
      <c r="E91" s="48"/>
      <c r="F91" s="52"/>
      <c r="G91" s="53"/>
      <c r="H91" s="233"/>
      <c r="I91" s="234"/>
      <c r="J91" s="134" t="str">
        <f>IF(AND(C91="", D91=""),"",IF(OR(C91="", D91=""),"Error - missing information",IF(C91=Descriptions!$A$45,IF(B91="","Error-Location required","Lead"),IF(AND(C91=Descriptions!A$46,D91=Descriptions!A$57),"Error - need upstream determination",IF(AND(OR(D91="yes",D91="unknown"),C91=Descriptions!$A$46),IF(B91="","Error-Location required","GRR"),IF(C91=Descriptions!$A$51,"Unknown","Non-Lead"))))))</f>
        <v/>
      </c>
      <c r="K91" s="15"/>
      <c r="L91" s="15"/>
    </row>
    <row r="92" spans="1:12" x14ac:dyDescent="0.25">
      <c r="A92" s="87"/>
      <c r="B92" s="45"/>
      <c r="C92" s="47"/>
      <c r="D92" s="46"/>
      <c r="E92" s="48"/>
      <c r="F92" s="52"/>
      <c r="G92" s="53"/>
      <c r="H92" s="233"/>
      <c r="I92" s="234"/>
      <c r="J92" s="134" t="str">
        <f>IF(AND(C92="", D92=""),"",IF(OR(C92="", D92=""),"Error - missing information",IF(C92=Descriptions!$A$45,IF(B92="","Error-Location required","Lead"),IF(AND(C92=Descriptions!A$46,D92=Descriptions!A$57),"Error - need upstream determination",IF(AND(OR(D92="yes",D92="unknown"),C92=Descriptions!$A$46),IF(B92="","Error-Location required","GRR"),IF(C92=Descriptions!$A$51,"Unknown","Non-Lead"))))))</f>
        <v/>
      </c>
      <c r="K92" s="15"/>
      <c r="L92" s="15"/>
    </row>
    <row r="93" spans="1:12" x14ac:dyDescent="0.25">
      <c r="A93" s="87"/>
      <c r="B93" s="45"/>
      <c r="C93" s="47"/>
      <c r="D93" s="46"/>
      <c r="E93" s="48"/>
      <c r="F93" s="52"/>
      <c r="G93" s="53"/>
      <c r="H93" s="233"/>
      <c r="I93" s="234"/>
      <c r="J93" s="134" t="str">
        <f>IF(AND(C93="", D93=""),"",IF(OR(C93="", D93=""),"Error - missing information",IF(C93=Descriptions!$A$45,IF(B93="","Error-Location required","Lead"),IF(AND(C93=Descriptions!A$46,D93=Descriptions!A$57),"Error - need upstream determination",IF(AND(OR(D93="yes",D93="unknown"),C93=Descriptions!$A$46),IF(B93="","Error-Location required","GRR"),IF(C93=Descriptions!$A$51,"Unknown","Non-Lead"))))))</f>
        <v/>
      </c>
      <c r="K93" s="15"/>
      <c r="L93" s="15"/>
    </row>
    <row r="94" spans="1:12" x14ac:dyDescent="0.25">
      <c r="A94" s="87"/>
      <c r="B94" s="45"/>
      <c r="C94" s="47"/>
      <c r="D94" s="46"/>
      <c r="E94" s="48"/>
      <c r="F94" s="52"/>
      <c r="G94" s="53"/>
      <c r="H94" s="233"/>
      <c r="I94" s="234"/>
      <c r="J94" s="134" t="str">
        <f>IF(AND(C94="", D94=""),"",IF(OR(C94="", D94=""),"Error - missing information",IF(C94=Descriptions!$A$45,IF(B94="","Error-Location required","Lead"),IF(AND(C94=Descriptions!A$46,D94=Descriptions!A$57),"Error - need upstream determination",IF(AND(OR(D94="yes",D94="unknown"),C94=Descriptions!$A$46),IF(B94="","Error-Location required","GRR"),IF(C94=Descriptions!$A$51,"Unknown","Non-Lead"))))))</f>
        <v/>
      </c>
      <c r="K94" s="15"/>
      <c r="L94" s="15"/>
    </row>
    <row r="95" spans="1:12" x14ac:dyDescent="0.25">
      <c r="A95" s="87"/>
      <c r="B95" s="45"/>
      <c r="C95" s="47"/>
      <c r="D95" s="46"/>
      <c r="E95" s="48"/>
      <c r="F95" s="52"/>
      <c r="G95" s="53"/>
      <c r="H95" s="233"/>
      <c r="I95" s="234"/>
      <c r="J95" s="134" t="str">
        <f>IF(AND(C95="", D95=""),"",IF(OR(C95="", D95=""),"Error - missing information",IF(C95=Descriptions!$A$45,IF(B95="","Error-Location required","Lead"),IF(AND(C95=Descriptions!A$46,D95=Descriptions!A$57),"Error - need upstream determination",IF(AND(OR(D95="yes",D95="unknown"),C95=Descriptions!$A$46),IF(B95="","Error-Location required","GRR"),IF(C95=Descriptions!$A$51,"Unknown","Non-Lead"))))))</f>
        <v/>
      </c>
      <c r="K95" s="15"/>
      <c r="L95" s="15"/>
    </row>
    <row r="96" spans="1:12" x14ac:dyDescent="0.25">
      <c r="A96" s="87"/>
      <c r="B96" s="45"/>
      <c r="C96" s="47"/>
      <c r="D96" s="46"/>
      <c r="E96" s="48"/>
      <c r="F96" s="52"/>
      <c r="G96" s="53"/>
      <c r="H96" s="233"/>
      <c r="I96" s="234"/>
      <c r="J96" s="134" t="str">
        <f>IF(AND(C96="", D96=""),"",IF(OR(C96="", D96=""),"Error - missing information",IF(C96=Descriptions!$A$45,IF(B96="","Error-Location required","Lead"),IF(AND(C96=Descriptions!A$46,D96=Descriptions!A$57),"Error - need upstream determination",IF(AND(OR(D96="yes",D96="unknown"),C96=Descriptions!$A$46),IF(B96="","Error-Location required","GRR"),IF(C96=Descriptions!$A$51,"Unknown","Non-Lead"))))))</f>
        <v/>
      </c>
      <c r="K96" s="15"/>
      <c r="L96" s="15"/>
    </row>
    <row r="97" spans="1:12" x14ac:dyDescent="0.25">
      <c r="A97" s="87"/>
      <c r="B97" s="45"/>
      <c r="C97" s="47"/>
      <c r="D97" s="46"/>
      <c r="E97" s="48"/>
      <c r="F97" s="52"/>
      <c r="G97" s="53"/>
      <c r="H97" s="233"/>
      <c r="I97" s="234"/>
      <c r="J97" s="134" t="str">
        <f>IF(AND(C97="", D97=""),"",IF(OR(C97="", D97=""),"Error - missing information",IF(C97=Descriptions!$A$45,IF(B97="","Error-Location required","Lead"),IF(AND(C97=Descriptions!A$46,D97=Descriptions!A$57),"Error - need upstream determination",IF(AND(OR(D97="yes",D97="unknown"),C97=Descriptions!$A$46),IF(B97="","Error-Location required","GRR"),IF(C97=Descriptions!$A$51,"Unknown","Non-Lead"))))))</f>
        <v/>
      </c>
      <c r="K97" s="15"/>
      <c r="L97" s="15"/>
    </row>
    <row r="98" spans="1:12" x14ac:dyDescent="0.25">
      <c r="A98" s="87"/>
      <c r="B98" s="45"/>
      <c r="C98" s="47"/>
      <c r="D98" s="46"/>
      <c r="E98" s="48"/>
      <c r="F98" s="52"/>
      <c r="G98" s="53"/>
      <c r="H98" s="233"/>
      <c r="I98" s="234"/>
      <c r="J98" s="134" t="str">
        <f>IF(AND(C98="", D98=""),"",IF(OR(C98="", D98=""),"Error - missing information",IF(C98=Descriptions!$A$45,IF(B98="","Error-Location required","Lead"),IF(AND(C98=Descriptions!A$46,D98=Descriptions!A$57),"Error - need upstream determination",IF(AND(OR(D98="yes",D98="unknown"),C98=Descriptions!$A$46),IF(B98="","Error-Location required","GRR"),IF(C98=Descriptions!$A$51,"Unknown","Non-Lead"))))))</f>
        <v/>
      </c>
      <c r="K98" s="15"/>
      <c r="L98" s="15"/>
    </row>
    <row r="99" spans="1:12" x14ac:dyDescent="0.25">
      <c r="A99" s="87"/>
      <c r="B99" s="45"/>
      <c r="C99" s="47"/>
      <c r="D99" s="46"/>
      <c r="E99" s="48"/>
      <c r="F99" s="52"/>
      <c r="G99" s="53"/>
      <c r="H99" s="233"/>
      <c r="I99" s="234"/>
      <c r="J99" s="134" t="str">
        <f>IF(AND(C99="", D99=""),"",IF(OR(C99="", D99=""),"Error - missing information",IF(C99=Descriptions!$A$45,IF(B99="","Error-Location required","Lead"),IF(AND(C99=Descriptions!A$46,D99=Descriptions!A$57),"Error - need upstream determination",IF(AND(OR(D99="yes",D99="unknown"),C99=Descriptions!$A$46),IF(B99="","Error-Location required","GRR"),IF(C99=Descriptions!$A$51,"Unknown","Non-Lead"))))))</f>
        <v/>
      </c>
      <c r="K99" s="15"/>
      <c r="L99" s="15"/>
    </row>
    <row r="100" spans="1:12" x14ac:dyDescent="0.25">
      <c r="A100" s="87"/>
      <c r="B100" s="45"/>
      <c r="C100" s="47"/>
      <c r="D100" s="46"/>
      <c r="E100" s="48"/>
      <c r="F100" s="52"/>
      <c r="G100" s="53"/>
      <c r="H100" s="233"/>
      <c r="I100" s="234"/>
      <c r="J100" s="134" t="str">
        <f>IF(AND(C100="", D100=""),"",IF(OR(C100="", D100=""),"Error - missing information",IF(C100=Descriptions!$A$45,IF(B100="","Error-Location required","Lead"),IF(AND(C100=Descriptions!A$46,D100=Descriptions!A$57),"Error - need upstream determination",IF(AND(OR(D100="yes",D100="unknown"),C100=Descriptions!$A$46),IF(B100="","Error-Location required","GRR"),IF(C100=Descriptions!$A$51,"Unknown","Non-Lead"))))))</f>
        <v/>
      </c>
      <c r="K100" s="15"/>
      <c r="L100" s="15"/>
    </row>
    <row r="101" spans="1:12" s="70" customFormat="1" x14ac:dyDescent="0.25">
      <c r="A101" s="65" t="s">
        <v>50</v>
      </c>
      <c r="B101" s="66"/>
      <c r="C101" s="68"/>
      <c r="D101" s="67"/>
      <c r="E101" s="69"/>
      <c r="F101" s="68"/>
      <c r="G101" s="65"/>
      <c r="H101" s="65"/>
      <c r="I101" s="69"/>
      <c r="J101" s="135"/>
    </row>
    <row r="102" spans="1:12" x14ac:dyDescent="0.25">
      <c r="A102" s="87"/>
      <c r="B102" s="45"/>
      <c r="C102" s="47"/>
      <c r="D102" s="46"/>
      <c r="E102" s="48"/>
      <c r="F102" s="52"/>
      <c r="G102" s="53"/>
      <c r="H102" s="233"/>
      <c r="I102" s="234"/>
      <c r="J102" s="134" t="str">
        <f>IF(AND(C102="", D102=""),"",IF(OR(C102="", D102=""),"Error - missing information",IF(C102=Descriptions!$A$45,IF(B102="","Error-Location required","Lead"),IF(AND(C102=Descriptions!A$46,D102=Descriptions!A$57),"Error - need upstream determination",IF(AND(OR(D102="yes",D102="unknown"),C102=Descriptions!$A$46),IF(B102="","Error-Location required","GRR"),IF(C102=Descriptions!$A$51,"Unknown","Non-Lead"))))))</f>
        <v/>
      </c>
      <c r="K102" s="15"/>
      <c r="L102" s="15"/>
    </row>
    <row r="103" spans="1:12" s="14" customFormat="1" x14ac:dyDescent="0.25">
      <c r="A103" s="88" t="s">
        <v>51</v>
      </c>
      <c r="B103" s="89"/>
      <c r="C103" s="91"/>
      <c r="D103" s="90"/>
      <c r="E103" s="92"/>
      <c r="F103" s="91"/>
      <c r="G103" s="88"/>
      <c r="H103" s="88"/>
      <c r="I103" s="92"/>
      <c r="J103" s="93"/>
    </row>
  </sheetData>
  <sheetProtection algorithmName="SHA-512" hashValue="W1E8rOweR4RtnKGs0JUwxed7wsOM/MOmERfgP8HyR/T7xyUMqp32I3HKZ0IjWRrEc0k5BuYbmX7RYoTEi3vISg==" saltValue="PYLC4Nt4tT2kcHIJQFr42w==" spinCount="100000" sheet="1" insertRows="0" selectLockedCells="1" sort="0" autoFilter="0"/>
  <autoFilter ref="A9:J9" xr:uid="{E087ED17-6C8C-448C-A2FF-85C33CE172D6}">
    <filterColumn colId="7" showButton="0"/>
  </autoFilter>
  <mergeCells count="96">
    <mergeCell ref="F8:I8"/>
    <mergeCell ref="B8:E8"/>
    <mergeCell ref="H9:I9"/>
    <mergeCell ref="H10:I10"/>
    <mergeCell ref="H11:I11"/>
    <mergeCell ref="H12:I12"/>
    <mergeCell ref="H14:I14"/>
    <mergeCell ref="H13:I13"/>
    <mergeCell ref="H15:I15"/>
    <mergeCell ref="H16:I16"/>
    <mergeCell ref="H17:I17"/>
    <mergeCell ref="H18:I18"/>
    <mergeCell ref="H19:I19"/>
    <mergeCell ref="H20:I20"/>
    <mergeCell ref="H21:I21"/>
    <mergeCell ref="H22:I22"/>
    <mergeCell ref="H23:I23"/>
    <mergeCell ref="H24:I24"/>
    <mergeCell ref="H25:I25"/>
    <mergeCell ref="H26:I26"/>
    <mergeCell ref="H102:I102"/>
    <mergeCell ref="H27:I27"/>
    <mergeCell ref="H28:I28"/>
    <mergeCell ref="H29:I29"/>
    <mergeCell ref="H30:I30"/>
    <mergeCell ref="H31:I31"/>
    <mergeCell ref="H32:I32"/>
    <mergeCell ref="H33:I33"/>
    <mergeCell ref="H34:I34"/>
    <mergeCell ref="H35:I35"/>
    <mergeCell ref="H36:I36"/>
    <mergeCell ref="H37:I37"/>
    <mergeCell ref="H38:I38"/>
    <mergeCell ref="H39:I39"/>
    <mergeCell ref="H40:I40"/>
    <mergeCell ref="H41:I41"/>
    <mergeCell ref="H42:I42"/>
    <mergeCell ref="H43:I43"/>
    <mergeCell ref="H44:I44"/>
    <mergeCell ref="H45:I45"/>
    <mergeCell ref="H46:I46"/>
    <mergeCell ref="H47:I47"/>
    <mergeCell ref="H48:I48"/>
    <mergeCell ref="H49:I49"/>
    <mergeCell ref="H50:I50"/>
    <mergeCell ref="H51:I51"/>
    <mergeCell ref="H52:I52"/>
    <mergeCell ref="H53:I53"/>
    <mergeCell ref="H54:I54"/>
    <mergeCell ref="H55:I55"/>
    <mergeCell ref="H56:I56"/>
    <mergeCell ref="H57:I57"/>
    <mergeCell ref="H58:I58"/>
    <mergeCell ref="H59:I59"/>
    <mergeCell ref="H60:I60"/>
    <mergeCell ref="H61:I61"/>
    <mergeCell ref="H62:I62"/>
    <mergeCell ref="H63:I63"/>
    <mergeCell ref="H64:I64"/>
    <mergeCell ref="H65:I65"/>
    <mergeCell ref="H66:I66"/>
    <mergeCell ref="H67:I67"/>
    <mergeCell ref="H68:I68"/>
    <mergeCell ref="H69:I69"/>
    <mergeCell ref="H70:I70"/>
    <mergeCell ref="H71:I71"/>
    <mergeCell ref="H72:I72"/>
    <mergeCell ref="H73:I73"/>
    <mergeCell ref="H74:I74"/>
    <mergeCell ref="H75:I75"/>
    <mergeCell ref="H76:I76"/>
    <mergeCell ref="H83:I83"/>
    <mergeCell ref="H84:I84"/>
    <mergeCell ref="H85:I85"/>
    <mergeCell ref="H86:I86"/>
    <mergeCell ref="H77:I77"/>
    <mergeCell ref="H78:I78"/>
    <mergeCell ref="H79:I79"/>
    <mergeCell ref="H80:I80"/>
    <mergeCell ref="H81:I81"/>
    <mergeCell ref="H97:I97"/>
    <mergeCell ref="H98:I98"/>
    <mergeCell ref="H99:I99"/>
    <mergeCell ref="H100:I100"/>
    <mergeCell ref="E2:J2"/>
    <mergeCell ref="H92:I92"/>
    <mergeCell ref="H93:I93"/>
    <mergeCell ref="H94:I94"/>
    <mergeCell ref="H95:I95"/>
    <mergeCell ref="H96:I96"/>
    <mergeCell ref="H87:I87"/>
    <mergeCell ref="H88:I88"/>
    <mergeCell ref="H89:I89"/>
    <mergeCell ref="H90:I90"/>
    <mergeCell ref="H91:I91"/>
    <mergeCell ref="H82:I82"/>
  </mergeCells>
  <conditionalFormatting sqref="I4">
    <cfRule type="cellIs" dxfId="2" priority="2" operator="greaterThan">
      <formula>0</formula>
    </cfRule>
  </conditionalFormatting>
  <conditionalFormatting sqref="C10:D1048576">
    <cfRule type="expression" dxfId="1" priority="63">
      <formula>AND(#REF!="NA",$C10="NA")</formula>
    </cfRule>
  </conditionalFormatting>
  <dataValidations count="3">
    <dataValidation type="textLength" allowBlank="1" showInputMessage="1" showErrorMessage="1" errorTitle="PWS ID" error="the entered value does not meet ID format.  The ID format starts with OR41 followed by 5 numbers.  There are also no letters at the end." sqref="B2:D2" xr:uid="{6A8C9D72-52F1-4203-8B72-07B3FF838333}">
      <formula1>9</formula1>
      <formula2>9</formula2>
    </dataValidation>
    <dataValidation type="list" allowBlank="1" showInputMessage="1" showErrorMessage="1" sqref="D10" xr:uid="{44FA5D37-2C96-4273-AD6C-D06182D4A3F8}">
      <formula1>"Yes,No,Unknown"</formula1>
    </dataValidation>
    <dataValidation type="list" allowBlank="1" showInputMessage="1" showErrorMessage="1" sqref="D103" xr:uid="{7B3DA030-F121-4979-B141-BD6F5A0FDF67}">
      <formula1>"Yes,No,Unknown,NA - not galvanized"</formula1>
    </dataValidation>
  </dataValidations>
  <hyperlinks>
    <hyperlink ref="B6" r:id="rId1" xr:uid="{A87C502D-C9E4-44CE-B44F-E9FFDC62DA53}"/>
  </hyperlinks>
  <pageMargins left="0.7" right="0.7" top="0.75" bottom="0.75" header="0.3" footer="0.3"/>
  <pageSetup scale="72" pageOrder="overThenDown" orientation="landscape" r:id="rId2"/>
  <drawing r:id="rId3"/>
  <extLst>
    <ext xmlns:x14="http://schemas.microsoft.com/office/spreadsheetml/2009/9/main" uri="{CCE6A557-97BC-4b89-ADB6-D9C93CAAB3DF}">
      <x14:dataValidations xmlns:xm="http://schemas.microsoft.com/office/excel/2006/main" count="5">
        <x14:dataValidation type="list" allowBlank="1" showInputMessage="1" showErrorMessage="1" xr:uid="{F366D6C1-24AE-49B2-948C-2CAB6C716613}">
          <x14:formula1>
            <xm:f>Descriptions!$A$61:$A$65</xm:f>
          </x14:formula1>
          <xm:sqref>E10</xm:sqref>
        </x14:dataValidation>
        <x14:dataValidation type="list" allowBlank="1" showInputMessage="1" showErrorMessage="1" xr:uid="{2EC4D63B-8E87-4461-85E6-2B52B6EEFC17}">
          <x14:formula1>
            <xm:f>Descriptions!$A$54:$A$57</xm:f>
          </x14:formula1>
          <xm:sqref>D11:D102</xm:sqref>
        </x14:dataValidation>
        <x14:dataValidation type="list" allowBlank="1" showInputMessage="1" showErrorMessage="1" xr:uid="{06740145-C011-4A92-9E5A-5A121A36E088}">
          <x14:formula1>
            <xm:f>Descriptions!$A$60:$A$64</xm:f>
          </x14:formula1>
          <xm:sqref>E11:E102</xm:sqref>
        </x14:dataValidation>
        <x14:dataValidation type="list" allowBlank="1" showInputMessage="1" showErrorMessage="1" xr:uid="{888BD804-66E8-497F-990A-0388233734A6}">
          <x14:formula1>
            <xm:f>Descriptions!$Y$44:$Y$49</xm:f>
          </x14:formula1>
          <xm:sqref>C10:D10</xm:sqref>
        </x14:dataValidation>
        <x14:dataValidation type="list" allowBlank="1" showInputMessage="1" showErrorMessage="1" xr:uid="{82CC4790-A804-4D1B-B59E-5DAA0751FB7D}">
          <x14:formula1>
            <xm:f>Descriptions!$Y$43:$Y$49</xm:f>
          </x14:formula1>
          <xm:sqref>C11:C102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2BB57E-3988-49F9-97A6-644A9B5871BF}">
  <sheetPr codeName="Sheet4"/>
  <dimension ref="A1:B12"/>
  <sheetViews>
    <sheetView workbookViewId="0">
      <selection sqref="A1:B1"/>
    </sheetView>
  </sheetViews>
  <sheetFormatPr defaultRowHeight="15" x14ac:dyDescent="0.25"/>
  <cols>
    <col min="2" max="2" width="46.7109375" style="1" customWidth="1"/>
    <col min="9" max="9" width="15" customWidth="1"/>
  </cols>
  <sheetData>
    <row r="1" spans="1:2" ht="23.25" x14ac:dyDescent="0.35">
      <c r="A1" s="249" t="s">
        <v>74</v>
      </c>
      <c r="B1" s="249"/>
    </row>
    <row r="3" spans="1:2" x14ac:dyDescent="0.25">
      <c r="A3" t="s">
        <v>135</v>
      </c>
    </row>
    <row r="5" spans="1:2" ht="33" customHeight="1" x14ac:dyDescent="0.25">
      <c r="A5" s="248" t="s">
        <v>73</v>
      </c>
      <c r="B5" s="248"/>
    </row>
    <row r="6" spans="1:2" ht="45" x14ac:dyDescent="0.25">
      <c r="A6" s="72">
        <v>1</v>
      </c>
      <c r="B6" s="73" t="s">
        <v>115</v>
      </c>
    </row>
    <row r="7" spans="1:2" ht="30" x14ac:dyDescent="0.25">
      <c r="A7" s="72">
        <v>2</v>
      </c>
      <c r="B7" s="73" t="s">
        <v>116</v>
      </c>
    </row>
    <row r="8" spans="1:2" ht="30" x14ac:dyDescent="0.25">
      <c r="A8" s="72">
        <v>3</v>
      </c>
      <c r="B8" s="73" t="s">
        <v>117</v>
      </c>
    </row>
    <row r="9" spans="1:2" ht="30" x14ac:dyDescent="0.25">
      <c r="A9" s="72">
        <v>4</v>
      </c>
      <c r="B9" s="73" t="s">
        <v>118</v>
      </c>
    </row>
    <row r="10" spans="1:2" ht="90" x14ac:dyDescent="0.25">
      <c r="A10" s="72">
        <v>5</v>
      </c>
      <c r="B10" s="73" t="s">
        <v>119</v>
      </c>
    </row>
    <row r="11" spans="1:2" ht="60" x14ac:dyDescent="0.25">
      <c r="A11" s="72">
        <v>6</v>
      </c>
      <c r="B11" s="73" t="s">
        <v>121</v>
      </c>
    </row>
    <row r="12" spans="1:2" ht="45" x14ac:dyDescent="0.25">
      <c r="A12" s="72">
        <v>7</v>
      </c>
      <c r="B12" s="73" t="s">
        <v>120</v>
      </c>
    </row>
  </sheetData>
  <sheetProtection algorithmName="SHA-512" hashValue="wrwA6VGXhf3fqXGDaxpJmREve9T/WyosImCf0JvR+Sb+aQkH+5fZOaRllNl5baenRnoKEjlR8BhShHoSvD7Jaw==" saltValue="bxxsueyB0u2/AUNKY/ujkw==" spinCount="100000" sheet="1" objects="1" scenarios="1"/>
  <mergeCells count="2">
    <mergeCell ref="A5:B5"/>
    <mergeCell ref="A1:B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D49D0-C747-485C-93C1-08C5E3C1732E}">
  <sheetPr codeName="Sheet5"/>
  <dimension ref="A1:P54"/>
  <sheetViews>
    <sheetView topLeftCell="A15" workbookViewId="0">
      <selection activeCell="F37" sqref="F37"/>
    </sheetView>
  </sheetViews>
  <sheetFormatPr defaultColWidth="0" defaultRowHeight="15" x14ac:dyDescent="0.25"/>
  <cols>
    <col min="1" max="1" width="6.140625" style="99" customWidth="1"/>
    <col min="2" max="2" width="4.140625" customWidth="1"/>
    <col min="3" max="3" width="41.5703125" customWidth="1"/>
    <col min="4" max="4" width="4.140625" customWidth="1"/>
    <col min="5" max="5" width="43.85546875" customWidth="1"/>
    <col min="6" max="6" width="45.85546875" customWidth="1"/>
    <col min="7" max="7" width="6.140625" style="99" customWidth="1"/>
    <col min="8" max="16384" width="8.85546875" hidden="1"/>
  </cols>
  <sheetData>
    <row r="1" spans="1:14" x14ac:dyDescent="0.25">
      <c r="B1" s="99"/>
      <c r="C1" s="99"/>
      <c r="D1" s="99"/>
      <c r="E1" s="99"/>
      <c r="F1" s="99"/>
    </row>
    <row r="2" spans="1:14" ht="26.25" x14ac:dyDescent="0.4">
      <c r="B2" s="305" t="s">
        <v>88</v>
      </c>
      <c r="C2" s="306"/>
      <c r="D2" s="306"/>
      <c r="E2" s="306"/>
      <c r="F2" s="307"/>
      <c r="G2" s="100"/>
      <c r="H2" s="101"/>
    </row>
    <row r="3" spans="1:14" x14ac:dyDescent="0.25">
      <c r="B3" s="308" t="s">
        <v>106</v>
      </c>
      <c r="C3" s="309"/>
      <c r="D3" s="309"/>
      <c r="E3" s="301" t="str">
        <f>IF(Inventory!B3 =0,"",Inventory!B3)</f>
        <v/>
      </c>
      <c r="F3" s="302"/>
      <c r="H3" s="102"/>
    </row>
    <row r="4" spans="1:14" x14ac:dyDescent="0.25">
      <c r="B4" s="310" t="s">
        <v>107</v>
      </c>
      <c r="C4" s="303"/>
      <c r="D4" s="303"/>
      <c r="E4" s="303" t="str">
        <f>IF(Inventory!B2 =0,"",Inventory!B2)</f>
        <v/>
      </c>
      <c r="F4" s="304"/>
    </row>
    <row r="5" spans="1:14" x14ac:dyDescent="0.25">
      <c r="B5" s="299" t="s">
        <v>114</v>
      </c>
      <c r="C5" s="300"/>
      <c r="D5" s="300"/>
      <c r="E5" s="311"/>
      <c r="F5" s="312"/>
    </row>
    <row r="6" spans="1:14" x14ac:dyDescent="0.25">
      <c r="B6" s="103"/>
      <c r="C6" s="126"/>
      <c r="D6" s="126"/>
      <c r="E6" s="99"/>
      <c r="F6" s="99"/>
    </row>
    <row r="7" spans="1:14" x14ac:dyDescent="0.25">
      <c r="B7" s="313" t="s">
        <v>89</v>
      </c>
      <c r="C7" s="313"/>
      <c r="D7" s="313"/>
      <c r="E7" s="313"/>
      <c r="F7" s="313"/>
      <c r="H7" s="104"/>
      <c r="I7" s="104"/>
      <c r="J7" s="104"/>
      <c r="K7" s="104"/>
      <c r="L7" s="104"/>
      <c r="M7" s="104"/>
      <c r="N7" s="104"/>
    </row>
    <row r="8" spans="1:14" x14ac:dyDescent="0.25">
      <c r="B8" s="99"/>
      <c r="C8" s="99"/>
      <c r="D8" s="99"/>
      <c r="E8" s="99"/>
      <c r="F8" s="99"/>
      <c r="H8" s="104"/>
    </row>
    <row r="9" spans="1:14" s="18" customFormat="1" ht="15.75" x14ac:dyDescent="0.25">
      <c r="A9" s="105"/>
      <c r="B9" s="281" t="s">
        <v>90</v>
      </c>
      <c r="C9" s="282"/>
      <c r="D9" s="282"/>
      <c r="E9" s="283"/>
      <c r="F9" s="284"/>
      <c r="G9" s="106"/>
    </row>
    <row r="10" spans="1:14" ht="51.75" customHeight="1" x14ac:dyDescent="0.25">
      <c r="B10" s="250" t="s">
        <v>91</v>
      </c>
      <c r="C10" s="251"/>
      <c r="D10" s="252"/>
      <c r="E10" s="264" t="s">
        <v>92</v>
      </c>
      <c r="F10" s="265"/>
    </row>
    <row r="11" spans="1:14" s="108" customFormat="1" ht="65.25" customHeight="1" x14ac:dyDescent="0.25">
      <c r="A11" s="107"/>
      <c r="B11" s="268" t="s">
        <v>93</v>
      </c>
      <c r="C11" s="269"/>
      <c r="D11" s="270"/>
      <c r="E11" s="266"/>
      <c r="F11" s="267"/>
      <c r="G11" s="107"/>
    </row>
    <row r="12" spans="1:14" s="108" customFormat="1" ht="65.25" customHeight="1" x14ac:dyDescent="0.25">
      <c r="A12" s="107"/>
      <c r="B12" s="268" t="s">
        <v>94</v>
      </c>
      <c r="C12" s="269"/>
      <c r="D12" s="270"/>
      <c r="E12" s="266"/>
      <c r="F12" s="267"/>
      <c r="G12" s="107"/>
    </row>
    <row r="13" spans="1:14" s="108" customFormat="1" ht="65.25" customHeight="1" x14ac:dyDescent="0.25">
      <c r="A13" s="107"/>
      <c r="B13" s="268" t="s">
        <v>95</v>
      </c>
      <c r="C13" s="269"/>
      <c r="D13" s="270"/>
      <c r="E13" s="266"/>
      <c r="F13" s="267"/>
      <c r="G13" s="107"/>
    </row>
    <row r="14" spans="1:14" s="108" customFormat="1" ht="65.25" customHeight="1" x14ac:dyDescent="0.25">
      <c r="A14" s="107"/>
      <c r="B14" s="268" t="s">
        <v>96</v>
      </c>
      <c r="C14" s="269"/>
      <c r="D14" s="270"/>
      <c r="E14" s="266"/>
      <c r="F14" s="267"/>
      <c r="G14" s="107"/>
    </row>
    <row r="15" spans="1:14" s="108" customFormat="1" ht="65.25" customHeight="1" x14ac:dyDescent="0.25">
      <c r="A15" s="107"/>
      <c r="B15" s="268" t="s">
        <v>112</v>
      </c>
      <c r="C15" s="269"/>
      <c r="D15" s="270"/>
      <c r="E15" s="266"/>
      <c r="F15" s="267"/>
      <c r="G15" s="107"/>
    </row>
    <row r="16" spans="1:14" s="108" customFormat="1" x14ac:dyDescent="0.25">
      <c r="A16" s="107"/>
      <c r="B16" s="109"/>
      <c r="C16" s="109"/>
      <c r="D16" s="109"/>
      <c r="E16" s="110"/>
      <c r="F16" s="111"/>
      <c r="G16" s="107"/>
    </row>
    <row r="17" spans="1:8" s="18" customFormat="1" ht="15.75" x14ac:dyDescent="0.25">
      <c r="A17" s="105"/>
      <c r="B17" s="288" t="s">
        <v>97</v>
      </c>
      <c r="C17" s="289"/>
      <c r="D17" s="289"/>
      <c r="E17" s="289"/>
      <c r="F17" s="290"/>
      <c r="G17" s="106"/>
    </row>
    <row r="18" spans="1:8" s="108" customFormat="1" x14ac:dyDescent="0.25">
      <c r="A18" s="107"/>
      <c r="B18" s="291" t="s">
        <v>98</v>
      </c>
      <c r="C18" s="292"/>
      <c r="D18" s="292"/>
      <c r="E18" s="292"/>
      <c r="F18" s="293"/>
      <c r="G18" s="107"/>
      <c r="H18" s="112"/>
    </row>
    <row r="19" spans="1:8" s="108" customFormat="1" ht="11.1" customHeight="1" x14ac:dyDescent="0.25">
      <c r="A19" s="107"/>
      <c r="B19" s="113"/>
      <c r="C19" s="127"/>
      <c r="D19" s="127"/>
      <c r="E19" s="114"/>
      <c r="F19" s="115"/>
      <c r="G19" s="107"/>
      <c r="H19" s="112"/>
    </row>
    <row r="20" spans="1:8" s="108" customFormat="1" x14ac:dyDescent="0.25">
      <c r="A20" s="107"/>
      <c r="B20" s="130"/>
      <c r="C20" s="113" t="s">
        <v>130</v>
      </c>
      <c r="D20" s="130"/>
      <c r="E20" s="108" t="s">
        <v>133</v>
      </c>
      <c r="F20" s="115"/>
      <c r="G20" s="107"/>
      <c r="H20" s="116"/>
    </row>
    <row r="21" spans="1:8" s="108" customFormat="1" x14ac:dyDescent="0.25">
      <c r="A21" s="107"/>
      <c r="B21" s="130"/>
      <c r="C21" s="113" t="s">
        <v>131</v>
      </c>
      <c r="D21" s="130"/>
      <c r="E21" s="114" t="s">
        <v>134</v>
      </c>
      <c r="F21" s="115"/>
      <c r="G21" s="107"/>
      <c r="H21" s="112"/>
    </row>
    <row r="22" spans="1:8" s="108" customFormat="1" x14ac:dyDescent="0.25">
      <c r="A22" s="107"/>
      <c r="B22" s="130"/>
      <c r="C22" s="113" t="s">
        <v>132</v>
      </c>
      <c r="D22" s="130"/>
      <c r="E22" s="114" t="s">
        <v>110</v>
      </c>
      <c r="F22" s="115"/>
      <c r="G22" s="107"/>
      <c r="H22" s="112"/>
    </row>
    <row r="23" spans="1:8" s="108" customFormat="1" ht="11.45" customHeight="1" x14ac:dyDescent="0.25">
      <c r="A23" s="107"/>
      <c r="B23" s="113"/>
      <c r="C23" s="127"/>
      <c r="D23" s="127"/>
      <c r="E23" s="114"/>
      <c r="F23" s="115"/>
      <c r="G23" s="107"/>
      <c r="H23" s="112"/>
    </row>
    <row r="24" spans="1:8" x14ac:dyDescent="0.25">
      <c r="B24" s="294" t="s">
        <v>99</v>
      </c>
      <c r="C24" s="294"/>
      <c r="D24" s="294"/>
      <c r="E24" s="294"/>
      <c r="F24" s="294"/>
    </row>
    <row r="25" spans="1:8" ht="24.75" customHeight="1" x14ac:dyDescent="0.25">
      <c r="B25" s="295"/>
      <c r="C25" s="296"/>
      <c r="D25" s="296"/>
      <c r="E25" s="297"/>
      <c r="F25" s="298"/>
    </row>
    <row r="26" spans="1:8" s="108" customFormat="1" ht="30" customHeight="1" x14ac:dyDescent="0.25">
      <c r="A26" s="107"/>
      <c r="B26" s="291" t="s">
        <v>100</v>
      </c>
      <c r="C26" s="292"/>
      <c r="D26" s="292"/>
      <c r="E26" s="292"/>
      <c r="F26" s="117" t="s">
        <v>101</v>
      </c>
      <c r="G26" s="107"/>
      <c r="H26" s="112"/>
    </row>
    <row r="27" spans="1:8" s="108" customFormat="1" x14ac:dyDescent="0.25">
      <c r="A27" s="107"/>
      <c r="B27" s="273" t="s">
        <v>102</v>
      </c>
      <c r="C27" s="274"/>
      <c r="D27" s="274"/>
      <c r="E27" s="275"/>
      <c r="F27" s="276"/>
      <c r="G27" s="107"/>
      <c r="H27" s="112"/>
    </row>
    <row r="28" spans="1:8" s="108" customFormat="1" x14ac:dyDescent="0.25">
      <c r="A28" s="107"/>
      <c r="B28" s="277"/>
      <c r="C28" s="278"/>
      <c r="D28" s="278"/>
      <c r="E28" s="278"/>
      <c r="F28" s="279"/>
      <c r="G28" s="107"/>
      <c r="H28" s="112"/>
    </row>
    <row r="29" spans="1:8" s="108" customFormat="1" x14ac:dyDescent="0.25">
      <c r="A29" s="107"/>
      <c r="B29" s="280"/>
      <c r="C29" s="280"/>
      <c r="D29" s="280"/>
      <c r="E29" s="280"/>
      <c r="F29" s="280"/>
      <c r="G29" s="107"/>
    </row>
    <row r="30" spans="1:8" s="18" customFormat="1" ht="15.75" x14ac:dyDescent="0.25">
      <c r="A30" s="105"/>
      <c r="B30" s="281" t="s">
        <v>103</v>
      </c>
      <c r="C30" s="282"/>
      <c r="D30" s="282"/>
      <c r="E30" s="283"/>
      <c r="F30" s="284"/>
      <c r="G30" s="106"/>
    </row>
    <row r="31" spans="1:8" ht="43.5" customHeight="1" x14ac:dyDescent="0.25">
      <c r="B31" s="285" t="s">
        <v>104</v>
      </c>
      <c r="C31" s="286"/>
      <c r="D31" s="286"/>
      <c r="E31" s="286"/>
      <c r="F31" s="287"/>
    </row>
    <row r="32" spans="1:8" ht="11.45" customHeight="1" x14ac:dyDescent="0.25">
      <c r="B32" s="118"/>
      <c r="C32" s="128"/>
      <c r="D32" s="128"/>
      <c r="E32" s="119"/>
      <c r="F32" s="120"/>
    </row>
    <row r="33" spans="2:16" x14ac:dyDescent="0.25">
      <c r="B33" s="131"/>
      <c r="C33" s="121" t="s">
        <v>122</v>
      </c>
      <c r="D33" s="131"/>
      <c r="E33" s="122" t="s">
        <v>126</v>
      </c>
      <c r="F33" s="123"/>
      <c r="H33" s="102"/>
    </row>
    <row r="34" spans="2:16" x14ac:dyDescent="0.25">
      <c r="B34" s="131"/>
      <c r="C34" s="121" t="s">
        <v>123</v>
      </c>
      <c r="D34" s="131"/>
      <c r="E34" s="122" t="s">
        <v>127</v>
      </c>
      <c r="F34" s="124"/>
    </row>
    <row r="35" spans="2:16" x14ac:dyDescent="0.25">
      <c r="B35" s="131"/>
      <c r="C35" s="121" t="s">
        <v>124</v>
      </c>
      <c r="D35" s="131"/>
      <c r="E35" s="122" t="s">
        <v>128</v>
      </c>
      <c r="F35" s="124"/>
    </row>
    <row r="36" spans="2:16" x14ac:dyDescent="0.25">
      <c r="B36" s="131"/>
      <c r="C36" s="121" t="s">
        <v>125</v>
      </c>
      <c r="D36" s="131"/>
      <c r="E36" s="122" t="s">
        <v>129</v>
      </c>
      <c r="F36" s="124"/>
      <c r="H36" s="275"/>
      <c r="I36" s="275"/>
      <c r="J36" s="275"/>
      <c r="K36" s="275"/>
      <c r="L36" s="275"/>
      <c r="M36" s="275"/>
      <c r="N36" s="275"/>
      <c r="O36" s="275"/>
      <c r="P36" s="275"/>
    </row>
    <row r="37" spans="2:16" x14ac:dyDescent="0.25">
      <c r="B37" s="213"/>
      <c r="C37" s="129"/>
      <c r="D37" s="131"/>
      <c r="E37" s="122" t="s">
        <v>110</v>
      </c>
      <c r="F37" s="124"/>
      <c r="H37" s="275"/>
      <c r="I37" s="275"/>
      <c r="J37" s="275"/>
      <c r="K37" s="275"/>
      <c r="L37" s="275"/>
      <c r="M37" s="275"/>
      <c r="N37" s="275"/>
      <c r="O37" s="275"/>
      <c r="P37" s="275"/>
    </row>
    <row r="38" spans="2:16" x14ac:dyDescent="0.25">
      <c r="B38" s="214"/>
      <c r="C38" s="129"/>
      <c r="D38" s="129"/>
      <c r="E38" s="122"/>
      <c r="F38" s="124"/>
    </row>
    <row r="39" spans="2:16" x14ac:dyDescent="0.25">
      <c r="B39" s="214"/>
      <c r="C39" s="129"/>
      <c r="D39" s="129"/>
      <c r="E39" s="99"/>
      <c r="F39" s="124"/>
    </row>
    <row r="40" spans="2:16" ht="12" customHeight="1" x14ac:dyDescent="0.25">
      <c r="B40" s="121"/>
      <c r="C40" s="129"/>
      <c r="D40" s="129"/>
      <c r="E40" s="99"/>
      <c r="F40" s="124"/>
    </row>
    <row r="41" spans="2:16" x14ac:dyDescent="0.25">
      <c r="B41" s="253" t="s">
        <v>99</v>
      </c>
      <c r="C41" s="254"/>
      <c r="D41" s="254"/>
      <c r="E41" s="255"/>
      <c r="F41" s="256"/>
    </row>
    <row r="42" spans="2:16" ht="28.5" customHeight="1" x14ac:dyDescent="0.25">
      <c r="B42" s="257"/>
      <c r="C42" s="258"/>
      <c r="D42" s="258"/>
      <c r="E42" s="258"/>
      <c r="F42" s="259"/>
    </row>
    <row r="43" spans="2:16" x14ac:dyDescent="0.25">
      <c r="B43" s="260" t="s">
        <v>113</v>
      </c>
      <c r="C43" s="261"/>
      <c r="D43" s="261"/>
      <c r="E43" s="262"/>
      <c r="F43" s="263"/>
    </row>
    <row r="44" spans="2:16" ht="34.5" customHeight="1" x14ac:dyDescent="0.25">
      <c r="B44" s="257"/>
      <c r="C44" s="258"/>
      <c r="D44" s="258"/>
      <c r="E44" s="258"/>
      <c r="F44" s="259"/>
    </row>
    <row r="45" spans="2:16" ht="35.1" customHeight="1" x14ac:dyDescent="0.25">
      <c r="B45" s="271" t="s">
        <v>105</v>
      </c>
      <c r="C45" s="271"/>
      <c r="D45" s="271"/>
      <c r="E45" s="271"/>
      <c r="F45" s="271"/>
    </row>
    <row r="46" spans="2:16" ht="46.5" customHeight="1" x14ac:dyDescent="0.25">
      <c r="B46" s="272"/>
      <c r="C46" s="272"/>
      <c r="D46" s="272"/>
      <c r="E46" s="272"/>
      <c r="F46" s="272"/>
    </row>
    <row r="47" spans="2:16" x14ac:dyDescent="0.25">
      <c r="B47" s="125"/>
      <c r="C47" s="125"/>
      <c r="D47" s="125"/>
      <c r="E47" s="125"/>
      <c r="F47" s="125"/>
    </row>
    <row r="48" spans="2:16" s="99" customFormat="1" x14ac:dyDescent="0.25">
      <c r="B48" s="125"/>
      <c r="C48" s="125"/>
      <c r="D48" s="125"/>
      <c r="E48" s="125"/>
      <c r="F48" s="125"/>
      <c r="H48"/>
      <c r="I48"/>
      <c r="J48"/>
      <c r="K48"/>
      <c r="L48"/>
      <c r="M48"/>
      <c r="N48"/>
      <c r="O48"/>
      <c r="P48"/>
    </row>
    <row r="49" spans="2:16" s="99" customFormat="1" x14ac:dyDescent="0.25">
      <c r="B49" s="125"/>
      <c r="C49" s="125"/>
      <c r="D49" s="125"/>
      <c r="E49" s="125"/>
      <c r="F49" s="125"/>
      <c r="H49"/>
      <c r="I49"/>
      <c r="J49"/>
      <c r="K49"/>
      <c r="L49"/>
      <c r="M49"/>
      <c r="N49"/>
      <c r="O49"/>
      <c r="P49"/>
    </row>
    <row r="50" spans="2:16" s="99" customFormat="1" x14ac:dyDescent="0.25">
      <c r="B50" s="125"/>
      <c r="C50" s="125"/>
      <c r="D50" s="125"/>
      <c r="E50" s="125"/>
      <c r="F50" s="125"/>
      <c r="H50"/>
      <c r="I50"/>
      <c r="J50"/>
      <c r="K50"/>
      <c r="L50"/>
      <c r="M50"/>
      <c r="N50"/>
      <c r="O50"/>
      <c r="P50"/>
    </row>
    <row r="51" spans="2:16" s="99" customFormat="1" x14ac:dyDescent="0.25">
      <c r="B51" s="125"/>
      <c r="C51" s="125"/>
      <c r="D51" s="125"/>
      <c r="E51" s="125"/>
      <c r="F51" s="125"/>
      <c r="H51"/>
      <c r="I51"/>
      <c r="J51"/>
      <c r="K51"/>
      <c r="L51"/>
      <c r="M51"/>
      <c r="N51"/>
      <c r="O51"/>
      <c r="P51"/>
    </row>
    <row r="52" spans="2:16" s="99" customFormat="1" x14ac:dyDescent="0.25">
      <c r="B52" s="125"/>
      <c r="C52" s="125"/>
      <c r="D52" s="125"/>
      <c r="E52" s="125"/>
      <c r="F52" s="125"/>
      <c r="H52"/>
      <c r="I52"/>
      <c r="J52"/>
      <c r="K52"/>
      <c r="L52"/>
      <c r="M52"/>
      <c r="N52"/>
      <c r="O52"/>
      <c r="P52"/>
    </row>
    <row r="53" spans="2:16" s="99" customFormat="1" x14ac:dyDescent="0.25">
      <c r="B53" s="125"/>
      <c r="C53" s="125"/>
      <c r="D53" s="125"/>
      <c r="E53" s="125"/>
      <c r="F53" s="125"/>
      <c r="H53"/>
      <c r="I53"/>
      <c r="J53"/>
      <c r="K53"/>
      <c r="L53"/>
      <c r="M53"/>
      <c r="N53"/>
      <c r="O53"/>
      <c r="P53"/>
    </row>
    <row r="54" spans="2:16" s="99" customFormat="1" x14ac:dyDescent="0.25">
      <c r="B54" s="125"/>
      <c r="C54" s="125"/>
      <c r="D54" s="125"/>
      <c r="E54" s="125"/>
      <c r="F54" s="125"/>
      <c r="H54"/>
      <c r="I54"/>
      <c r="J54"/>
      <c r="K54"/>
      <c r="L54"/>
      <c r="M54"/>
      <c r="N54"/>
      <c r="O54"/>
      <c r="P54"/>
    </row>
  </sheetData>
  <sheetProtection algorithmName="SHA-512" hashValue="nTuIhRv6ZP+wnGjsSPRwMNrSkp/w3IYeBxdBRq0sKzkV+gNooI2C/pl2LZ/hbI3VEr+YpaYlo3Ud+pmu7wY1Ww==" saltValue="cO0kphB/sOv/CweQ3U8VHw==" spinCount="100000" sheet="1" objects="1" scenarios="1"/>
  <mergeCells count="38">
    <mergeCell ref="B9:F9"/>
    <mergeCell ref="B5:D5"/>
    <mergeCell ref="E3:F3"/>
    <mergeCell ref="E4:F4"/>
    <mergeCell ref="B2:F2"/>
    <mergeCell ref="B3:D3"/>
    <mergeCell ref="B4:D4"/>
    <mergeCell ref="E5:F5"/>
    <mergeCell ref="B7:F7"/>
    <mergeCell ref="H36:P37"/>
    <mergeCell ref="E15:F15"/>
    <mergeCell ref="B17:F17"/>
    <mergeCell ref="B18:F18"/>
    <mergeCell ref="B24:F24"/>
    <mergeCell ref="B25:F25"/>
    <mergeCell ref="B26:E26"/>
    <mergeCell ref="B45:F45"/>
    <mergeCell ref="B46:F46"/>
    <mergeCell ref="B27:F27"/>
    <mergeCell ref="B28:F28"/>
    <mergeCell ref="B29:F29"/>
    <mergeCell ref="B30:F30"/>
    <mergeCell ref="B31:F31"/>
    <mergeCell ref="B10:D10"/>
    <mergeCell ref="B41:F41"/>
    <mergeCell ref="B42:F42"/>
    <mergeCell ref="B43:F43"/>
    <mergeCell ref="B44:F44"/>
    <mergeCell ref="E10:F10"/>
    <mergeCell ref="E11:F11"/>
    <mergeCell ref="E12:F12"/>
    <mergeCell ref="E13:F13"/>
    <mergeCell ref="E14:F14"/>
    <mergeCell ref="B11:D11"/>
    <mergeCell ref="B12:D12"/>
    <mergeCell ref="B13:D13"/>
    <mergeCell ref="B14:D14"/>
    <mergeCell ref="B15:D15"/>
  </mergeCells>
  <dataValidations count="1">
    <dataValidation type="list" allowBlank="1" showInputMessage="1" showErrorMessage="1" sqref="F26" xr:uid="{890D885D-AA21-496D-A5E1-98850EE3529E}">
      <formula1>"Select ""Yes"" or ""No"", Yes, No"</formula1>
    </dataValidation>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xdr:col>
                    <xdr:colOff>85725</xdr:colOff>
                    <xdr:row>35</xdr:row>
                    <xdr:rowOff>0</xdr:rowOff>
                  </from>
                  <to>
                    <xdr:col>1</xdr:col>
                    <xdr:colOff>85725</xdr:colOff>
                    <xdr:row>36</xdr:row>
                    <xdr:rowOff>9525</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1</xdr:col>
                    <xdr:colOff>85725</xdr:colOff>
                    <xdr:row>36</xdr:row>
                    <xdr:rowOff>0</xdr:rowOff>
                  </from>
                  <to>
                    <xdr:col>1</xdr:col>
                    <xdr:colOff>85725</xdr:colOff>
                    <xdr:row>37</xdr:row>
                    <xdr:rowOff>9525</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1</xdr:col>
                    <xdr:colOff>85725</xdr:colOff>
                    <xdr:row>37</xdr:row>
                    <xdr:rowOff>0</xdr:rowOff>
                  </from>
                  <to>
                    <xdr:col>1</xdr:col>
                    <xdr:colOff>85725</xdr:colOff>
                    <xdr:row>38</xdr:row>
                    <xdr:rowOff>9525</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1</xdr:col>
                    <xdr:colOff>85725</xdr:colOff>
                    <xdr:row>38</xdr:row>
                    <xdr:rowOff>0</xdr:rowOff>
                  </from>
                  <to>
                    <xdr:col>1</xdr:col>
                    <xdr:colOff>85725</xdr:colOff>
                    <xdr:row>39</xdr:row>
                    <xdr:rowOff>9525</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4</xdr:col>
                    <xdr:colOff>85725</xdr:colOff>
                    <xdr:row>32</xdr:row>
                    <xdr:rowOff>0</xdr:rowOff>
                  </from>
                  <to>
                    <xdr:col>4</xdr:col>
                    <xdr:colOff>85725</xdr:colOff>
                    <xdr:row>33</xdr:row>
                    <xdr:rowOff>9525</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4</xdr:col>
                    <xdr:colOff>85725</xdr:colOff>
                    <xdr:row>33</xdr:row>
                    <xdr:rowOff>0</xdr:rowOff>
                  </from>
                  <to>
                    <xdr:col>4</xdr:col>
                    <xdr:colOff>85725</xdr:colOff>
                    <xdr:row>34</xdr:row>
                    <xdr:rowOff>9525</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from>
                    <xdr:col>4</xdr:col>
                    <xdr:colOff>85725</xdr:colOff>
                    <xdr:row>34</xdr:row>
                    <xdr:rowOff>0</xdr:rowOff>
                  </from>
                  <to>
                    <xdr:col>4</xdr:col>
                    <xdr:colOff>85725</xdr:colOff>
                    <xdr:row>35</xdr:row>
                    <xdr:rowOff>9525</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4</xdr:col>
                    <xdr:colOff>85725</xdr:colOff>
                    <xdr:row>35</xdr:row>
                    <xdr:rowOff>0</xdr:rowOff>
                  </from>
                  <to>
                    <xdr:col>4</xdr:col>
                    <xdr:colOff>85725</xdr:colOff>
                    <xdr:row>36</xdr:row>
                    <xdr:rowOff>9525</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4</xdr:col>
                    <xdr:colOff>85725</xdr:colOff>
                    <xdr:row>36</xdr:row>
                    <xdr:rowOff>0</xdr:rowOff>
                  </from>
                  <to>
                    <xdr:col>4</xdr:col>
                    <xdr:colOff>85725</xdr:colOff>
                    <xdr:row>37</xdr:row>
                    <xdr:rowOff>9525</xdr:rowOff>
                  </to>
                </anchor>
              </controlPr>
            </control>
          </mc:Choice>
        </mc:AlternateContent>
        <mc:AlternateContent xmlns:mc="http://schemas.openxmlformats.org/markup-compatibility/2006">
          <mc:Choice Requires="x14">
            <control shapeId="2058" r:id="rId13" name="Check Box 10">
              <controlPr defaultSize="0" autoFill="0" autoLine="0" autoPict="0">
                <anchor moveWithCells="1">
                  <from>
                    <xdr:col>1</xdr:col>
                    <xdr:colOff>85725</xdr:colOff>
                    <xdr:row>32</xdr:row>
                    <xdr:rowOff>0</xdr:rowOff>
                  </from>
                  <to>
                    <xdr:col>1</xdr:col>
                    <xdr:colOff>85725</xdr:colOff>
                    <xdr:row>33</xdr:row>
                    <xdr:rowOff>9525</xdr:rowOff>
                  </to>
                </anchor>
              </controlPr>
            </control>
          </mc:Choice>
        </mc:AlternateContent>
        <mc:AlternateContent xmlns:mc="http://schemas.openxmlformats.org/markup-compatibility/2006">
          <mc:Choice Requires="x14">
            <control shapeId="2059" r:id="rId14" name="Check Box 11">
              <controlPr defaultSize="0" autoFill="0" autoLine="0" autoPict="0">
                <anchor moveWithCells="1">
                  <from>
                    <xdr:col>1</xdr:col>
                    <xdr:colOff>85725</xdr:colOff>
                    <xdr:row>33</xdr:row>
                    <xdr:rowOff>0</xdr:rowOff>
                  </from>
                  <to>
                    <xdr:col>1</xdr:col>
                    <xdr:colOff>85725</xdr:colOff>
                    <xdr:row>34</xdr:row>
                    <xdr:rowOff>9525</xdr:rowOff>
                  </to>
                </anchor>
              </controlPr>
            </control>
          </mc:Choice>
        </mc:AlternateContent>
        <mc:AlternateContent xmlns:mc="http://schemas.openxmlformats.org/markup-compatibility/2006">
          <mc:Choice Requires="x14">
            <control shapeId="2060" r:id="rId15" name="Check Box 12">
              <controlPr defaultSize="0" autoFill="0" autoLine="0" autoPict="0">
                <anchor moveWithCells="1">
                  <from>
                    <xdr:col>1</xdr:col>
                    <xdr:colOff>85725</xdr:colOff>
                    <xdr:row>34</xdr:row>
                    <xdr:rowOff>0</xdr:rowOff>
                  </from>
                  <to>
                    <xdr:col>1</xdr:col>
                    <xdr:colOff>85725</xdr:colOff>
                    <xdr:row>35</xdr:row>
                    <xdr:rowOff>9525</xdr:rowOff>
                  </to>
                </anchor>
              </controlPr>
            </control>
          </mc:Choice>
        </mc:AlternateContent>
        <mc:AlternateContent xmlns:mc="http://schemas.openxmlformats.org/markup-compatibility/2006">
          <mc:Choice Requires="x14">
            <control shapeId="2061" r:id="rId16" name="Check Box 13">
              <controlPr defaultSize="0" autoFill="0" autoLine="0" autoPict="0">
                <anchor moveWithCells="1">
                  <from>
                    <xdr:col>1</xdr:col>
                    <xdr:colOff>85725</xdr:colOff>
                    <xdr:row>19</xdr:row>
                    <xdr:rowOff>0</xdr:rowOff>
                  </from>
                  <to>
                    <xdr:col>1</xdr:col>
                    <xdr:colOff>85725</xdr:colOff>
                    <xdr:row>20</xdr:row>
                    <xdr:rowOff>9525</xdr:rowOff>
                  </to>
                </anchor>
              </controlPr>
            </control>
          </mc:Choice>
        </mc:AlternateContent>
        <mc:AlternateContent xmlns:mc="http://schemas.openxmlformats.org/markup-compatibility/2006">
          <mc:Choice Requires="x14">
            <control shapeId="2062" r:id="rId17" name="Check Box 14">
              <controlPr defaultSize="0" autoFill="0" autoLine="0" autoPict="0">
                <anchor moveWithCells="1">
                  <from>
                    <xdr:col>1</xdr:col>
                    <xdr:colOff>85725</xdr:colOff>
                    <xdr:row>20</xdr:row>
                    <xdr:rowOff>0</xdr:rowOff>
                  </from>
                  <to>
                    <xdr:col>1</xdr:col>
                    <xdr:colOff>85725</xdr:colOff>
                    <xdr:row>21</xdr:row>
                    <xdr:rowOff>9525</xdr:rowOff>
                  </to>
                </anchor>
              </controlPr>
            </control>
          </mc:Choice>
        </mc:AlternateContent>
        <mc:AlternateContent xmlns:mc="http://schemas.openxmlformats.org/markup-compatibility/2006">
          <mc:Choice Requires="x14">
            <control shapeId="2063" r:id="rId18" name="Check Box 15">
              <controlPr defaultSize="0" autoFill="0" autoLine="0" autoPict="0">
                <anchor moveWithCells="1">
                  <from>
                    <xdr:col>1</xdr:col>
                    <xdr:colOff>85725</xdr:colOff>
                    <xdr:row>21</xdr:row>
                    <xdr:rowOff>0</xdr:rowOff>
                  </from>
                  <to>
                    <xdr:col>1</xdr:col>
                    <xdr:colOff>85725</xdr:colOff>
                    <xdr:row>22</xdr:row>
                    <xdr:rowOff>9525</xdr:rowOff>
                  </to>
                </anchor>
              </controlPr>
            </control>
          </mc:Choice>
        </mc:AlternateContent>
        <mc:AlternateContent xmlns:mc="http://schemas.openxmlformats.org/markup-compatibility/2006">
          <mc:Choice Requires="x14">
            <control shapeId="2064" r:id="rId19" name="Check Box 16">
              <controlPr defaultSize="0" autoFill="0" autoLine="0" autoPict="0">
                <anchor moveWithCells="1">
                  <from>
                    <xdr:col>4</xdr:col>
                    <xdr:colOff>85725</xdr:colOff>
                    <xdr:row>19</xdr:row>
                    <xdr:rowOff>0</xdr:rowOff>
                  </from>
                  <to>
                    <xdr:col>4</xdr:col>
                    <xdr:colOff>85725</xdr:colOff>
                    <xdr:row>20</xdr:row>
                    <xdr:rowOff>9525</xdr:rowOff>
                  </to>
                </anchor>
              </controlPr>
            </control>
          </mc:Choice>
        </mc:AlternateContent>
        <mc:AlternateContent xmlns:mc="http://schemas.openxmlformats.org/markup-compatibility/2006">
          <mc:Choice Requires="x14">
            <control shapeId="2065" r:id="rId20" name="Check Box 17">
              <controlPr defaultSize="0" autoFill="0" autoLine="0" autoPict="0">
                <anchor moveWithCells="1">
                  <from>
                    <xdr:col>4</xdr:col>
                    <xdr:colOff>85725</xdr:colOff>
                    <xdr:row>20</xdr:row>
                    <xdr:rowOff>0</xdr:rowOff>
                  </from>
                  <to>
                    <xdr:col>4</xdr:col>
                    <xdr:colOff>85725</xdr:colOff>
                    <xdr:row>21</xdr:row>
                    <xdr:rowOff>9525</xdr:rowOff>
                  </to>
                </anchor>
              </controlPr>
            </control>
          </mc:Choice>
        </mc:AlternateContent>
        <mc:AlternateContent xmlns:mc="http://schemas.openxmlformats.org/markup-compatibility/2006">
          <mc:Choice Requires="x14">
            <control shapeId="2066" r:id="rId21" name="Check Box 18">
              <controlPr defaultSize="0" autoFill="0" autoLine="0" autoPict="0">
                <anchor moveWithCells="1">
                  <from>
                    <xdr:col>4</xdr:col>
                    <xdr:colOff>85725</xdr:colOff>
                    <xdr:row>21</xdr:row>
                    <xdr:rowOff>0</xdr:rowOff>
                  </from>
                  <to>
                    <xdr:col>4</xdr:col>
                    <xdr:colOff>85725</xdr:colOff>
                    <xdr:row>22</xdr:row>
                    <xdr:rowOff>9525</xdr:rowOff>
                  </to>
                </anchor>
              </controlPr>
            </control>
          </mc:Choice>
        </mc:AlternateContent>
        <mc:AlternateContent xmlns:mc="http://schemas.openxmlformats.org/markup-compatibility/2006">
          <mc:Choice Requires="x14">
            <control shapeId="2068" r:id="rId22" name="Check Box 20">
              <controlPr defaultSize="0" autoFill="0" autoLine="0" autoPict="0">
                <anchor moveWithCells="1">
                  <from>
                    <xdr:col>2</xdr:col>
                    <xdr:colOff>85725</xdr:colOff>
                    <xdr:row>35</xdr:row>
                    <xdr:rowOff>0</xdr:rowOff>
                  </from>
                  <to>
                    <xdr:col>2</xdr:col>
                    <xdr:colOff>85725</xdr:colOff>
                    <xdr:row>36</xdr:row>
                    <xdr:rowOff>9525</xdr:rowOff>
                  </to>
                </anchor>
              </controlPr>
            </control>
          </mc:Choice>
        </mc:AlternateContent>
        <mc:AlternateContent xmlns:mc="http://schemas.openxmlformats.org/markup-compatibility/2006">
          <mc:Choice Requires="x14">
            <control shapeId="2069" r:id="rId23" name="Check Box 21">
              <controlPr defaultSize="0" autoFill="0" autoLine="0" autoPict="0">
                <anchor moveWithCells="1">
                  <from>
                    <xdr:col>2</xdr:col>
                    <xdr:colOff>85725</xdr:colOff>
                    <xdr:row>36</xdr:row>
                    <xdr:rowOff>0</xdr:rowOff>
                  </from>
                  <to>
                    <xdr:col>2</xdr:col>
                    <xdr:colOff>85725</xdr:colOff>
                    <xdr:row>37</xdr:row>
                    <xdr:rowOff>9525</xdr:rowOff>
                  </to>
                </anchor>
              </controlPr>
            </control>
          </mc:Choice>
        </mc:AlternateContent>
        <mc:AlternateContent xmlns:mc="http://schemas.openxmlformats.org/markup-compatibility/2006">
          <mc:Choice Requires="x14">
            <control shapeId="2070" r:id="rId24" name="Check Box 22">
              <controlPr defaultSize="0" autoFill="0" autoLine="0" autoPict="0">
                <anchor moveWithCells="1">
                  <from>
                    <xdr:col>2</xdr:col>
                    <xdr:colOff>85725</xdr:colOff>
                    <xdr:row>37</xdr:row>
                    <xdr:rowOff>0</xdr:rowOff>
                  </from>
                  <to>
                    <xdr:col>2</xdr:col>
                    <xdr:colOff>85725</xdr:colOff>
                    <xdr:row>38</xdr:row>
                    <xdr:rowOff>9525</xdr:rowOff>
                  </to>
                </anchor>
              </controlPr>
            </control>
          </mc:Choice>
        </mc:AlternateContent>
        <mc:AlternateContent xmlns:mc="http://schemas.openxmlformats.org/markup-compatibility/2006">
          <mc:Choice Requires="x14">
            <control shapeId="2071" r:id="rId25" name="Check Box 23">
              <controlPr defaultSize="0" autoFill="0" autoLine="0" autoPict="0">
                <anchor moveWithCells="1">
                  <from>
                    <xdr:col>2</xdr:col>
                    <xdr:colOff>85725</xdr:colOff>
                    <xdr:row>38</xdr:row>
                    <xdr:rowOff>0</xdr:rowOff>
                  </from>
                  <to>
                    <xdr:col>2</xdr:col>
                    <xdr:colOff>85725</xdr:colOff>
                    <xdr:row>39</xdr:row>
                    <xdr:rowOff>9525</xdr:rowOff>
                  </to>
                </anchor>
              </controlPr>
            </control>
          </mc:Choice>
        </mc:AlternateContent>
        <mc:AlternateContent xmlns:mc="http://schemas.openxmlformats.org/markup-compatibility/2006">
          <mc:Choice Requires="x14">
            <control shapeId="2072" r:id="rId26" name="Check Box 24">
              <controlPr defaultSize="0" autoFill="0" autoLine="0" autoPict="0">
                <anchor moveWithCells="1">
                  <from>
                    <xdr:col>2</xdr:col>
                    <xdr:colOff>85725</xdr:colOff>
                    <xdr:row>32</xdr:row>
                    <xdr:rowOff>0</xdr:rowOff>
                  </from>
                  <to>
                    <xdr:col>2</xdr:col>
                    <xdr:colOff>85725</xdr:colOff>
                    <xdr:row>33</xdr:row>
                    <xdr:rowOff>9525</xdr:rowOff>
                  </to>
                </anchor>
              </controlPr>
            </control>
          </mc:Choice>
        </mc:AlternateContent>
        <mc:AlternateContent xmlns:mc="http://schemas.openxmlformats.org/markup-compatibility/2006">
          <mc:Choice Requires="x14">
            <control shapeId="2073" r:id="rId27" name="Check Box 25">
              <controlPr defaultSize="0" autoFill="0" autoLine="0" autoPict="0">
                <anchor moveWithCells="1">
                  <from>
                    <xdr:col>2</xdr:col>
                    <xdr:colOff>85725</xdr:colOff>
                    <xdr:row>33</xdr:row>
                    <xdr:rowOff>0</xdr:rowOff>
                  </from>
                  <to>
                    <xdr:col>2</xdr:col>
                    <xdr:colOff>85725</xdr:colOff>
                    <xdr:row>34</xdr:row>
                    <xdr:rowOff>9525</xdr:rowOff>
                  </to>
                </anchor>
              </controlPr>
            </control>
          </mc:Choice>
        </mc:AlternateContent>
        <mc:AlternateContent xmlns:mc="http://schemas.openxmlformats.org/markup-compatibility/2006">
          <mc:Choice Requires="x14">
            <control shapeId="2074" r:id="rId28" name="Check Box 26">
              <controlPr defaultSize="0" autoFill="0" autoLine="0" autoPict="0">
                <anchor moveWithCells="1">
                  <from>
                    <xdr:col>2</xdr:col>
                    <xdr:colOff>85725</xdr:colOff>
                    <xdr:row>34</xdr:row>
                    <xdr:rowOff>0</xdr:rowOff>
                  </from>
                  <to>
                    <xdr:col>2</xdr:col>
                    <xdr:colOff>85725</xdr:colOff>
                    <xdr:row>35</xdr:row>
                    <xdr:rowOff>9525</xdr:rowOff>
                  </to>
                </anchor>
              </controlPr>
            </control>
          </mc:Choice>
        </mc:AlternateContent>
        <mc:AlternateContent xmlns:mc="http://schemas.openxmlformats.org/markup-compatibility/2006">
          <mc:Choice Requires="x14">
            <control shapeId="2075" r:id="rId29" name="Check Box 27">
              <controlPr defaultSize="0" autoFill="0" autoLine="0" autoPict="0">
                <anchor moveWithCells="1">
                  <from>
                    <xdr:col>2</xdr:col>
                    <xdr:colOff>85725</xdr:colOff>
                    <xdr:row>19</xdr:row>
                    <xdr:rowOff>0</xdr:rowOff>
                  </from>
                  <to>
                    <xdr:col>2</xdr:col>
                    <xdr:colOff>85725</xdr:colOff>
                    <xdr:row>20</xdr:row>
                    <xdr:rowOff>9525</xdr:rowOff>
                  </to>
                </anchor>
              </controlPr>
            </control>
          </mc:Choice>
        </mc:AlternateContent>
        <mc:AlternateContent xmlns:mc="http://schemas.openxmlformats.org/markup-compatibility/2006">
          <mc:Choice Requires="x14">
            <control shapeId="2076" r:id="rId30" name="Check Box 28">
              <controlPr defaultSize="0" autoFill="0" autoLine="0" autoPict="0">
                <anchor moveWithCells="1">
                  <from>
                    <xdr:col>2</xdr:col>
                    <xdr:colOff>85725</xdr:colOff>
                    <xdr:row>20</xdr:row>
                    <xdr:rowOff>0</xdr:rowOff>
                  </from>
                  <to>
                    <xdr:col>2</xdr:col>
                    <xdr:colOff>85725</xdr:colOff>
                    <xdr:row>21</xdr:row>
                    <xdr:rowOff>9525</xdr:rowOff>
                  </to>
                </anchor>
              </controlPr>
            </control>
          </mc:Choice>
        </mc:AlternateContent>
        <mc:AlternateContent xmlns:mc="http://schemas.openxmlformats.org/markup-compatibility/2006">
          <mc:Choice Requires="x14">
            <control shapeId="2077" r:id="rId31" name="Check Box 29">
              <controlPr defaultSize="0" autoFill="0" autoLine="0" autoPict="0">
                <anchor moveWithCells="1">
                  <from>
                    <xdr:col>2</xdr:col>
                    <xdr:colOff>85725</xdr:colOff>
                    <xdr:row>21</xdr:row>
                    <xdr:rowOff>0</xdr:rowOff>
                  </from>
                  <to>
                    <xdr:col>2</xdr:col>
                    <xdr:colOff>85725</xdr:colOff>
                    <xdr:row>22</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A37FD1-2425-4019-9749-BB2FEB535ADF}">
  <sheetPr codeName="Sheet3"/>
  <dimension ref="A1:AE100"/>
  <sheetViews>
    <sheetView zoomScaleNormal="100" workbookViewId="0">
      <pane ySplit="6" topLeftCell="A7" activePane="bottomLeft" state="frozen"/>
      <selection pane="bottomLeft" activeCell="B8" sqref="B8"/>
    </sheetView>
  </sheetViews>
  <sheetFormatPr defaultColWidth="9.140625" defaultRowHeight="15" x14ac:dyDescent="0.25"/>
  <cols>
    <col min="1" max="2" width="27.28515625" style="82" customWidth="1"/>
    <col min="3" max="3" width="40.5703125" style="23" customWidth="1"/>
    <col min="4" max="4" width="20.140625" style="95" customWidth="1"/>
    <col min="5" max="7" width="19.140625" style="95" customWidth="1"/>
    <col min="8" max="8" width="23.7109375" style="96" customWidth="1"/>
    <col min="9" max="9" width="31.140625" style="97" customWidth="1"/>
    <col min="10" max="10" width="20" style="97" customWidth="1"/>
    <col min="11" max="11" width="2.5703125" style="175" customWidth="1"/>
    <col min="12" max="12" width="9.140625" style="23"/>
    <col min="13" max="16384" width="9.140625" style="15"/>
  </cols>
  <sheetData>
    <row r="1" spans="1:31" ht="26.25" x14ac:dyDescent="0.4">
      <c r="A1" s="187" t="s">
        <v>175</v>
      </c>
      <c r="B1" s="187"/>
      <c r="C1" s="188"/>
      <c r="D1" s="189"/>
      <c r="E1" s="189"/>
      <c r="F1" s="189"/>
      <c r="G1" s="189"/>
      <c r="H1" s="189" t="str">
        <f>Inventory!H1</f>
        <v>revision October 2023</v>
      </c>
      <c r="I1" s="189"/>
      <c r="J1" s="189"/>
      <c r="K1" s="171"/>
      <c r="L1" s="15"/>
    </row>
    <row r="2" spans="1:31" x14ac:dyDescent="0.25">
      <c r="A2" s="190" t="s">
        <v>28</v>
      </c>
      <c r="B2" s="190" t="str">
        <f>IF(ISBLANK(Inventory!B2),"",Inventory!B2)</f>
        <v/>
      </c>
      <c r="C2" s="191"/>
      <c r="D2" s="189"/>
      <c r="E2" s="189"/>
      <c r="F2" s="189"/>
      <c r="G2" s="189"/>
      <c r="H2" s="189"/>
      <c r="I2" s="189"/>
      <c r="J2" s="189"/>
      <c r="K2" s="171"/>
      <c r="L2" s="15"/>
    </row>
    <row r="3" spans="1:31" x14ac:dyDescent="0.25">
      <c r="A3" s="190" t="s">
        <v>1</v>
      </c>
      <c r="B3" s="190" t="str">
        <f>IF(ISBLANK(Inventory!B3),"",Inventory!B3)</f>
        <v/>
      </c>
      <c r="C3" s="191"/>
      <c r="D3" s="189"/>
      <c r="E3" s="189"/>
      <c r="F3" s="189"/>
      <c r="G3" s="189"/>
      <c r="H3" s="189"/>
      <c r="I3" s="189"/>
      <c r="J3" s="189"/>
      <c r="K3" s="171"/>
      <c r="L3" s="15"/>
    </row>
    <row r="4" spans="1:31" ht="15.75" thickBot="1" x14ac:dyDescent="0.3">
      <c r="A4" s="192"/>
      <c r="B4" s="192"/>
      <c r="C4" s="189"/>
      <c r="D4" s="189"/>
      <c r="E4" s="189"/>
      <c r="F4" s="189"/>
      <c r="G4" s="193"/>
      <c r="H4" s="189"/>
      <c r="I4" s="189"/>
      <c r="J4" s="189"/>
      <c r="K4" s="171"/>
      <c r="L4" s="15"/>
    </row>
    <row r="5" spans="1:31" ht="16.5" thickTop="1" thickBot="1" x14ac:dyDescent="0.3">
      <c r="A5" s="192"/>
      <c r="B5" s="194"/>
      <c r="C5" s="195"/>
      <c r="D5" s="314" t="s">
        <v>33</v>
      </c>
      <c r="E5" s="315"/>
      <c r="F5" s="315"/>
      <c r="G5" s="316"/>
      <c r="H5" s="196" t="s">
        <v>157</v>
      </c>
      <c r="I5" s="317" t="s">
        <v>26</v>
      </c>
      <c r="J5" s="318"/>
      <c r="K5" s="171"/>
      <c r="L5" s="15"/>
    </row>
    <row r="6" spans="1:31" s="44" customFormat="1" ht="61.5" thickTop="1" thickBot="1" x14ac:dyDescent="0.3">
      <c r="A6" s="197" t="s">
        <v>161</v>
      </c>
      <c r="B6" s="197" t="s">
        <v>158</v>
      </c>
      <c r="C6" s="198" t="s">
        <v>154</v>
      </c>
      <c r="D6" s="199" t="s">
        <v>184</v>
      </c>
      <c r="E6" s="200" t="s">
        <v>21</v>
      </c>
      <c r="F6" s="200" t="s">
        <v>78</v>
      </c>
      <c r="G6" s="201" t="s">
        <v>156</v>
      </c>
      <c r="H6" s="202" t="s">
        <v>138</v>
      </c>
      <c r="I6" s="203" t="s">
        <v>155</v>
      </c>
      <c r="J6" s="203" t="s">
        <v>137</v>
      </c>
    </row>
    <row r="7" spans="1:31" ht="16.5" thickTop="1" thickBot="1" x14ac:dyDescent="0.3">
      <c r="A7" s="204" t="str">
        <f>Inventory!B10</f>
        <v>123 Example Way</v>
      </c>
      <c r="B7" s="205" t="s">
        <v>52</v>
      </c>
      <c r="C7" s="206" t="s">
        <v>153</v>
      </c>
      <c r="D7" s="207" t="s">
        <v>139</v>
      </c>
      <c r="E7" s="208" t="s">
        <v>23</v>
      </c>
      <c r="F7" s="208" t="s">
        <v>68</v>
      </c>
      <c r="G7" s="209" t="s">
        <v>37</v>
      </c>
      <c r="H7" s="210"/>
      <c r="I7" s="211" t="s">
        <v>61</v>
      </c>
      <c r="J7" s="212" t="s">
        <v>164</v>
      </c>
      <c r="K7" s="171"/>
      <c r="L7" s="15"/>
      <c r="AB7" s="32" t="e">
        <f>MATCH('Optional tap sample locations'!$B7,Inventory!$A$11:$A$101,0)</f>
        <v>#N/A</v>
      </c>
      <c r="AC7" s="15" t="e">
        <f t="shared" ref="AC7" si="0">AB7+10</f>
        <v>#N/A</v>
      </c>
      <c r="AD7" s="15" t="e">
        <f t="shared" ref="AD7" si="1">_xlfn.CONCAT("Inventory!J",AC7)</f>
        <v>#N/A</v>
      </c>
    </row>
    <row r="8" spans="1:31" ht="15.75" thickTop="1" x14ac:dyDescent="0.25">
      <c r="A8" s="186" t="str" cm="1">
        <f t="array" aca="1" ref="A8" ca="1">IF(B8="","",IF(INDIRECT(AE8)="","",INDIRECT(AE8)))</f>
        <v/>
      </c>
      <c r="B8" s="86"/>
      <c r="C8" s="55"/>
      <c r="D8" s="59"/>
      <c r="E8" s="60"/>
      <c r="F8" s="60"/>
      <c r="G8" s="61"/>
      <c r="H8" s="64"/>
      <c r="I8" s="32" t="str" cm="1">
        <f t="array" aca="1" ref="I8" ca="1">IF(B8="","",INDIRECT(AD8))</f>
        <v/>
      </c>
      <c r="J8" s="21" t="str">
        <f>IF(OR(ISBLANK(B8),ISBLANK(C8),ISBLANK(D8),ISBLANK(E8),ISBLANK(F8),ISBLANK(G8)),"",IF(ISERROR(I8),"Site Id must match inventory ID",IF(OR(D8=Descriptions!A$71,D8=Descriptions!A$72,G8="Yes"),"Do Not Use",IF(OR(I8="Lead",F8=Descriptions!A$82),"Tier 1",IF(ISBLANK(E8),"need connector info",IF(OR(I8="GRR",E8=Descriptions!A$75,E8=Descriptions!A$76),"Tier 3","Tier 5"))))))</f>
        <v/>
      </c>
      <c r="K8" s="172" t="str">
        <f>IF(OR(ISBLANK(B8),ISBLANK(C8),ISBLANK(D8),ISBLANK(E8),ISBLANK(F8),ISBLANK(G8)),"",IF(AND(J8="Do Not Use",G8="Yes"),IF(OR(I8="Lead",F8=Descriptions!A$82),"1",IF(OR(I8="GRR",E8=Descriptions!A$75,E8=Descriptions!A$76),"3","5")),""))</f>
        <v/>
      </c>
      <c r="L8" s="15"/>
      <c r="AB8" s="32" t="e">
        <f>MATCH('Optional tap sample locations'!$B8,Inventory!$A$11:$A$101,0)</f>
        <v>#N/A</v>
      </c>
      <c r="AC8" s="15" t="e">
        <f>AB8+10</f>
        <v>#N/A</v>
      </c>
      <c r="AD8" s="15" t="e">
        <f>_xlfn.CONCAT("Inventory!J",AC8)</f>
        <v>#N/A</v>
      </c>
      <c r="AE8" s="15" t="e">
        <f>_xlfn.CONCAT("Inventory!B",AC8)</f>
        <v>#N/A</v>
      </c>
    </row>
    <row r="9" spans="1:31" x14ac:dyDescent="0.25">
      <c r="A9" s="186" t="str" cm="1">
        <f t="array" aca="1" ref="A9" ca="1">IF(B9="","",IF(INDIRECT(AE9)="","",INDIRECT(AE9)))</f>
        <v/>
      </c>
      <c r="B9" s="86"/>
      <c r="C9" s="45"/>
      <c r="D9" s="49"/>
      <c r="E9" s="50"/>
      <c r="F9" s="50"/>
      <c r="G9" s="51"/>
      <c r="H9" s="54"/>
      <c r="I9" s="32" t="str" cm="1">
        <f t="array" aca="1" ref="I9" ca="1">IF(B9="","",INDIRECT(AD9))</f>
        <v/>
      </c>
      <c r="J9" s="21" t="str">
        <f>IF(OR(ISBLANK(B9),ISBLANK(C9),ISBLANK(D9),ISBLANK(E9),ISBLANK(F9),ISBLANK(G9)),"",IF(ISERROR(I9),"Site Id must match inventory ID",IF(OR(D9=Descriptions!A$71,D9=Descriptions!A$72,G9="Yes"),"Do Not Use",IF(OR(I9="Lead",F9=Descriptions!A$82),"Tier 1",IF(ISBLANK(E9),"need connector info",IF(OR(I9="GRR",E9=Descriptions!A$75,E9=Descriptions!A$76),"Tier 3","Tier 5"))))))</f>
        <v/>
      </c>
      <c r="K9" s="172" t="str">
        <f>IF(OR(ISBLANK(B9),ISBLANK(C9),ISBLANK(D9),ISBLANK(E9),ISBLANK(F9),ISBLANK(G9)),"",IF(AND(J9="Do Not Use",G9="Yes"),IF(OR(I9="Lead",F9=Descriptions!A$82),"1",IF(OR(I9="GRR",E9=Descriptions!A$75,E9=Descriptions!A$76),"3","5")),""))</f>
        <v/>
      </c>
      <c r="L9" s="15"/>
      <c r="AB9" s="32" t="e">
        <f>MATCH('Optional tap sample locations'!$B9,Inventory!$A$11:$A$101,0)</f>
        <v>#N/A</v>
      </c>
      <c r="AC9" s="15" t="e">
        <f t="shared" ref="AC9:AC72" si="2">AB9+10</f>
        <v>#N/A</v>
      </c>
      <c r="AD9" s="15" t="e">
        <f t="shared" ref="AD9:AD72" si="3">_xlfn.CONCAT("Inventory!J",AC9)</f>
        <v>#N/A</v>
      </c>
      <c r="AE9" s="15" t="e">
        <f t="shared" ref="AE9:AE72" si="4">_xlfn.CONCAT("Inventory!B",AC9)</f>
        <v>#N/A</v>
      </c>
    </row>
    <row r="10" spans="1:31" x14ac:dyDescent="0.25">
      <c r="A10" s="186" t="str" cm="1">
        <f t="array" aca="1" ref="A10" ca="1">IF(B10="","",IF(INDIRECT(AE10)="","",INDIRECT(AE10)))</f>
        <v/>
      </c>
      <c r="B10" s="86"/>
      <c r="C10" s="55"/>
      <c r="D10" s="49"/>
      <c r="E10" s="50"/>
      <c r="F10" s="50"/>
      <c r="G10" s="51"/>
      <c r="H10" s="54"/>
      <c r="I10" s="32" t="str" cm="1">
        <f t="array" aca="1" ref="I10" ca="1">IF(B10="","",INDIRECT(AD10))</f>
        <v/>
      </c>
      <c r="J10" s="21" t="str">
        <f>IF(OR(ISBLANK(B10),ISBLANK(C10),ISBLANK(D10),ISBLANK(E10),ISBLANK(F10),ISBLANK(G10)),"",IF(ISERROR(I10),"Site Id must match inventory ID",IF(OR(D10=Descriptions!A$71,D10=Descriptions!A$72,G10="Yes"),"Do Not Use",IF(OR(I10="Lead",F10=Descriptions!A$82),"Tier 1",IF(ISBLANK(E10),"need connector info",IF(OR(I10="GRR",E10=Descriptions!A$75,E10=Descriptions!A$76),"Tier 3","Tier 5"))))))</f>
        <v/>
      </c>
      <c r="K10" s="172" t="str">
        <f>IF(OR(ISBLANK(B10),ISBLANK(C10),ISBLANK(D10),ISBLANK(E10),ISBLANK(F10),ISBLANK(G10)),"",IF(AND(J10="Do Not Use",G10="Yes"),IF(OR(I10="Lead",F10=Descriptions!A$82),"1",IF(OR(I10="GRR",E10=Descriptions!A$75,E10=Descriptions!A$76),"3","5")),""))</f>
        <v/>
      </c>
      <c r="L10" s="15"/>
      <c r="AB10" s="32" t="e">
        <f>MATCH('Optional tap sample locations'!$B10,Inventory!$A$11:$A$101,0)</f>
        <v>#N/A</v>
      </c>
      <c r="AC10" s="15" t="e">
        <f t="shared" si="2"/>
        <v>#N/A</v>
      </c>
      <c r="AD10" s="15" t="e">
        <f t="shared" si="3"/>
        <v>#N/A</v>
      </c>
      <c r="AE10" s="15" t="e">
        <f t="shared" si="4"/>
        <v>#N/A</v>
      </c>
    </row>
    <row r="11" spans="1:31" x14ac:dyDescent="0.25">
      <c r="A11" s="186" t="str" cm="1">
        <f t="array" aca="1" ref="A11" ca="1">IF(B11="","",IF(INDIRECT(AE11)="","",INDIRECT(AE11)))</f>
        <v/>
      </c>
      <c r="B11" s="86"/>
      <c r="C11" s="45"/>
      <c r="D11" s="49"/>
      <c r="E11" s="50"/>
      <c r="F11" s="50"/>
      <c r="G11" s="51"/>
      <c r="H11" s="54"/>
      <c r="I11" s="32" t="str" cm="1">
        <f t="array" aca="1" ref="I11" ca="1">IF(B11="","",INDIRECT(AD11))</f>
        <v/>
      </c>
      <c r="J11" s="21" t="str">
        <f>IF(OR(ISBLANK(B11),ISBLANK(C11),ISBLANK(D11),ISBLANK(E11),ISBLANK(F11),ISBLANK(G11)),"",IF(ISERROR(I11),"Site Id must match inventory ID",IF(OR(D11=Descriptions!A$71,D11=Descriptions!A$72,G11="Yes"),"Do Not Use",IF(OR(I11="Lead",F11=Descriptions!A$82),"Tier 1",IF(ISBLANK(E11),"need connector info",IF(OR(I11="GRR",E11=Descriptions!A$75,E11=Descriptions!A$76),"Tier 3","Tier 5"))))))</f>
        <v/>
      </c>
      <c r="K11" s="172" t="str">
        <f>IF(OR(ISBLANK(B11),ISBLANK(C11),ISBLANK(D11),ISBLANK(E11),ISBLANK(F11),ISBLANK(G11)),"",IF(AND(J11="Do Not Use",G11="Yes"),IF(OR(I11="Lead",F11=Descriptions!A$82),"1",IF(OR(I11="GRR",E11=Descriptions!A$75,E11=Descriptions!A$76),"3","5")),""))</f>
        <v/>
      </c>
      <c r="L11" s="15"/>
      <c r="AB11" s="32" t="e">
        <f>MATCH('Optional tap sample locations'!$B11,Inventory!$A$11:$A$101,0)</f>
        <v>#N/A</v>
      </c>
      <c r="AC11" s="15" t="e">
        <f t="shared" si="2"/>
        <v>#N/A</v>
      </c>
      <c r="AD11" s="15" t="e">
        <f t="shared" si="3"/>
        <v>#N/A</v>
      </c>
      <c r="AE11" s="15" t="e">
        <f t="shared" si="4"/>
        <v>#N/A</v>
      </c>
    </row>
    <row r="12" spans="1:31" x14ac:dyDescent="0.25">
      <c r="A12" s="186" t="str" cm="1">
        <f t="array" aca="1" ref="A12" ca="1">IF(B12="","",IF(INDIRECT(AE12)="","",INDIRECT(AE12)))</f>
        <v/>
      </c>
      <c r="B12" s="86"/>
      <c r="C12" s="55"/>
      <c r="D12" s="49"/>
      <c r="E12" s="60"/>
      <c r="F12" s="60"/>
      <c r="G12" s="61"/>
      <c r="H12" s="54"/>
      <c r="I12" s="32" t="str" cm="1">
        <f t="array" aca="1" ref="I12" ca="1">IF(B12="","",INDIRECT(AD12))</f>
        <v/>
      </c>
      <c r="J12" s="21" t="str">
        <f>IF(OR(ISBLANK(B12),ISBLANK(C12),ISBLANK(D12),ISBLANK(E12),ISBLANK(F12),ISBLANK(G12)),"",IF(ISERROR(I12),"Site Id must match inventory ID",IF(OR(D12=Descriptions!A$71,D12=Descriptions!A$72,G12="Yes"),"Do Not Use",IF(OR(I12="Lead",F12=Descriptions!A$82),"Tier 1",IF(ISBLANK(E12),"need connector info",IF(OR(I12="GRR",E12=Descriptions!A$75,E12=Descriptions!A$76),"Tier 3","Tier 5"))))))</f>
        <v/>
      </c>
      <c r="K12" s="172" t="str">
        <f>IF(OR(ISBLANK(B12),ISBLANK(C12),ISBLANK(D12),ISBLANK(E12),ISBLANK(F12),ISBLANK(G12)),"",IF(AND(J12="Do Not Use",G12="Yes"),IF(OR(I12="Lead",F12=Descriptions!A$82),"1",IF(OR(I12="GRR",E12=Descriptions!A$75,E12=Descriptions!A$76),"3","5")),""))</f>
        <v/>
      </c>
      <c r="L12" s="15"/>
      <c r="AB12" s="32" t="e">
        <f>MATCH('Optional tap sample locations'!$B12,Inventory!$A$11:$A$101,0)</f>
        <v>#N/A</v>
      </c>
      <c r="AC12" s="15" t="e">
        <f t="shared" si="2"/>
        <v>#N/A</v>
      </c>
      <c r="AD12" s="15" t="e">
        <f t="shared" si="3"/>
        <v>#N/A</v>
      </c>
      <c r="AE12" s="15" t="e">
        <f t="shared" si="4"/>
        <v>#N/A</v>
      </c>
    </row>
    <row r="13" spans="1:31" x14ac:dyDescent="0.25">
      <c r="A13" s="186" t="str" cm="1">
        <f t="array" aca="1" ref="A13" ca="1">IF(B13="","",IF(INDIRECT(AE13)="","",INDIRECT(AE13)))</f>
        <v/>
      </c>
      <c r="B13" s="87"/>
      <c r="C13" s="45"/>
      <c r="D13" s="49"/>
      <c r="E13" s="50"/>
      <c r="F13" s="50"/>
      <c r="G13" s="51"/>
      <c r="H13" s="54"/>
      <c r="I13" s="32" t="str" cm="1">
        <f t="array" aca="1" ref="I13" ca="1">IF(B13="","",INDIRECT(AD13))</f>
        <v/>
      </c>
      <c r="J13" s="21" t="str">
        <f>IF(OR(ISBLANK(B13),ISBLANK(C13),ISBLANK(D13),ISBLANK(E13),ISBLANK(F13),ISBLANK(G13)),"",IF(ISERROR(I13),"Site Id must match inventory ID",IF(OR(D13=Descriptions!A$71,D13=Descriptions!A$72,G13="Yes"),"Do Not Use",IF(OR(I13="Lead",F13=Descriptions!A$82),"Tier 1",IF(ISBLANK(E13),"need connector info",IF(OR(I13="GRR",E13=Descriptions!A$75,E13=Descriptions!A$76),"Tier 3","Tier 5"))))))</f>
        <v/>
      </c>
      <c r="K13" s="172" t="str">
        <f>IF(OR(ISBLANK(B13),ISBLANK(C13),ISBLANK(D13),ISBLANK(E13),ISBLANK(F13),ISBLANK(G13)),"",IF(AND(J13="Do Not Use",G13="Yes"),IF(OR(I13="Lead",F13=Descriptions!A$82),"1",IF(OR(I13="GRR",E13=Descriptions!A$75,E13=Descriptions!A$76),"3","5")),""))</f>
        <v/>
      </c>
      <c r="L13" s="15"/>
      <c r="AB13" s="32" t="e">
        <f>MATCH('Optional tap sample locations'!$B13,Inventory!$A$11:$A$101,0)</f>
        <v>#N/A</v>
      </c>
      <c r="AC13" s="15" t="e">
        <f t="shared" si="2"/>
        <v>#N/A</v>
      </c>
      <c r="AD13" s="15" t="e">
        <f t="shared" si="3"/>
        <v>#N/A</v>
      </c>
      <c r="AE13" s="15" t="e">
        <f t="shared" si="4"/>
        <v>#N/A</v>
      </c>
    </row>
    <row r="14" spans="1:31" x14ac:dyDescent="0.25">
      <c r="A14" s="186" t="str" cm="1">
        <f t="array" aca="1" ref="A14" ca="1">IF(B14="","",IF(INDIRECT(AE14)="","",INDIRECT(AE14)))</f>
        <v/>
      </c>
      <c r="B14" s="86"/>
      <c r="C14" s="55"/>
      <c r="D14" s="59"/>
      <c r="E14" s="50"/>
      <c r="F14" s="50"/>
      <c r="G14" s="51"/>
      <c r="H14" s="54"/>
      <c r="I14" s="32" t="str" cm="1">
        <f t="array" aca="1" ref="I14" ca="1">IF(B14="","",INDIRECT(AD14))</f>
        <v/>
      </c>
      <c r="J14" s="21" t="str">
        <f>IF(OR(ISBLANK(B14),ISBLANK(C14),ISBLANK(D14),ISBLANK(E14),ISBLANK(F14),ISBLANK(G14)),"",IF(ISERROR(I14),"Site Id must match inventory ID",IF(OR(D14=Descriptions!A$71,D14=Descriptions!A$72,G14="Yes"),"Do Not Use",IF(OR(I14="Lead",F14=Descriptions!A$82),"Tier 1",IF(ISBLANK(E14),"need connector info",IF(OR(I14="GRR",E14=Descriptions!A$75,E14=Descriptions!A$76),"Tier 3","Tier 5"))))))</f>
        <v/>
      </c>
      <c r="K14" s="172" t="str">
        <f>IF(OR(ISBLANK(B14),ISBLANK(C14),ISBLANK(D14),ISBLANK(E14),ISBLANK(F14),ISBLANK(G14)),"",IF(AND(J14="Do Not Use",G14="Yes"),IF(OR(I14="Lead",F14=Descriptions!A$82),"1",IF(OR(I14="GRR",E14=Descriptions!A$75,E14=Descriptions!A$76),"3","5")),""))</f>
        <v/>
      </c>
      <c r="L14" s="15"/>
      <c r="AB14" s="32" t="e">
        <f>MATCH('Optional tap sample locations'!$B14,Inventory!$A$11:$A$101,0)</f>
        <v>#N/A</v>
      </c>
      <c r="AC14" s="15" t="e">
        <f t="shared" si="2"/>
        <v>#N/A</v>
      </c>
      <c r="AD14" s="15" t="e">
        <f t="shared" si="3"/>
        <v>#N/A</v>
      </c>
      <c r="AE14" s="15" t="e">
        <f t="shared" si="4"/>
        <v>#N/A</v>
      </c>
    </row>
    <row r="15" spans="1:31" x14ac:dyDescent="0.25">
      <c r="A15" s="186" t="str" cm="1">
        <f t="array" aca="1" ref="A15" ca="1">IF(B15="","",IF(INDIRECT(AE15)="","",INDIRECT(AE15)))</f>
        <v/>
      </c>
      <c r="B15" s="86"/>
      <c r="C15" s="45"/>
      <c r="D15" s="49"/>
      <c r="E15" s="50"/>
      <c r="F15" s="50"/>
      <c r="G15" s="51"/>
      <c r="H15" s="54"/>
      <c r="I15" s="32" t="str" cm="1">
        <f t="array" aca="1" ref="I15" ca="1">IF(B15="","",INDIRECT(AD15))</f>
        <v/>
      </c>
      <c r="J15" s="21" t="str">
        <f>IF(OR(ISBLANK(B15),ISBLANK(C15),ISBLANK(D15),ISBLANK(E15),ISBLANK(F15),ISBLANK(G15)),"",IF(ISERROR(I15),"Site Id must match inventory ID",IF(OR(D15=Descriptions!A$71,D15=Descriptions!A$72,G15="Yes"),"Do Not Use",IF(OR(I15="Lead",F15=Descriptions!A$82),"Tier 1",IF(ISBLANK(E15),"need connector info",IF(OR(I15="GRR",E15=Descriptions!A$75,E15=Descriptions!A$76),"Tier 3","Tier 5"))))))</f>
        <v/>
      </c>
      <c r="K15" s="172" t="str">
        <f>IF(OR(ISBLANK(B15),ISBLANK(C15),ISBLANK(D15),ISBLANK(E15),ISBLANK(F15),ISBLANK(G15)),"",IF(AND(J15="Do Not Use",G15="Yes"),IF(OR(I15="Lead",F15=Descriptions!A$82),"1",IF(OR(I15="GRR",E15=Descriptions!A$75,E15=Descriptions!A$76),"3","5")),""))</f>
        <v/>
      </c>
      <c r="L15" s="15"/>
      <c r="AB15" s="32" t="e">
        <f>MATCH('Optional tap sample locations'!$B15,Inventory!$A$11:$A$101,0)</f>
        <v>#N/A</v>
      </c>
      <c r="AC15" s="15" t="e">
        <f t="shared" si="2"/>
        <v>#N/A</v>
      </c>
      <c r="AD15" s="15" t="e">
        <f t="shared" si="3"/>
        <v>#N/A</v>
      </c>
      <c r="AE15" s="15" t="e">
        <f t="shared" si="4"/>
        <v>#N/A</v>
      </c>
    </row>
    <row r="16" spans="1:31" x14ac:dyDescent="0.25">
      <c r="A16" s="186" t="str" cm="1">
        <f t="array" aca="1" ref="A16" ca="1">IF(B16="","",IF(INDIRECT(AE16)="","",INDIRECT(AE16)))</f>
        <v/>
      </c>
      <c r="B16" s="86"/>
      <c r="C16" s="55"/>
      <c r="D16" s="49"/>
      <c r="E16" s="60"/>
      <c r="F16" s="60"/>
      <c r="G16" s="61"/>
      <c r="H16" s="54"/>
      <c r="I16" s="32" t="str" cm="1">
        <f t="array" aca="1" ref="I16" ca="1">IF(B16="","",INDIRECT(AD16))</f>
        <v/>
      </c>
      <c r="J16" s="21" t="str">
        <f>IF(OR(ISBLANK(B16),ISBLANK(C16),ISBLANK(D16),ISBLANK(E16),ISBLANK(F16),ISBLANK(G16)),"",IF(ISERROR(I16),"Site Id must match inventory ID",IF(OR(D16=Descriptions!A$71,D16=Descriptions!A$72,G16="Yes"),"Do Not Use",IF(OR(I16="Lead",F16=Descriptions!A$82),"Tier 1",IF(ISBLANK(E16),"need connector info",IF(OR(I16="GRR",E16=Descriptions!A$75,E16=Descriptions!A$76),"Tier 3","Tier 5"))))))</f>
        <v/>
      </c>
      <c r="K16" s="172" t="str">
        <f>IF(OR(ISBLANK(B16),ISBLANK(C16),ISBLANK(D16),ISBLANK(E16),ISBLANK(F16),ISBLANK(G16)),"",IF(AND(J16="Do Not Use",G16="Yes"),IF(OR(I16="Lead",F16=Descriptions!A$82),"1",IF(OR(I16="GRR",E16=Descriptions!A$75,E16=Descriptions!A$76),"3","5")),""))</f>
        <v/>
      </c>
      <c r="L16" s="15"/>
      <c r="AB16" s="32" t="e">
        <f>MATCH('Optional tap sample locations'!$B16,Inventory!$A$11:$A$101,0)</f>
        <v>#N/A</v>
      </c>
      <c r="AC16" s="15" t="e">
        <f t="shared" si="2"/>
        <v>#N/A</v>
      </c>
      <c r="AD16" s="15" t="e">
        <f t="shared" si="3"/>
        <v>#N/A</v>
      </c>
      <c r="AE16" s="15" t="e">
        <f t="shared" si="4"/>
        <v>#N/A</v>
      </c>
    </row>
    <row r="17" spans="1:31" x14ac:dyDescent="0.25">
      <c r="A17" s="186" t="str" cm="1">
        <f t="array" aca="1" ref="A17" ca="1">IF(B17="","",IF(INDIRECT(AE17)="","",INDIRECT(AE17)))</f>
        <v/>
      </c>
      <c r="B17" s="86"/>
      <c r="C17" s="45"/>
      <c r="D17" s="49"/>
      <c r="E17" s="50"/>
      <c r="F17" s="50"/>
      <c r="G17" s="51"/>
      <c r="H17" s="54"/>
      <c r="I17" s="32" t="str" cm="1">
        <f t="array" aca="1" ref="I17" ca="1">IF(B17="","",INDIRECT(AD17))</f>
        <v/>
      </c>
      <c r="J17" s="21" t="str">
        <f>IF(OR(ISBLANK(B17),ISBLANK(C17),ISBLANK(D17),ISBLANK(E17),ISBLANK(F17),ISBLANK(G17)),"",IF(ISERROR(I17),"Site Id must match inventory ID",IF(OR(D17=Descriptions!A$71,D17=Descriptions!A$72,G17="Yes"),"Do Not Use",IF(OR(I17="Lead",F17=Descriptions!A$82),"Tier 1",IF(ISBLANK(E17),"need connector info",IF(OR(I17="GRR",E17=Descriptions!A$75,E17=Descriptions!A$76),"Tier 3","Tier 5"))))))</f>
        <v/>
      </c>
      <c r="K17" s="172" t="str">
        <f>IF(OR(ISBLANK(B17),ISBLANK(C17),ISBLANK(D17),ISBLANK(E17),ISBLANK(F17),ISBLANK(G17)),"",IF(AND(J17="Do Not Use",G17="Yes"),IF(OR(I17="Lead",F17=Descriptions!A$82),"1",IF(OR(I17="GRR",E17=Descriptions!A$75,E17=Descriptions!A$76),"3","5")),""))</f>
        <v/>
      </c>
      <c r="L17" s="15"/>
      <c r="AB17" s="32" t="e">
        <f>MATCH('Optional tap sample locations'!$B17,Inventory!$A$11:$A$101,0)</f>
        <v>#N/A</v>
      </c>
      <c r="AC17" s="15" t="e">
        <f t="shared" si="2"/>
        <v>#N/A</v>
      </c>
      <c r="AD17" s="15" t="e">
        <f t="shared" si="3"/>
        <v>#N/A</v>
      </c>
      <c r="AE17" s="15" t="e">
        <f t="shared" si="4"/>
        <v>#N/A</v>
      </c>
    </row>
    <row r="18" spans="1:31" x14ac:dyDescent="0.25">
      <c r="A18" s="186" t="str" cm="1">
        <f t="array" aca="1" ref="A18" ca="1">IF(B18="","",IF(INDIRECT(AE18)="","",INDIRECT(AE18)))</f>
        <v/>
      </c>
      <c r="B18" s="86"/>
      <c r="C18" s="55"/>
      <c r="D18" s="49"/>
      <c r="E18" s="50"/>
      <c r="F18" s="50"/>
      <c r="G18" s="51"/>
      <c r="H18" s="54"/>
      <c r="I18" s="32" t="str" cm="1">
        <f t="array" aca="1" ref="I18" ca="1">IF(B18="","",INDIRECT(AD18))</f>
        <v/>
      </c>
      <c r="J18" s="21" t="str">
        <f>IF(OR(ISBLANK(B18),ISBLANK(C18),ISBLANK(D18),ISBLANK(E18),ISBLANK(F18),ISBLANK(G18)),"",IF(ISERROR(I18),"Site Id must match inventory ID",IF(OR(D18=Descriptions!A$71,D18=Descriptions!A$72,G18="Yes"),"Do Not Use",IF(OR(I18="Lead",F18=Descriptions!A$82),"Tier 1",IF(ISBLANK(E18),"need connector info",IF(OR(I18="GRR",E18=Descriptions!A$75,E18=Descriptions!A$76),"Tier 3","Tier 5"))))))</f>
        <v/>
      </c>
      <c r="K18" s="172" t="str">
        <f>IF(OR(ISBLANK(B18),ISBLANK(C18),ISBLANK(D18),ISBLANK(E18),ISBLANK(F18),ISBLANK(G18)),"",IF(AND(J18="Do Not Use",G18="Yes"),IF(OR(I18="Lead",F18=Descriptions!A$82),"1",IF(OR(I18="GRR",E18=Descriptions!A$75,E18=Descriptions!A$76),"3","5")),""))</f>
        <v/>
      </c>
      <c r="L18" s="15"/>
      <c r="AB18" s="32" t="e">
        <f>MATCH('Optional tap sample locations'!$B18,Inventory!$A$11:$A$101,0)</f>
        <v>#N/A</v>
      </c>
      <c r="AC18" s="15" t="e">
        <f t="shared" si="2"/>
        <v>#N/A</v>
      </c>
      <c r="AD18" s="15" t="e">
        <f t="shared" si="3"/>
        <v>#N/A</v>
      </c>
      <c r="AE18" s="15" t="e">
        <f t="shared" si="4"/>
        <v>#N/A</v>
      </c>
    </row>
    <row r="19" spans="1:31" x14ac:dyDescent="0.25">
      <c r="A19" s="186" t="str" cm="1">
        <f t="array" aca="1" ref="A19" ca="1">IF(B19="","",IF(INDIRECT(AE19)="","",INDIRECT(AE19)))</f>
        <v/>
      </c>
      <c r="B19" s="87"/>
      <c r="C19" s="45"/>
      <c r="D19" s="59"/>
      <c r="E19" s="50"/>
      <c r="F19" s="50"/>
      <c r="G19" s="51"/>
      <c r="H19" s="54"/>
      <c r="I19" s="32" t="str" cm="1">
        <f t="array" aca="1" ref="I19" ca="1">IF(B19="","",INDIRECT(AD19))</f>
        <v/>
      </c>
      <c r="J19" s="21" t="str">
        <f>IF(OR(ISBLANK(B19),ISBLANK(C19),ISBLANK(D19),ISBLANK(E19),ISBLANK(F19),ISBLANK(G19)),"",IF(ISERROR(I19),"Site Id must match inventory ID",IF(OR(D19=Descriptions!A$71,D19=Descriptions!A$72,G19="Yes"),"Do Not Use",IF(OR(I19="Lead",F19=Descriptions!A$82),"Tier 1",IF(ISBLANK(E19),"need connector info",IF(OR(I19="GRR",E19=Descriptions!A$75,E19=Descriptions!A$76),"Tier 3","Tier 5"))))))</f>
        <v/>
      </c>
      <c r="K19" s="172" t="str">
        <f>IF(OR(ISBLANK(B19),ISBLANK(C19),ISBLANK(D19),ISBLANK(E19),ISBLANK(F19),ISBLANK(G19)),"",IF(AND(J19="Do Not Use",G19="Yes"),IF(OR(I19="Lead",F19=Descriptions!A$82),"1",IF(OR(I19="GRR",E19=Descriptions!A$75,E19=Descriptions!A$76),"3","5")),""))</f>
        <v/>
      </c>
      <c r="L19" s="15"/>
      <c r="AB19" s="32" t="e">
        <f>MATCH('Optional tap sample locations'!$B19,Inventory!$A$11:$A$101,0)</f>
        <v>#N/A</v>
      </c>
      <c r="AC19" s="15" t="e">
        <f t="shared" si="2"/>
        <v>#N/A</v>
      </c>
      <c r="AD19" s="15" t="e">
        <f t="shared" si="3"/>
        <v>#N/A</v>
      </c>
      <c r="AE19" s="15" t="e">
        <f t="shared" si="4"/>
        <v>#N/A</v>
      </c>
    </row>
    <row r="20" spans="1:31" x14ac:dyDescent="0.25">
      <c r="A20" s="186" t="str" cm="1">
        <f t="array" aca="1" ref="A20" ca="1">IF(B20="","",IF(INDIRECT(AE20)="","",INDIRECT(AE20)))</f>
        <v/>
      </c>
      <c r="B20" s="87"/>
      <c r="C20" s="55"/>
      <c r="D20" s="49"/>
      <c r="E20" s="60"/>
      <c r="F20" s="60"/>
      <c r="G20" s="61"/>
      <c r="H20" s="54"/>
      <c r="I20" s="32" t="str" cm="1">
        <f t="array" aca="1" ref="I20" ca="1">IF(B20="","",INDIRECT(AD20))</f>
        <v/>
      </c>
      <c r="J20" s="21" t="str">
        <f>IF(OR(ISBLANK(B20),ISBLANK(C20),ISBLANK(D20),ISBLANK(E20),ISBLANK(F20),ISBLANK(G20)),"",IF(ISERROR(I20),"Site Id must match inventory ID",IF(OR(D20=Descriptions!A$71,D20=Descriptions!A$72,G20="Yes"),"Do Not Use",IF(OR(I20="Lead",F20=Descriptions!A$82),"Tier 1",IF(ISBLANK(E20),"need connector info",IF(OR(I20="GRR",E20=Descriptions!A$75,E20=Descriptions!A$76),"Tier 3","Tier 5"))))))</f>
        <v/>
      </c>
      <c r="K20" s="172" t="str">
        <f>IF(OR(ISBLANK(B20),ISBLANK(C20),ISBLANK(D20),ISBLANK(E20),ISBLANK(F20),ISBLANK(G20)),"",IF(AND(J20="Do Not Use",G20="Yes"),IF(OR(I20="Lead",F20=Descriptions!A$82),"1",IF(OR(I20="GRR",E20=Descriptions!A$75,E20=Descriptions!A$76),"3","5")),""))</f>
        <v/>
      </c>
      <c r="L20" s="15"/>
      <c r="AB20" s="32" t="e">
        <f>MATCH('Optional tap sample locations'!$B20,Inventory!$A$11:$A$101,0)</f>
        <v>#N/A</v>
      </c>
      <c r="AC20" s="15" t="e">
        <f t="shared" si="2"/>
        <v>#N/A</v>
      </c>
      <c r="AD20" s="15" t="e">
        <f t="shared" si="3"/>
        <v>#N/A</v>
      </c>
      <c r="AE20" s="15" t="e">
        <f t="shared" si="4"/>
        <v>#N/A</v>
      </c>
    </row>
    <row r="21" spans="1:31" x14ac:dyDescent="0.25">
      <c r="A21" s="186" t="str" cm="1">
        <f t="array" aca="1" ref="A21" ca="1">IF(B21="","",IF(INDIRECT(AE21)="","",INDIRECT(AE21)))</f>
        <v/>
      </c>
      <c r="B21" s="87"/>
      <c r="C21" s="45"/>
      <c r="D21" s="49"/>
      <c r="E21" s="50"/>
      <c r="F21" s="50"/>
      <c r="G21" s="51"/>
      <c r="H21" s="54"/>
      <c r="I21" s="32" t="str" cm="1">
        <f t="array" aca="1" ref="I21" ca="1">IF(B21="","",INDIRECT(AD21))</f>
        <v/>
      </c>
      <c r="J21" s="21" t="str">
        <f>IF(OR(ISBLANK(B21),ISBLANK(C21),ISBLANK(D21),ISBLANK(E21),ISBLANK(F21),ISBLANK(G21)),"",IF(ISERROR(I21),"Site Id must match inventory ID",IF(OR(D21=Descriptions!A$71,D21=Descriptions!A$72,G21="Yes"),"Do Not Use",IF(OR(I21="Lead",F21=Descriptions!A$82),"Tier 1",IF(ISBLANK(E21),"need connector info",IF(OR(I21="GRR",E21=Descriptions!A$75,E21=Descriptions!A$76),"Tier 3","Tier 5"))))))</f>
        <v/>
      </c>
      <c r="K21" s="172" t="str">
        <f>IF(OR(ISBLANK(B21),ISBLANK(C21),ISBLANK(D21),ISBLANK(E21),ISBLANK(F21),ISBLANK(G21)),"",IF(AND(J21="Do Not Use",G21="Yes"),IF(OR(I21="Lead",F21=Descriptions!A$82),"1",IF(OR(I21="GRR",E21=Descriptions!A$75,E21=Descriptions!A$76),"3","5")),""))</f>
        <v/>
      </c>
      <c r="L21" s="15"/>
      <c r="AB21" s="32" t="e">
        <f>MATCH('Optional tap sample locations'!$B21,Inventory!$A$11:$A$101,0)</f>
        <v>#N/A</v>
      </c>
      <c r="AC21" s="15" t="e">
        <f t="shared" si="2"/>
        <v>#N/A</v>
      </c>
      <c r="AD21" s="15" t="e">
        <f t="shared" si="3"/>
        <v>#N/A</v>
      </c>
      <c r="AE21" s="15" t="e">
        <f t="shared" si="4"/>
        <v>#N/A</v>
      </c>
    </row>
    <row r="22" spans="1:31" x14ac:dyDescent="0.25">
      <c r="A22" s="186" t="str" cm="1">
        <f t="array" aca="1" ref="A22" ca="1">IF(B22="","",IF(INDIRECT(AE22)="","",INDIRECT(AE22)))</f>
        <v/>
      </c>
      <c r="B22" s="87"/>
      <c r="C22" s="55"/>
      <c r="D22" s="49"/>
      <c r="E22" s="50"/>
      <c r="F22" s="50"/>
      <c r="G22" s="51"/>
      <c r="H22" s="54"/>
      <c r="I22" s="32" t="str" cm="1">
        <f t="array" aca="1" ref="I22" ca="1">IF(B22="","",INDIRECT(AD22))</f>
        <v/>
      </c>
      <c r="J22" s="21" t="str">
        <f>IF(OR(ISBLANK(B22),ISBLANK(C22),ISBLANK(D22),ISBLANK(E22),ISBLANK(F22),ISBLANK(G22)),"",IF(ISERROR(I22),"Site Id must match inventory ID",IF(OR(D22=Descriptions!A$71,D22=Descriptions!A$72,G22="Yes"),"Do Not Use",IF(OR(I22="Lead",F22=Descriptions!A$82),"Tier 1",IF(ISBLANK(E22),"need connector info",IF(OR(I22="GRR",E22=Descriptions!A$75,E22=Descriptions!A$76),"Tier 3","Tier 5"))))))</f>
        <v/>
      </c>
      <c r="K22" s="172" t="str">
        <f>IF(OR(ISBLANK(B22),ISBLANK(C22),ISBLANK(D22),ISBLANK(E22),ISBLANK(F22),ISBLANK(G22)),"",IF(AND(J22="Do Not Use",G22="Yes"),IF(OR(I22="Lead",F22=Descriptions!A$82),"1",IF(OR(I22="GRR",E22=Descriptions!A$75,E22=Descriptions!A$76),"3","5")),""))</f>
        <v/>
      </c>
      <c r="L22" s="15"/>
      <c r="AB22" s="32" t="e">
        <f>MATCH('Optional tap sample locations'!$B22,Inventory!$A$11:$A$101,0)</f>
        <v>#N/A</v>
      </c>
      <c r="AC22" s="15" t="e">
        <f t="shared" si="2"/>
        <v>#N/A</v>
      </c>
      <c r="AD22" s="15" t="e">
        <f t="shared" si="3"/>
        <v>#N/A</v>
      </c>
      <c r="AE22" s="15" t="e">
        <f t="shared" si="4"/>
        <v>#N/A</v>
      </c>
    </row>
    <row r="23" spans="1:31" x14ac:dyDescent="0.25">
      <c r="A23" s="186" t="str" cm="1">
        <f t="array" aca="1" ref="A23" ca="1">IF(B23="","",IF(INDIRECT(AE23)="","",INDIRECT(AE23)))</f>
        <v/>
      </c>
      <c r="B23" s="87"/>
      <c r="C23" s="45"/>
      <c r="D23" s="49"/>
      <c r="E23" s="50"/>
      <c r="F23" s="50"/>
      <c r="G23" s="51"/>
      <c r="H23" s="54"/>
      <c r="I23" s="32" t="str" cm="1">
        <f t="array" aca="1" ref="I23" ca="1">IF(B23="","",INDIRECT(AD23))</f>
        <v/>
      </c>
      <c r="J23" s="21" t="str">
        <f>IF(OR(ISBLANK(B23),ISBLANK(C23),ISBLANK(D23),ISBLANK(E23),ISBLANK(F23),ISBLANK(G23)),"",IF(ISERROR(I23),"Site Id must match inventory ID",IF(OR(D23=Descriptions!A$71,D23=Descriptions!A$72,G23="Yes"),"Do Not Use",IF(OR(I23="Lead",F23=Descriptions!A$82),"Tier 1",IF(ISBLANK(E23),"need connector info",IF(OR(I23="GRR",E23=Descriptions!A$75,E23=Descriptions!A$76),"Tier 3","Tier 5"))))))</f>
        <v/>
      </c>
      <c r="K23" s="172" t="str">
        <f>IF(OR(ISBLANK(B23),ISBLANK(C23),ISBLANK(D23),ISBLANK(E23),ISBLANK(F23),ISBLANK(G23)),"",IF(AND(J23="Do Not Use",G23="Yes"),IF(OR(I23="Lead",F23=Descriptions!A$82),"1",IF(OR(I23="GRR",E23=Descriptions!A$75,E23=Descriptions!A$76),"3","5")),""))</f>
        <v/>
      </c>
      <c r="L23" s="15"/>
      <c r="AB23" s="32" t="e">
        <f>MATCH('Optional tap sample locations'!$B23,Inventory!$A$11:$A$101,0)</f>
        <v>#N/A</v>
      </c>
      <c r="AC23" s="15" t="e">
        <f t="shared" si="2"/>
        <v>#N/A</v>
      </c>
      <c r="AD23" s="15" t="e">
        <f t="shared" si="3"/>
        <v>#N/A</v>
      </c>
      <c r="AE23" s="15" t="e">
        <f t="shared" si="4"/>
        <v>#N/A</v>
      </c>
    </row>
    <row r="24" spans="1:31" x14ac:dyDescent="0.25">
      <c r="A24" s="186" t="str" cm="1">
        <f t="array" aca="1" ref="A24" ca="1">IF(B24="","",IF(INDIRECT(AE24)="","",INDIRECT(AE24)))</f>
        <v/>
      </c>
      <c r="B24" s="87"/>
      <c r="C24" s="55"/>
      <c r="D24" s="59"/>
      <c r="E24" s="60"/>
      <c r="F24" s="60"/>
      <c r="G24" s="61"/>
      <c r="H24" s="54"/>
      <c r="I24" s="32" t="str" cm="1">
        <f t="array" aca="1" ref="I24" ca="1">IF(B24="","",INDIRECT(AD24))</f>
        <v/>
      </c>
      <c r="J24" s="21" t="str">
        <f>IF(OR(ISBLANK(B24),ISBLANK(C24),ISBLANK(D24),ISBLANK(E24),ISBLANK(F24),ISBLANK(G24)),"",IF(ISERROR(I24),"Site Id must match inventory ID",IF(OR(D24=Descriptions!A$71,D24=Descriptions!A$72,G24="Yes"),"Do Not Use",IF(OR(I24="Lead",F24=Descriptions!A$82),"Tier 1",IF(ISBLANK(E24),"need connector info",IF(OR(I24="GRR",E24=Descriptions!A$75,E24=Descriptions!A$76),"Tier 3","Tier 5"))))))</f>
        <v/>
      </c>
      <c r="K24" s="172" t="str">
        <f>IF(OR(ISBLANK(B24),ISBLANK(C24),ISBLANK(D24),ISBLANK(E24),ISBLANK(F24),ISBLANK(G24)),"",IF(AND(J24="Do Not Use",G24="Yes"),IF(OR(I24="Lead",F24=Descriptions!A$82),"1",IF(OR(I24="GRR",E24=Descriptions!A$75,E24=Descriptions!A$76),"3","5")),""))</f>
        <v/>
      </c>
      <c r="L24" s="15"/>
      <c r="AB24" s="32" t="e">
        <f>MATCH('Optional tap sample locations'!$B24,Inventory!$A$11:$A$101,0)</f>
        <v>#N/A</v>
      </c>
      <c r="AC24" s="15" t="e">
        <f t="shared" si="2"/>
        <v>#N/A</v>
      </c>
      <c r="AD24" s="15" t="e">
        <f t="shared" si="3"/>
        <v>#N/A</v>
      </c>
      <c r="AE24" s="15" t="e">
        <f t="shared" si="4"/>
        <v>#N/A</v>
      </c>
    </row>
    <row r="25" spans="1:31" x14ac:dyDescent="0.25">
      <c r="A25" s="186" t="str" cm="1">
        <f t="array" aca="1" ref="A25" ca="1">IF(B25="","",IF(INDIRECT(AE25)="","",INDIRECT(AE25)))</f>
        <v/>
      </c>
      <c r="B25" s="87"/>
      <c r="C25" s="45"/>
      <c r="D25" s="49"/>
      <c r="E25" s="50"/>
      <c r="F25" s="50"/>
      <c r="G25" s="51"/>
      <c r="H25" s="54"/>
      <c r="I25" s="32" t="str" cm="1">
        <f t="array" aca="1" ref="I25" ca="1">IF(B25="","",INDIRECT(AD25))</f>
        <v/>
      </c>
      <c r="J25" s="21" t="str">
        <f>IF(OR(ISBLANK(B25),ISBLANK(C25),ISBLANK(D25),ISBLANK(E25),ISBLANK(F25),ISBLANK(G25)),"",IF(ISERROR(I25),"Site Id must match inventory ID",IF(OR(D25=Descriptions!A$71,D25=Descriptions!A$72,G25="Yes"),"Do Not Use",IF(OR(I25="Lead",F25=Descriptions!A$82),"Tier 1",IF(ISBLANK(E25),"need connector info",IF(OR(I25="GRR",E25=Descriptions!A$75,E25=Descriptions!A$76),"Tier 3","Tier 5"))))))</f>
        <v/>
      </c>
      <c r="K25" s="172" t="str">
        <f>IF(OR(ISBLANK(B25),ISBLANK(C25),ISBLANK(D25),ISBLANK(E25),ISBLANK(F25),ISBLANK(G25)),"",IF(AND(J25="Do Not Use",G25="Yes"),IF(OR(I25="Lead",F25=Descriptions!A$82),"1",IF(OR(I25="GRR",E25=Descriptions!A$75,E25=Descriptions!A$76),"3","5")),""))</f>
        <v/>
      </c>
      <c r="L25" s="15"/>
      <c r="AB25" s="32" t="e">
        <f>MATCH('Optional tap sample locations'!$B25,Inventory!$A$11:$A$101,0)</f>
        <v>#N/A</v>
      </c>
      <c r="AC25" s="15" t="e">
        <f t="shared" si="2"/>
        <v>#N/A</v>
      </c>
      <c r="AD25" s="15" t="e">
        <f t="shared" si="3"/>
        <v>#N/A</v>
      </c>
      <c r="AE25" s="15" t="e">
        <f t="shared" si="4"/>
        <v>#N/A</v>
      </c>
    </row>
    <row r="26" spans="1:31" x14ac:dyDescent="0.25">
      <c r="A26" s="186" t="str" cm="1">
        <f t="array" aca="1" ref="A26" ca="1">IF(B26="","",IF(INDIRECT(AE26)="","",INDIRECT(AE26)))</f>
        <v/>
      </c>
      <c r="B26" s="87"/>
      <c r="C26" s="55"/>
      <c r="D26" s="49"/>
      <c r="E26" s="50"/>
      <c r="F26" s="50"/>
      <c r="G26" s="51"/>
      <c r="H26" s="54"/>
      <c r="I26" s="32" t="str" cm="1">
        <f t="array" aca="1" ref="I26" ca="1">IF(B26="","",INDIRECT(AD26))</f>
        <v/>
      </c>
      <c r="J26" s="21" t="str">
        <f>IF(OR(ISBLANK(B26),ISBLANK(C26),ISBLANK(D26),ISBLANK(E26),ISBLANK(F26),ISBLANK(G26)),"",IF(ISERROR(I26),"Site Id must match inventory ID",IF(OR(D26=Descriptions!A$71,D26=Descriptions!A$72,G26="Yes"),"Do Not Use",IF(OR(I26="Lead",F26=Descriptions!A$82),"Tier 1",IF(ISBLANK(E26),"need connector info",IF(OR(I26="GRR",E26=Descriptions!A$75,E26=Descriptions!A$76),"Tier 3","Tier 5"))))))</f>
        <v/>
      </c>
      <c r="K26" s="172" t="str">
        <f>IF(OR(ISBLANK(B26),ISBLANK(C26),ISBLANK(D26),ISBLANK(E26),ISBLANK(F26),ISBLANK(G26)),"",IF(AND(J26="Do Not Use",G26="Yes"),IF(OR(I26="Lead",F26=Descriptions!A$82),"1",IF(OR(I26="GRR",E26=Descriptions!A$75,E26=Descriptions!A$76),"3","5")),""))</f>
        <v/>
      </c>
      <c r="L26" s="15"/>
      <c r="AB26" s="32" t="e">
        <f>MATCH('Optional tap sample locations'!$B26,Inventory!$A$11:$A$101,0)</f>
        <v>#N/A</v>
      </c>
      <c r="AC26" s="15" t="e">
        <f t="shared" si="2"/>
        <v>#N/A</v>
      </c>
      <c r="AD26" s="15" t="e">
        <f t="shared" si="3"/>
        <v>#N/A</v>
      </c>
      <c r="AE26" s="15" t="e">
        <f t="shared" si="4"/>
        <v>#N/A</v>
      </c>
    </row>
    <row r="27" spans="1:31" x14ac:dyDescent="0.25">
      <c r="A27" s="186" t="str" cm="1">
        <f t="array" aca="1" ref="A27" ca="1">IF(B27="","",IF(INDIRECT(AE27)="","",INDIRECT(AE27)))</f>
        <v/>
      </c>
      <c r="B27" s="87"/>
      <c r="C27" s="45"/>
      <c r="D27" s="49"/>
      <c r="E27" s="50"/>
      <c r="F27" s="50"/>
      <c r="G27" s="51"/>
      <c r="H27" s="54"/>
      <c r="I27" s="32" t="str" cm="1">
        <f t="array" aca="1" ref="I27" ca="1">IF(B27="","",INDIRECT(AD27))</f>
        <v/>
      </c>
      <c r="J27" s="21" t="str">
        <f>IF(OR(ISBLANK(B27),ISBLANK(C27),ISBLANK(D27),ISBLANK(E27),ISBLANK(F27),ISBLANK(G27)),"",IF(ISERROR(I27),"Site Id must match inventory ID",IF(OR(D27=Descriptions!A$71,D27=Descriptions!A$72,G27="Yes"),"Do Not Use",IF(OR(I27="Lead",F27=Descriptions!A$82),"Tier 1",IF(ISBLANK(E27),"need connector info",IF(OR(I27="GRR",E27=Descriptions!A$75,E27=Descriptions!A$76),"Tier 3","Tier 5"))))))</f>
        <v/>
      </c>
      <c r="K27" s="172" t="str">
        <f>IF(OR(ISBLANK(B27),ISBLANK(C27),ISBLANK(D27),ISBLANK(E27),ISBLANK(F27),ISBLANK(G27)),"",IF(AND(J27="Do Not Use",G27="Yes"),IF(OR(I27="Lead",F27=Descriptions!A$82),"1",IF(OR(I27="GRR",E27=Descriptions!A$75,E27=Descriptions!A$76),"3","5")),""))</f>
        <v/>
      </c>
      <c r="L27" s="15"/>
      <c r="AB27" s="32" t="e">
        <f>MATCH('Optional tap sample locations'!$B27,Inventory!$A$11:$A$101,0)</f>
        <v>#N/A</v>
      </c>
      <c r="AC27" s="15" t="e">
        <f t="shared" si="2"/>
        <v>#N/A</v>
      </c>
      <c r="AD27" s="15" t="e">
        <f t="shared" si="3"/>
        <v>#N/A</v>
      </c>
      <c r="AE27" s="15" t="e">
        <f t="shared" si="4"/>
        <v>#N/A</v>
      </c>
    </row>
    <row r="28" spans="1:31" x14ac:dyDescent="0.25">
      <c r="A28" s="186" t="str" cm="1">
        <f t="array" aca="1" ref="A28" ca="1">IF(B28="","",IF(INDIRECT(AE28)="","",INDIRECT(AE28)))</f>
        <v/>
      </c>
      <c r="B28" s="87"/>
      <c r="C28" s="55"/>
      <c r="D28" s="49"/>
      <c r="E28" s="60"/>
      <c r="F28" s="60"/>
      <c r="G28" s="61"/>
      <c r="H28" s="54"/>
      <c r="I28" s="32" t="str" cm="1">
        <f t="array" aca="1" ref="I28" ca="1">IF(B28="","",INDIRECT(AD28))</f>
        <v/>
      </c>
      <c r="J28" s="21" t="str">
        <f>IF(OR(ISBLANK(B28),ISBLANK(C28),ISBLANK(D28),ISBLANK(E28),ISBLANK(F28),ISBLANK(G28)),"",IF(ISERROR(I28),"Site Id must match inventory ID",IF(OR(D28=Descriptions!A$71,D28=Descriptions!A$72,G28="Yes"),"Do Not Use",IF(OR(I28="Lead",F28=Descriptions!A$82),"Tier 1",IF(ISBLANK(E28),"need connector info",IF(OR(I28="GRR",E28=Descriptions!A$75,E28=Descriptions!A$76),"Tier 3","Tier 5"))))))</f>
        <v/>
      </c>
      <c r="K28" s="172" t="str">
        <f>IF(OR(ISBLANK(B28),ISBLANK(C28),ISBLANK(D28),ISBLANK(E28),ISBLANK(F28),ISBLANK(G28)),"",IF(AND(J28="Do Not Use",G28="Yes"),IF(OR(I28="Lead",F28=Descriptions!A$82),"1",IF(OR(I28="GRR",E28=Descriptions!A$75,E28=Descriptions!A$76),"3","5")),""))</f>
        <v/>
      </c>
      <c r="L28" s="15"/>
      <c r="AB28" s="32" t="e">
        <f>MATCH('Optional tap sample locations'!$B28,Inventory!$A$11:$A$101,0)</f>
        <v>#N/A</v>
      </c>
      <c r="AC28" s="15" t="e">
        <f t="shared" si="2"/>
        <v>#N/A</v>
      </c>
      <c r="AD28" s="15" t="e">
        <f t="shared" si="3"/>
        <v>#N/A</v>
      </c>
      <c r="AE28" s="15" t="e">
        <f t="shared" si="4"/>
        <v>#N/A</v>
      </c>
    </row>
    <row r="29" spans="1:31" x14ac:dyDescent="0.25">
      <c r="A29" s="186" t="str" cm="1">
        <f t="array" aca="1" ref="A29" ca="1">IF(B29="","",IF(INDIRECT(AE29)="","",INDIRECT(AE29)))</f>
        <v/>
      </c>
      <c r="B29" s="87"/>
      <c r="C29" s="45"/>
      <c r="D29" s="49"/>
      <c r="E29" s="50"/>
      <c r="F29" s="50"/>
      <c r="G29" s="51"/>
      <c r="H29" s="54"/>
      <c r="I29" s="32" t="str" cm="1">
        <f t="array" aca="1" ref="I29" ca="1">IF(B29="","",INDIRECT(AD29))</f>
        <v/>
      </c>
      <c r="J29" s="21" t="str">
        <f>IF(OR(ISBLANK(B29),ISBLANK(C29),ISBLANK(D29),ISBLANK(E29),ISBLANK(F29),ISBLANK(G29)),"",IF(ISERROR(I29),"Site Id must match inventory ID",IF(OR(D29=Descriptions!A$71,D29=Descriptions!A$72,G29="Yes"),"Do Not Use",IF(OR(I29="Lead",F29=Descriptions!A$82),"Tier 1",IF(ISBLANK(E29),"need connector info",IF(OR(I29="GRR",E29=Descriptions!A$75,E29=Descriptions!A$76),"Tier 3","Tier 5"))))))</f>
        <v/>
      </c>
      <c r="K29" s="172" t="str">
        <f>IF(OR(ISBLANK(B29),ISBLANK(C29),ISBLANK(D29),ISBLANK(E29),ISBLANK(F29),ISBLANK(G29)),"",IF(AND(J29="Do Not Use",G29="Yes"),IF(OR(I29="Lead",F29=Descriptions!A$82),"1",IF(OR(I29="GRR",E29=Descriptions!A$75,E29=Descriptions!A$76),"3","5")),""))</f>
        <v/>
      </c>
      <c r="L29" s="15"/>
      <c r="AB29" s="32" t="e">
        <f>MATCH('Optional tap sample locations'!$B29,Inventory!$A$11:$A$101,0)</f>
        <v>#N/A</v>
      </c>
      <c r="AC29" s="15" t="e">
        <f t="shared" si="2"/>
        <v>#N/A</v>
      </c>
      <c r="AD29" s="15" t="e">
        <f t="shared" si="3"/>
        <v>#N/A</v>
      </c>
      <c r="AE29" s="15" t="e">
        <f t="shared" si="4"/>
        <v>#N/A</v>
      </c>
    </row>
    <row r="30" spans="1:31" x14ac:dyDescent="0.25">
      <c r="A30" s="186" t="str" cm="1">
        <f t="array" aca="1" ref="A30" ca="1">IF(B30="","",IF(INDIRECT(AE30)="","",INDIRECT(AE30)))</f>
        <v/>
      </c>
      <c r="B30" s="87"/>
      <c r="C30" s="45"/>
      <c r="D30" s="49"/>
      <c r="E30" s="50"/>
      <c r="F30" s="50"/>
      <c r="G30" s="51"/>
      <c r="H30" s="54"/>
      <c r="I30" s="32" t="str" cm="1">
        <f t="array" aca="1" ref="I30" ca="1">IF(B30="","",INDIRECT(AD30))</f>
        <v/>
      </c>
      <c r="J30" s="21" t="str">
        <f>IF(OR(ISBLANK(B30),ISBLANK(C30),ISBLANK(D30),ISBLANK(E30),ISBLANK(F30),ISBLANK(G30)),"",IF(ISERROR(I30),"Site Id must match inventory ID",IF(OR(D30=Descriptions!A$71,D30=Descriptions!A$72,G30="Yes"),"Do Not Use",IF(OR(I30="Lead",F30=Descriptions!A$82),"Tier 1",IF(ISBLANK(E30),"need connector info",IF(OR(I30="GRR",E30=Descriptions!A$75,E30=Descriptions!A$76),"Tier 3","Tier 5"))))))</f>
        <v/>
      </c>
      <c r="K30" s="172" t="str">
        <f>IF(OR(ISBLANK(B30),ISBLANK(C30),ISBLANK(D30),ISBLANK(E30),ISBLANK(F30),ISBLANK(G30)),"",IF(AND(J30="Do Not Use",G30="Yes"),IF(OR(I30="Lead",F30=Descriptions!A$82),"1",IF(OR(I30="GRR",E30=Descriptions!A$75,E30=Descriptions!A$76),"3","5")),""))</f>
        <v/>
      </c>
      <c r="L30" s="15"/>
      <c r="AB30" s="32" t="e">
        <f>MATCH('Optional tap sample locations'!$B30,Inventory!$A$11:$A$101,0)</f>
        <v>#N/A</v>
      </c>
      <c r="AC30" s="15" t="e">
        <f t="shared" si="2"/>
        <v>#N/A</v>
      </c>
      <c r="AD30" s="15" t="e">
        <f t="shared" si="3"/>
        <v>#N/A</v>
      </c>
      <c r="AE30" s="15" t="e">
        <f t="shared" si="4"/>
        <v>#N/A</v>
      </c>
    </row>
    <row r="31" spans="1:31" x14ac:dyDescent="0.25">
      <c r="A31" s="186" t="str" cm="1">
        <f t="array" aca="1" ref="A31" ca="1">IF(B31="","",IF(INDIRECT(AE31)="","",INDIRECT(AE31)))</f>
        <v/>
      </c>
      <c r="B31" s="87"/>
      <c r="C31" s="45"/>
      <c r="D31" s="49"/>
      <c r="E31" s="50"/>
      <c r="F31" s="50"/>
      <c r="G31" s="51"/>
      <c r="H31" s="54"/>
      <c r="I31" s="32" t="str" cm="1">
        <f t="array" aca="1" ref="I31" ca="1">IF(B31="","",INDIRECT(AD31))</f>
        <v/>
      </c>
      <c r="J31" s="21" t="str">
        <f>IF(OR(ISBLANK(B31),ISBLANK(C31),ISBLANK(D31),ISBLANK(E31),ISBLANK(F31),ISBLANK(G31)),"",IF(ISERROR(I31),"Site Id must match inventory ID",IF(OR(D31=Descriptions!A$71,D31=Descriptions!A$72,G31="Yes"),"Do Not Use",IF(OR(I31="Lead",F31=Descriptions!A$82),"Tier 1",IF(ISBLANK(E31),"need connector info",IF(OR(I31="GRR",E31=Descriptions!A$75,E31=Descriptions!A$76),"Tier 3","Tier 5"))))))</f>
        <v/>
      </c>
      <c r="K31" s="172" t="str">
        <f>IF(OR(ISBLANK(B31),ISBLANK(C31),ISBLANK(D31),ISBLANK(E31),ISBLANK(F31),ISBLANK(G31)),"",IF(AND(J31="Do Not Use",G31="Yes"),IF(OR(I31="Lead",F31=Descriptions!A$82),"1",IF(OR(I31="GRR",E31=Descriptions!A$75,E31=Descriptions!A$76),"3","5")),""))</f>
        <v/>
      </c>
      <c r="L31" s="15"/>
      <c r="AB31" s="32" t="e">
        <f>MATCH('Optional tap sample locations'!$B31,Inventory!$A$11:$A$101,0)</f>
        <v>#N/A</v>
      </c>
      <c r="AC31" s="15" t="e">
        <f t="shared" si="2"/>
        <v>#N/A</v>
      </c>
      <c r="AD31" s="15" t="e">
        <f t="shared" si="3"/>
        <v>#N/A</v>
      </c>
      <c r="AE31" s="15" t="e">
        <f t="shared" si="4"/>
        <v>#N/A</v>
      </c>
    </row>
    <row r="32" spans="1:31" x14ac:dyDescent="0.25">
      <c r="A32" s="186" t="str" cm="1">
        <f t="array" aca="1" ref="A32" ca="1">IF(B32="","",IF(INDIRECT(AE32)="","",INDIRECT(AE32)))</f>
        <v/>
      </c>
      <c r="B32" s="87"/>
      <c r="C32" s="45"/>
      <c r="D32" s="49"/>
      <c r="E32" s="50"/>
      <c r="F32" s="50"/>
      <c r="G32" s="51"/>
      <c r="H32" s="54"/>
      <c r="I32" s="32" t="str" cm="1">
        <f t="array" aca="1" ref="I32" ca="1">IF(B32="","",INDIRECT(AD32))</f>
        <v/>
      </c>
      <c r="J32" s="21" t="str">
        <f>IF(OR(ISBLANK(B32),ISBLANK(C32),ISBLANK(D32),ISBLANK(E32),ISBLANK(F32),ISBLANK(G32)),"",IF(ISERROR(I32),"Site Id must match inventory ID",IF(OR(D32=Descriptions!A$71,D32=Descriptions!A$72,G32="Yes"),"Do Not Use",IF(OR(I32="Lead",F32=Descriptions!A$82),"Tier 1",IF(ISBLANK(E32),"need connector info",IF(OR(I32="GRR",E32=Descriptions!A$75,E32=Descriptions!A$76),"Tier 3","Tier 5"))))))</f>
        <v/>
      </c>
      <c r="K32" s="172" t="str">
        <f>IF(OR(ISBLANK(B32),ISBLANK(C32),ISBLANK(D32),ISBLANK(E32),ISBLANK(F32),ISBLANK(G32)),"",IF(AND(J32="Do Not Use",G32="Yes"),IF(OR(I32="Lead",F32=Descriptions!A$82),"1",IF(OR(I32="GRR",E32=Descriptions!A$75,E32=Descriptions!A$76),"3","5")),""))</f>
        <v/>
      </c>
      <c r="L32" s="15"/>
      <c r="AB32" s="32" t="e">
        <f>MATCH('Optional tap sample locations'!$B32,Inventory!$A$11:$A$101,0)</f>
        <v>#N/A</v>
      </c>
      <c r="AC32" s="15" t="e">
        <f t="shared" si="2"/>
        <v>#N/A</v>
      </c>
      <c r="AD32" s="15" t="e">
        <f t="shared" si="3"/>
        <v>#N/A</v>
      </c>
      <c r="AE32" s="15" t="e">
        <f t="shared" si="4"/>
        <v>#N/A</v>
      </c>
    </row>
    <row r="33" spans="1:31" x14ac:dyDescent="0.25">
      <c r="A33" s="186" t="str" cm="1">
        <f t="array" aca="1" ref="A33" ca="1">IF(B33="","",IF(INDIRECT(AE33)="","",INDIRECT(AE33)))</f>
        <v/>
      </c>
      <c r="B33" s="87"/>
      <c r="C33" s="45"/>
      <c r="D33" s="49"/>
      <c r="E33" s="50"/>
      <c r="F33" s="50"/>
      <c r="G33" s="51"/>
      <c r="H33" s="54"/>
      <c r="I33" s="32" t="str" cm="1">
        <f t="array" aca="1" ref="I33" ca="1">IF(B33="","",INDIRECT(AD33))</f>
        <v/>
      </c>
      <c r="J33" s="21" t="str">
        <f>IF(OR(ISBLANK(B33),ISBLANK(C33),ISBLANK(D33),ISBLANK(E33),ISBLANK(F33),ISBLANK(G33)),"",IF(ISERROR(I33),"Site Id must match inventory ID",IF(OR(D33=Descriptions!A$71,D33=Descriptions!A$72,G33="Yes"),"Do Not Use",IF(OR(I33="Lead",F33=Descriptions!A$82),"Tier 1",IF(ISBLANK(E33),"need connector info",IF(OR(I33="GRR",E33=Descriptions!A$75,E33=Descriptions!A$76),"Tier 3","Tier 5"))))))</f>
        <v/>
      </c>
      <c r="K33" s="172" t="str">
        <f>IF(OR(ISBLANK(B33),ISBLANK(C33),ISBLANK(D33),ISBLANK(E33),ISBLANK(F33),ISBLANK(G33)),"",IF(AND(J33="Do Not Use",G33="Yes"),IF(OR(I33="Lead",F33=Descriptions!A$82),"1",IF(OR(I33="GRR",E33=Descriptions!A$75,E33=Descriptions!A$76),"3","5")),""))</f>
        <v/>
      </c>
      <c r="L33" s="15"/>
      <c r="AB33" s="32" t="e">
        <f>MATCH('Optional tap sample locations'!$B33,Inventory!$A$11:$A$101,0)</f>
        <v>#N/A</v>
      </c>
      <c r="AC33" s="15" t="e">
        <f t="shared" si="2"/>
        <v>#N/A</v>
      </c>
      <c r="AD33" s="15" t="e">
        <f t="shared" si="3"/>
        <v>#N/A</v>
      </c>
      <c r="AE33" s="15" t="e">
        <f t="shared" si="4"/>
        <v>#N/A</v>
      </c>
    </row>
    <row r="34" spans="1:31" x14ac:dyDescent="0.25">
      <c r="A34" s="186" t="str" cm="1">
        <f t="array" aca="1" ref="A34" ca="1">IF(B34="","",IF(INDIRECT(AE34)="","",INDIRECT(AE34)))</f>
        <v/>
      </c>
      <c r="B34" s="87"/>
      <c r="C34" s="45"/>
      <c r="D34" s="49"/>
      <c r="E34" s="50"/>
      <c r="F34" s="50"/>
      <c r="G34" s="51"/>
      <c r="H34" s="54"/>
      <c r="I34" s="32" t="str" cm="1">
        <f t="array" aca="1" ref="I34" ca="1">IF(B34="","",INDIRECT(AD34))</f>
        <v/>
      </c>
      <c r="J34" s="21" t="str">
        <f>IF(OR(ISBLANK(B34),ISBLANK(C34),ISBLANK(D34),ISBLANK(E34),ISBLANK(F34),ISBLANK(G34)),"",IF(ISERROR(I34),"Site Id must match inventory ID",IF(OR(D34=Descriptions!A$71,D34=Descriptions!A$72,G34="Yes"),"Do Not Use",IF(OR(I34="Lead",F34=Descriptions!A$82),"Tier 1",IF(ISBLANK(E34),"need connector info",IF(OR(I34="GRR",E34=Descriptions!A$75,E34=Descriptions!A$76),"Tier 3","Tier 5"))))))</f>
        <v/>
      </c>
      <c r="K34" s="172" t="str">
        <f>IF(OR(ISBLANK(B34),ISBLANK(C34),ISBLANK(D34),ISBLANK(E34),ISBLANK(F34),ISBLANK(G34)),"",IF(AND(J34="Do Not Use",G34="Yes"),IF(OR(I34="Lead",F34=Descriptions!A$82),"1",IF(OR(I34="GRR",E34=Descriptions!A$75,E34=Descriptions!A$76),"3","5")),""))</f>
        <v/>
      </c>
      <c r="L34" s="15"/>
      <c r="AB34" s="32" t="e">
        <f>MATCH('Optional tap sample locations'!$B34,Inventory!$A$11:$A$101,0)</f>
        <v>#N/A</v>
      </c>
      <c r="AC34" s="15" t="e">
        <f t="shared" si="2"/>
        <v>#N/A</v>
      </c>
      <c r="AD34" s="15" t="e">
        <f t="shared" si="3"/>
        <v>#N/A</v>
      </c>
      <c r="AE34" s="15" t="e">
        <f t="shared" si="4"/>
        <v>#N/A</v>
      </c>
    </row>
    <row r="35" spans="1:31" x14ac:dyDescent="0.25">
      <c r="A35" s="186" t="str" cm="1">
        <f t="array" aca="1" ref="A35" ca="1">IF(B35="","",IF(INDIRECT(AE35)="","",INDIRECT(AE35)))</f>
        <v/>
      </c>
      <c r="B35" s="87"/>
      <c r="C35" s="45"/>
      <c r="D35" s="49"/>
      <c r="E35" s="50"/>
      <c r="F35" s="50"/>
      <c r="G35" s="51"/>
      <c r="H35" s="54"/>
      <c r="I35" s="32" t="str" cm="1">
        <f t="array" aca="1" ref="I35" ca="1">IF(B35="","",INDIRECT(AD35))</f>
        <v/>
      </c>
      <c r="J35" s="21" t="str">
        <f>IF(OR(ISBLANK(B35),ISBLANK(C35),ISBLANK(D35),ISBLANK(E35),ISBLANK(F35),ISBLANK(G35)),"",IF(ISERROR(I35),"Site Id must match inventory ID",IF(OR(D35=Descriptions!A$71,D35=Descriptions!A$72,G35="Yes"),"Do Not Use",IF(OR(I35="Lead",F35=Descriptions!A$82),"Tier 1",IF(ISBLANK(E35),"need connector info",IF(OR(I35="GRR",E35=Descriptions!A$75,E35=Descriptions!A$76),"Tier 3","Tier 5"))))))</f>
        <v/>
      </c>
      <c r="K35" s="172" t="str">
        <f>IF(OR(ISBLANK(B35),ISBLANK(C35),ISBLANK(D35),ISBLANK(E35),ISBLANK(F35),ISBLANK(G35)),"",IF(AND(J35="Do Not Use",G35="Yes"),IF(OR(I35="Lead",F35=Descriptions!A$82),"1",IF(OR(I35="GRR",E35=Descriptions!A$75,E35=Descriptions!A$76),"3","5")),""))</f>
        <v/>
      </c>
      <c r="L35" s="15"/>
      <c r="AB35" s="32" t="e">
        <f>MATCH('Optional tap sample locations'!$B35,Inventory!$A$11:$A$101,0)</f>
        <v>#N/A</v>
      </c>
      <c r="AC35" s="15" t="e">
        <f t="shared" si="2"/>
        <v>#N/A</v>
      </c>
      <c r="AD35" s="15" t="e">
        <f t="shared" si="3"/>
        <v>#N/A</v>
      </c>
      <c r="AE35" s="15" t="e">
        <f t="shared" si="4"/>
        <v>#N/A</v>
      </c>
    </row>
    <row r="36" spans="1:31" x14ac:dyDescent="0.25">
      <c r="A36" s="186" t="str" cm="1">
        <f t="array" aca="1" ref="A36" ca="1">IF(B36="","",IF(INDIRECT(AE36)="","",INDIRECT(AE36)))</f>
        <v/>
      </c>
      <c r="B36" s="87"/>
      <c r="C36" s="45"/>
      <c r="D36" s="49"/>
      <c r="E36" s="50"/>
      <c r="F36" s="50"/>
      <c r="G36" s="51"/>
      <c r="H36" s="54"/>
      <c r="I36" s="32" t="str" cm="1">
        <f t="array" aca="1" ref="I36" ca="1">IF(B36="","",INDIRECT(AD36))</f>
        <v/>
      </c>
      <c r="J36" s="21" t="str">
        <f>IF(OR(ISBLANK(B36),ISBLANK(C36),ISBLANK(D36),ISBLANK(E36),ISBLANK(F36),ISBLANK(G36)),"",IF(ISERROR(I36),"Site Id must match inventory ID",IF(OR(D36=Descriptions!A$71,D36=Descriptions!A$72,G36="Yes"),"Do Not Use",IF(OR(I36="Lead",F36=Descriptions!A$82),"Tier 1",IF(ISBLANK(E36),"need connector info",IF(OR(I36="GRR",E36=Descriptions!A$75,E36=Descriptions!A$76),"Tier 3","Tier 5"))))))</f>
        <v/>
      </c>
      <c r="K36" s="172" t="str">
        <f>IF(OR(ISBLANK(B36),ISBLANK(C36),ISBLANK(D36),ISBLANK(E36),ISBLANK(F36),ISBLANK(G36)),"",IF(AND(J36="Do Not Use",G36="Yes"),IF(OR(I36="Lead",F36=Descriptions!A$82),"1",IF(OR(I36="GRR",E36=Descriptions!A$75,E36=Descriptions!A$76),"3","5")),""))</f>
        <v/>
      </c>
      <c r="L36" s="15"/>
      <c r="AB36" s="32" t="e">
        <f>MATCH('Optional tap sample locations'!$B36,Inventory!$A$11:$A$101,0)</f>
        <v>#N/A</v>
      </c>
      <c r="AC36" s="15" t="e">
        <f t="shared" si="2"/>
        <v>#N/A</v>
      </c>
      <c r="AD36" s="15" t="e">
        <f t="shared" si="3"/>
        <v>#N/A</v>
      </c>
      <c r="AE36" s="15" t="e">
        <f t="shared" si="4"/>
        <v>#N/A</v>
      </c>
    </row>
    <row r="37" spans="1:31" x14ac:dyDescent="0.25">
      <c r="A37" s="186" t="str" cm="1">
        <f t="array" aca="1" ref="A37" ca="1">IF(B37="","",IF(INDIRECT(AE37)="","",INDIRECT(AE37)))</f>
        <v/>
      </c>
      <c r="B37" s="87"/>
      <c r="C37" s="45"/>
      <c r="D37" s="49"/>
      <c r="E37" s="50"/>
      <c r="F37" s="50"/>
      <c r="G37" s="51"/>
      <c r="H37" s="54"/>
      <c r="I37" s="32" t="str" cm="1">
        <f t="array" aca="1" ref="I37" ca="1">IF(B37="","",INDIRECT(AD37))</f>
        <v/>
      </c>
      <c r="J37" s="21" t="str">
        <f>IF(OR(ISBLANK(B37),ISBLANK(C37),ISBLANK(D37),ISBLANK(E37),ISBLANK(F37),ISBLANK(G37)),"",IF(ISERROR(I37),"Site Id must match inventory ID",IF(OR(D37=Descriptions!A$71,D37=Descriptions!A$72,G37="Yes"),"Do Not Use",IF(OR(I37="Lead",F37=Descriptions!A$82),"Tier 1",IF(ISBLANK(E37),"need connector info",IF(OR(I37="GRR",E37=Descriptions!A$75,E37=Descriptions!A$76),"Tier 3","Tier 5"))))))</f>
        <v/>
      </c>
      <c r="K37" s="172" t="str">
        <f>IF(OR(ISBLANK(B37),ISBLANK(C37),ISBLANK(D37),ISBLANK(E37),ISBLANK(F37),ISBLANK(G37)),"",IF(AND(J37="Do Not Use",G37="Yes"),IF(OR(I37="Lead",F37=Descriptions!A$82),"1",IF(OR(I37="GRR",E37=Descriptions!A$75,E37=Descriptions!A$76),"3","5")),""))</f>
        <v/>
      </c>
      <c r="L37" s="15"/>
      <c r="AB37" s="32" t="e">
        <f>MATCH('Optional tap sample locations'!$B37,Inventory!$A$11:$A$101,0)</f>
        <v>#N/A</v>
      </c>
      <c r="AC37" s="15" t="e">
        <f t="shared" si="2"/>
        <v>#N/A</v>
      </c>
      <c r="AD37" s="15" t="e">
        <f t="shared" si="3"/>
        <v>#N/A</v>
      </c>
      <c r="AE37" s="15" t="e">
        <f t="shared" si="4"/>
        <v>#N/A</v>
      </c>
    </row>
    <row r="38" spans="1:31" x14ac:dyDescent="0.25">
      <c r="A38" s="186" t="str" cm="1">
        <f t="array" aca="1" ref="A38" ca="1">IF(B38="","",IF(INDIRECT(AE38)="","",INDIRECT(AE38)))</f>
        <v/>
      </c>
      <c r="B38" s="87"/>
      <c r="C38" s="45"/>
      <c r="D38" s="49"/>
      <c r="E38" s="50"/>
      <c r="F38" s="50"/>
      <c r="G38" s="51"/>
      <c r="H38" s="54"/>
      <c r="I38" s="32" t="str" cm="1">
        <f t="array" aca="1" ref="I38" ca="1">IF(B38="","",INDIRECT(AD38))</f>
        <v/>
      </c>
      <c r="J38" s="21" t="str">
        <f>IF(OR(ISBLANK(B38),ISBLANK(C38),ISBLANK(D38),ISBLANK(E38),ISBLANK(F38),ISBLANK(G38)),"",IF(ISERROR(I38),"Site Id must match inventory ID",IF(OR(D38=Descriptions!A$71,D38=Descriptions!A$72,G38="Yes"),"Do Not Use",IF(OR(I38="Lead",F38=Descriptions!A$82),"Tier 1",IF(ISBLANK(E38),"need connector info",IF(OR(I38="GRR",E38=Descriptions!A$75,E38=Descriptions!A$76),"Tier 3","Tier 5"))))))</f>
        <v/>
      </c>
      <c r="K38" s="172" t="str">
        <f>IF(OR(ISBLANK(B38),ISBLANK(C38),ISBLANK(D38),ISBLANK(E38),ISBLANK(F38),ISBLANK(G38)),"",IF(AND(J38="Do Not Use",G38="Yes"),IF(OR(I38="Lead",F38=Descriptions!A$82),"1",IF(OR(I38="GRR",E38=Descriptions!A$75,E38=Descriptions!A$76),"3","5")),""))</f>
        <v/>
      </c>
      <c r="L38" s="15"/>
      <c r="AB38" s="32" t="e">
        <f>MATCH('Optional tap sample locations'!$B38,Inventory!$A$11:$A$101,0)</f>
        <v>#N/A</v>
      </c>
      <c r="AC38" s="15" t="e">
        <f t="shared" si="2"/>
        <v>#N/A</v>
      </c>
      <c r="AD38" s="15" t="e">
        <f t="shared" si="3"/>
        <v>#N/A</v>
      </c>
      <c r="AE38" s="15" t="e">
        <f t="shared" si="4"/>
        <v>#N/A</v>
      </c>
    </row>
    <row r="39" spans="1:31" x14ac:dyDescent="0.25">
      <c r="A39" s="186" t="str" cm="1">
        <f t="array" aca="1" ref="A39" ca="1">IF(B39="","",IF(INDIRECT(AE39)="","",INDIRECT(AE39)))</f>
        <v/>
      </c>
      <c r="B39" s="87"/>
      <c r="C39" s="45"/>
      <c r="D39" s="49"/>
      <c r="E39" s="50"/>
      <c r="F39" s="50"/>
      <c r="G39" s="51"/>
      <c r="H39" s="54"/>
      <c r="I39" s="32" t="str" cm="1">
        <f t="array" aca="1" ref="I39" ca="1">IF(B39="","",INDIRECT(AD39))</f>
        <v/>
      </c>
      <c r="J39" s="21" t="str">
        <f>IF(OR(ISBLANK(B39),ISBLANK(C39),ISBLANK(D39),ISBLANK(E39),ISBLANK(F39),ISBLANK(G39)),"",IF(ISERROR(I39),"Site Id must match inventory ID",IF(OR(D39=Descriptions!A$71,D39=Descriptions!A$72,G39="Yes"),"Do Not Use",IF(OR(I39="Lead",F39=Descriptions!A$82),"Tier 1",IF(ISBLANK(E39),"need connector info",IF(OR(I39="GRR",E39=Descriptions!A$75,E39=Descriptions!A$76),"Tier 3","Tier 5"))))))</f>
        <v/>
      </c>
      <c r="K39" s="172" t="str">
        <f>IF(OR(ISBLANK(B39),ISBLANK(C39),ISBLANK(D39),ISBLANK(E39),ISBLANK(F39),ISBLANK(G39)),"",IF(AND(J39="Do Not Use",G39="Yes"),IF(OR(I39="Lead",F39=Descriptions!A$82),"1",IF(OR(I39="GRR",E39=Descriptions!A$75,E39=Descriptions!A$76),"3","5")),""))</f>
        <v/>
      </c>
      <c r="L39" s="15"/>
      <c r="AB39" s="32" t="e">
        <f>MATCH('Optional tap sample locations'!$B39,Inventory!$A$11:$A$101,0)</f>
        <v>#N/A</v>
      </c>
      <c r="AC39" s="15" t="e">
        <f t="shared" si="2"/>
        <v>#N/A</v>
      </c>
      <c r="AD39" s="15" t="e">
        <f t="shared" si="3"/>
        <v>#N/A</v>
      </c>
      <c r="AE39" s="15" t="e">
        <f t="shared" si="4"/>
        <v>#N/A</v>
      </c>
    </row>
    <row r="40" spans="1:31" x14ac:dyDescent="0.25">
      <c r="A40" s="186" t="str" cm="1">
        <f t="array" aca="1" ref="A40" ca="1">IF(B40="","",IF(INDIRECT(AE40)="","",INDIRECT(AE40)))</f>
        <v/>
      </c>
      <c r="B40" s="87"/>
      <c r="C40" s="45"/>
      <c r="D40" s="49"/>
      <c r="E40" s="50"/>
      <c r="F40" s="50"/>
      <c r="G40" s="51"/>
      <c r="H40" s="54"/>
      <c r="I40" s="32" t="str" cm="1">
        <f t="array" aca="1" ref="I40" ca="1">IF(B40="","",INDIRECT(AD40))</f>
        <v/>
      </c>
      <c r="J40" s="21" t="str">
        <f>IF(OR(ISBLANK(B40),ISBLANK(C40),ISBLANK(D40),ISBLANK(E40),ISBLANK(F40),ISBLANK(G40)),"",IF(ISERROR(I40),"Site Id must match inventory ID",IF(OR(D40=Descriptions!A$71,D40=Descriptions!A$72,G40="Yes"),"Do Not Use",IF(OR(I40="Lead",F40=Descriptions!A$82),"Tier 1",IF(ISBLANK(E40),"need connector info",IF(OR(I40="GRR",E40=Descriptions!A$75,E40=Descriptions!A$76),"Tier 3","Tier 5"))))))</f>
        <v/>
      </c>
      <c r="K40" s="172" t="str">
        <f>IF(OR(ISBLANK(B40),ISBLANK(C40),ISBLANK(D40),ISBLANK(E40),ISBLANK(F40),ISBLANK(G40)),"",IF(AND(J40="Do Not Use",G40="Yes"),IF(OR(I40="Lead",F40=Descriptions!A$82),"1",IF(OR(I40="GRR",E40=Descriptions!A$75,E40=Descriptions!A$76),"3","5")),""))</f>
        <v/>
      </c>
      <c r="L40" s="15"/>
      <c r="AB40" s="32" t="e">
        <f>MATCH('Optional tap sample locations'!$B40,Inventory!$A$11:$A$101,0)</f>
        <v>#N/A</v>
      </c>
      <c r="AC40" s="15" t="e">
        <f t="shared" si="2"/>
        <v>#N/A</v>
      </c>
      <c r="AD40" s="15" t="e">
        <f t="shared" si="3"/>
        <v>#N/A</v>
      </c>
      <c r="AE40" s="15" t="e">
        <f t="shared" si="4"/>
        <v>#N/A</v>
      </c>
    </row>
    <row r="41" spans="1:31" x14ac:dyDescent="0.25">
      <c r="A41" s="186" t="str" cm="1">
        <f t="array" aca="1" ref="A41" ca="1">IF(B41="","",IF(INDIRECT(AE41)="","",INDIRECT(AE41)))</f>
        <v/>
      </c>
      <c r="B41" s="87"/>
      <c r="C41" s="45"/>
      <c r="D41" s="49"/>
      <c r="E41" s="50"/>
      <c r="F41" s="50"/>
      <c r="G41" s="51"/>
      <c r="H41" s="54"/>
      <c r="I41" s="32" t="str" cm="1">
        <f t="array" aca="1" ref="I41" ca="1">IF(B41="","",INDIRECT(AD41))</f>
        <v/>
      </c>
      <c r="J41" s="21" t="str">
        <f>IF(OR(ISBLANK(B41),ISBLANK(C41),ISBLANK(D41),ISBLANK(E41),ISBLANK(F41),ISBLANK(G41)),"",IF(ISERROR(I41),"Site Id must match inventory ID",IF(OR(D41=Descriptions!A$71,D41=Descriptions!A$72,G41="Yes"),"Do Not Use",IF(OR(I41="Lead",F41=Descriptions!A$82),"Tier 1",IF(ISBLANK(E41),"need connector info",IF(OR(I41="GRR",E41=Descriptions!A$75,E41=Descriptions!A$76),"Tier 3","Tier 5"))))))</f>
        <v/>
      </c>
      <c r="K41" s="172" t="str">
        <f>IF(OR(ISBLANK(B41),ISBLANK(C41),ISBLANK(D41),ISBLANK(E41),ISBLANK(F41),ISBLANK(G41)),"",IF(AND(J41="Do Not Use",G41="Yes"),IF(OR(I41="Lead",F41=Descriptions!A$82),"1",IF(OR(I41="GRR",E41=Descriptions!A$75,E41=Descriptions!A$76),"3","5")),""))</f>
        <v/>
      </c>
      <c r="L41" s="15"/>
      <c r="AB41" s="32" t="e">
        <f>MATCH('Optional tap sample locations'!$B41,Inventory!$A$11:$A$101,0)</f>
        <v>#N/A</v>
      </c>
      <c r="AC41" s="15" t="e">
        <f t="shared" si="2"/>
        <v>#N/A</v>
      </c>
      <c r="AD41" s="15" t="e">
        <f t="shared" si="3"/>
        <v>#N/A</v>
      </c>
      <c r="AE41" s="15" t="e">
        <f t="shared" si="4"/>
        <v>#N/A</v>
      </c>
    </row>
    <row r="42" spans="1:31" x14ac:dyDescent="0.25">
      <c r="A42" s="186" t="str" cm="1">
        <f t="array" aca="1" ref="A42" ca="1">IF(B42="","",IF(INDIRECT(AE42)="","",INDIRECT(AE42)))</f>
        <v/>
      </c>
      <c r="B42" s="87"/>
      <c r="C42" s="45"/>
      <c r="D42" s="49"/>
      <c r="E42" s="50"/>
      <c r="F42" s="50"/>
      <c r="G42" s="51"/>
      <c r="H42" s="54"/>
      <c r="I42" s="32" t="str" cm="1">
        <f t="array" aca="1" ref="I42" ca="1">IF(B42="","",INDIRECT(AD42))</f>
        <v/>
      </c>
      <c r="J42" s="21" t="str">
        <f>IF(OR(ISBLANK(B42),ISBLANK(C42),ISBLANK(D42),ISBLANK(E42),ISBLANK(F42),ISBLANK(G42)),"",IF(ISERROR(I42),"Site Id must match inventory ID",IF(OR(D42=Descriptions!A$71,D42=Descriptions!A$72,G42="Yes"),"Do Not Use",IF(OR(I42="Lead",F42=Descriptions!A$82),"Tier 1",IF(ISBLANK(E42),"need connector info",IF(OR(I42="GRR",E42=Descriptions!A$75,E42=Descriptions!A$76),"Tier 3","Tier 5"))))))</f>
        <v/>
      </c>
      <c r="K42" s="172" t="str">
        <f>IF(OR(ISBLANK(B42),ISBLANK(C42),ISBLANK(D42),ISBLANK(E42),ISBLANK(F42),ISBLANK(G42)),"",IF(AND(J42="Do Not Use",G42="Yes"),IF(OR(I42="Lead",F42=Descriptions!A$82),"1",IF(OR(I42="GRR",E42=Descriptions!A$75,E42=Descriptions!A$76),"3","5")),""))</f>
        <v/>
      </c>
      <c r="L42" s="15"/>
      <c r="AB42" s="32" t="e">
        <f>MATCH('Optional tap sample locations'!$B42,Inventory!$A$11:$A$101,0)</f>
        <v>#N/A</v>
      </c>
      <c r="AC42" s="15" t="e">
        <f t="shared" si="2"/>
        <v>#N/A</v>
      </c>
      <c r="AD42" s="15" t="e">
        <f t="shared" si="3"/>
        <v>#N/A</v>
      </c>
      <c r="AE42" s="15" t="e">
        <f t="shared" si="4"/>
        <v>#N/A</v>
      </c>
    </row>
    <row r="43" spans="1:31" x14ac:dyDescent="0.25">
      <c r="A43" s="186" t="str" cm="1">
        <f t="array" aca="1" ref="A43" ca="1">IF(B43="","",IF(INDIRECT(AE43)="","",INDIRECT(AE43)))</f>
        <v/>
      </c>
      <c r="B43" s="87"/>
      <c r="C43" s="45"/>
      <c r="D43" s="49"/>
      <c r="E43" s="50"/>
      <c r="F43" s="50"/>
      <c r="G43" s="51"/>
      <c r="H43" s="54"/>
      <c r="I43" s="32" t="str" cm="1">
        <f t="array" aca="1" ref="I43" ca="1">IF(B43="","",INDIRECT(AD43))</f>
        <v/>
      </c>
      <c r="J43" s="21" t="str">
        <f>IF(OR(ISBLANK(B43),ISBLANK(C43),ISBLANK(D43),ISBLANK(E43),ISBLANK(F43),ISBLANK(G43)),"",IF(ISERROR(I43),"Site Id must match inventory ID",IF(OR(D43=Descriptions!A$71,D43=Descriptions!A$72,G43="Yes"),"Do Not Use",IF(OR(I43="Lead",F43=Descriptions!A$82),"Tier 1",IF(ISBLANK(E43),"need connector info",IF(OR(I43="GRR",E43=Descriptions!A$75,E43=Descriptions!A$76),"Tier 3","Tier 5"))))))</f>
        <v/>
      </c>
      <c r="K43" s="172" t="str">
        <f>IF(OR(ISBLANK(B43),ISBLANK(C43),ISBLANK(D43),ISBLANK(E43),ISBLANK(F43),ISBLANK(G43)),"",IF(AND(J43="Do Not Use",G43="Yes"),IF(OR(I43="Lead",F43=Descriptions!A$82),"1",IF(OR(I43="GRR",E43=Descriptions!A$75,E43=Descriptions!A$76),"3","5")),""))</f>
        <v/>
      </c>
      <c r="L43" s="15"/>
      <c r="AB43" s="32" t="e">
        <f>MATCH('Optional tap sample locations'!$B43,Inventory!$A$11:$A$101,0)</f>
        <v>#N/A</v>
      </c>
      <c r="AC43" s="15" t="e">
        <f t="shared" si="2"/>
        <v>#N/A</v>
      </c>
      <c r="AD43" s="15" t="e">
        <f t="shared" si="3"/>
        <v>#N/A</v>
      </c>
      <c r="AE43" s="15" t="e">
        <f t="shared" si="4"/>
        <v>#N/A</v>
      </c>
    </row>
    <row r="44" spans="1:31" x14ac:dyDescent="0.25">
      <c r="A44" s="186" t="str" cm="1">
        <f t="array" aca="1" ref="A44" ca="1">IF(B44="","",IF(INDIRECT(AE44)="","",INDIRECT(AE44)))</f>
        <v/>
      </c>
      <c r="B44" s="87"/>
      <c r="C44" s="45"/>
      <c r="D44" s="49"/>
      <c r="E44" s="50"/>
      <c r="F44" s="50"/>
      <c r="G44" s="51"/>
      <c r="H44" s="54"/>
      <c r="I44" s="32" t="str" cm="1">
        <f t="array" aca="1" ref="I44" ca="1">IF(B44="","",INDIRECT(AD44))</f>
        <v/>
      </c>
      <c r="J44" s="21" t="str">
        <f>IF(OR(ISBLANK(B44),ISBLANK(C44),ISBLANK(D44),ISBLANK(E44),ISBLANK(F44),ISBLANK(G44)),"",IF(ISERROR(I44),"Site Id must match inventory ID",IF(OR(D44=Descriptions!A$71,D44=Descriptions!A$72,G44="Yes"),"Do Not Use",IF(OR(I44="Lead",F44=Descriptions!A$82),"Tier 1",IF(ISBLANK(E44),"need connector info",IF(OR(I44="GRR",E44=Descriptions!A$75,E44=Descriptions!A$76),"Tier 3","Tier 5"))))))</f>
        <v/>
      </c>
      <c r="K44" s="172" t="str">
        <f>IF(OR(ISBLANK(B44),ISBLANK(C44),ISBLANK(D44),ISBLANK(E44),ISBLANK(F44),ISBLANK(G44)),"",IF(AND(J44="Do Not Use",G44="Yes"),IF(OR(I44="Lead",F44=Descriptions!A$82),"1",IF(OR(I44="GRR",E44=Descriptions!A$75,E44=Descriptions!A$76),"3","5")),""))</f>
        <v/>
      </c>
      <c r="L44" s="15"/>
      <c r="AB44" s="32" t="e">
        <f>MATCH('Optional tap sample locations'!$B44,Inventory!$A$11:$A$101,0)</f>
        <v>#N/A</v>
      </c>
      <c r="AC44" s="15" t="e">
        <f t="shared" si="2"/>
        <v>#N/A</v>
      </c>
      <c r="AD44" s="15" t="e">
        <f t="shared" si="3"/>
        <v>#N/A</v>
      </c>
      <c r="AE44" s="15" t="e">
        <f t="shared" si="4"/>
        <v>#N/A</v>
      </c>
    </row>
    <row r="45" spans="1:31" x14ac:dyDescent="0.25">
      <c r="A45" s="186" t="str" cm="1">
        <f t="array" aca="1" ref="A45" ca="1">IF(B45="","",IF(INDIRECT(AE45)="","",INDIRECT(AE45)))</f>
        <v/>
      </c>
      <c r="B45" s="87"/>
      <c r="C45" s="45"/>
      <c r="D45" s="49"/>
      <c r="E45" s="50"/>
      <c r="F45" s="50"/>
      <c r="G45" s="51"/>
      <c r="H45" s="54"/>
      <c r="I45" s="32" t="str" cm="1">
        <f t="array" aca="1" ref="I45" ca="1">IF(B45="","",INDIRECT(AD45))</f>
        <v/>
      </c>
      <c r="J45" s="21" t="str">
        <f>IF(OR(ISBLANK(B45),ISBLANK(C45),ISBLANK(D45),ISBLANK(E45),ISBLANK(F45),ISBLANK(G45)),"",IF(ISERROR(I45),"Site Id must match inventory ID",IF(OR(D45=Descriptions!A$71,D45=Descriptions!A$72,G45="Yes"),"Do Not Use",IF(OR(I45="Lead",F45=Descriptions!A$82),"Tier 1",IF(ISBLANK(E45),"need connector info",IF(OR(I45="GRR",E45=Descriptions!A$75,E45=Descriptions!A$76),"Tier 3","Tier 5"))))))</f>
        <v/>
      </c>
      <c r="K45" s="172" t="str">
        <f>IF(OR(ISBLANK(B45),ISBLANK(C45),ISBLANK(D45),ISBLANK(E45),ISBLANK(F45),ISBLANK(G45)),"",IF(AND(J45="Do Not Use",G45="Yes"),IF(OR(I45="Lead",F45=Descriptions!A$82),"1",IF(OR(I45="GRR",E45=Descriptions!A$75,E45=Descriptions!A$76),"3","5")),""))</f>
        <v/>
      </c>
      <c r="L45" s="15"/>
      <c r="AB45" s="32" t="e">
        <f>MATCH('Optional tap sample locations'!$B45,Inventory!$A$11:$A$101,0)</f>
        <v>#N/A</v>
      </c>
      <c r="AC45" s="15" t="e">
        <f t="shared" si="2"/>
        <v>#N/A</v>
      </c>
      <c r="AD45" s="15" t="e">
        <f t="shared" si="3"/>
        <v>#N/A</v>
      </c>
      <c r="AE45" s="15" t="e">
        <f t="shared" si="4"/>
        <v>#N/A</v>
      </c>
    </row>
    <row r="46" spans="1:31" x14ac:dyDescent="0.25">
      <c r="A46" s="186" t="str" cm="1">
        <f t="array" aca="1" ref="A46" ca="1">IF(B46="","",IF(INDIRECT(AE46)="","",INDIRECT(AE46)))</f>
        <v/>
      </c>
      <c r="B46" s="87"/>
      <c r="C46" s="45"/>
      <c r="D46" s="49"/>
      <c r="E46" s="50"/>
      <c r="F46" s="50"/>
      <c r="G46" s="51"/>
      <c r="H46" s="54"/>
      <c r="I46" s="32" t="str" cm="1">
        <f t="array" aca="1" ref="I46" ca="1">IF(B46="","",INDIRECT(AD46))</f>
        <v/>
      </c>
      <c r="J46" s="21" t="str">
        <f>IF(OR(ISBLANK(B46),ISBLANK(C46),ISBLANK(D46),ISBLANK(E46),ISBLANK(F46),ISBLANK(G46)),"",IF(ISERROR(I46),"Site Id must match inventory ID",IF(OR(D46=Descriptions!A$71,D46=Descriptions!A$72,G46="Yes"),"Do Not Use",IF(OR(I46="Lead",F46=Descriptions!A$82),"Tier 1",IF(ISBLANK(E46),"need connector info",IF(OR(I46="GRR",E46=Descriptions!A$75,E46=Descriptions!A$76),"Tier 3","Tier 5"))))))</f>
        <v/>
      </c>
      <c r="K46" s="172" t="str">
        <f>IF(OR(ISBLANK(B46),ISBLANK(C46),ISBLANK(D46),ISBLANK(E46),ISBLANK(F46),ISBLANK(G46)),"",IF(AND(J46="Do Not Use",G46="Yes"),IF(OR(I46="Lead",F46=Descriptions!A$82),"1",IF(OR(I46="GRR",E46=Descriptions!A$75,E46=Descriptions!A$76),"3","5")),""))</f>
        <v/>
      </c>
      <c r="L46" s="15"/>
      <c r="AB46" s="32" t="e">
        <f>MATCH('Optional tap sample locations'!$B46,Inventory!$A$11:$A$101,0)</f>
        <v>#N/A</v>
      </c>
      <c r="AC46" s="15" t="e">
        <f t="shared" si="2"/>
        <v>#N/A</v>
      </c>
      <c r="AD46" s="15" t="e">
        <f t="shared" si="3"/>
        <v>#N/A</v>
      </c>
      <c r="AE46" s="15" t="e">
        <f t="shared" si="4"/>
        <v>#N/A</v>
      </c>
    </row>
    <row r="47" spans="1:31" x14ac:dyDescent="0.25">
      <c r="A47" s="186" t="str" cm="1">
        <f t="array" aca="1" ref="A47" ca="1">IF(B47="","",IF(INDIRECT(AE47)="","",INDIRECT(AE47)))</f>
        <v/>
      </c>
      <c r="B47" s="87"/>
      <c r="C47" s="45"/>
      <c r="D47" s="49"/>
      <c r="E47" s="50"/>
      <c r="F47" s="50"/>
      <c r="G47" s="51"/>
      <c r="H47" s="54"/>
      <c r="I47" s="32" t="str" cm="1">
        <f t="array" aca="1" ref="I47" ca="1">IF(B47="","",INDIRECT(AD47))</f>
        <v/>
      </c>
      <c r="J47" s="21" t="str">
        <f>IF(OR(ISBLANK(B47),ISBLANK(C47),ISBLANK(D47),ISBLANK(E47),ISBLANK(F47),ISBLANK(G47)),"",IF(ISERROR(I47),"Site Id must match inventory ID",IF(OR(D47=Descriptions!A$71,D47=Descriptions!A$72,G47="Yes"),"Do Not Use",IF(OR(I47="Lead",F47=Descriptions!A$82),"Tier 1",IF(ISBLANK(E47),"need connector info",IF(OR(I47="GRR",E47=Descriptions!A$75,E47=Descriptions!A$76),"Tier 3","Tier 5"))))))</f>
        <v/>
      </c>
      <c r="K47" s="172" t="str">
        <f>IF(OR(ISBLANK(B47),ISBLANK(C47),ISBLANK(D47),ISBLANK(E47),ISBLANK(F47),ISBLANK(G47)),"",IF(AND(J47="Do Not Use",G47="Yes"),IF(OR(I47="Lead",F47=Descriptions!A$82),"1",IF(OR(I47="GRR",E47=Descriptions!A$75,E47=Descriptions!A$76),"3","5")),""))</f>
        <v/>
      </c>
      <c r="L47" s="15"/>
      <c r="AB47" s="32" t="e">
        <f>MATCH('Optional tap sample locations'!$B47,Inventory!$A$11:$A$101,0)</f>
        <v>#N/A</v>
      </c>
      <c r="AC47" s="15" t="e">
        <f t="shared" si="2"/>
        <v>#N/A</v>
      </c>
      <c r="AD47" s="15" t="e">
        <f t="shared" si="3"/>
        <v>#N/A</v>
      </c>
      <c r="AE47" s="15" t="e">
        <f t="shared" si="4"/>
        <v>#N/A</v>
      </c>
    </row>
    <row r="48" spans="1:31" x14ac:dyDescent="0.25">
      <c r="A48" s="186" t="str" cm="1">
        <f t="array" aca="1" ref="A48" ca="1">IF(B48="","",IF(INDIRECT(AE48)="","",INDIRECT(AE48)))</f>
        <v/>
      </c>
      <c r="B48" s="87"/>
      <c r="C48" s="45"/>
      <c r="D48" s="49"/>
      <c r="E48" s="50"/>
      <c r="F48" s="50"/>
      <c r="G48" s="51"/>
      <c r="H48" s="54"/>
      <c r="I48" s="32" t="str" cm="1">
        <f t="array" aca="1" ref="I48" ca="1">IF(B48="","",INDIRECT(AD48))</f>
        <v/>
      </c>
      <c r="J48" s="21" t="str">
        <f>IF(OR(ISBLANK(B48),ISBLANK(C48),ISBLANK(D48),ISBLANK(E48),ISBLANK(F48),ISBLANK(G48)),"",IF(ISERROR(I48),"Site Id must match inventory ID",IF(OR(D48=Descriptions!A$71,D48=Descriptions!A$72,G48="Yes"),"Do Not Use",IF(OR(I48="Lead",F48=Descriptions!A$82),"Tier 1",IF(ISBLANK(E48),"need connector info",IF(OR(I48="GRR",E48=Descriptions!A$75,E48=Descriptions!A$76),"Tier 3","Tier 5"))))))</f>
        <v/>
      </c>
      <c r="K48" s="172" t="str">
        <f>IF(OR(ISBLANK(B48),ISBLANK(C48),ISBLANK(D48),ISBLANK(E48),ISBLANK(F48),ISBLANK(G48)),"",IF(AND(J48="Do Not Use",G48="Yes"),IF(OR(I48="Lead",F48=Descriptions!A$82),"1",IF(OR(I48="GRR",E48=Descriptions!A$75,E48=Descriptions!A$76),"3","5")),""))</f>
        <v/>
      </c>
      <c r="L48" s="15"/>
      <c r="AB48" s="32" t="e">
        <f>MATCH('Optional tap sample locations'!$B48,Inventory!$A$11:$A$101,0)</f>
        <v>#N/A</v>
      </c>
      <c r="AC48" s="15" t="e">
        <f t="shared" si="2"/>
        <v>#N/A</v>
      </c>
      <c r="AD48" s="15" t="e">
        <f t="shared" si="3"/>
        <v>#N/A</v>
      </c>
      <c r="AE48" s="15" t="e">
        <f t="shared" si="4"/>
        <v>#N/A</v>
      </c>
    </row>
    <row r="49" spans="1:31" x14ac:dyDescent="0.25">
      <c r="A49" s="186" t="str" cm="1">
        <f t="array" aca="1" ref="A49" ca="1">IF(B49="","",IF(INDIRECT(AE49)="","",INDIRECT(AE49)))</f>
        <v/>
      </c>
      <c r="B49" s="87"/>
      <c r="C49" s="45"/>
      <c r="D49" s="49"/>
      <c r="E49" s="50"/>
      <c r="F49" s="50"/>
      <c r="G49" s="51"/>
      <c r="H49" s="54"/>
      <c r="I49" s="32" t="str" cm="1">
        <f t="array" aca="1" ref="I49" ca="1">IF(B49="","",INDIRECT(AD49))</f>
        <v/>
      </c>
      <c r="J49" s="21" t="str">
        <f>IF(OR(ISBLANK(B49),ISBLANK(C49),ISBLANK(D49),ISBLANK(E49),ISBLANK(F49),ISBLANK(G49)),"",IF(ISERROR(I49),"Site Id must match inventory ID",IF(OR(D49=Descriptions!A$71,D49=Descriptions!A$72,G49="Yes"),"Do Not Use",IF(OR(I49="Lead",F49=Descriptions!A$82),"Tier 1",IF(ISBLANK(E49),"need connector info",IF(OR(I49="GRR",E49=Descriptions!A$75,E49=Descriptions!A$76),"Tier 3","Tier 5"))))))</f>
        <v/>
      </c>
      <c r="K49" s="172" t="str">
        <f>IF(OR(ISBLANK(B49),ISBLANK(C49),ISBLANK(D49),ISBLANK(E49),ISBLANK(F49),ISBLANK(G49)),"",IF(AND(J49="Do Not Use",G49="Yes"),IF(OR(I49="Lead",F49=Descriptions!A$82),"1",IF(OR(I49="GRR",E49=Descriptions!A$75,E49=Descriptions!A$76),"3","5")),""))</f>
        <v/>
      </c>
      <c r="L49" s="15"/>
      <c r="AB49" s="32" t="e">
        <f>MATCH('Optional tap sample locations'!$B49,Inventory!$A$11:$A$101,0)</f>
        <v>#N/A</v>
      </c>
      <c r="AC49" s="15" t="e">
        <f t="shared" si="2"/>
        <v>#N/A</v>
      </c>
      <c r="AD49" s="15" t="e">
        <f t="shared" si="3"/>
        <v>#N/A</v>
      </c>
      <c r="AE49" s="15" t="e">
        <f t="shared" si="4"/>
        <v>#N/A</v>
      </c>
    </row>
    <row r="50" spans="1:31" x14ac:dyDescent="0.25">
      <c r="A50" s="186" t="str" cm="1">
        <f t="array" aca="1" ref="A50" ca="1">IF(B50="","",IF(INDIRECT(AE50)="","",INDIRECT(AE50)))</f>
        <v/>
      </c>
      <c r="B50" s="87"/>
      <c r="C50" s="45"/>
      <c r="D50" s="49"/>
      <c r="E50" s="50"/>
      <c r="F50" s="50"/>
      <c r="G50" s="51"/>
      <c r="H50" s="54"/>
      <c r="I50" s="32" t="str" cm="1">
        <f t="array" aca="1" ref="I50" ca="1">IF(B50="","",INDIRECT(AD50))</f>
        <v/>
      </c>
      <c r="J50" s="21" t="str">
        <f>IF(OR(ISBLANK(B50),ISBLANK(C50),ISBLANK(D50),ISBLANK(E50),ISBLANK(F50),ISBLANK(G50)),"",IF(ISERROR(I50),"Site Id must match inventory ID",IF(OR(D50=Descriptions!A$71,D50=Descriptions!A$72,G50="Yes"),"Do Not Use",IF(OR(I50="Lead",F50=Descriptions!A$82),"Tier 1",IF(ISBLANK(E50),"need connector info",IF(OR(I50="GRR",E50=Descriptions!A$75,E50=Descriptions!A$76),"Tier 3","Tier 5"))))))</f>
        <v/>
      </c>
      <c r="K50" s="172" t="str">
        <f>IF(OR(ISBLANK(B50),ISBLANK(C50),ISBLANK(D50),ISBLANK(E50),ISBLANK(F50),ISBLANK(G50)),"",IF(AND(J50="Do Not Use",G50="Yes"),IF(OR(I50="Lead",F50=Descriptions!A$82),"1",IF(OR(I50="GRR",E50=Descriptions!A$75,E50=Descriptions!A$76),"3","5")),""))</f>
        <v/>
      </c>
      <c r="L50" s="15"/>
      <c r="AB50" s="32" t="e">
        <f>MATCH('Optional tap sample locations'!$B50,Inventory!$A$11:$A$101,0)</f>
        <v>#N/A</v>
      </c>
      <c r="AC50" s="15" t="e">
        <f t="shared" si="2"/>
        <v>#N/A</v>
      </c>
      <c r="AD50" s="15" t="e">
        <f t="shared" si="3"/>
        <v>#N/A</v>
      </c>
      <c r="AE50" s="15" t="e">
        <f t="shared" si="4"/>
        <v>#N/A</v>
      </c>
    </row>
    <row r="51" spans="1:31" x14ac:dyDescent="0.25">
      <c r="A51" s="186" t="str" cm="1">
        <f t="array" aca="1" ref="A51" ca="1">IF(B51="","",IF(INDIRECT(AE51)="","",INDIRECT(AE51)))</f>
        <v/>
      </c>
      <c r="B51" s="87"/>
      <c r="C51" s="45"/>
      <c r="D51" s="49"/>
      <c r="E51" s="50"/>
      <c r="F51" s="50"/>
      <c r="G51" s="51"/>
      <c r="H51" s="54"/>
      <c r="I51" s="32" t="str" cm="1">
        <f t="array" aca="1" ref="I51" ca="1">IF(B51="","",INDIRECT(AD51))</f>
        <v/>
      </c>
      <c r="J51" s="21" t="str">
        <f>IF(OR(ISBLANK(B51),ISBLANK(C51),ISBLANK(D51),ISBLANK(E51),ISBLANK(F51),ISBLANK(G51)),"",IF(ISERROR(I51),"Site Id must match inventory ID",IF(OR(D51=Descriptions!A$71,D51=Descriptions!A$72,G51="Yes"),"Do Not Use",IF(OR(I51="Lead",F51=Descriptions!A$82),"Tier 1",IF(ISBLANK(E51),"need connector info",IF(OR(I51="GRR",E51=Descriptions!A$75,E51=Descriptions!A$76),"Tier 3","Tier 5"))))))</f>
        <v/>
      </c>
      <c r="K51" s="172" t="str">
        <f>IF(OR(ISBLANK(B51),ISBLANK(C51),ISBLANK(D51),ISBLANK(E51),ISBLANK(F51),ISBLANK(G51)),"",IF(AND(J51="Do Not Use",G51="Yes"),IF(OR(I51="Lead",F51=Descriptions!A$82),"1",IF(OR(I51="GRR",E51=Descriptions!A$75,E51=Descriptions!A$76),"3","5")),""))</f>
        <v/>
      </c>
      <c r="L51" s="15"/>
      <c r="AB51" s="32" t="e">
        <f>MATCH('Optional tap sample locations'!$B51,Inventory!$A$11:$A$101,0)</f>
        <v>#N/A</v>
      </c>
      <c r="AC51" s="15" t="e">
        <f t="shared" si="2"/>
        <v>#N/A</v>
      </c>
      <c r="AD51" s="15" t="e">
        <f t="shared" si="3"/>
        <v>#N/A</v>
      </c>
      <c r="AE51" s="15" t="e">
        <f t="shared" si="4"/>
        <v>#N/A</v>
      </c>
    </row>
    <row r="52" spans="1:31" x14ac:dyDescent="0.25">
      <c r="A52" s="186" t="str" cm="1">
        <f t="array" aca="1" ref="A52" ca="1">IF(B52="","",IF(INDIRECT(AE52)="","",INDIRECT(AE52)))</f>
        <v/>
      </c>
      <c r="B52" s="87"/>
      <c r="C52" s="45"/>
      <c r="D52" s="49"/>
      <c r="E52" s="50"/>
      <c r="F52" s="50"/>
      <c r="G52" s="51"/>
      <c r="H52" s="54"/>
      <c r="I52" s="32" t="str" cm="1">
        <f t="array" aca="1" ref="I52" ca="1">IF(B52="","",INDIRECT(AD52))</f>
        <v/>
      </c>
      <c r="J52" s="21" t="str">
        <f>IF(OR(ISBLANK(B52),ISBLANK(C52),ISBLANK(D52),ISBLANK(E52),ISBLANK(F52),ISBLANK(G52)),"",IF(ISERROR(I52),"Site Id must match inventory ID",IF(OR(D52=Descriptions!A$71,D52=Descriptions!A$72,G52="Yes"),"Do Not Use",IF(OR(I52="Lead",F52=Descriptions!A$82),"Tier 1",IF(ISBLANK(E52),"need connector info",IF(OR(I52="GRR",E52=Descriptions!A$75,E52=Descriptions!A$76),"Tier 3","Tier 5"))))))</f>
        <v/>
      </c>
      <c r="K52" s="172" t="str">
        <f>IF(OR(ISBLANK(B52),ISBLANK(C52),ISBLANK(D52),ISBLANK(E52),ISBLANK(F52),ISBLANK(G52)),"",IF(AND(J52="Do Not Use",G52="Yes"),IF(OR(I52="Lead",F52=Descriptions!A$82),"1",IF(OR(I52="GRR",E52=Descriptions!A$75,E52=Descriptions!A$76),"3","5")),""))</f>
        <v/>
      </c>
      <c r="L52" s="15"/>
      <c r="AB52" s="32" t="e">
        <f>MATCH('Optional tap sample locations'!$B52,Inventory!$A$11:$A$101,0)</f>
        <v>#N/A</v>
      </c>
      <c r="AC52" s="15" t="e">
        <f t="shared" si="2"/>
        <v>#N/A</v>
      </c>
      <c r="AD52" s="15" t="e">
        <f t="shared" si="3"/>
        <v>#N/A</v>
      </c>
      <c r="AE52" s="15" t="e">
        <f t="shared" si="4"/>
        <v>#N/A</v>
      </c>
    </row>
    <row r="53" spans="1:31" x14ac:dyDescent="0.25">
      <c r="A53" s="186" t="str" cm="1">
        <f t="array" aca="1" ref="A53" ca="1">IF(B53="","",IF(INDIRECT(AE53)="","",INDIRECT(AE53)))</f>
        <v/>
      </c>
      <c r="B53" s="87"/>
      <c r="C53" s="45"/>
      <c r="D53" s="49"/>
      <c r="E53" s="50"/>
      <c r="F53" s="50"/>
      <c r="G53" s="51"/>
      <c r="H53" s="54"/>
      <c r="I53" s="32" t="str" cm="1">
        <f t="array" aca="1" ref="I53" ca="1">IF(B53="","",INDIRECT(AD53))</f>
        <v/>
      </c>
      <c r="J53" s="21" t="str">
        <f>IF(OR(ISBLANK(B53),ISBLANK(C53),ISBLANK(D53),ISBLANK(E53),ISBLANK(F53),ISBLANK(G53)),"",IF(ISERROR(I53),"Site Id must match inventory ID",IF(OR(D53=Descriptions!A$71,D53=Descriptions!A$72,G53="Yes"),"Do Not Use",IF(OR(I53="Lead",F53=Descriptions!A$82),"Tier 1",IF(ISBLANK(E53),"need connector info",IF(OR(I53="GRR",E53=Descriptions!A$75,E53=Descriptions!A$76),"Tier 3","Tier 5"))))))</f>
        <v/>
      </c>
      <c r="K53" s="172" t="str">
        <f>IF(OR(ISBLANK(B53),ISBLANK(C53),ISBLANK(D53),ISBLANK(E53),ISBLANK(F53),ISBLANK(G53)),"",IF(AND(J53="Do Not Use",G53="Yes"),IF(OR(I53="Lead",F53=Descriptions!A$82),"1",IF(OR(I53="GRR",E53=Descriptions!A$75,E53=Descriptions!A$76),"3","5")),""))</f>
        <v/>
      </c>
      <c r="L53" s="15"/>
      <c r="AB53" s="32" t="e">
        <f>MATCH('Optional tap sample locations'!$B53,Inventory!$A$11:$A$101,0)</f>
        <v>#N/A</v>
      </c>
      <c r="AC53" s="15" t="e">
        <f t="shared" si="2"/>
        <v>#N/A</v>
      </c>
      <c r="AD53" s="15" t="e">
        <f t="shared" si="3"/>
        <v>#N/A</v>
      </c>
      <c r="AE53" s="15" t="e">
        <f t="shared" si="4"/>
        <v>#N/A</v>
      </c>
    </row>
    <row r="54" spans="1:31" x14ac:dyDescent="0.25">
      <c r="A54" s="186" t="str" cm="1">
        <f t="array" aca="1" ref="A54" ca="1">IF(B54="","",IF(INDIRECT(AE54)="","",INDIRECT(AE54)))</f>
        <v/>
      </c>
      <c r="B54" s="87"/>
      <c r="C54" s="45"/>
      <c r="D54" s="49"/>
      <c r="E54" s="50"/>
      <c r="F54" s="50"/>
      <c r="G54" s="51"/>
      <c r="H54" s="54"/>
      <c r="I54" s="32" t="str" cm="1">
        <f t="array" aca="1" ref="I54" ca="1">IF(B54="","",INDIRECT(AD54))</f>
        <v/>
      </c>
      <c r="J54" s="21" t="str">
        <f>IF(OR(ISBLANK(B54),ISBLANK(C54),ISBLANK(D54),ISBLANK(E54),ISBLANK(F54),ISBLANK(G54)),"",IF(ISERROR(I54),"Site Id must match inventory ID",IF(OR(D54=Descriptions!A$71,D54=Descriptions!A$72,G54="Yes"),"Do Not Use",IF(OR(I54="Lead",F54=Descriptions!A$82),"Tier 1",IF(ISBLANK(E54),"need connector info",IF(OR(I54="GRR",E54=Descriptions!A$75,E54=Descriptions!A$76),"Tier 3","Tier 5"))))))</f>
        <v/>
      </c>
      <c r="K54" s="172" t="str">
        <f>IF(OR(ISBLANK(B54),ISBLANK(C54),ISBLANK(D54),ISBLANK(E54),ISBLANK(F54),ISBLANK(G54)),"",IF(AND(J54="Do Not Use",G54="Yes"),IF(OR(I54="Lead",F54=Descriptions!A$82),"1",IF(OR(I54="GRR",E54=Descriptions!A$75,E54=Descriptions!A$76),"3","5")),""))</f>
        <v/>
      </c>
      <c r="L54" s="15"/>
      <c r="AB54" s="32" t="e">
        <f>MATCH('Optional tap sample locations'!$B54,Inventory!$A$11:$A$101,0)</f>
        <v>#N/A</v>
      </c>
      <c r="AC54" s="15" t="e">
        <f t="shared" si="2"/>
        <v>#N/A</v>
      </c>
      <c r="AD54" s="15" t="e">
        <f t="shared" si="3"/>
        <v>#N/A</v>
      </c>
      <c r="AE54" s="15" t="e">
        <f t="shared" si="4"/>
        <v>#N/A</v>
      </c>
    </row>
    <row r="55" spans="1:31" x14ac:dyDescent="0.25">
      <c r="A55" s="186" t="str" cm="1">
        <f t="array" aca="1" ref="A55" ca="1">IF(B55="","",IF(INDIRECT(AE55)="","",INDIRECT(AE55)))</f>
        <v/>
      </c>
      <c r="B55" s="87"/>
      <c r="C55" s="45"/>
      <c r="D55" s="49"/>
      <c r="E55" s="50"/>
      <c r="F55" s="50"/>
      <c r="G55" s="51"/>
      <c r="H55" s="54"/>
      <c r="I55" s="32" t="str" cm="1">
        <f t="array" aca="1" ref="I55" ca="1">IF(B55="","",INDIRECT(AD55))</f>
        <v/>
      </c>
      <c r="J55" s="21" t="str">
        <f>IF(OR(ISBLANK(B55),ISBLANK(C55),ISBLANK(D55),ISBLANK(E55),ISBLANK(F55),ISBLANK(G55)),"",IF(ISERROR(I55),"Site Id must match inventory ID",IF(OR(D55=Descriptions!A$71,D55=Descriptions!A$72,G55="Yes"),"Do Not Use",IF(OR(I55="Lead",F55=Descriptions!A$82),"Tier 1",IF(ISBLANK(E55),"need connector info",IF(OR(I55="GRR",E55=Descriptions!A$75,E55=Descriptions!A$76),"Tier 3","Tier 5"))))))</f>
        <v/>
      </c>
      <c r="K55" s="172" t="str">
        <f>IF(OR(ISBLANK(B55),ISBLANK(C55),ISBLANK(D55),ISBLANK(E55),ISBLANK(F55),ISBLANK(G55)),"",IF(AND(J55="Do Not Use",G55="Yes"),IF(OR(I55="Lead",F55=Descriptions!A$82),"1",IF(OR(I55="GRR",E55=Descriptions!A$75,E55=Descriptions!A$76),"3","5")),""))</f>
        <v/>
      </c>
      <c r="L55" s="15"/>
      <c r="AB55" s="32" t="e">
        <f>MATCH('Optional tap sample locations'!$B55,Inventory!$A$11:$A$101,0)</f>
        <v>#N/A</v>
      </c>
      <c r="AC55" s="15" t="e">
        <f t="shared" si="2"/>
        <v>#N/A</v>
      </c>
      <c r="AD55" s="15" t="e">
        <f t="shared" si="3"/>
        <v>#N/A</v>
      </c>
      <c r="AE55" s="15" t="e">
        <f t="shared" si="4"/>
        <v>#N/A</v>
      </c>
    </row>
    <row r="56" spans="1:31" x14ac:dyDescent="0.25">
      <c r="A56" s="186" t="str" cm="1">
        <f t="array" aca="1" ref="A56" ca="1">IF(B56="","",IF(INDIRECT(AE56)="","",INDIRECT(AE56)))</f>
        <v/>
      </c>
      <c r="B56" s="87"/>
      <c r="C56" s="45"/>
      <c r="D56" s="49"/>
      <c r="E56" s="50"/>
      <c r="F56" s="50"/>
      <c r="G56" s="51"/>
      <c r="H56" s="54"/>
      <c r="I56" s="32" t="str" cm="1">
        <f t="array" aca="1" ref="I56" ca="1">IF(B56="","",INDIRECT(AD56))</f>
        <v/>
      </c>
      <c r="J56" s="21" t="str">
        <f>IF(OR(ISBLANK(B56),ISBLANK(C56),ISBLANK(D56),ISBLANK(E56),ISBLANK(F56),ISBLANK(G56)),"",IF(ISERROR(I56),"Site Id must match inventory ID",IF(OR(D56=Descriptions!A$71,D56=Descriptions!A$72,G56="Yes"),"Do Not Use",IF(OR(I56="Lead",F56=Descriptions!A$82),"Tier 1",IF(ISBLANK(E56),"need connector info",IF(OR(I56="GRR",E56=Descriptions!A$75,E56=Descriptions!A$76),"Tier 3","Tier 5"))))))</f>
        <v/>
      </c>
      <c r="K56" s="172" t="str">
        <f>IF(OR(ISBLANK(B56),ISBLANK(C56),ISBLANK(D56),ISBLANK(E56),ISBLANK(F56),ISBLANK(G56)),"",IF(AND(J56="Do Not Use",G56="Yes"),IF(OR(I56="Lead",F56=Descriptions!A$82),"1",IF(OR(I56="GRR",E56=Descriptions!A$75,E56=Descriptions!A$76),"3","5")),""))</f>
        <v/>
      </c>
      <c r="L56" s="15"/>
      <c r="AB56" s="32" t="e">
        <f>MATCH('Optional tap sample locations'!$B56,Inventory!$A$11:$A$101,0)</f>
        <v>#N/A</v>
      </c>
      <c r="AC56" s="15" t="e">
        <f t="shared" si="2"/>
        <v>#N/A</v>
      </c>
      <c r="AD56" s="15" t="e">
        <f t="shared" si="3"/>
        <v>#N/A</v>
      </c>
      <c r="AE56" s="15" t="e">
        <f t="shared" si="4"/>
        <v>#N/A</v>
      </c>
    </row>
    <row r="57" spans="1:31" x14ac:dyDescent="0.25">
      <c r="A57" s="186" t="str" cm="1">
        <f t="array" aca="1" ref="A57" ca="1">IF(B57="","",IF(INDIRECT(AE57)="","",INDIRECT(AE57)))</f>
        <v/>
      </c>
      <c r="B57" s="87"/>
      <c r="C57" s="45"/>
      <c r="D57" s="49"/>
      <c r="E57" s="50"/>
      <c r="F57" s="50"/>
      <c r="G57" s="51"/>
      <c r="H57" s="54"/>
      <c r="I57" s="32" t="str" cm="1">
        <f t="array" aca="1" ref="I57" ca="1">IF(B57="","",INDIRECT(AD57))</f>
        <v/>
      </c>
      <c r="J57" s="21" t="str">
        <f>IF(OR(ISBLANK(B57),ISBLANK(C57),ISBLANK(D57),ISBLANK(E57),ISBLANK(F57),ISBLANK(G57)),"",IF(ISERROR(I57),"Site Id must match inventory ID",IF(OR(D57=Descriptions!A$71,D57=Descriptions!A$72,G57="Yes"),"Do Not Use",IF(OR(I57="Lead",F57=Descriptions!A$82),"Tier 1",IF(ISBLANK(E57),"need connector info",IF(OR(I57="GRR",E57=Descriptions!A$75,E57=Descriptions!A$76),"Tier 3","Tier 5"))))))</f>
        <v/>
      </c>
      <c r="K57" s="172" t="str">
        <f>IF(OR(ISBLANK(B57),ISBLANK(C57),ISBLANK(D57),ISBLANK(E57),ISBLANK(F57),ISBLANK(G57)),"",IF(AND(J57="Do Not Use",G57="Yes"),IF(OR(I57="Lead",F57=Descriptions!A$82),"1",IF(OR(I57="GRR",E57=Descriptions!A$75,E57=Descriptions!A$76),"3","5")),""))</f>
        <v/>
      </c>
      <c r="L57" s="15"/>
      <c r="AB57" s="32" t="e">
        <f>MATCH('Optional tap sample locations'!$B57,Inventory!$A$11:$A$101,0)</f>
        <v>#N/A</v>
      </c>
      <c r="AC57" s="15" t="e">
        <f t="shared" si="2"/>
        <v>#N/A</v>
      </c>
      <c r="AD57" s="15" t="e">
        <f t="shared" si="3"/>
        <v>#N/A</v>
      </c>
      <c r="AE57" s="15" t="e">
        <f t="shared" si="4"/>
        <v>#N/A</v>
      </c>
    </row>
    <row r="58" spans="1:31" x14ac:dyDescent="0.25">
      <c r="A58" s="186" t="str" cm="1">
        <f t="array" aca="1" ref="A58" ca="1">IF(B58="","",IF(INDIRECT(AE58)="","",INDIRECT(AE58)))</f>
        <v/>
      </c>
      <c r="B58" s="87"/>
      <c r="C58" s="45"/>
      <c r="D58" s="49"/>
      <c r="E58" s="50"/>
      <c r="F58" s="50"/>
      <c r="G58" s="51"/>
      <c r="H58" s="54"/>
      <c r="I58" s="32" t="str" cm="1">
        <f t="array" aca="1" ref="I58" ca="1">IF(B58="","",INDIRECT(AD58))</f>
        <v/>
      </c>
      <c r="J58" s="21" t="str">
        <f>IF(OR(ISBLANK(B58),ISBLANK(C58),ISBLANK(D58),ISBLANK(E58),ISBLANK(F58),ISBLANK(G58)),"",IF(ISERROR(I58),"Site Id must match inventory ID",IF(OR(D58=Descriptions!A$71,D58=Descriptions!A$72,G58="Yes"),"Do Not Use",IF(OR(I58="Lead",F58=Descriptions!A$82),"Tier 1",IF(ISBLANK(E58),"need connector info",IF(OR(I58="GRR",E58=Descriptions!A$75,E58=Descriptions!A$76),"Tier 3","Tier 5"))))))</f>
        <v/>
      </c>
      <c r="K58" s="172" t="str">
        <f>IF(OR(ISBLANK(B58),ISBLANK(C58),ISBLANK(D58),ISBLANK(E58),ISBLANK(F58),ISBLANK(G58)),"",IF(AND(J58="Do Not Use",G58="Yes"),IF(OR(I58="Lead",F58=Descriptions!A$82),"1",IF(OR(I58="GRR",E58=Descriptions!A$75,E58=Descriptions!A$76),"3","5")),""))</f>
        <v/>
      </c>
      <c r="L58" s="15"/>
      <c r="AB58" s="32" t="e">
        <f>MATCH('Optional tap sample locations'!$B58,Inventory!$A$11:$A$101,0)</f>
        <v>#N/A</v>
      </c>
      <c r="AC58" s="15" t="e">
        <f t="shared" si="2"/>
        <v>#N/A</v>
      </c>
      <c r="AD58" s="15" t="e">
        <f t="shared" si="3"/>
        <v>#N/A</v>
      </c>
      <c r="AE58" s="15" t="e">
        <f t="shared" si="4"/>
        <v>#N/A</v>
      </c>
    </row>
    <row r="59" spans="1:31" x14ac:dyDescent="0.25">
      <c r="A59" s="186" t="str" cm="1">
        <f t="array" aca="1" ref="A59" ca="1">IF(B59="","",IF(INDIRECT(AE59)="","",INDIRECT(AE59)))</f>
        <v/>
      </c>
      <c r="B59" s="87"/>
      <c r="C59" s="45"/>
      <c r="D59" s="49"/>
      <c r="E59" s="50"/>
      <c r="F59" s="50"/>
      <c r="G59" s="51"/>
      <c r="H59" s="54"/>
      <c r="I59" s="32" t="str" cm="1">
        <f t="array" aca="1" ref="I59" ca="1">IF(B59="","",INDIRECT(AD59))</f>
        <v/>
      </c>
      <c r="J59" s="21" t="str">
        <f>IF(OR(ISBLANK(B59),ISBLANK(C59),ISBLANK(D59),ISBLANK(E59),ISBLANK(F59),ISBLANK(G59)),"",IF(ISERROR(I59),"Site Id must match inventory ID",IF(OR(D59=Descriptions!A$71,D59=Descriptions!A$72,G59="Yes"),"Do Not Use",IF(OR(I59="Lead",F59=Descriptions!A$82),"Tier 1",IF(ISBLANK(E59),"need connector info",IF(OR(I59="GRR",E59=Descriptions!A$75,E59=Descriptions!A$76),"Tier 3","Tier 5"))))))</f>
        <v/>
      </c>
      <c r="K59" s="172" t="str">
        <f>IF(OR(ISBLANK(B59),ISBLANK(C59),ISBLANK(D59),ISBLANK(E59),ISBLANK(F59),ISBLANK(G59)),"",IF(AND(J59="Do Not Use",G59="Yes"),IF(OR(I59="Lead",F59=Descriptions!A$82),"1",IF(OR(I59="GRR",E59=Descriptions!A$75,E59=Descriptions!A$76),"3","5")),""))</f>
        <v/>
      </c>
      <c r="L59" s="15"/>
      <c r="AB59" s="32" t="e">
        <f>MATCH('Optional tap sample locations'!$B59,Inventory!$A$11:$A$101,0)</f>
        <v>#N/A</v>
      </c>
      <c r="AC59" s="15" t="e">
        <f t="shared" si="2"/>
        <v>#N/A</v>
      </c>
      <c r="AD59" s="15" t="e">
        <f t="shared" si="3"/>
        <v>#N/A</v>
      </c>
      <c r="AE59" s="15" t="e">
        <f t="shared" si="4"/>
        <v>#N/A</v>
      </c>
    </row>
    <row r="60" spans="1:31" x14ac:dyDescent="0.25">
      <c r="A60" s="186" t="str" cm="1">
        <f t="array" aca="1" ref="A60" ca="1">IF(B60="","",IF(INDIRECT(AE60)="","",INDIRECT(AE60)))</f>
        <v/>
      </c>
      <c r="B60" s="87"/>
      <c r="C60" s="45"/>
      <c r="D60" s="49"/>
      <c r="E60" s="50"/>
      <c r="F60" s="50"/>
      <c r="G60" s="51"/>
      <c r="H60" s="54"/>
      <c r="I60" s="32" t="str" cm="1">
        <f t="array" aca="1" ref="I60" ca="1">IF(B60="","",INDIRECT(AD60))</f>
        <v/>
      </c>
      <c r="J60" s="21" t="str">
        <f>IF(OR(ISBLANK(B60),ISBLANK(C60),ISBLANK(D60),ISBLANK(E60),ISBLANK(F60),ISBLANK(G60)),"",IF(ISERROR(I60),"Site Id must match inventory ID",IF(OR(D60=Descriptions!A$71,D60=Descriptions!A$72,G60="Yes"),"Do Not Use",IF(OR(I60="Lead",F60=Descriptions!A$82),"Tier 1",IF(ISBLANK(E60),"need connector info",IF(OR(I60="GRR",E60=Descriptions!A$75,E60=Descriptions!A$76),"Tier 3","Tier 5"))))))</f>
        <v/>
      </c>
      <c r="K60" s="172" t="str">
        <f>IF(OR(ISBLANK(B60),ISBLANK(C60),ISBLANK(D60),ISBLANK(E60),ISBLANK(F60),ISBLANK(G60)),"",IF(AND(J60="Do Not Use",G60="Yes"),IF(OR(I60="Lead",F60=Descriptions!A$82),"1",IF(OR(I60="GRR",E60=Descriptions!A$75,E60=Descriptions!A$76),"3","5")),""))</f>
        <v/>
      </c>
      <c r="L60" s="15"/>
      <c r="AB60" s="32" t="e">
        <f>MATCH('Optional tap sample locations'!$B60,Inventory!$A$11:$A$101,0)</f>
        <v>#N/A</v>
      </c>
      <c r="AC60" s="15" t="e">
        <f t="shared" si="2"/>
        <v>#N/A</v>
      </c>
      <c r="AD60" s="15" t="e">
        <f t="shared" si="3"/>
        <v>#N/A</v>
      </c>
      <c r="AE60" s="15" t="e">
        <f t="shared" si="4"/>
        <v>#N/A</v>
      </c>
    </row>
    <row r="61" spans="1:31" x14ac:dyDescent="0.25">
      <c r="A61" s="186" t="str" cm="1">
        <f t="array" aca="1" ref="A61" ca="1">IF(B61="","",IF(INDIRECT(AE61)="","",INDIRECT(AE61)))</f>
        <v/>
      </c>
      <c r="B61" s="87"/>
      <c r="C61" s="45"/>
      <c r="D61" s="49"/>
      <c r="E61" s="50"/>
      <c r="F61" s="50"/>
      <c r="G61" s="51"/>
      <c r="H61" s="54"/>
      <c r="I61" s="32" t="str" cm="1">
        <f t="array" aca="1" ref="I61" ca="1">IF(B61="","",INDIRECT(AD61))</f>
        <v/>
      </c>
      <c r="J61" s="21" t="str">
        <f>IF(OR(ISBLANK(B61),ISBLANK(C61),ISBLANK(D61),ISBLANK(E61),ISBLANK(F61),ISBLANK(G61)),"",IF(ISERROR(I61),"Site Id must match inventory ID",IF(OR(D61=Descriptions!A$71,D61=Descriptions!A$72,G61="Yes"),"Do Not Use",IF(OR(I61="Lead",F61=Descriptions!A$82),"Tier 1",IF(ISBLANK(E61),"need connector info",IF(OR(I61="GRR",E61=Descriptions!A$75,E61=Descriptions!A$76),"Tier 3","Tier 5"))))))</f>
        <v/>
      </c>
      <c r="K61" s="172" t="str">
        <f>IF(OR(ISBLANK(B61),ISBLANK(C61),ISBLANK(D61),ISBLANK(E61),ISBLANK(F61),ISBLANK(G61)),"",IF(AND(J61="Do Not Use",G61="Yes"),IF(OR(I61="Lead",F61=Descriptions!A$82),"1",IF(OR(I61="GRR",E61=Descriptions!A$75,E61=Descriptions!A$76),"3","5")),""))</f>
        <v/>
      </c>
      <c r="L61" s="15"/>
      <c r="AB61" s="32" t="e">
        <f>MATCH('Optional tap sample locations'!$B61,Inventory!$A$11:$A$101,0)</f>
        <v>#N/A</v>
      </c>
      <c r="AC61" s="15" t="e">
        <f t="shared" si="2"/>
        <v>#N/A</v>
      </c>
      <c r="AD61" s="15" t="e">
        <f t="shared" si="3"/>
        <v>#N/A</v>
      </c>
      <c r="AE61" s="15" t="e">
        <f t="shared" si="4"/>
        <v>#N/A</v>
      </c>
    </row>
    <row r="62" spans="1:31" x14ac:dyDescent="0.25">
      <c r="A62" s="186" t="str" cm="1">
        <f t="array" aca="1" ref="A62" ca="1">IF(B62="","",IF(INDIRECT(AE62)="","",INDIRECT(AE62)))</f>
        <v/>
      </c>
      <c r="B62" s="87"/>
      <c r="C62" s="45"/>
      <c r="D62" s="49"/>
      <c r="E62" s="50"/>
      <c r="F62" s="50"/>
      <c r="G62" s="51"/>
      <c r="H62" s="54"/>
      <c r="I62" s="32" t="str" cm="1">
        <f t="array" aca="1" ref="I62" ca="1">IF(B62="","",INDIRECT(AD62))</f>
        <v/>
      </c>
      <c r="J62" s="21" t="str">
        <f>IF(OR(ISBLANK(B62),ISBLANK(C62),ISBLANK(D62),ISBLANK(E62),ISBLANK(F62),ISBLANK(G62)),"",IF(ISERROR(I62),"Site Id must match inventory ID",IF(OR(D62=Descriptions!A$71,D62=Descriptions!A$72,G62="Yes"),"Do Not Use",IF(OR(I62="Lead",F62=Descriptions!A$82),"Tier 1",IF(ISBLANK(E62),"need connector info",IF(OR(I62="GRR",E62=Descriptions!A$75,E62=Descriptions!A$76),"Tier 3","Tier 5"))))))</f>
        <v/>
      </c>
      <c r="K62" s="172" t="str">
        <f>IF(OR(ISBLANK(B62),ISBLANK(C62),ISBLANK(D62),ISBLANK(E62),ISBLANK(F62),ISBLANK(G62)),"",IF(AND(J62="Do Not Use",G62="Yes"),IF(OR(I62="Lead",F62=Descriptions!A$82),"1",IF(OR(I62="GRR",E62=Descriptions!A$75,E62=Descriptions!A$76),"3","5")),""))</f>
        <v/>
      </c>
      <c r="L62" s="15"/>
      <c r="AB62" s="32" t="e">
        <f>MATCH('Optional tap sample locations'!$B62,Inventory!$A$11:$A$101,0)</f>
        <v>#N/A</v>
      </c>
      <c r="AC62" s="15" t="e">
        <f t="shared" si="2"/>
        <v>#N/A</v>
      </c>
      <c r="AD62" s="15" t="e">
        <f t="shared" si="3"/>
        <v>#N/A</v>
      </c>
      <c r="AE62" s="15" t="e">
        <f t="shared" si="4"/>
        <v>#N/A</v>
      </c>
    </row>
    <row r="63" spans="1:31" x14ac:dyDescent="0.25">
      <c r="A63" s="186" t="str" cm="1">
        <f t="array" aca="1" ref="A63" ca="1">IF(B63="","",IF(INDIRECT(AE63)="","",INDIRECT(AE63)))</f>
        <v/>
      </c>
      <c r="B63" s="87"/>
      <c r="C63" s="45"/>
      <c r="D63" s="49"/>
      <c r="E63" s="50"/>
      <c r="F63" s="50"/>
      <c r="G63" s="51"/>
      <c r="H63" s="54"/>
      <c r="I63" s="32" t="str" cm="1">
        <f t="array" aca="1" ref="I63" ca="1">IF(B63="","",INDIRECT(AD63))</f>
        <v/>
      </c>
      <c r="J63" s="21" t="str">
        <f>IF(OR(ISBLANK(B63),ISBLANK(C63),ISBLANK(D63),ISBLANK(E63),ISBLANK(F63),ISBLANK(G63)),"",IF(ISERROR(I63),"Site Id must match inventory ID",IF(OR(D63=Descriptions!A$71,D63=Descriptions!A$72,G63="Yes"),"Do Not Use",IF(OR(I63="Lead",F63=Descriptions!A$82),"Tier 1",IF(ISBLANK(E63),"need connector info",IF(OR(I63="GRR",E63=Descriptions!A$75,E63=Descriptions!A$76),"Tier 3","Tier 5"))))))</f>
        <v/>
      </c>
      <c r="K63" s="172" t="str">
        <f>IF(OR(ISBLANK(B63),ISBLANK(C63),ISBLANK(D63),ISBLANK(E63),ISBLANK(F63),ISBLANK(G63)),"",IF(AND(J63="Do Not Use",G63="Yes"),IF(OR(I63="Lead",F63=Descriptions!A$82),"1",IF(OR(I63="GRR",E63=Descriptions!A$75,E63=Descriptions!A$76),"3","5")),""))</f>
        <v/>
      </c>
      <c r="L63" s="15"/>
      <c r="AB63" s="32" t="e">
        <f>MATCH('Optional tap sample locations'!$B63,Inventory!$A$11:$A$101,0)</f>
        <v>#N/A</v>
      </c>
      <c r="AC63" s="15" t="e">
        <f t="shared" si="2"/>
        <v>#N/A</v>
      </c>
      <c r="AD63" s="15" t="e">
        <f t="shared" si="3"/>
        <v>#N/A</v>
      </c>
      <c r="AE63" s="15" t="e">
        <f t="shared" si="4"/>
        <v>#N/A</v>
      </c>
    </row>
    <row r="64" spans="1:31" x14ac:dyDescent="0.25">
      <c r="A64" s="186" t="str" cm="1">
        <f t="array" aca="1" ref="A64" ca="1">IF(B64="","",IF(INDIRECT(AE64)="","",INDIRECT(AE64)))</f>
        <v/>
      </c>
      <c r="B64" s="87"/>
      <c r="C64" s="45"/>
      <c r="D64" s="49"/>
      <c r="E64" s="50"/>
      <c r="F64" s="50"/>
      <c r="G64" s="51"/>
      <c r="H64" s="54"/>
      <c r="I64" s="32" t="str" cm="1">
        <f t="array" aca="1" ref="I64" ca="1">IF(B64="","",INDIRECT(AD64))</f>
        <v/>
      </c>
      <c r="J64" s="21" t="str">
        <f>IF(OR(ISBLANK(B64),ISBLANK(C64),ISBLANK(D64),ISBLANK(E64),ISBLANK(F64),ISBLANK(G64)),"",IF(ISERROR(I64),"Site Id must match inventory ID",IF(OR(D64=Descriptions!A$71,D64=Descriptions!A$72,G64="Yes"),"Do Not Use",IF(OR(I64="Lead",F64=Descriptions!A$82),"Tier 1",IF(ISBLANK(E64),"need connector info",IF(OR(I64="GRR",E64=Descriptions!A$75,E64=Descriptions!A$76),"Tier 3","Tier 5"))))))</f>
        <v/>
      </c>
      <c r="K64" s="172" t="str">
        <f>IF(OR(ISBLANK(B64),ISBLANK(C64),ISBLANK(D64),ISBLANK(E64),ISBLANK(F64),ISBLANK(G64)),"",IF(AND(J64="Do Not Use",G64="Yes"),IF(OR(I64="Lead",F64=Descriptions!A$82),"1",IF(OR(I64="GRR",E64=Descriptions!A$75,E64=Descriptions!A$76),"3","5")),""))</f>
        <v/>
      </c>
      <c r="L64" s="15"/>
      <c r="AB64" s="32" t="e">
        <f>MATCH('Optional tap sample locations'!$B64,Inventory!$A$11:$A$101,0)</f>
        <v>#N/A</v>
      </c>
      <c r="AC64" s="15" t="e">
        <f t="shared" si="2"/>
        <v>#N/A</v>
      </c>
      <c r="AD64" s="15" t="e">
        <f t="shared" si="3"/>
        <v>#N/A</v>
      </c>
      <c r="AE64" s="15" t="e">
        <f t="shared" si="4"/>
        <v>#N/A</v>
      </c>
    </row>
    <row r="65" spans="1:31" x14ac:dyDescent="0.25">
      <c r="A65" s="186" t="str" cm="1">
        <f t="array" aca="1" ref="A65" ca="1">IF(B65="","",IF(INDIRECT(AE65)="","",INDIRECT(AE65)))</f>
        <v/>
      </c>
      <c r="B65" s="87"/>
      <c r="C65" s="45"/>
      <c r="D65" s="49"/>
      <c r="E65" s="50"/>
      <c r="F65" s="50"/>
      <c r="G65" s="51"/>
      <c r="H65" s="54"/>
      <c r="I65" s="32" t="str" cm="1">
        <f t="array" aca="1" ref="I65" ca="1">IF(B65="","",INDIRECT(AD65))</f>
        <v/>
      </c>
      <c r="J65" s="21" t="str">
        <f>IF(OR(ISBLANK(B65),ISBLANK(C65),ISBLANK(D65),ISBLANK(E65),ISBLANK(F65),ISBLANK(G65)),"",IF(ISERROR(I65),"Site Id must match inventory ID",IF(OR(D65=Descriptions!A$71,D65=Descriptions!A$72,G65="Yes"),"Do Not Use",IF(OR(I65="Lead",F65=Descriptions!A$82),"Tier 1",IF(ISBLANK(E65),"need connector info",IF(OR(I65="GRR",E65=Descriptions!A$75,E65=Descriptions!A$76),"Tier 3","Tier 5"))))))</f>
        <v/>
      </c>
      <c r="K65" s="172" t="str">
        <f>IF(OR(ISBLANK(B65),ISBLANK(C65),ISBLANK(D65),ISBLANK(E65),ISBLANK(F65),ISBLANK(G65)),"",IF(AND(J65="Do Not Use",G65="Yes"),IF(OR(I65="Lead",F65=Descriptions!A$82),"1",IF(OR(I65="GRR",E65=Descriptions!A$75,E65=Descriptions!A$76),"3","5")),""))</f>
        <v/>
      </c>
      <c r="L65" s="15"/>
      <c r="AB65" s="32" t="e">
        <f>MATCH('Optional tap sample locations'!$B65,Inventory!$A$11:$A$101,0)</f>
        <v>#N/A</v>
      </c>
      <c r="AC65" s="15" t="e">
        <f t="shared" si="2"/>
        <v>#N/A</v>
      </c>
      <c r="AD65" s="15" t="e">
        <f t="shared" si="3"/>
        <v>#N/A</v>
      </c>
      <c r="AE65" s="15" t="e">
        <f t="shared" si="4"/>
        <v>#N/A</v>
      </c>
    </row>
    <row r="66" spans="1:31" x14ac:dyDescent="0.25">
      <c r="A66" s="186" t="str" cm="1">
        <f t="array" aca="1" ref="A66" ca="1">IF(B66="","",IF(INDIRECT(AE66)="","",INDIRECT(AE66)))</f>
        <v/>
      </c>
      <c r="B66" s="87"/>
      <c r="C66" s="45"/>
      <c r="D66" s="49"/>
      <c r="E66" s="50"/>
      <c r="F66" s="50"/>
      <c r="G66" s="51"/>
      <c r="H66" s="54"/>
      <c r="I66" s="32" t="str" cm="1">
        <f t="array" aca="1" ref="I66" ca="1">IF(B66="","",INDIRECT(AD66))</f>
        <v/>
      </c>
      <c r="J66" s="21" t="str">
        <f>IF(OR(ISBLANK(B66),ISBLANK(C66),ISBLANK(D66),ISBLANK(E66),ISBLANK(F66),ISBLANK(G66)),"",IF(ISERROR(I66),"Site Id must match inventory ID",IF(OR(D66=Descriptions!A$71,D66=Descriptions!A$72,G66="Yes"),"Do Not Use",IF(OR(I66="Lead",F66=Descriptions!A$82),"Tier 1",IF(ISBLANK(E66),"need connector info",IF(OR(I66="GRR",E66=Descriptions!A$75,E66=Descriptions!A$76),"Tier 3","Tier 5"))))))</f>
        <v/>
      </c>
      <c r="K66" s="172" t="str">
        <f>IF(OR(ISBLANK(B66),ISBLANK(C66),ISBLANK(D66),ISBLANK(E66),ISBLANK(F66),ISBLANK(G66)),"",IF(AND(J66="Do Not Use",G66="Yes"),IF(OR(I66="Lead",F66=Descriptions!A$82),"1",IF(OR(I66="GRR",E66=Descriptions!A$75,E66=Descriptions!A$76),"3","5")),""))</f>
        <v/>
      </c>
      <c r="L66" s="15"/>
      <c r="AB66" s="32" t="e">
        <f>MATCH('Optional tap sample locations'!$B66,Inventory!$A$11:$A$101,0)</f>
        <v>#N/A</v>
      </c>
      <c r="AC66" s="15" t="e">
        <f t="shared" si="2"/>
        <v>#N/A</v>
      </c>
      <c r="AD66" s="15" t="e">
        <f t="shared" si="3"/>
        <v>#N/A</v>
      </c>
      <c r="AE66" s="15" t="e">
        <f t="shared" si="4"/>
        <v>#N/A</v>
      </c>
    </row>
    <row r="67" spans="1:31" x14ac:dyDescent="0.25">
      <c r="A67" s="186" t="str" cm="1">
        <f t="array" aca="1" ref="A67" ca="1">IF(B67="","",IF(INDIRECT(AE67)="","",INDIRECT(AE67)))</f>
        <v/>
      </c>
      <c r="B67" s="87"/>
      <c r="C67" s="45"/>
      <c r="D67" s="49"/>
      <c r="E67" s="50"/>
      <c r="F67" s="50"/>
      <c r="G67" s="51"/>
      <c r="H67" s="54"/>
      <c r="I67" s="32" t="str" cm="1">
        <f t="array" aca="1" ref="I67" ca="1">IF(B67="","",INDIRECT(AD67))</f>
        <v/>
      </c>
      <c r="J67" s="21" t="str">
        <f>IF(OR(ISBLANK(B67),ISBLANK(C67),ISBLANK(D67),ISBLANK(E67),ISBLANK(F67),ISBLANK(G67)),"",IF(ISERROR(I67),"Site Id must match inventory ID",IF(OR(D67=Descriptions!A$71,D67=Descriptions!A$72,G67="Yes"),"Do Not Use",IF(OR(I67="Lead",F67=Descriptions!A$82),"Tier 1",IF(ISBLANK(E67),"need connector info",IF(OR(I67="GRR",E67=Descriptions!A$75,E67=Descriptions!A$76),"Tier 3","Tier 5"))))))</f>
        <v/>
      </c>
      <c r="K67" s="172" t="str">
        <f>IF(OR(ISBLANK(B67),ISBLANK(C67),ISBLANK(D67),ISBLANK(E67),ISBLANK(F67),ISBLANK(G67)),"",IF(AND(J67="Do Not Use",G67="Yes"),IF(OR(I67="Lead",F67=Descriptions!A$82),"1",IF(OR(I67="GRR",E67=Descriptions!A$75,E67=Descriptions!A$76),"3","5")),""))</f>
        <v/>
      </c>
      <c r="L67" s="15"/>
      <c r="AB67" s="32" t="e">
        <f>MATCH('Optional tap sample locations'!$B67,Inventory!$A$11:$A$101,0)</f>
        <v>#N/A</v>
      </c>
      <c r="AC67" s="15" t="e">
        <f t="shared" si="2"/>
        <v>#N/A</v>
      </c>
      <c r="AD67" s="15" t="e">
        <f t="shared" si="3"/>
        <v>#N/A</v>
      </c>
      <c r="AE67" s="15" t="e">
        <f t="shared" si="4"/>
        <v>#N/A</v>
      </c>
    </row>
    <row r="68" spans="1:31" x14ac:dyDescent="0.25">
      <c r="A68" s="186" t="str" cm="1">
        <f t="array" aca="1" ref="A68" ca="1">IF(B68="","",IF(INDIRECT(AE68)="","",INDIRECT(AE68)))</f>
        <v/>
      </c>
      <c r="B68" s="87"/>
      <c r="C68" s="45"/>
      <c r="D68" s="49"/>
      <c r="E68" s="50"/>
      <c r="F68" s="50"/>
      <c r="G68" s="51"/>
      <c r="H68" s="54"/>
      <c r="I68" s="32" t="str" cm="1">
        <f t="array" aca="1" ref="I68" ca="1">IF(B68="","",INDIRECT(AD68))</f>
        <v/>
      </c>
      <c r="J68" s="21" t="str">
        <f>IF(OR(ISBLANK(B68),ISBLANK(C68),ISBLANK(D68),ISBLANK(E68),ISBLANK(F68),ISBLANK(G68)),"",IF(ISERROR(I68),"Site Id must match inventory ID",IF(OR(D68=Descriptions!A$71,D68=Descriptions!A$72,G68="Yes"),"Do Not Use",IF(OR(I68="Lead",F68=Descriptions!A$82),"Tier 1",IF(ISBLANK(E68),"need connector info",IF(OR(I68="GRR",E68=Descriptions!A$75,E68=Descriptions!A$76),"Tier 3","Tier 5"))))))</f>
        <v/>
      </c>
      <c r="K68" s="172" t="str">
        <f>IF(OR(ISBLANK(B68),ISBLANK(C68),ISBLANK(D68),ISBLANK(E68),ISBLANK(F68),ISBLANK(G68)),"",IF(AND(J68="Do Not Use",G68="Yes"),IF(OR(I68="Lead",F68=Descriptions!A$82),"1",IF(OR(I68="GRR",E68=Descriptions!A$75,E68=Descriptions!A$76),"3","5")),""))</f>
        <v/>
      </c>
      <c r="L68" s="15"/>
      <c r="AB68" s="32" t="e">
        <f>MATCH('Optional tap sample locations'!$B68,Inventory!$A$11:$A$101,0)</f>
        <v>#N/A</v>
      </c>
      <c r="AC68" s="15" t="e">
        <f t="shared" si="2"/>
        <v>#N/A</v>
      </c>
      <c r="AD68" s="15" t="e">
        <f t="shared" si="3"/>
        <v>#N/A</v>
      </c>
      <c r="AE68" s="15" t="e">
        <f t="shared" si="4"/>
        <v>#N/A</v>
      </c>
    </row>
    <row r="69" spans="1:31" x14ac:dyDescent="0.25">
      <c r="A69" s="186" t="str" cm="1">
        <f t="array" aca="1" ref="A69" ca="1">IF(B69="","",IF(INDIRECT(AE69)="","",INDIRECT(AE69)))</f>
        <v/>
      </c>
      <c r="B69" s="87"/>
      <c r="C69" s="45"/>
      <c r="D69" s="49"/>
      <c r="E69" s="50"/>
      <c r="F69" s="50"/>
      <c r="G69" s="51"/>
      <c r="H69" s="54"/>
      <c r="I69" s="32" t="str" cm="1">
        <f t="array" aca="1" ref="I69" ca="1">IF(B69="","",INDIRECT(AD69))</f>
        <v/>
      </c>
      <c r="J69" s="21" t="str">
        <f>IF(OR(ISBLANK(B69),ISBLANK(C69),ISBLANK(D69),ISBLANK(E69),ISBLANK(F69),ISBLANK(G69)),"",IF(ISERROR(I69),"Site Id must match inventory ID",IF(OR(D69=Descriptions!A$71,D69=Descriptions!A$72,G69="Yes"),"Do Not Use",IF(OR(I69="Lead",F69=Descriptions!A$82),"Tier 1",IF(ISBLANK(E69),"need connector info",IF(OR(I69="GRR",E69=Descriptions!A$75,E69=Descriptions!A$76),"Tier 3","Tier 5"))))))</f>
        <v/>
      </c>
      <c r="K69" s="172" t="str">
        <f>IF(OR(ISBLANK(B69),ISBLANK(C69),ISBLANK(D69),ISBLANK(E69),ISBLANK(F69),ISBLANK(G69)),"",IF(AND(J69="Do Not Use",G69="Yes"),IF(OR(I69="Lead",F69=Descriptions!A$82),"1",IF(OR(I69="GRR",E69=Descriptions!A$75,E69=Descriptions!A$76),"3","5")),""))</f>
        <v/>
      </c>
      <c r="L69" s="15"/>
      <c r="AB69" s="32" t="e">
        <f>MATCH('Optional tap sample locations'!$B69,Inventory!$A$11:$A$101,0)</f>
        <v>#N/A</v>
      </c>
      <c r="AC69" s="15" t="e">
        <f t="shared" si="2"/>
        <v>#N/A</v>
      </c>
      <c r="AD69" s="15" t="e">
        <f t="shared" si="3"/>
        <v>#N/A</v>
      </c>
      <c r="AE69" s="15" t="e">
        <f t="shared" si="4"/>
        <v>#N/A</v>
      </c>
    </row>
    <row r="70" spans="1:31" x14ac:dyDescent="0.25">
      <c r="A70" s="186" t="str" cm="1">
        <f t="array" aca="1" ref="A70" ca="1">IF(B70="","",IF(INDIRECT(AE70)="","",INDIRECT(AE70)))</f>
        <v/>
      </c>
      <c r="B70" s="87"/>
      <c r="C70" s="45"/>
      <c r="D70" s="49"/>
      <c r="E70" s="50"/>
      <c r="F70" s="50"/>
      <c r="G70" s="51"/>
      <c r="H70" s="54"/>
      <c r="I70" s="32" t="str" cm="1">
        <f t="array" aca="1" ref="I70" ca="1">IF(B70="","",INDIRECT(AD70))</f>
        <v/>
      </c>
      <c r="J70" s="21" t="str">
        <f>IF(OR(ISBLANK(B70),ISBLANK(C70),ISBLANK(D70),ISBLANK(E70),ISBLANK(F70),ISBLANK(G70)),"",IF(ISERROR(I70),"Site Id must match inventory ID",IF(OR(D70=Descriptions!A$71,D70=Descriptions!A$72,G70="Yes"),"Do Not Use",IF(OR(I70="Lead",F70=Descriptions!A$82),"Tier 1",IF(ISBLANK(E70),"need connector info",IF(OR(I70="GRR",E70=Descriptions!A$75,E70=Descriptions!A$76),"Tier 3","Tier 5"))))))</f>
        <v/>
      </c>
      <c r="K70" s="172" t="str">
        <f>IF(OR(ISBLANK(B70),ISBLANK(C70),ISBLANK(D70),ISBLANK(E70),ISBLANK(F70),ISBLANK(G70)),"",IF(AND(J70="Do Not Use",G70="Yes"),IF(OR(I70="Lead",F70=Descriptions!A$82),"1",IF(OR(I70="GRR",E70=Descriptions!A$75,E70=Descriptions!A$76),"3","5")),""))</f>
        <v/>
      </c>
      <c r="L70" s="15"/>
      <c r="AB70" s="32" t="e">
        <f>MATCH('Optional tap sample locations'!$B70,Inventory!$A$11:$A$101,0)</f>
        <v>#N/A</v>
      </c>
      <c r="AC70" s="15" t="e">
        <f t="shared" si="2"/>
        <v>#N/A</v>
      </c>
      <c r="AD70" s="15" t="e">
        <f t="shared" si="3"/>
        <v>#N/A</v>
      </c>
      <c r="AE70" s="15" t="e">
        <f t="shared" si="4"/>
        <v>#N/A</v>
      </c>
    </row>
    <row r="71" spans="1:31" x14ac:dyDescent="0.25">
      <c r="A71" s="186" t="str" cm="1">
        <f t="array" aca="1" ref="A71" ca="1">IF(B71="","",IF(INDIRECT(AE71)="","",INDIRECT(AE71)))</f>
        <v/>
      </c>
      <c r="B71" s="87"/>
      <c r="C71" s="45"/>
      <c r="D71" s="49"/>
      <c r="E71" s="50"/>
      <c r="F71" s="50"/>
      <c r="G71" s="51"/>
      <c r="H71" s="54"/>
      <c r="I71" s="32" t="str" cm="1">
        <f t="array" aca="1" ref="I71" ca="1">IF(B71="","",INDIRECT(AD71))</f>
        <v/>
      </c>
      <c r="J71" s="21" t="str">
        <f>IF(OR(ISBLANK(B71),ISBLANK(C71),ISBLANK(D71),ISBLANK(E71),ISBLANK(F71),ISBLANK(G71)),"",IF(ISERROR(I71),"Site Id must match inventory ID",IF(OR(D71=Descriptions!A$71,D71=Descriptions!A$72,G71="Yes"),"Do Not Use",IF(OR(I71="Lead",F71=Descriptions!A$82),"Tier 1",IF(ISBLANK(E71),"need connector info",IF(OR(I71="GRR",E71=Descriptions!A$75,E71=Descriptions!A$76),"Tier 3","Tier 5"))))))</f>
        <v/>
      </c>
      <c r="K71" s="172" t="str">
        <f>IF(OR(ISBLANK(B71),ISBLANK(C71),ISBLANK(D71),ISBLANK(E71),ISBLANK(F71),ISBLANK(G71)),"",IF(AND(J71="Do Not Use",G71="Yes"),IF(OR(I71="Lead",F71=Descriptions!A$82),"1",IF(OR(I71="GRR",E71=Descriptions!A$75,E71=Descriptions!A$76),"3","5")),""))</f>
        <v/>
      </c>
      <c r="L71" s="15"/>
      <c r="AB71" s="32" t="e">
        <f>MATCH('Optional tap sample locations'!$B71,Inventory!$A$11:$A$101,0)</f>
        <v>#N/A</v>
      </c>
      <c r="AC71" s="15" t="e">
        <f t="shared" si="2"/>
        <v>#N/A</v>
      </c>
      <c r="AD71" s="15" t="e">
        <f t="shared" si="3"/>
        <v>#N/A</v>
      </c>
      <c r="AE71" s="15" t="e">
        <f t="shared" si="4"/>
        <v>#N/A</v>
      </c>
    </row>
    <row r="72" spans="1:31" x14ac:dyDescent="0.25">
      <c r="A72" s="186" t="str" cm="1">
        <f t="array" aca="1" ref="A72" ca="1">IF(B72="","",IF(INDIRECT(AE72)="","",INDIRECT(AE72)))</f>
        <v/>
      </c>
      <c r="B72" s="87"/>
      <c r="C72" s="45"/>
      <c r="D72" s="49"/>
      <c r="E72" s="50"/>
      <c r="F72" s="50"/>
      <c r="G72" s="51"/>
      <c r="H72" s="54"/>
      <c r="I72" s="32" t="str" cm="1">
        <f t="array" aca="1" ref="I72" ca="1">IF(B72="","",INDIRECT(AD72))</f>
        <v/>
      </c>
      <c r="J72" s="21" t="str">
        <f>IF(OR(ISBLANK(B72),ISBLANK(C72),ISBLANK(D72),ISBLANK(E72),ISBLANK(F72),ISBLANK(G72)),"",IF(ISERROR(I72),"Site Id must match inventory ID",IF(OR(D72=Descriptions!A$71,D72=Descriptions!A$72,G72="Yes"),"Do Not Use",IF(OR(I72="Lead",F72=Descriptions!A$82),"Tier 1",IF(ISBLANK(E72),"need connector info",IF(OR(I72="GRR",E72=Descriptions!A$75,E72=Descriptions!A$76),"Tier 3","Tier 5"))))))</f>
        <v/>
      </c>
      <c r="K72" s="172" t="str">
        <f>IF(OR(ISBLANK(B72),ISBLANK(C72),ISBLANK(D72),ISBLANK(E72),ISBLANK(F72),ISBLANK(G72)),"",IF(AND(J72="Do Not Use",G72="Yes"),IF(OR(I72="Lead",F72=Descriptions!A$82),"1",IF(OR(I72="GRR",E72=Descriptions!A$75,E72=Descriptions!A$76),"3","5")),""))</f>
        <v/>
      </c>
      <c r="L72" s="15"/>
      <c r="AB72" s="32" t="e">
        <f>MATCH('Optional tap sample locations'!$B72,Inventory!$A$11:$A$101,0)</f>
        <v>#N/A</v>
      </c>
      <c r="AC72" s="15" t="e">
        <f t="shared" si="2"/>
        <v>#N/A</v>
      </c>
      <c r="AD72" s="15" t="e">
        <f t="shared" si="3"/>
        <v>#N/A</v>
      </c>
      <c r="AE72" s="15" t="e">
        <f t="shared" si="4"/>
        <v>#N/A</v>
      </c>
    </row>
    <row r="73" spans="1:31" x14ac:dyDescent="0.25">
      <c r="A73" s="186" t="str" cm="1">
        <f t="array" aca="1" ref="A73" ca="1">IF(B73="","",IF(INDIRECT(AE73)="","",INDIRECT(AE73)))</f>
        <v/>
      </c>
      <c r="B73" s="87"/>
      <c r="C73" s="45"/>
      <c r="D73" s="49"/>
      <c r="E73" s="50"/>
      <c r="F73" s="50"/>
      <c r="G73" s="51"/>
      <c r="H73" s="54"/>
      <c r="I73" s="32" t="str" cm="1">
        <f t="array" aca="1" ref="I73" ca="1">IF(B73="","",INDIRECT(AD73))</f>
        <v/>
      </c>
      <c r="J73" s="21" t="str">
        <f>IF(OR(ISBLANK(B73),ISBLANK(C73),ISBLANK(D73),ISBLANK(E73),ISBLANK(F73),ISBLANK(G73)),"",IF(ISERROR(I73),"Site Id must match inventory ID",IF(OR(D73=Descriptions!A$71,D73=Descriptions!A$72,G73="Yes"),"Do Not Use",IF(OR(I73="Lead",F73=Descriptions!A$82),"Tier 1",IF(ISBLANK(E73),"need connector info",IF(OR(I73="GRR",E73=Descriptions!A$75,E73=Descriptions!A$76),"Tier 3","Tier 5"))))))</f>
        <v/>
      </c>
      <c r="K73" s="172" t="str">
        <f>IF(OR(ISBLANK(B73),ISBLANK(C73),ISBLANK(D73),ISBLANK(E73),ISBLANK(F73),ISBLANK(G73)),"",IF(AND(J73="Do Not Use",G73="Yes"),IF(OR(I73="Lead",F73=Descriptions!A$82),"1",IF(OR(I73="GRR",E73=Descriptions!A$75,E73=Descriptions!A$76),"3","5")),""))</f>
        <v/>
      </c>
      <c r="L73" s="15"/>
      <c r="AB73" s="32" t="e">
        <f>MATCH('Optional tap sample locations'!$B73,Inventory!$A$11:$A$101,0)</f>
        <v>#N/A</v>
      </c>
      <c r="AC73" s="15" t="e">
        <f t="shared" ref="AC73:AC99" si="5">AB73+10</f>
        <v>#N/A</v>
      </c>
      <c r="AD73" s="15" t="e">
        <f t="shared" ref="AD73:AD99" si="6">_xlfn.CONCAT("Inventory!J",AC73)</f>
        <v>#N/A</v>
      </c>
      <c r="AE73" s="15" t="e">
        <f t="shared" ref="AE73:AE99" si="7">_xlfn.CONCAT("Inventory!B",AC73)</f>
        <v>#N/A</v>
      </c>
    </row>
    <row r="74" spans="1:31" x14ac:dyDescent="0.25">
      <c r="A74" s="186" t="str" cm="1">
        <f t="array" aca="1" ref="A74" ca="1">IF(B74="","",IF(INDIRECT(AE74)="","",INDIRECT(AE74)))</f>
        <v/>
      </c>
      <c r="B74" s="87"/>
      <c r="C74" s="45"/>
      <c r="D74" s="49"/>
      <c r="E74" s="50"/>
      <c r="F74" s="50"/>
      <c r="G74" s="51"/>
      <c r="H74" s="54"/>
      <c r="I74" s="32" t="str" cm="1">
        <f t="array" aca="1" ref="I74" ca="1">IF(B74="","",INDIRECT(AD74))</f>
        <v/>
      </c>
      <c r="J74" s="21" t="str">
        <f>IF(OR(ISBLANK(B74),ISBLANK(C74),ISBLANK(D74),ISBLANK(E74),ISBLANK(F74),ISBLANK(G74)),"",IF(ISERROR(I74),"Site Id must match inventory ID",IF(OR(D74=Descriptions!A$71,D74=Descriptions!A$72,G74="Yes"),"Do Not Use",IF(OR(I74="Lead",F74=Descriptions!A$82),"Tier 1",IF(ISBLANK(E74),"need connector info",IF(OR(I74="GRR",E74=Descriptions!A$75,E74=Descriptions!A$76),"Tier 3","Tier 5"))))))</f>
        <v/>
      </c>
      <c r="K74" s="172" t="str">
        <f>IF(OR(ISBLANK(B74),ISBLANK(C74),ISBLANK(D74),ISBLANK(E74),ISBLANK(F74),ISBLANK(G74)),"",IF(AND(J74="Do Not Use",G74="Yes"),IF(OR(I74="Lead",F74=Descriptions!A$82),"1",IF(OR(I74="GRR",E74=Descriptions!A$75,E74=Descriptions!A$76),"3","5")),""))</f>
        <v/>
      </c>
      <c r="L74" s="15"/>
      <c r="AB74" s="32" t="e">
        <f>MATCH('Optional tap sample locations'!$B74,Inventory!$A$11:$A$101,0)</f>
        <v>#N/A</v>
      </c>
      <c r="AC74" s="15" t="e">
        <f t="shared" si="5"/>
        <v>#N/A</v>
      </c>
      <c r="AD74" s="15" t="e">
        <f t="shared" si="6"/>
        <v>#N/A</v>
      </c>
      <c r="AE74" s="15" t="e">
        <f t="shared" si="7"/>
        <v>#N/A</v>
      </c>
    </row>
    <row r="75" spans="1:31" x14ac:dyDescent="0.25">
      <c r="A75" s="186" t="str" cm="1">
        <f t="array" aca="1" ref="A75" ca="1">IF(B75="","",IF(INDIRECT(AE75)="","",INDIRECT(AE75)))</f>
        <v/>
      </c>
      <c r="B75" s="87"/>
      <c r="C75" s="45"/>
      <c r="D75" s="49"/>
      <c r="E75" s="50"/>
      <c r="F75" s="50"/>
      <c r="G75" s="51"/>
      <c r="H75" s="54"/>
      <c r="I75" s="32" t="str" cm="1">
        <f t="array" aca="1" ref="I75" ca="1">IF(B75="","",INDIRECT(AD75))</f>
        <v/>
      </c>
      <c r="J75" s="21" t="str">
        <f>IF(OR(ISBLANK(B75),ISBLANK(C75),ISBLANK(D75),ISBLANK(E75),ISBLANK(F75),ISBLANK(G75)),"",IF(ISERROR(I75),"Site Id must match inventory ID",IF(OR(D75=Descriptions!A$71,D75=Descriptions!A$72,G75="Yes"),"Do Not Use",IF(OR(I75="Lead",F75=Descriptions!A$82),"Tier 1",IF(ISBLANK(E75),"need connector info",IF(OR(I75="GRR",E75=Descriptions!A$75,E75=Descriptions!A$76),"Tier 3","Tier 5"))))))</f>
        <v/>
      </c>
      <c r="K75" s="172" t="str">
        <f>IF(OR(ISBLANK(B75),ISBLANK(C75),ISBLANK(D75),ISBLANK(E75),ISBLANK(F75),ISBLANK(G75)),"",IF(AND(J75="Do Not Use",G75="Yes"),IF(OR(I75="Lead",F75=Descriptions!A$82),"1",IF(OR(I75="GRR",E75=Descriptions!A$75,E75=Descriptions!A$76),"3","5")),""))</f>
        <v/>
      </c>
      <c r="L75" s="15"/>
      <c r="AB75" s="32" t="e">
        <f>MATCH('Optional tap sample locations'!$B75,Inventory!$A$11:$A$101,0)</f>
        <v>#N/A</v>
      </c>
      <c r="AC75" s="15" t="e">
        <f t="shared" si="5"/>
        <v>#N/A</v>
      </c>
      <c r="AD75" s="15" t="e">
        <f t="shared" si="6"/>
        <v>#N/A</v>
      </c>
      <c r="AE75" s="15" t="e">
        <f t="shared" si="7"/>
        <v>#N/A</v>
      </c>
    </row>
    <row r="76" spans="1:31" x14ac:dyDescent="0.25">
      <c r="A76" s="186" t="str" cm="1">
        <f t="array" aca="1" ref="A76" ca="1">IF(B76="","",IF(INDIRECT(AE76)="","",INDIRECT(AE76)))</f>
        <v/>
      </c>
      <c r="B76" s="87"/>
      <c r="C76" s="45"/>
      <c r="D76" s="49"/>
      <c r="E76" s="50"/>
      <c r="F76" s="50"/>
      <c r="G76" s="51"/>
      <c r="H76" s="54"/>
      <c r="I76" s="32" t="str" cm="1">
        <f t="array" aca="1" ref="I76" ca="1">IF(B76="","",INDIRECT(AD76))</f>
        <v/>
      </c>
      <c r="J76" s="21" t="str">
        <f>IF(OR(ISBLANK(B76),ISBLANK(C76),ISBLANK(D76),ISBLANK(E76),ISBLANK(F76),ISBLANK(G76)),"",IF(ISERROR(I76),"Site Id must match inventory ID",IF(OR(D76=Descriptions!A$71,D76=Descriptions!A$72,G76="Yes"),"Do Not Use",IF(OR(I76="Lead",F76=Descriptions!A$82),"Tier 1",IF(ISBLANK(E76),"need connector info",IF(OR(I76="GRR",E76=Descriptions!A$75,E76=Descriptions!A$76),"Tier 3","Tier 5"))))))</f>
        <v/>
      </c>
      <c r="K76" s="172" t="str">
        <f>IF(OR(ISBLANK(B76),ISBLANK(C76),ISBLANK(D76),ISBLANK(E76),ISBLANK(F76),ISBLANK(G76)),"",IF(AND(J76="Do Not Use",G76="Yes"),IF(OR(I76="Lead",F76=Descriptions!A$82),"1",IF(OR(I76="GRR",E76=Descriptions!A$75,E76=Descriptions!A$76),"3","5")),""))</f>
        <v/>
      </c>
      <c r="L76" s="15"/>
      <c r="AB76" s="32" t="e">
        <f>MATCH('Optional tap sample locations'!$B76,Inventory!$A$11:$A$101,0)</f>
        <v>#N/A</v>
      </c>
      <c r="AC76" s="15" t="e">
        <f t="shared" si="5"/>
        <v>#N/A</v>
      </c>
      <c r="AD76" s="15" t="e">
        <f t="shared" si="6"/>
        <v>#N/A</v>
      </c>
      <c r="AE76" s="15" t="e">
        <f t="shared" si="7"/>
        <v>#N/A</v>
      </c>
    </row>
    <row r="77" spans="1:31" x14ac:dyDescent="0.25">
      <c r="A77" s="186" t="str" cm="1">
        <f t="array" aca="1" ref="A77" ca="1">IF(B77="","",IF(INDIRECT(AE77)="","",INDIRECT(AE77)))</f>
        <v/>
      </c>
      <c r="B77" s="87"/>
      <c r="C77" s="45"/>
      <c r="D77" s="49"/>
      <c r="E77" s="50"/>
      <c r="F77" s="50"/>
      <c r="G77" s="51"/>
      <c r="H77" s="54"/>
      <c r="I77" s="32" t="str" cm="1">
        <f t="array" aca="1" ref="I77" ca="1">IF(B77="","",INDIRECT(AD77))</f>
        <v/>
      </c>
      <c r="J77" s="21" t="str">
        <f>IF(OR(ISBLANK(B77),ISBLANK(C77),ISBLANK(D77),ISBLANK(E77),ISBLANK(F77),ISBLANK(G77)),"",IF(ISERROR(I77),"Site Id must match inventory ID",IF(OR(D77=Descriptions!A$71,D77=Descriptions!A$72,G77="Yes"),"Do Not Use",IF(OR(I77="Lead",F77=Descriptions!A$82),"Tier 1",IF(ISBLANK(E77),"need connector info",IF(OR(I77="GRR",E77=Descriptions!A$75,E77=Descriptions!A$76),"Tier 3","Tier 5"))))))</f>
        <v/>
      </c>
      <c r="K77" s="172" t="str">
        <f>IF(OR(ISBLANK(B77),ISBLANK(C77),ISBLANK(D77),ISBLANK(E77),ISBLANK(F77),ISBLANK(G77)),"",IF(AND(J77="Do Not Use",G77="Yes"),IF(OR(I77="Lead",F77=Descriptions!A$82),"1",IF(OR(I77="GRR",E77=Descriptions!A$75,E77=Descriptions!A$76),"3","5")),""))</f>
        <v/>
      </c>
      <c r="L77" s="15"/>
      <c r="AB77" s="32" t="e">
        <f>MATCH('Optional tap sample locations'!$B77,Inventory!$A$11:$A$101,0)</f>
        <v>#N/A</v>
      </c>
      <c r="AC77" s="15" t="e">
        <f t="shared" si="5"/>
        <v>#N/A</v>
      </c>
      <c r="AD77" s="15" t="e">
        <f t="shared" si="6"/>
        <v>#N/A</v>
      </c>
      <c r="AE77" s="15" t="e">
        <f t="shared" si="7"/>
        <v>#N/A</v>
      </c>
    </row>
    <row r="78" spans="1:31" x14ac:dyDescent="0.25">
      <c r="A78" s="186" t="str" cm="1">
        <f t="array" aca="1" ref="A78" ca="1">IF(B78="","",IF(INDIRECT(AE78)="","",INDIRECT(AE78)))</f>
        <v/>
      </c>
      <c r="B78" s="87"/>
      <c r="C78" s="45"/>
      <c r="D78" s="49"/>
      <c r="E78" s="50"/>
      <c r="F78" s="50"/>
      <c r="G78" s="51"/>
      <c r="H78" s="54"/>
      <c r="I78" s="32" t="str" cm="1">
        <f t="array" aca="1" ref="I78" ca="1">IF(B78="","",INDIRECT(AD78))</f>
        <v/>
      </c>
      <c r="J78" s="21" t="str">
        <f>IF(OR(ISBLANK(B78),ISBLANK(C78),ISBLANK(D78),ISBLANK(E78),ISBLANK(F78),ISBLANK(G78)),"",IF(ISERROR(I78),"Site Id must match inventory ID",IF(OR(D78=Descriptions!A$71,D78=Descriptions!A$72,G78="Yes"),"Do Not Use",IF(OR(I78="Lead",F78=Descriptions!A$82),"Tier 1",IF(ISBLANK(E78),"need connector info",IF(OR(I78="GRR",E78=Descriptions!A$75,E78=Descriptions!A$76),"Tier 3","Tier 5"))))))</f>
        <v/>
      </c>
      <c r="K78" s="172" t="str">
        <f>IF(OR(ISBLANK(B78),ISBLANK(C78),ISBLANK(D78),ISBLANK(E78),ISBLANK(F78),ISBLANK(G78)),"",IF(AND(J78="Do Not Use",G78="Yes"),IF(OR(I78="Lead",F78=Descriptions!A$82),"1",IF(OR(I78="GRR",E78=Descriptions!A$75,E78=Descriptions!A$76),"3","5")),""))</f>
        <v/>
      </c>
      <c r="L78" s="15"/>
      <c r="AB78" s="32" t="e">
        <f>MATCH('Optional tap sample locations'!$B78,Inventory!$A$11:$A$101,0)</f>
        <v>#N/A</v>
      </c>
      <c r="AC78" s="15" t="e">
        <f t="shared" si="5"/>
        <v>#N/A</v>
      </c>
      <c r="AD78" s="15" t="e">
        <f t="shared" si="6"/>
        <v>#N/A</v>
      </c>
      <c r="AE78" s="15" t="e">
        <f t="shared" si="7"/>
        <v>#N/A</v>
      </c>
    </row>
    <row r="79" spans="1:31" x14ac:dyDescent="0.25">
      <c r="A79" s="186" t="str" cm="1">
        <f t="array" aca="1" ref="A79" ca="1">IF(B79="","",IF(INDIRECT(AE79)="","",INDIRECT(AE79)))</f>
        <v/>
      </c>
      <c r="B79" s="87"/>
      <c r="C79" s="45"/>
      <c r="D79" s="49"/>
      <c r="E79" s="50"/>
      <c r="F79" s="50"/>
      <c r="G79" s="51"/>
      <c r="H79" s="54"/>
      <c r="I79" s="32" t="str" cm="1">
        <f t="array" aca="1" ref="I79" ca="1">IF(B79="","",INDIRECT(AD79))</f>
        <v/>
      </c>
      <c r="J79" s="21" t="str">
        <f>IF(OR(ISBLANK(B79),ISBLANK(C79),ISBLANK(D79),ISBLANK(E79),ISBLANK(F79),ISBLANK(G79)),"",IF(ISERROR(I79),"Site Id must match inventory ID",IF(OR(D79=Descriptions!A$71,D79=Descriptions!A$72,G79="Yes"),"Do Not Use",IF(OR(I79="Lead",F79=Descriptions!A$82),"Tier 1",IF(ISBLANK(E79),"need connector info",IF(OR(I79="GRR",E79=Descriptions!A$75,E79=Descriptions!A$76),"Tier 3","Tier 5"))))))</f>
        <v/>
      </c>
      <c r="K79" s="172" t="str">
        <f>IF(OR(ISBLANK(B79),ISBLANK(C79),ISBLANK(D79),ISBLANK(E79),ISBLANK(F79),ISBLANK(G79)),"",IF(AND(J79="Do Not Use",G79="Yes"),IF(OR(I79="Lead",F79=Descriptions!A$82),"1",IF(OR(I79="GRR",E79=Descriptions!A$75,E79=Descriptions!A$76),"3","5")),""))</f>
        <v/>
      </c>
      <c r="L79" s="15"/>
      <c r="AB79" s="32" t="e">
        <f>MATCH('Optional tap sample locations'!$B79,Inventory!$A$11:$A$101,0)</f>
        <v>#N/A</v>
      </c>
      <c r="AC79" s="15" t="e">
        <f t="shared" si="5"/>
        <v>#N/A</v>
      </c>
      <c r="AD79" s="15" t="e">
        <f t="shared" si="6"/>
        <v>#N/A</v>
      </c>
      <c r="AE79" s="15" t="e">
        <f t="shared" si="7"/>
        <v>#N/A</v>
      </c>
    </row>
    <row r="80" spans="1:31" x14ac:dyDescent="0.25">
      <c r="A80" s="186" t="str" cm="1">
        <f t="array" aca="1" ref="A80" ca="1">IF(B80="","",IF(INDIRECT(AE80)="","",INDIRECT(AE80)))</f>
        <v/>
      </c>
      <c r="B80" s="87"/>
      <c r="C80" s="45"/>
      <c r="D80" s="49"/>
      <c r="E80" s="50"/>
      <c r="F80" s="50"/>
      <c r="G80" s="51"/>
      <c r="H80" s="54"/>
      <c r="I80" s="32" t="str" cm="1">
        <f t="array" aca="1" ref="I80" ca="1">IF(B80="","",INDIRECT(AD80))</f>
        <v/>
      </c>
      <c r="J80" s="21" t="str">
        <f>IF(OR(ISBLANK(B80),ISBLANK(C80),ISBLANK(D80),ISBLANK(E80),ISBLANK(F80),ISBLANK(G80)),"",IF(ISERROR(I80),"Site Id must match inventory ID",IF(OR(D80=Descriptions!A$71,D80=Descriptions!A$72,G80="Yes"),"Do Not Use",IF(OR(I80="Lead",F80=Descriptions!A$82),"Tier 1",IF(ISBLANK(E80),"need connector info",IF(OR(I80="GRR",E80=Descriptions!A$75,E80=Descriptions!A$76),"Tier 3","Tier 5"))))))</f>
        <v/>
      </c>
      <c r="K80" s="172" t="str">
        <f>IF(OR(ISBLANK(B80),ISBLANK(C80),ISBLANK(D80),ISBLANK(E80),ISBLANK(F80),ISBLANK(G80)),"",IF(AND(J80="Do Not Use",G80="Yes"),IF(OR(I80="Lead",F80=Descriptions!A$82),"1",IF(OR(I80="GRR",E80=Descriptions!A$75,E80=Descriptions!A$76),"3","5")),""))</f>
        <v/>
      </c>
      <c r="L80" s="15"/>
      <c r="AB80" s="32" t="e">
        <f>MATCH('Optional tap sample locations'!$B80,Inventory!$A$11:$A$101,0)</f>
        <v>#N/A</v>
      </c>
      <c r="AC80" s="15" t="e">
        <f t="shared" si="5"/>
        <v>#N/A</v>
      </c>
      <c r="AD80" s="15" t="e">
        <f t="shared" si="6"/>
        <v>#N/A</v>
      </c>
      <c r="AE80" s="15" t="e">
        <f t="shared" si="7"/>
        <v>#N/A</v>
      </c>
    </row>
    <row r="81" spans="1:31" x14ac:dyDescent="0.25">
      <c r="A81" s="186" t="str" cm="1">
        <f t="array" aca="1" ref="A81" ca="1">IF(B81="","",IF(INDIRECT(AE81)="","",INDIRECT(AE81)))</f>
        <v/>
      </c>
      <c r="B81" s="87"/>
      <c r="C81" s="45"/>
      <c r="D81" s="49"/>
      <c r="E81" s="50"/>
      <c r="F81" s="50"/>
      <c r="G81" s="51"/>
      <c r="H81" s="54"/>
      <c r="I81" s="32" t="str" cm="1">
        <f t="array" aca="1" ref="I81" ca="1">IF(B81="","",INDIRECT(AD81))</f>
        <v/>
      </c>
      <c r="J81" s="21" t="str">
        <f>IF(OR(ISBLANK(B81),ISBLANK(C81),ISBLANK(D81),ISBLANK(E81),ISBLANK(F81),ISBLANK(G81)),"",IF(ISERROR(I81),"Site Id must match inventory ID",IF(OR(D81=Descriptions!A$71,D81=Descriptions!A$72,G81="Yes"),"Do Not Use",IF(OR(I81="Lead",F81=Descriptions!A$82),"Tier 1",IF(ISBLANK(E81),"need connector info",IF(OR(I81="GRR",E81=Descriptions!A$75,E81=Descriptions!A$76),"Tier 3","Tier 5"))))))</f>
        <v/>
      </c>
      <c r="K81" s="172" t="str">
        <f>IF(OR(ISBLANK(B81),ISBLANK(C81),ISBLANK(D81),ISBLANK(E81),ISBLANK(F81),ISBLANK(G81)),"",IF(AND(J81="Do Not Use",G81="Yes"),IF(OR(I81="Lead",F81=Descriptions!A$82),"1",IF(OR(I81="GRR",E81=Descriptions!A$75,E81=Descriptions!A$76),"3","5")),""))</f>
        <v/>
      </c>
      <c r="L81" s="15"/>
      <c r="AB81" s="32" t="e">
        <f>MATCH('Optional tap sample locations'!$B81,Inventory!$A$11:$A$101,0)</f>
        <v>#N/A</v>
      </c>
      <c r="AC81" s="15" t="e">
        <f t="shared" si="5"/>
        <v>#N/A</v>
      </c>
      <c r="AD81" s="15" t="e">
        <f t="shared" si="6"/>
        <v>#N/A</v>
      </c>
      <c r="AE81" s="15" t="e">
        <f t="shared" si="7"/>
        <v>#N/A</v>
      </c>
    </row>
    <row r="82" spans="1:31" x14ac:dyDescent="0.25">
      <c r="A82" s="186" t="str" cm="1">
        <f t="array" aca="1" ref="A82" ca="1">IF(B82="","",IF(INDIRECT(AE82)="","",INDIRECT(AE82)))</f>
        <v/>
      </c>
      <c r="B82" s="87"/>
      <c r="C82" s="45"/>
      <c r="D82" s="49"/>
      <c r="E82" s="50"/>
      <c r="F82" s="50"/>
      <c r="G82" s="51"/>
      <c r="H82" s="54"/>
      <c r="I82" s="32" t="str" cm="1">
        <f t="array" aca="1" ref="I82" ca="1">IF(B82="","",INDIRECT(AD82))</f>
        <v/>
      </c>
      <c r="J82" s="21" t="str">
        <f>IF(OR(ISBLANK(B82),ISBLANK(C82),ISBLANK(D82),ISBLANK(E82),ISBLANK(F82),ISBLANK(G82)),"",IF(ISERROR(I82),"Site Id must match inventory ID",IF(OR(D82=Descriptions!A$71,D82=Descriptions!A$72,G82="Yes"),"Do Not Use",IF(OR(I82="Lead",F82=Descriptions!A$82),"Tier 1",IF(ISBLANK(E82),"need connector info",IF(OR(I82="GRR",E82=Descriptions!A$75,E82=Descriptions!A$76),"Tier 3","Tier 5"))))))</f>
        <v/>
      </c>
      <c r="K82" s="172" t="str">
        <f>IF(OR(ISBLANK(B82),ISBLANK(C82),ISBLANK(D82),ISBLANK(E82),ISBLANK(F82),ISBLANK(G82)),"",IF(AND(J82="Do Not Use",G82="Yes"),IF(OR(I82="Lead",F82=Descriptions!A$82),"1",IF(OR(I82="GRR",E82=Descriptions!A$75,E82=Descriptions!A$76),"3","5")),""))</f>
        <v/>
      </c>
      <c r="L82" s="15"/>
      <c r="AB82" s="32" t="e">
        <f>MATCH('Optional tap sample locations'!$B82,Inventory!$A$11:$A$101,0)</f>
        <v>#N/A</v>
      </c>
      <c r="AC82" s="15" t="e">
        <f t="shared" si="5"/>
        <v>#N/A</v>
      </c>
      <c r="AD82" s="15" t="e">
        <f t="shared" si="6"/>
        <v>#N/A</v>
      </c>
      <c r="AE82" s="15" t="e">
        <f t="shared" si="7"/>
        <v>#N/A</v>
      </c>
    </row>
    <row r="83" spans="1:31" x14ac:dyDescent="0.25">
      <c r="A83" s="186" t="str" cm="1">
        <f t="array" aca="1" ref="A83" ca="1">IF(B83="","",IF(INDIRECT(AE83)="","",INDIRECT(AE83)))</f>
        <v/>
      </c>
      <c r="B83" s="87"/>
      <c r="C83" s="45"/>
      <c r="D83" s="49"/>
      <c r="E83" s="50"/>
      <c r="F83" s="50"/>
      <c r="G83" s="51"/>
      <c r="H83" s="54"/>
      <c r="I83" s="32" t="str" cm="1">
        <f t="array" aca="1" ref="I83" ca="1">IF(B83="","",INDIRECT(AD83))</f>
        <v/>
      </c>
      <c r="J83" s="21" t="str">
        <f>IF(OR(ISBLANK(B83),ISBLANK(C83),ISBLANK(D83),ISBLANK(E83),ISBLANK(F83),ISBLANK(G83)),"",IF(ISERROR(I83),"Site Id must match inventory ID",IF(OR(D83=Descriptions!A$71,D83=Descriptions!A$72,G83="Yes"),"Do Not Use",IF(OR(I83="Lead",F83=Descriptions!A$82),"Tier 1",IF(ISBLANK(E83),"need connector info",IF(OR(I83="GRR",E83=Descriptions!A$75,E83=Descriptions!A$76),"Tier 3","Tier 5"))))))</f>
        <v/>
      </c>
      <c r="K83" s="172" t="str">
        <f>IF(OR(ISBLANK(B83),ISBLANK(C83),ISBLANK(D83),ISBLANK(E83),ISBLANK(F83),ISBLANK(G83)),"",IF(AND(J83="Do Not Use",G83="Yes"),IF(OR(I83="Lead",F83=Descriptions!A$82),"1",IF(OR(I83="GRR",E83=Descriptions!A$75,E83=Descriptions!A$76),"3","5")),""))</f>
        <v/>
      </c>
      <c r="L83" s="15"/>
      <c r="AB83" s="32" t="e">
        <f>MATCH('Optional tap sample locations'!$B83,Inventory!$A$11:$A$101,0)</f>
        <v>#N/A</v>
      </c>
      <c r="AC83" s="15" t="e">
        <f t="shared" si="5"/>
        <v>#N/A</v>
      </c>
      <c r="AD83" s="15" t="e">
        <f t="shared" si="6"/>
        <v>#N/A</v>
      </c>
      <c r="AE83" s="15" t="e">
        <f t="shared" si="7"/>
        <v>#N/A</v>
      </c>
    </row>
    <row r="84" spans="1:31" x14ac:dyDescent="0.25">
      <c r="A84" s="186" t="str" cm="1">
        <f t="array" aca="1" ref="A84" ca="1">IF(B84="","",IF(INDIRECT(AE84)="","",INDIRECT(AE84)))</f>
        <v/>
      </c>
      <c r="B84" s="87"/>
      <c r="C84" s="45"/>
      <c r="D84" s="49"/>
      <c r="E84" s="50"/>
      <c r="F84" s="50"/>
      <c r="G84" s="51"/>
      <c r="H84" s="54"/>
      <c r="I84" s="32" t="str" cm="1">
        <f t="array" aca="1" ref="I84" ca="1">IF(B84="","",INDIRECT(AD84))</f>
        <v/>
      </c>
      <c r="J84" s="21" t="str">
        <f>IF(OR(ISBLANK(B84),ISBLANK(C84),ISBLANK(D84),ISBLANK(E84),ISBLANK(F84),ISBLANK(G84)),"",IF(ISERROR(I84),"Site Id must match inventory ID",IF(OR(D84=Descriptions!A$71,D84=Descriptions!A$72,G84="Yes"),"Do Not Use",IF(OR(I84="Lead",F84=Descriptions!A$82),"Tier 1",IF(ISBLANK(E84),"need connector info",IF(OR(I84="GRR",E84=Descriptions!A$75,E84=Descriptions!A$76),"Tier 3","Tier 5"))))))</f>
        <v/>
      </c>
      <c r="K84" s="172" t="str">
        <f>IF(OR(ISBLANK(B84),ISBLANK(C84),ISBLANK(D84),ISBLANK(E84),ISBLANK(F84),ISBLANK(G84)),"",IF(AND(J84="Do Not Use",G84="Yes"),IF(OR(I84="Lead",F84=Descriptions!A$82),"1",IF(OR(I84="GRR",E84=Descriptions!A$75,E84=Descriptions!A$76),"3","5")),""))</f>
        <v/>
      </c>
      <c r="L84" s="15"/>
      <c r="AB84" s="32" t="e">
        <f>MATCH('Optional tap sample locations'!$B84,Inventory!$A$11:$A$101,0)</f>
        <v>#N/A</v>
      </c>
      <c r="AC84" s="15" t="e">
        <f t="shared" si="5"/>
        <v>#N/A</v>
      </c>
      <c r="AD84" s="15" t="e">
        <f t="shared" si="6"/>
        <v>#N/A</v>
      </c>
      <c r="AE84" s="15" t="e">
        <f t="shared" si="7"/>
        <v>#N/A</v>
      </c>
    </row>
    <row r="85" spans="1:31" x14ac:dyDescent="0.25">
      <c r="A85" s="186" t="str" cm="1">
        <f t="array" aca="1" ref="A85" ca="1">IF(B85="","",IF(INDIRECT(AE85)="","",INDIRECT(AE85)))</f>
        <v/>
      </c>
      <c r="B85" s="87"/>
      <c r="C85" s="45"/>
      <c r="D85" s="49"/>
      <c r="E85" s="50"/>
      <c r="F85" s="50"/>
      <c r="G85" s="51"/>
      <c r="H85" s="54"/>
      <c r="I85" s="32" t="str" cm="1">
        <f t="array" aca="1" ref="I85" ca="1">IF(B85="","",INDIRECT(AD85))</f>
        <v/>
      </c>
      <c r="J85" s="21" t="str">
        <f>IF(OR(ISBLANK(B85),ISBLANK(C85),ISBLANK(D85),ISBLANK(E85),ISBLANK(F85),ISBLANK(G85)),"",IF(ISERROR(I85),"Site Id must match inventory ID",IF(OR(D85=Descriptions!A$71,D85=Descriptions!A$72,G85="Yes"),"Do Not Use",IF(OR(I85="Lead",F85=Descriptions!A$82),"Tier 1",IF(ISBLANK(E85),"need connector info",IF(OR(I85="GRR",E85=Descriptions!A$75,E85=Descriptions!A$76),"Tier 3","Tier 5"))))))</f>
        <v/>
      </c>
      <c r="K85" s="172" t="str">
        <f>IF(OR(ISBLANK(B85),ISBLANK(C85),ISBLANK(D85),ISBLANK(E85),ISBLANK(F85),ISBLANK(G85)),"",IF(AND(J85="Do Not Use",G85="Yes"),IF(OR(I85="Lead",F85=Descriptions!A$82),"1",IF(OR(I85="GRR",E85=Descriptions!A$75,E85=Descriptions!A$76),"3","5")),""))</f>
        <v/>
      </c>
      <c r="L85" s="15"/>
      <c r="AB85" s="32" t="e">
        <f>MATCH('Optional tap sample locations'!$B85,Inventory!$A$11:$A$101,0)</f>
        <v>#N/A</v>
      </c>
      <c r="AC85" s="15" t="e">
        <f t="shared" si="5"/>
        <v>#N/A</v>
      </c>
      <c r="AD85" s="15" t="e">
        <f t="shared" si="6"/>
        <v>#N/A</v>
      </c>
      <c r="AE85" s="15" t="e">
        <f t="shared" si="7"/>
        <v>#N/A</v>
      </c>
    </row>
    <row r="86" spans="1:31" x14ac:dyDescent="0.25">
      <c r="A86" s="186" t="str" cm="1">
        <f t="array" aca="1" ref="A86" ca="1">IF(B86="","",IF(INDIRECT(AE86)="","",INDIRECT(AE86)))</f>
        <v/>
      </c>
      <c r="B86" s="87"/>
      <c r="C86" s="45"/>
      <c r="D86" s="49"/>
      <c r="E86" s="50"/>
      <c r="F86" s="50"/>
      <c r="G86" s="51"/>
      <c r="H86" s="54"/>
      <c r="I86" s="32" t="str" cm="1">
        <f t="array" aca="1" ref="I86" ca="1">IF(B86="","",INDIRECT(AD86))</f>
        <v/>
      </c>
      <c r="J86" s="21" t="str">
        <f>IF(OR(ISBLANK(B86),ISBLANK(C86),ISBLANK(D86),ISBLANK(E86),ISBLANK(F86),ISBLANK(G86)),"",IF(ISERROR(I86),"Site Id must match inventory ID",IF(OR(D86=Descriptions!A$71,D86=Descriptions!A$72,G86="Yes"),"Do Not Use",IF(OR(I86="Lead",F86=Descriptions!A$82),"Tier 1",IF(ISBLANK(E86),"need connector info",IF(OR(I86="GRR",E86=Descriptions!A$75,E86=Descriptions!A$76),"Tier 3","Tier 5"))))))</f>
        <v/>
      </c>
      <c r="K86" s="172" t="str">
        <f>IF(OR(ISBLANK(B86),ISBLANK(C86),ISBLANK(D86),ISBLANK(E86),ISBLANK(F86),ISBLANK(G86)),"",IF(AND(J86="Do Not Use",G86="Yes"),IF(OR(I86="Lead",F86=Descriptions!A$82),"1",IF(OR(I86="GRR",E86=Descriptions!A$75,E86=Descriptions!A$76),"3","5")),""))</f>
        <v/>
      </c>
      <c r="L86" s="15"/>
      <c r="AB86" s="32" t="e">
        <f>MATCH('Optional tap sample locations'!$B86,Inventory!$A$11:$A$101,0)</f>
        <v>#N/A</v>
      </c>
      <c r="AC86" s="15" t="e">
        <f t="shared" si="5"/>
        <v>#N/A</v>
      </c>
      <c r="AD86" s="15" t="e">
        <f t="shared" si="6"/>
        <v>#N/A</v>
      </c>
      <c r="AE86" s="15" t="e">
        <f t="shared" si="7"/>
        <v>#N/A</v>
      </c>
    </row>
    <row r="87" spans="1:31" x14ac:dyDescent="0.25">
      <c r="A87" s="186" t="str" cm="1">
        <f t="array" aca="1" ref="A87" ca="1">IF(B87="","",IF(INDIRECT(AE87)="","",INDIRECT(AE87)))</f>
        <v/>
      </c>
      <c r="B87" s="87"/>
      <c r="C87" s="45"/>
      <c r="D87" s="49"/>
      <c r="E87" s="50"/>
      <c r="F87" s="50"/>
      <c r="G87" s="51"/>
      <c r="H87" s="54"/>
      <c r="I87" s="32" t="str" cm="1">
        <f t="array" aca="1" ref="I87" ca="1">IF(B87="","",INDIRECT(AD87))</f>
        <v/>
      </c>
      <c r="J87" s="21" t="str">
        <f>IF(OR(ISBLANK(B87),ISBLANK(C87),ISBLANK(D87),ISBLANK(E87),ISBLANK(F87),ISBLANK(G87)),"",IF(ISERROR(I87),"Site Id must match inventory ID",IF(OR(D87=Descriptions!A$71,D87=Descriptions!A$72,G87="Yes"),"Do Not Use",IF(OR(I87="Lead",F87=Descriptions!A$82),"Tier 1",IF(ISBLANK(E87),"need connector info",IF(OR(I87="GRR",E87=Descriptions!A$75,E87=Descriptions!A$76),"Tier 3","Tier 5"))))))</f>
        <v/>
      </c>
      <c r="K87" s="172" t="str">
        <f>IF(OR(ISBLANK(B87),ISBLANK(C87),ISBLANK(D87),ISBLANK(E87),ISBLANK(F87),ISBLANK(G87)),"",IF(AND(J87="Do Not Use",G87="Yes"),IF(OR(I87="Lead",F87=Descriptions!A$82),"1",IF(OR(I87="GRR",E87=Descriptions!A$75,E87=Descriptions!A$76),"3","5")),""))</f>
        <v/>
      </c>
      <c r="L87" s="15"/>
      <c r="AB87" s="32" t="e">
        <f>MATCH('Optional tap sample locations'!$B87,Inventory!$A$11:$A$101,0)</f>
        <v>#N/A</v>
      </c>
      <c r="AC87" s="15" t="e">
        <f t="shared" si="5"/>
        <v>#N/A</v>
      </c>
      <c r="AD87" s="15" t="e">
        <f t="shared" si="6"/>
        <v>#N/A</v>
      </c>
      <c r="AE87" s="15" t="e">
        <f t="shared" si="7"/>
        <v>#N/A</v>
      </c>
    </row>
    <row r="88" spans="1:31" x14ac:dyDescent="0.25">
      <c r="A88" s="186" t="str" cm="1">
        <f t="array" aca="1" ref="A88" ca="1">IF(B88="","",IF(INDIRECT(AE88)="","",INDIRECT(AE88)))</f>
        <v/>
      </c>
      <c r="B88" s="87"/>
      <c r="C88" s="45"/>
      <c r="D88" s="49"/>
      <c r="E88" s="50"/>
      <c r="F88" s="50"/>
      <c r="G88" s="51"/>
      <c r="H88" s="54"/>
      <c r="I88" s="32" t="str" cm="1">
        <f t="array" aca="1" ref="I88" ca="1">IF(B88="","",INDIRECT(AD88))</f>
        <v/>
      </c>
      <c r="J88" s="21" t="str">
        <f>IF(OR(ISBLANK(B88),ISBLANK(C88),ISBLANK(D88),ISBLANK(E88),ISBLANK(F88),ISBLANK(G88)),"",IF(ISERROR(I88),"Site Id must match inventory ID",IF(OR(D88=Descriptions!A$71,D88=Descriptions!A$72,G88="Yes"),"Do Not Use",IF(OR(I88="Lead",F88=Descriptions!A$82),"Tier 1",IF(ISBLANK(E88),"need connector info",IF(OR(I88="GRR",E88=Descriptions!A$75,E88=Descriptions!A$76),"Tier 3","Tier 5"))))))</f>
        <v/>
      </c>
      <c r="K88" s="172" t="str">
        <f>IF(OR(ISBLANK(B88),ISBLANK(C88),ISBLANK(D88),ISBLANK(E88),ISBLANK(F88),ISBLANK(G88)),"",IF(AND(J88="Do Not Use",G88="Yes"),IF(OR(I88="Lead",F88=Descriptions!A$82),"1",IF(OR(I88="GRR",E88=Descriptions!A$75,E88=Descriptions!A$76),"3","5")),""))</f>
        <v/>
      </c>
      <c r="L88" s="15"/>
      <c r="AB88" s="32" t="e">
        <f>MATCH('Optional tap sample locations'!$B88,Inventory!$A$11:$A$101,0)</f>
        <v>#N/A</v>
      </c>
      <c r="AC88" s="15" t="e">
        <f t="shared" si="5"/>
        <v>#N/A</v>
      </c>
      <c r="AD88" s="15" t="e">
        <f t="shared" si="6"/>
        <v>#N/A</v>
      </c>
      <c r="AE88" s="15" t="e">
        <f t="shared" si="7"/>
        <v>#N/A</v>
      </c>
    </row>
    <row r="89" spans="1:31" x14ac:dyDescent="0.25">
      <c r="A89" s="186" t="str" cm="1">
        <f t="array" aca="1" ref="A89" ca="1">IF(B89="","",IF(INDIRECT(AE89)="","",INDIRECT(AE89)))</f>
        <v/>
      </c>
      <c r="B89" s="87"/>
      <c r="C89" s="45"/>
      <c r="D89" s="49"/>
      <c r="E89" s="50"/>
      <c r="F89" s="50"/>
      <c r="G89" s="51"/>
      <c r="H89" s="54"/>
      <c r="I89" s="32" t="str" cm="1">
        <f t="array" aca="1" ref="I89" ca="1">IF(B89="","",INDIRECT(AD89))</f>
        <v/>
      </c>
      <c r="J89" s="21" t="str">
        <f>IF(OR(ISBLANK(B89),ISBLANK(C89),ISBLANK(D89),ISBLANK(E89),ISBLANK(F89),ISBLANK(G89)),"",IF(ISERROR(I89),"Site Id must match inventory ID",IF(OR(D89=Descriptions!A$71,D89=Descriptions!A$72,G89="Yes"),"Do Not Use",IF(OR(I89="Lead",F89=Descriptions!A$82),"Tier 1",IF(ISBLANK(E89),"need connector info",IF(OR(I89="GRR",E89=Descriptions!A$75,E89=Descriptions!A$76),"Tier 3","Tier 5"))))))</f>
        <v/>
      </c>
      <c r="K89" s="172" t="str">
        <f>IF(OR(ISBLANK(B89),ISBLANK(C89),ISBLANK(D89),ISBLANK(E89),ISBLANK(F89),ISBLANK(G89)),"",IF(AND(J89="Do Not Use",G89="Yes"),IF(OR(I89="Lead",F89=Descriptions!A$82),"1",IF(OR(I89="GRR",E89=Descriptions!A$75,E89=Descriptions!A$76),"3","5")),""))</f>
        <v/>
      </c>
      <c r="L89" s="15"/>
      <c r="AB89" s="32" t="e">
        <f>MATCH('Optional tap sample locations'!$B89,Inventory!$A$11:$A$101,0)</f>
        <v>#N/A</v>
      </c>
      <c r="AC89" s="15" t="e">
        <f t="shared" si="5"/>
        <v>#N/A</v>
      </c>
      <c r="AD89" s="15" t="e">
        <f t="shared" si="6"/>
        <v>#N/A</v>
      </c>
      <c r="AE89" s="15" t="e">
        <f t="shared" si="7"/>
        <v>#N/A</v>
      </c>
    </row>
    <row r="90" spans="1:31" x14ac:dyDescent="0.25">
      <c r="A90" s="186" t="str" cm="1">
        <f t="array" aca="1" ref="A90" ca="1">IF(B90="","",IF(INDIRECT(AE90)="","",INDIRECT(AE90)))</f>
        <v/>
      </c>
      <c r="B90" s="87"/>
      <c r="C90" s="45"/>
      <c r="D90" s="49"/>
      <c r="E90" s="50"/>
      <c r="F90" s="50"/>
      <c r="G90" s="51"/>
      <c r="H90" s="54"/>
      <c r="I90" s="32" t="str" cm="1">
        <f t="array" aca="1" ref="I90" ca="1">IF(B90="","",INDIRECT(AD90))</f>
        <v/>
      </c>
      <c r="J90" s="21" t="str">
        <f>IF(OR(ISBLANK(B90),ISBLANK(C90),ISBLANK(D90),ISBLANK(E90),ISBLANK(F90),ISBLANK(G90)),"",IF(ISERROR(I90),"Site Id must match inventory ID",IF(OR(D90=Descriptions!A$71,D90=Descriptions!A$72,G90="Yes"),"Do Not Use",IF(OR(I90="Lead",F90=Descriptions!A$82),"Tier 1",IF(ISBLANK(E90),"need connector info",IF(OR(I90="GRR",E90=Descriptions!A$75,E90=Descriptions!A$76),"Tier 3","Tier 5"))))))</f>
        <v/>
      </c>
      <c r="K90" s="172" t="str">
        <f>IF(OR(ISBLANK(B90),ISBLANK(C90),ISBLANK(D90),ISBLANK(E90),ISBLANK(F90),ISBLANK(G90)),"",IF(AND(J90="Do Not Use",G90="Yes"),IF(OR(I90="Lead",F90=Descriptions!A$82),"1",IF(OR(I90="GRR",E90=Descriptions!A$75,E90=Descriptions!A$76),"3","5")),""))</f>
        <v/>
      </c>
      <c r="L90" s="15"/>
      <c r="AB90" s="32" t="e">
        <f>MATCH('Optional tap sample locations'!$B90,Inventory!$A$11:$A$101,0)</f>
        <v>#N/A</v>
      </c>
      <c r="AC90" s="15" t="e">
        <f t="shared" si="5"/>
        <v>#N/A</v>
      </c>
      <c r="AD90" s="15" t="e">
        <f t="shared" si="6"/>
        <v>#N/A</v>
      </c>
      <c r="AE90" s="15" t="e">
        <f t="shared" si="7"/>
        <v>#N/A</v>
      </c>
    </row>
    <row r="91" spans="1:31" x14ac:dyDescent="0.25">
      <c r="A91" s="186" t="str" cm="1">
        <f t="array" aca="1" ref="A91" ca="1">IF(B91="","",IF(INDIRECT(AE91)="","",INDIRECT(AE91)))</f>
        <v/>
      </c>
      <c r="B91" s="87"/>
      <c r="C91" s="45"/>
      <c r="D91" s="49"/>
      <c r="E91" s="50"/>
      <c r="F91" s="50"/>
      <c r="G91" s="51"/>
      <c r="H91" s="54"/>
      <c r="I91" s="32" t="str" cm="1">
        <f t="array" aca="1" ref="I91" ca="1">IF(B91="","",INDIRECT(AD91))</f>
        <v/>
      </c>
      <c r="J91" s="21" t="str">
        <f>IF(OR(ISBLANK(B91),ISBLANK(C91),ISBLANK(D91),ISBLANK(E91),ISBLANK(F91),ISBLANK(G91)),"",IF(ISERROR(I91),"Site Id must match inventory ID",IF(OR(D91=Descriptions!A$71,D91=Descriptions!A$72,G91="Yes"),"Do Not Use",IF(OR(I91="Lead",F91=Descriptions!A$82),"Tier 1",IF(ISBLANK(E91),"need connector info",IF(OR(I91="GRR",E91=Descriptions!A$75,E91=Descriptions!A$76),"Tier 3","Tier 5"))))))</f>
        <v/>
      </c>
      <c r="K91" s="172" t="str">
        <f>IF(OR(ISBLANK(B91),ISBLANK(C91),ISBLANK(D91),ISBLANK(E91),ISBLANK(F91),ISBLANK(G91)),"",IF(AND(J91="Do Not Use",G91="Yes"),IF(OR(I91="Lead",F91=Descriptions!A$82),"1",IF(OR(I91="GRR",E91=Descriptions!A$75,E91=Descriptions!A$76),"3","5")),""))</f>
        <v/>
      </c>
      <c r="L91" s="15"/>
      <c r="AB91" s="32" t="e">
        <f>MATCH('Optional tap sample locations'!$B91,Inventory!$A$11:$A$101,0)</f>
        <v>#N/A</v>
      </c>
      <c r="AC91" s="15" t="e">
        <f t="shared" si="5"/>
        <v>#N/A</v>
      </c>
      <c r="AD91" s="15" t="e">
        <f t="shared" si="6"/>
        <v>#N/A</v>
      </c>
      <c r="AE91" s="15" t="e">
        <f t="shared" si="7"/>
        <v>#N/A</v>
      </c>
    </row>
    <row r="92" spans="1:31" x14ac:dyDescent="0.25">
      <c r="A92" s="186" t="str" cm="1">
        <f t="array" aca="1" ref="A92" ca="1">IF(B92="","",IF(INDIRECT(AE92)="","",INDIRECT(AE92)))</f>
        <v/>
      </c>
      <c r="B92" s="87"/>
      <c r="C92" s="45"/>
      <c r="D92" s="49"/>
      <c r="E92" s="50"/>
      <c r="F92" s="50"/>
      <c r="G92" s="51"/>
      <c r="H92" s="54"/>
      <c r="I92" s="32" t="str" cm="1">
        <f t="array" aca="1" ref="I92" ca="1">IF(B92="","",INDIRECT(AD92))</f>
        <v/>
      </c>
      <c r="J92" s="21" t="str">
        <f>IF(OR(ISBLANK(B92),ISBLANK(C92),ISBLANK(D92),ISBLANK(E92),ISBLANK(F92),ISBLANK(G92)),"",IF(ISERROR(I92),"Site Id must match inventory ID",IF(OR(D92=Descriptions!A$71,D92=Descriptions!A$72,G92="Yes"),"Do Not Use",IF(OR(I92="Lead",F92=Descriptions!A$82),"Tier 1",IF(ISBLANK(E92),"need connector info",IF(OR(I92="GRR",E92=Descriptions!A$75,E92=Descriptions!A$76),"Tier 3","Tier 5"))))))</f>
        <v/>
      </c>
      <c r="K92" s="172" t="str">
        <f>IF(OR(ISBLANK(B92),ISBLANK(C92),ISBLANK(D92),ISBLANK(E92),ISBLANK(F92),ISBLANK(G92)),"",IF(AND(J92="Do Not Use",G92="Yes"),IF(OR(I92="Lead",F92=Descriptions!A$82),"1",IF(OR(I92="GRR",E92=Descriptions!A$75,E92=Descriptions!A$76),"3","5")),""))</f>
        <v/>
      </c>
      <c r="L92" s="15"/>
      <c r="AB92" s="32" t="e">
        <f>MATCH('Optional tap sample locations'!$B92,Inventory!$A$11:$A$101,0)</f>
        <v>#N/A</v>
      </c>
      <c r="AC92" s="15" t="e">
        <f t="shared" si="5"/>
        <v>#N/A</v>
      </c>
      <c r="AD92" s="15" t="e">
        <f t="shared" si="6"/>
        <v>#N/A</v>
      </c>
      <c r="AE92" s="15" t="e">
        <f t="shared" si="7"/>
        <v>#N/A</v>
      </c>
    </row>
    <row r="93" spans="1:31" x14ac:dyDescent="0.25">
      <c r="A93" s="186" t="str" cm="1">
        <f t="array" aca="1" ref="A93" ca="1">IF(B93="","",IF(INDIRECT(AE93)="","",INDIRECT(AE93)))</f>
        <v/>
      </c>
      <c r="B93" s="87"/>
      <c r="C93" s="45"/>
      <c r="D93" s="49"/>
      <c r="E93" s="50"/>
      <c r="F93" s="50"/>
      <c r="G93" s="51"/>
      <c r="H93" s="54"/>
      <c r="I93" s="32" t="str" cm="1">
        <f t="array" aca="1" ref="I93" ca="1">IF(B93="","",INDIRECT(AD93))</f>
        <v/>
      </c>
      <c r="J93" s="21" t="str">
        <f>IF(OR(ISBLANK(B93),ISBLANK(C93),ISBLANK(D93),ISBLANK(E93),ISBLANK(F93),ISBLANK(G93)),"",IF(ISERROR(I93),"Site Id must match inventory ID",IF(OR(D93=Descriptions!A$71,D93=Descriptions!A$72,G93="Yes"),"Do Not Use",IF(OR(I93="Lead",F93=Descriptions!A$82),"Tier 1",IF(ISBLANK(E93),"need connector info",IF(OR(I93="GRR",E93=Descriptions!A$75,E93=Descriptions!A$76),"Tier 3","Tier 5"))))))</f>
        <v/>
      </c>
      <c r="K93" s="172" t="str">
        <f>IF(OR(ISBLANK(B93),ISBLANK(C93),ISBLANK(D93),ISBLANK(E93),ISBLANK(F93),ISBLANK(G93)),"",IF(AND(J93="Do Not Use",G93="Yes"),IF(OR(I93="Lead",F93=Descriptions!A$82),"1",IF(OR(I93="GRR",E93=Descriptions!A$75,E93=Descriptions!A$76),"3","5")),""))</f>
        <v/>
      </c>
      <c r="L93" s="15"/>
      <c r="AB93" s="32" t="e">
        <f>MATCH('Optional tap sample locations'!$B93,Inventory!$A$11:$A$101,0)</f>
        <v>#N/A</v>
      </c>
      <c r="AC93" s="15" t="e">
        <f t="shared" si="5"/>
        <v>#N/A</v>
      </c>
      <c r="AD93" s="15" t="e">
        <f t="shared" si="6"/>
        <v>#N/A</v>
      </c>
      <c r="AE93" s="15" t="e">
        <f t="shared" si="7"/>
        <v>#N/A</v>
      </c>
    </row>
    <row r="94" spans="1:31" x14ac:dyDescent="0.25">
      <c r="A94" s="186" t="str" cm="1">
        <f t="array" aca="1" ref="A94" ca="1">IF(B94="","",IF(INDIRECT(AE94)="","",INDIRECT(AE94)))</f>
        <v/>
      </c>
      <c r="B94" s="87"/>
      <c r="C94" s="45"/>
      <c r="D94" s="49"/>
      <c r="E94" s="50"/>
      <c r="F94" s="50"/>
      <c r="G94" s="51"/>
      <c r="H94" s="54"/>
      <c r="I94" s="32" t="str" cm="1">
        <f t="array" aca="1" ref="I94" ca="1">IF(B94="","",INDIRECT(AD94))</f>
        <v/>
      </c>
      <c r="J94" s="21" t="str">
        <f>IF(OR(ISBLANK(B94),ISBLANK(C94),ISBLANK(D94),ISBLANK(E94),ISBLANK(F94),ISBLANK(G94)),"",IF(ISERROR(I94),"Site Id must match inventory ID",IF(OR(D94=Descriptions!A$71,D94=Descriptions!A$72,G94="Yes"),"Do Not Use",IF(OR(I94="Lead",F94=Descriptions!A$82),"Tier 1",IF(ISBLANK(E94),"need connector info",IF(OR(I94="GRR",E94=Descriptions!A$75,E94=Descriptions!A$76),"Tier 3","Tier 5"))))))</f>
        <v/>
      </c>
      <c r="K94" s="172" t="str">
        <f>IF(OR(ISBLANK(B94),ISBLANK(C94),ISBLANK(D94),ISBLANK(E94),ISBLANK(F94),ISBLANK(G94)),"",IF(AND(J94="Do Not Use",G94="Yes"),IF(OR(I94="Lead",F94=Descriptions!A$82),"1",IF(OR(I94="GRR",E94=Descriptions!A$75,E94=Descriptions!A$76),"3","5")),""))</f>
        <v/>
      </c>
      <c r="L94" s="15"/>
      <c r="AB94" s="32" t="e">
        <f>MATCH('Optional tap sample locations'!$B94,Inventory!$A$11:$A$101,0)</f>
        <v>#N/A</v>
      </c>
      <c r="AC94" s="15" t="e">
        <f t="shared" si="5"/>
        <v>#N/A</v>
      </c>
      <c r="AD94" s="15" t="e">
        <f t="shared" si="6"/>
        <v>#N/A</v>
      </c>
      <c r="AE94" s="15" t="e">
        <f t="shared" si="7"/>
        <v>#N/A</v>
      </c>
    </row>
    <row r="95" spans="1:31" x14ac:dyDescent="0.25">
      <c r="A95" s="186" t="str" cm="1">
        <f t="array" aca="1" ref="A95" ca="1">IF(B95="","",IF(INDIRECT(AE95)="","",INDIRECT(AE95)))</f>
        <v/>
      </c>
      <c r="B95" s="87"/>
      <c r="C95" s="45"/>
      <c r="D95" s="49"/>
      <c r="E95" s="50"/>
      <c r="F95" s="50"/>
      <c r="G95" s="51"/>
      <c r="H95" s="54"/>
      <c r="I95" s="32" t="str" cm="1">
        <f t="array" aca="1" ref="I95" ca="1">IF(B95="","",INDIRECT(AD95))</f>
        <v/>
      </c>
      <c r="J95" s="21" t="str">
        <f>IF(OR(ISBLANK(B95),ISBLANK(C95),ISBLANK(D95),ISBLANK(E95),ISBLANK(F95),ISBLANK(G95)),"",IF(ISERROR(I95),"Site Id must match inventory ID",IF(OR(D95=Descriptions!A$71,D95=Descriptions!A$72,G95="Yes"),"Do Not Use",IF(OR(I95="Lead",F95=Descriptions!A$82),"Tier 1",IF(ISBLANK(E95),"need connector info",IF(OR(I95="GRR",E95=Descriptions!A$75,E95=Descriptions!A$76),"Tier 3","Tier 5"))))))</f>
        <v/>
      </c>
      <c r="K95" s="172" t="str">
        <f>IF(OR(ISBLANK(B95),ISBLANK(C95),ISBLANK(D95),ISBLANK(E95),ISBLANK(F95),ISBLANK(G95)),"",IF(AND(J95="Do Not Use",G95="Yes"),IF(OR(I95="Lead",F95=Descriptions!A$82),"1",IF(OR(I95="GRR",E95=Descriptions!A$75,E95=Descriptions!A$76),"3","5")),""))</f>
        <v/>
      </c>
      <c r="L95" s="15"/>
      <c r="AB95" s="32" t="e">
        <f>MATCH('Optional tap sample locations'!$B95,Inventory!$A$11:$A$101,0)</f>
        <v>#N/A</v>
      </c>
      <c r="AC95" s="15" t="e">
        <f t="shared" si="5"/>
        <v>#N/A</v>
      </c>
      <c r="AD95" s="15" t="e">
        <f t="shared" si="6"/>
        <v>#N/A</v>
      </c>
      <c r="AE95" s="15" t="e">
        <f t="shared" si="7"/>
        <v>#N/A</v>
      </c>
    </row>
    <row r="96" spans="1:31" x14ac:dyDescent="0.25">
      <c r="A96" s="186" t="str" cm="1">
        <f t="array" aca="1" ref="A96" ca="1">IF(B96="","",IF(INDIRECT(AE96)="","",INDIRECT(AE96)))</f>
        <v/>
      </c>
      <c r="B96" s="87"/>
      <c r="C96" s="45"/>
      <c r="D96" s="49"/>
      <c r="E96" s="50"/>
      <c r="F96" s="50"/>
      <c r="G96" s="51"/>
      <c r="H96" s="54"/>
      <c r="I96" s="32" t="str" cm="1">
        <f t="array" aca="1" ref="I96" ca="1">IF(B96="","",INDIRECT(AD96))</f>
        <v/>
      </c>
      <c r="J96" s="21" t="str">
        <f>IF(OR(ISBLANK(B96),ISBLANK(C96),ISBLANK(D96),ISBLANK(E96),ISBLANK(F96),ISBLANK(G96)),"",IF(ISERROR(I96),"Site Id must match inventory ID",IF(OR(D96=Descriptions!A$71,D96=Descriptions!A$72,G96="Yes"),"Do Not Use",IF(OR(I96="Lead",F96=Descriptions!A$82),"Tier 1",IF(ISBLANK(E96),"need connector info",IF(OR(I96="GRR",E96=Descriptions!A$75,E96=Descriptions!A$76),"Tier 3","Tier 5"))))))</f>
        <v/>
      </c>
      <c r="K96" s="172" t="str">
        <f>IF(OR(ISBLANK(B96),ISBLANK(C96),ISBLANK(D96),ISBLANK(E96),ISBLANK(F96),ISBLANK(G96)),"",IF(AND(J96="Do Not Use",G96="Yes"),IF(OR(I96="Lead",F96=Descriptions!A$82),"1",IF(OR(I96="GRR",E96=Descriptions!A$75,E96=Descriptions!A$76),"3","5")),""))</f>
        <v/>
      </c>
      <c r="L96" s="15"/>
      <c r="AB96" s="32" t="e">
        <f>MATCH('Optional tap sample locations'!$B96,Inventory!$A$11:$A$101,0)</f>
        <v>#N/A</v>
      </c>
      <c r="AC96" s="15" t="e">
        <f t="shared" si="5"/>
        <v>#N/A</v>
      </c>
      <c r="AD96" s="15" t="e">
        <f t="shared" si="6"/>
        <v>#N/A</v>
      </c>
      <c r="AE96" s="15" t="e">
        <f t="shared" si="7"/>
        <v>#N/A</v>
      </c>
    </row>
    <row r="97" spans="1:31" x14ac:dyDescent="0.25">
      <c r="A97" s="186" t="str" cm="1">
        <f t="array" aca="1" ref="A97" ca="1">IF(B97="","",IF(INDIRECT(AE97)="","",INDIRECT(AE97)))</f>
        <v/>
      </c>
      <c r="B97" s="87"/>
      <c r="C97" s="45"/>
      <c r="D97" s="49"/>
      <c r="E97" s="50"/>
      <c r="F97" s="50"/>
      <c r="G97" s="51"/>
      <c r="H97" s="54"/>
      <c r="I97" s="32" t="str" cm="1">
        <f t="array" aca="1" ref="I97" ca="1">IF(B97="","",INDIRECT(AD97))</f>
        <v/>
      </c>
      <c r="J97" s="21" t="str">
        <f>IF(OR(ISBLANK(B97),ISBLANK(C97),ISBLANK(D97),ISBLANK(E97),ISBLANK(F97),ISBLANK(G97)),"",IF(ISERROR(I97),"Site Id must match inventory ID",IF(OR(D97=Descriptions!A$71,D97=Descriptions!A$72,G97="Yes"),"Do Not Use",IF(OR(I97="Lead",F97=Descriptions!A$82),"Tier 1",IF(ISBLANK(E97),"need connector info",IF(OR(I97="GRR",E97=Descriptions!A$75,E97=Descriptions!A$76),"Tier 3","Tier 5"))))))</f>
        <v/>
      </c>
      <c r="K97" s="172" t="str">
        <f>IF(OR(ISBLANK(B97),ISBLANK(C97),ISBLANK(D97),ISBLANK(E97),ISBLANK(F97),ISBLANK(G97)),"",IF(AND(J97="Do Not Use",G97="Yes"),IF(OR(I97="Lead",F97=Descriptions!A$82),"1",IF(OR(I97="GRR",E97=Descriptions!A$75,E97=Descriptions!A$76),"3","5")),""))</f>
        <v/>
      </c>
      <c r="L97" s="15"/>
      <c r="AB97" s="32" t="e">
        <f>MATCH('Optional tap sample locations'!$B97,Inventory!$A$11:$A$101,0)</f>
        <v>#N/A</v>
      </c>
      <c r="AC97" s="15" t="e">
        <f t="shared" si="5"/>
        <v>#N/A</v>
      </c>
      <c r="AD97" s="15" t="e">
        <f t="shared" si="6"/>
        <v>#N/A</v>
      </c>
      <c r="AE97" s="15" t="e">
        <f t="shared" si="7"/>
        <v>#N/A</v>
      </c>
    </row>
    <row r="98" spans="1:31" s="70" customFormat="1" x14ac:dyDescent="0.25">
      <c r="A98" s="136"/>
      <c r="B98" s="65" t="s">
        <v>50</v>
      </c>
      <c r="C98" s="66"/>
      <c r="D98" s="66"/>
      <c r="E98" s="68"/>
      <c r="F98" s="68"/>
      <c r="G98" s="69"/>
      <c r="H98" s="69"/>
      <c r="I98" s="20"/>
      <c r="J98" s="20"/>
      <c r="K98" s="173"/>
    </row>
    <row r="99" spans="1:31" x14ac:dyDescent="0.25">
      <c r="A99" s="186" t="str" cm="1">
        <f t="array" aca="1" ref="A99" ca="1">IF(B99="","",IF(INDIRECT(AE99)="","",INDIRECT(AE99)))</f>
        <v/>
      </c>
      <c r="B99" s="87"/>
      <c r="C99" s="45"/>
      <c r="D99" s="49"/>
      <c r="E99" s="50"/>
      <c r="F99" s="50"/>
      <c r="G99" s="51"/>
      <c r="H99" s="54"/>
      <c r="I99" s="32" t="str" cm="1">
        <f t="array" aca="1" ref="I99" ca="1">IF(B99="","",INDIRECT(AD99))</f>
        <v/>
      </c>
      <c r="J99" s="21" t="str">
        <f>IF(OR(ISBLANK(B99),ISBLANK(C99),ISBLANK(D99),ISBLANK(E99),ISBLANK(F99),ISBLANK(G99)),"",IF(ISERROR(I99),"Site Id must match inventory ID",IF(OR(D99=Descriptions!A$71,D99=Descriptions!A$72,G99="Yes"),"Do Not Use",IF(OR(I99="Lead",F99=Descriptions!A$82),"Tier 1",IF(ISBLANK(E99),"need connector info",IF(OR(I99="GRR",E99=Descriptions!A$75,E99=Descriptions!A$76),"Tier 3","Tier 5"))))))</f>
        <v/>
      </c>
      <c r="K99" s="172" t="str">
        <f>IF(OR(ISBLANK(B99),ISBLANK(C99),ISBLANK(D99),ISBLANK(E99),ISBLANK(F99),ISBLANK(G99)),"",IF(AND(J99="Do Not Use",G99="Yes"),IF(OR(I99="Lead",F99=Descriptions!A$82),"1",IF(OR(I99="GRR",E99=Descriptions!A$75,E99=Descriptions!A$76),"3","5")),""))</f>
        <v/>
      </c>
      <c r="L99" s="15"/>
      <c r="AB99" s="32" t="e">
        <f>MATCH('Optional tap sample locations'!$B99,Inventory!$A$11:$A$101,0)</f>
        <v>#N/A</v>
      </c>
      <c r="AC99" s="15" t="e">
        <f t="shared" si="5"/>
        <v>#N/A</v>
      </c>
      <c r="AD99" s="15" t="e">
        <f t="shared" si="6"/>
        <v>#N/A</v>
      </c>
      <c r="AE99" s="15" t="e">
        <f t="shared" si="7"/>
        <v>#N/A</v>
      </c>
    </row>
    <row r="100" spans="1:31" s="14" customFormat="1" x14ac:dyDescent="0.25">
      <c r="A100" s="137"/>
      <c r="B100" s="88" t="s">
        <v>51</v>
      </c>
      <c r="C100" s="89"/>
      <c r="D100" s="89"/>
      <c r="E100" s="91"/>
      <c r="F100" s="91"/>
      <c r="G100" s="92"/>
      <c r="H100" s="92"/>
      <c r="I100" s="94"/>
      <c r="J100" s="94"/>
      <c r="K100" s="174"/>
    </row>
  </sheetData>
  <sheetProtection algorithmName="SHA-512" hashValue="9U6tvv7rxgefvI+42Db/hAVBobpmD6au98hpOokMEa1mWBJSALZTpsxcb4vSqP3dRPh1dgpdIKnu+KcuXL7JfQ==" saltValue="p5NH0f49r4e6CxemDrqZDg==" spinCount="100000" sheet="1" insertRows="0" selectLockedCells="1" sort="0" autoFilter="0"/>
  <autoFilter ref="B6:J6" xr:uid="{D0F9BB68-FC81-42D1-80EB-438F71BD7EE2}"/>
  <mergeCells count="2">
    <mergeCell ref="D5:G5"/>
    <mergeCell ref="I5:J5"/>
  </mergeCells>
  <phoneticPr fontId="22" type="noConversion"/>
  <conditionalFormatting sqref="D7:D1048576">
    <cfRule type="expression" dxfId="0" priority="69">
      <formula>AND(#REF!="NA",$I7="NA")</formula>
    </cfRule>
  </conditionalFormatting>
  <dataValidations count="2">
    <dataValidation type="list" allowBlank="1" showInputMessage="1" showErrorMessage="1" sqref="G7:G100" xr:uid="{87092479-C365-41F6-8CB4-0F1554475234}">
      <formula1>"Yes, No, Unknown"</formula1>
    </dataValidation>
    <dataValidation type="list" allowBlank="1" showInputMessage="1" showErrorMessage="1" sqref="G7:G100" xr:uid="{7427D4AE-BE68-4A81-9F36-8BED0D86BFCA}">
      <formula1>"Yes,No,Unknown"</formula1>
    </dataValidation>
  </dataValidations>
  <pageMargins left="0.7" right="0.7" top="0.75" bottom="0.75" header="0.3" footer="0.3"/>
  <pageSetup scale="72" pageOrder="overThenDown"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E2015A0D-DF75-4442-B348-BC141420F711}">
          <x14:formula1>
            <xm:f>Descriptions!$A$75:$A$79</xm:f>
          </x14:formula1>
          <xm:sqref>E7:E99</xm:sqref>
        </x14:dataValidation>
        <x14:dataValidation type="list" allowBlank="1" showInputMessage="1" showErrorMessage="1" xr:uid="{1B0778D9-10EB-4CFA-86BD-8F8991E1275A}">
          <x14:formula1>
            <xm:f>Descriptions!$A$82:$A$89</xm:f>
          </x14:formula1>
          <xm:sqref>F7:F99</xm:sqref>
        </x14:dataValidation>
        <x14:dataValidation type="list" allowBlank="1" showInputMessage="1" showErrorMessage="1" xr:uid="{E390B958-8703-41DA-BD06-E2594DB0D220}">
          <x14:formula1>
            <xm:f>Descriptions!$A$67:$A$72</xm:f>
          </x14:formula1>
          <xm:sqref>D7 D98</xm:sqref>
        </x14:dataValidation>
        <x14:dataValidation type="list" allowBlank="1" showInputMessage="1" showErrorMessage="1" xr:uid="{340B0F12-5770-469A-B11A-18B60C63DE7B}">
          <x14:formula1>
            <xm:f>Descriptions!$A$67:$A$69</xm:f>
          </x14:formula1>
          <xm:sqref>D99 D8:D97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207BB0E322385449DE417C250144DBC" ma:contentTypeVersion="18" ma:contentTypeDescription="Create a new document." ma:contentTypeScope="" ma:versionID="ac6162dc4356974595546ef888051c0c">
  <xsd:schema xmlns:xsd="http://www.w3.org/2001/XMLSchema" xmlns:xs="http://www.w3.org/2001/XMLSchema" xmlns:p="http://schemas.microsoft.com/office/2006/metadata/properties" xmlns:ns1="http://schemas.microsoft.com/sharepoint/v3" xmlns:ns2="59da1016-2a1b-4f8a-9768-d7a4932f6f16" xmlns:ns3="187c7f5e-9e3e-4641-8f88-a92a03c5c73b" targetNamespace="http://schemas.microsoft.com/office/2006/metadata/properties" ma:root="true" ma:fieldsID="2623c684c41fcee5a46ec3c200707dac" ns1:_="" ns2:_="" ns3:_="">
    <xsd:import namespace="http://schemas.microsoft.com/sharepoint/v3"/>
    <xsd:import namespace="59da1016-2a1b-4f8a-9768-d7a4932f6f16"/>
    <xsd:import namespace="187c7f5e-9e3e-4641-8f88-a92a03c5c73b"/>
    <xsd:element name="properties">
      <xsd:complexType>
        <xsd:sequence>
          <xsd:element name="documentManagement">
            <xsd:complexType>
              <xsd:all>
                <xsd:element ref="ns2:IACategory" minOccurs="0"/>
                <xsd:element ref="ns2:IATopic" minOccurs="0"/>
                <xsd:element ref="ns2:IASubtopic" minOccurs="0"/>
                <xsd:element ref="ns2:DocumentExpirationDate" minOccurs="0"/>
                <xsd:element ref="ns3:Meta_x0020_Description" minOccurs="0"/>
                <xsd:element ref="ns3:Meta_x0020_Keywords" minOccurs="0"/>
                <xsd:element ref="ns1:PublishingStartDate" minOccurs="0"/>
                <xsd:element ref="ns1:PublishingExpirationDate" minOccurs="0"/>
                <xsd:element ref="ns1:URL"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10"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11"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element name="URL" ma:index="12" nillable="true" ma:displayName="URL" ma:format="Hyperlink" ma:internalName="URL" ma:readOnly="false">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9da1016-2a1b-4f8a-9768-d7a4932f6f16" elementFormDefault="qualified">
    <xsd:import namespace="http://schemas.microsoft.com/office/2006/documentManagement/types"/>
    <xsd:import namespace="http://schemas.microsoft.com/office/infopath/2007/PartnerControls"/>
    <xsd:element name="IACategory" ma:index="4" nillable="true" ma:displayName="IA Category" ma:format="Dropdown" ma:internalName="IACategory" ma:readOnly="false">
      <xsd:simpleType>
        <xsd:restriction base="dms:Choice">
          <xsd:enumeration value="About OHA"/>
          <xsd:enumeration value="Programs and Services"/>
          <xsd:enumeration value="Oregon Health Plan"/>
          <xsd:enumeration value="Health System Reform"/>
          <xsd:enumeration value="Licenses and Certificates"/>
          <xsd:enumeration value="Public Health"/>
        </xsd:restriction>
      </xsd:simpleType>
    </xsd:element>
    <xsd:element name="IATopic" ma:index="5" nillable="true" ma:displayName="IA Topic" ma:format="Dropdown" ma:internalName="IATopic" ma:readOnly="false">
      <xsd:simpleType>
        <xsd:restriction base="dms:Choice">
          <xsd:enumeration value="About OHA - Agency Communications"/>
          <xsd:enumeration value="About OHA - Budget"/>
          <xsd:enumeration value="About OHA - Contacts"/>
          <xsd:enumeration value="About OHA - Grants &amp; Contracts"/>
          <xsd:enumeration value="About OHA - Jobs &amp; Employment"/>
          <xsd:enumeration value="About OHA - Organization"/>
          <xsd:enumeration value="About OHA - Policies"/>
          <xsd:enumeration value="About OHA - Public Meetings"/>
          <xsd:enumeration value="About OHA - Public Records"/>
          <xsd:enumeration value="About OHA - Questions &amp; Comments"/>
          <xsd:enumeration value="About OHA - Reports &amp; Data"/>
          <xsd:enumeration value="About OHA - Rulemaking"/>
          <xsd:enumeration value="Programs and Services - Behavioral Health"/>
          <xsd:enumeration value="Programs and Services - Contacts"/>
          <xsd:enumeration value="Programs and Services - Coordinated Care"/>
          <xsd:enumeration value="Programs and Services - Disease"/>
          <xsd:enumeration value="Programs and Services - Environment"/>
          <xsd:enumeration value="Programs and Services - Health Resources"/>
          <xsd:enumeration value="Programs and Services - OEBB"/>
          <xsd:enumeration value="Programs and Services - Oregon Health Plan"/>
          <xsd:enumeration value="Programs and Services - Oregon State Hospital"/>
          <xsd:enumeration value="Programs and Services - PEBB"/>
          <xsd:enumeration value="Programs and Services - Pharmacy"/>
          <xsd:enumeration value="Programs and Services - Prevention"/>
          <xsd:enumeration value="Programs and Services - Safety"/>
          <xsd:enumeration value="Oregon Health Plan - Agency Communications"/>
          <xsd:enumeration value="Oregon Health Plan - Benefits"/>
          <xsd:enumeration value="Oregon Health Plan - Contacts"/>
          <xsd:enumeration value="Oregon Health Plan - Coordinated Care"/>
          <xsd:enumeration value="Oregon Health Plan - Grants &amp; Contracts"/>
          <xsd:enumeration value="Oregon Health Plan - Health Resources"/>
          <xsd:enumeration value="Oregon Health Plan - Policies"/>
          <xsd:enumeration value="Oregon Health Plan - Providers and Partners"/>
          <xsd:enumeration value="Oregon Health Plan - Public Meetings"/>
          <xsd:enumeration value="Oregon Health Plan - Questions &amp; Comments"/>
          <xsd:enumeration value="Oregon Health Plan - Rule Making"/>
          <xsd:enumeration value="Health System Reform - Agency Communications"/>
          <xsd:enumeration value="Health System Reform - Coordinated Care"/>
          <xsd:enumeration value="Health System Reform - Public Meetings"/>
          <xsd:enumeration value="Health System Reform - Questions &amp; Comments"/>
          <xsd:enumeration value="Health System Reform - Reports &amp; Data"/>
          <xsd:enumeration value="Licenses and Certificates - Certificates"/>
          <xsd:enumeration value="Licenses and Certificates - Contacts"/>
          <xsd:enumeration value="Licenses and Certificates - Licenses"/>
          <xsd:enumeration value="Licenses and Certificates - Vital Records"/>
          <xsd:enumeration value="Public Health - Agency Communications"/>
          <xsd:enumeration value="Public Health - Contacts"/>
          <xsd:enumeration value="Public Health - Disease"/>
          <xsd:enumeration value="Public Health - Environment"/>
          <xsd:enumeration value="Public Health - Health Resources"/>
          <xsd:enumeration value="Public Health - Questions &amp; Comments"/>
          <xsd:enumeration value="Public Health - Prevention"/>
          <xsd:enumeration value="Public Health - Providers and Partners"/>
          <xsd:enumeration value="Public Health - Reports &amp; Data"/>
          <xsd:enumeration value="Public Health - Safety"/>
          <xsd:enumeration value="Public Health - Vital Records"/>
        </xsd:restriction>
      </xsd:simpleType>
    </xsd:element>
    <xsd:element name="IASubtopic" ma:index="6" nillable="true" ma:displayName="IA Subtopic" ma:format="Dropdown" ma:internalName="IASubtopic" ma:readOnly="false">
      <xsd:simpleType>
        <xsd:restriction base="dms:Choice">
          <xsd:enumeration value="Addiction Services - Alcohol"/>
          <xsd:enumeration value="Addiction Services - Drug"/>
          <xsd:enumeration value="Addiction Services - Gambling"/>
          <xsd:enumeration value="Addiction Services - Tobacco"/>
          <xsd:enumeration value="Applications"/>
          <xsd:enumeration value="Benefits - Health Plans"/>
          <xsd:enumeration value="Benefits - OEBB"/>
          <xsd:enumeration value="Benefits - OHP"/>
          <xsd:enumeration value="Benefits - PEBB"/>
          <xsd:enumeration value="Benefits - Retirement"/>
          <xsd:enumeration value="Budget - Agency Summary"/>
          <xsd:enumeration value="Budget - Agency Request (ARB)"/>
          <xsd:enumeration value="Budget - Governors Budget"/>
          <xsd:enumeration value="Budget - Infrastructure"/>
          <xsd:enumeration value="Budget - Legislatively Adopted (LAB)"/>
          <xsd:enumeration value="Budget - Legislative action"/>
          <xsd:enumeration value="Budget - Overview"/>
          <xsd:enumeration value="Budget - Policy Option Package (POP)"/>
          <xsd:enumeration value="Budget - Priorities"/>
          <xsd:enumeration value="Budget - Program"/>
          <xsd:enumeration value="Budget - Reduction"/>
          <xsd:enumeration value="Budget - Strategic funding proposal"/>
          <xsd:enumeration value="Budget - Special report"/>
          <xsd:enumeration value="Budget - Stakeholder meeting"/>
          <xsd:enumeration value="CCO - Contact"/>
          <xsd:enumeration value="CCO - Audited Financial Statement"/>
          <xsd:enumeration value="CCO - Interim Financial Statement"/>
          <xsd:enumeration value="CCO - Internal Financial Statement"/>
          <xsd:enumeration value="Clean Air"/>
          <xsd:enumeration value="Clean Water"/>
          <xsd:enumeration value="Clinics"/>
          <xsd:enumeration value="Commissions"/>
          <xsd:enumeration value="Committee Members"/>
          <xsd:enumeration value="Committees"/>
          <xsd:enumeration value="Crisis Services"/>
          <xsd:enumeration value="Drug Addiction Services"/>
          <xsd:enumeration value="Electronic Health Care Records (EHR)"/>
          <xsd:enumeration value="Emergency Preparedness"/>
          <xsd:enumeration value="Environmental Pollution"/>
          <xsd:enumeration value="Featured Content"/>
          <xsd:enumeration value="Fees"/>
          <xsd:enumeration value="Health Services - Primary Care Home"/>
          <xsd:enumeration value="Health Services - Prioritized list"/>
          <xsd:enumeration value="ICD-10"/>
          <xsd:enumeration value="Immunizations"/>
          <xsd:enumeration value="Legislation - Bills"/>
          <xsd:enumeration value="Legislation - Contact"/>
          <xsd:enumeration value="Legislation - Highlights"/>
          <xsd:enumeration value="Legislation - Session Summary"/>
          <xsd:enumeration value="Materials - Commission"/>
          <xsd:enumeration value="Materials - Committee"/>
          <xsd:enumeration value="Materials - Coverage Guidance"/>
          <xsd:enumeration value="Materials - Evidence-based Guidelines"/>
          <xsd:enumeration value="Materials - Health care plan details"/>
          <xsd:enumeration value="Materials - Health care plan overview"/>
          <xsd:enumeration value="Materials - Meeting Document"/>
          <xsd:enumeration value="Materials - Meeting Recording"/>
          <xsd:enumeration value="Materials - Meeting Schedule"/>
          <xsd:enumeration value="Materials - Open Enrollment"/>
          <xsd:enumeration value="Materials - Training"/>
          <xsd:enumeration value="Materials - Webinar"/>
          <xsd:enumeration value="Materials - Workgroup"/>
          <xsd:enumeration value="Medical Marijuana (OMMP)"/>
          <xsd:enumeration value="Medical Services"/>
          <xsd:enumeration value="Meeting Document"/>
          <xsd:enumeration value="Meeting Schedule"/>
          <xsd:enumeration value="Mental Health Services"/>
          <xsd:enumeration value="Metrics - Behavioral Health"/>
          <xsd:enumeration value="Metrics - CCO"/>
          <xsd:enumeration value="Metrics - Demographics"/>
          <xsd:enumeration value="Metrics - Hospital Performance"/>
          <xsd:enumeration value="Metrics - Incentive"/>
          <xsd:enumeration value="Metrics - Measures and Outcomes Tracking (MOTS)"/>
          <xsd:enumeration value="Metrics - ONE Eligibility system"/>
          <xsd:enumeration value="Metrics - Prevention"/>
          <xsd:enumeration value="Metrics - Rural health"/>
          <xsd:enumeration value="Metrics - State-Wide"/>
          <xsd:enumeration value="News Letter"/>
          <xsd:enumeration value="News Release"/>
          <xsd:enumeration value="OHP - Medicaid Waiver"/>
          <xsd:enumeration value="OHP - Provider Announcement"/>
          <xsd:enumeration value="OHP - Provider Rates"/>
          <xsd:enumeration value="Preferred Drug List"/>
          <xsd:enumeration value="Prescription Drugs - Monitoring"/>
          <xsd:enumeration value="Prescription Drugs - Preferred List"/>
          <xsd:enumeration value="Prescription Drugs - Subsidy"/>
          <xsd:enumeration value="Prescription Drugs Subsidy"/>
          <xsd:enumeration value="Technical Assistance"/>
          <xsd:enumeration value="Training"/>
          <xsd:enumeration value="Vital Statistics - Birth Certificate"/>
          <xsd:enumeration value="Vital Statistics - Certificate Death"/>
          <xsd:enumeration value="Vital Statistics - Data Use Requests"/>
          <xsd:enumeration value="Vital Statistics - Divorce Data"/>
          <xsd:enumeration value="Vital Statistics - Domestic Partnership Data"/>
          <xsd:enumeration value="Vital Statistics - Fetal Death Data"/>
          <xsd:enumeration value="Vital Statistics - Marriage Data"/>
          <xsd:enumeration value="Vital Statistics - Teen Pregnancy Data"/>
          <xsd:enumeration value="Wellness - Exercise"/>
          <xsd:enumeration value="Wellness - HEM"/>
          <xsd:enumeration value="Wellness - Intervention"/>
          <xsd:enumeration value="Wellness - Pain Management"/>
          <xsd:enumeration value="Wellness - Reproductive Health"/>
          <xsd:enumeration value="Wellness - Stress Relief"/>
        </xsd:restriction>
      </xsd:simpleType>
    </xsd:element>
    <xsd:element name="DocumentExpirationDate" ma:index="7" nillable="true" ma:displayName="Document Expiration Date" ma:format="DateOnly" ma:internalName="DocumentExpirationDate" ma:readOnly="false">
      <xsd:simpleType>
        <xsd:restriction base="dms:DateTime"/>
      </xsd:simple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87c7f5e-9e3e-4641-8f88-a92a03c5c73b" elementFormDefault="qualified">
    <xsd:import namespace="http://schemas.microsoft.com/office/2006/documentManagement/types"/>
    <xsd:import namespace="http://schemas.microsoft.com/office/infopath/2007/PartnerControls"/>
    <xsd:element name="Meta_x0020_Description" ma:index="8" nillable="true" ma:displayName="Meta Description" ma:internalName="Meta_x0020_Description" ma:readOnly="false">
      <xsd:simpleType>
        <xsd:restriction base="dms:Text"/>
      </xsd:simpleType>
    </xsd:element>
    <xsd:element name="Meta_x0020_Keywords" ma:index="9" nillable="true" ma:displayName="Meta Keywords" ma:internalName="Meta_x0020_Keywords" ma:readOnly="fals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3"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IACategory xmlns="59da1016-2a1b-4f8a-9768-d7a4932f6f16">Public Health</IACategory>
    <DocumentExpirationDate xmlns="59da1016-2a1b-4f8a-9768-d7a4932f6f16">2030-12-31T08:00:00+00:00</DocumentExpirationDate>
    <IATopic xmlns="59da1016-2a1b-4f8a-9768-d7a4932f6f16">Public Health - Environment</IATopic>
    <IASubtopic xmlns="59da1016-2a1b-4f8a-9768-d7a4932f6f16">Clean Water</IASubtopic>
    <URL xmlns="http://schemas.microsoft.com/sharepoint/v3">
      <Url xsi:nil="true"/>
      <Description xsi:nil="true"/>
    </URL>
    <Meta_x0020_Keywords xmlns="187c7f5e-9e3e-4641-8f88-a92a03c5c73b">LCRR inventory template service line requirements</Meta_x0020_Keywords>
    <Meta_x0020_Description xmlns="187c7f5e-9e3e-4641-8f88-a92a03c5c73b" xsi:nil="true"/>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1811A22-C010-4010-AAD8-B9F89F570A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9da1016-2a1b-4f8a-9768-d7a4932f6f16"/>
    <ds:schemaRef ds:uri="187c7f5e-9e3e-4641-8f88-a92a03c5c73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F26431B-7BCE-40E4-B8B3-910FE16C3317}">
  <ds:schemaRefs>
    <ds:schemaRef ds:uri="http://schemas.microsoft.com/office/2006/documentManagement/types"/>
    <ds:schemaRef ds:uri="http://purl.org/dc/terms/"/>
    <ds:schemaRef ds:uri="http://purl.org/dc/dcmitype/"/>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schemas.microsoft.com/sharepoint/v3"/>
    <ds:schemaRef ds:uri="187c7f5e-9e3e-4641-8f88-a92a03c5c73b"/>
    <ds:schemaRef ds:uri="59da1016-2a1b-4f8a-9768-d7a4932f6f16"/>
    <ds:schemaRef ds:uri="http://www.w3.org/XML/1998/namespace"/>
  </ds:schemaRefs>
</ds:datastoreItem>
</file>

<file path=customXml/itemProps3.xml><?xml version="1.0" encoding="utf-8"?>
<ds:datastoreItem xmlns:ds="http://schemas.openxmlformats.org/officeDocument/2006/customXml" ds:itemID="{E46D3AAB-2D2D-4045-9E38-88C8F89617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10</vt:i4>
      </vt:variant>
    </vt:vector>
  </HeadingPairs>
  <TitlesOfParts>
    <vt:vector size="15" baseType="lpstr">
      <vt:lpstr>Descriptions</vt:lpstr>
      <vt:lpstr>Inventory</vt:lpstr>
      <vt:lpstr>Replacement Plan</vt:lpstr>
      <vt:lpstr>Methodology</vt:lpstr>
      <vt:lpstr>Optional tap sample locations</vt:lpstr>
      <vt:lpstr>'Optional tap sample locations'!building</vt:lpstr>
      <vt:lpstr>'Optional tap sample locations'!gooseneck</vt:lpstr>
      <vt:lpstr>'Optional tap sample locations'!interior</vt:lpstr>
      <vt:lpstr>Inventory!LSL_status</vt:lpstr>
      <vt:lpstr>Inventory!Print_Titles</vt:lpstr>
      <vt:lpstr>'Optional tap sample locations'!Print_Titles</vt:lpstr>
      <vt:lpstr>Inventory!Street_Address</vt:lpstr>
      <vt:lpstr>'Optional tap sample locations'!Street_Address</vt:lpstr>
      <vt:lpstr>Inventory!system_ID</vt:lpstr>
      <vt:lpstr>'Optional tap sample locations'!system_ID</vt:lpstr>
    </vt:vector>
  </TitlesOfParts>
  <Company>OHA-DWS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LCRR Inventory Template for NTNC PWSs</dc:title>
  <dc:subject>LCRR service line inventory</dc:subject>
  <dc:creator>Michael Charles E</dc:creator>
  <cp:lastModifiedBy>Word Amelia A</cp:lastModifiedBy>
  <cp:lastPrinted>2023-07-27T17:30:30Z</cp:lastPrinted>
  <dcterms:created xsi:type="dcterms:W3CDTF">2022-04-12T16:19:52Z</dcterms:created>
  <dcterms:modified xsi:type="dcterms:W3CDTF">2024-05-15T15:42:55Z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0x010100F207BB0E322385449DE417C250144DBC</vt:lpwstr>
  </property>
  <property fmtid="{D5CDD505-2E9C-101B-9397-08002B2CF9AE}" pid="3" name="MSIP_Label_ebdd6eeb-0dd0-4927-947e-a759f08fcf55_Enabled">
    <vt:lpwstr>true</vt:lpwstr>
  </property>
  <property fmtid="{D5CDD505-2E9C-101B-9397-08002B2CF9AE}" pid="4" name="MSIP_Label_ebdd6eeb-0dd0-4927-947e-a759f08fcf55_SetDate">
    <vt:lpwstr>2023-10-16T21:38:02Z</vt:lpwstr>
  </property>
  <property fmtid="{D5CDD505-2E9C-101B-9397-08002B2CF9AE}" pid="5" name="MSIP_Label_ebdd6eeb-0dd0-4927-947e-a759f08fcf55_Method">
    <vt:lpwstr>Privileged</vt:lpwstr>
  </property>
  <property fmtid="{D5CDD505-2E9C-101B-9397-08002B2CF9AE}" pid="6" name="MSIP_Label_ebdd6eeb-0dd0-4927-947e-a759f08fcf55_Name">
    <vt:lpwstr>Level 1 - Published (Items)</vt:lpwstr>
  </property>
  <property fmtid="{D5CDD505-2E9C-101B-9397-08002B2CF9AE}" pid="7" name="MSIP_Label_ebdd6eeb-0dd0-4927-947e-a759f08fcf55_SiteId">
    <vt:lpwstr>658e63e8-8d39-499c-8f48-13adc9452f4c</vt:lpwstr>
  </property>
  <property fmtid="{D5CDD505-2E9C-101B-9397-08002B2CF9AE}" pid="8" name="MSIP_Label_ebdd6eeb-0dd0-4927-947e-a759f08fcf55_ActionId">
    <vt:lpwstr>31675895-c1d8-4c81-98b2-ba42fb73cb7b</vt:lpwstr>
  </property>
  <property fmtid="{D5CDD505-2E9C-101B-9397-08002B2CF9AE}" pid="9" name="MSIP_Label_ebdd6eeb-0dd0-4927-947e-a759f08fcf55_ContentBits">
    <vt:lpwstr>0</vt:lpwstr>
  </property>
</Properties>
</file>