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External Report" sheetId="1" r:id="rId1"/>
  </sheets>
  <externalReferences>
    <externalReference r:id="rId4"/>
  </externalReferences>
  <definedNames>
    <definedName name="_1PROJECT_COSTS">#N/A</definedName>
    <definedName name="AWARDED">#N/A</definedName>
  </definedNames>
  <calcPr fullCalcOnLoad="1"/>
</workbook>
</file>

<file path=xl/sharedStrings.xml><?xml version="1.0" encoding="utf-8"?>
<sst xmlns="http://schemas.openxmlformats.org/spreadsheetml/2006/main" count="422" uniqueCount="126">
  <si>
    <t>Program Statement</t>
  </si>
  <si>
    <t>Home Ownership Assistance Program</t>
  </si>
  <si>
    <t>Funded through Document Recording Fee</t>
  </si>
  <si>
    <t>Starting Balance - July 1, 2009</t>
  </si>
  <si>
    <t>REVENUE</t>
  </si>
  <si>
    <t>HOAP</t>
  </si>
  <si>
    <t>Document Recording Fee</t>
  </si>
  <si>
    <t>Document Recording Fee - Vets</t>
  </si>
  <si>
    <t>Document Recording Fee - Vets - Rebates and Recoveries</t>
  </si>
  <si>
    <t>Loan Repayment</t>
  </si>
  <si>
    <t>Treasury Interest</t>
  </si>
  <si>
    <t>Other Revenue</t>
  </si>
  <si>
    <t>CET Downpayment Assistance</t>
  </si>
  <si>
    <t>Total Revenue</t>
  </si>
  <si>
    <t>EXPENDITURES</t>
  </si>
  <si>
    <t>Administration</t>
  </si>
  <si>
    <t>Administration - Vets</t>
  </si>
  <si>
    <t>Administration - Match Funding</t>
  </si>
  <si>
    <t>Agency</t>
  </si>
  <si>
    <t>Expenditures</t>
  </si>
  <si>
    <t>(Statewide)</t>
  </si>
  <si>
    <t>Habitat for Humanity of Oregon</t>
  </si>
  <si>
    <t>Oregon Bankers Association</t>
  </si>
  <si>
    <t>Oregon Bond Program</t>
  </si>
  <si>
    <t>Benton</t>
  </si>
  <si>
    <t>Willamette Neighborhood Housing Services</t>
  </si>
  <si>
    <t>Clackamas</t>
  </si>
  <si>
    <t>Asian &amp; Pacific Islander Community</t>
  </si>
  <si>
    <t>Habitat for Humanity Portland/Metro</t>
  </si>
  <si>
    <t>Hacienda</t>
  </si>
  <si>
    <t>Native American Youth &amp; Family Center</t>
  </si>
  <si>
    <t>Portland Housing Center</t>
  </si>
  <si>
    <t>Proud Ground</t>
  </si>
  <si>
    <t>Clatsop</t>
  </si>
  <si>
    <t>Community Action Team</t>
  </si>
  <si>
    <t>Columbia</t>
  </si>
  <si>
    <t>Coos</t>
  </si>
  <si>
    <t>Neighborworks Umpqua Regional</t>
  </si>
  <si>
    <t>Crook</t>
  </si>
  <si>
    <t>NeighborImpact</t>
  </si>
  <si>
    <t>Curry</t>
  </si>
  <si>
    <t>Deschutes</t>
  </si>
  <si>
    <t>Habitat for Humanity Bend</t>
  </si>
  <si>
    <t>Douglas</t>
  </si>
  <si>
    <t>Gilliam</t>
  </si>
  <si>
    <t>Community Action Program East Central Oregon</t>
  </si>
  <si>
    <t>Hood River</t>
  </si>
  <si>
    <t>Columbia Cascade Housing</t>
  </si>
  <si>
    <t>Jackson</t>
  </si>
  <si>
    <t>ACCESS</t>
  </si>
  <si>
    <t>Jefferson</t>
  </si>
  <si>
    <t>Josephine</t>
  </si>
  <si>
    <t>Klamath</t>
  </si>
  <si>
    <t>Klamath &amp; Lake Community Action Services</t>
  </si>
  <si>
    <t>Lake</t>
  </si>
  <si>
    <t>Lane</t>
  </si>
  <si>
    <t>NEDCO</t>
  </si>
  <si>
    <t>Linn</t>
  </si>
  <si>
    <t>Malheur</t>
  </si>
  <si>
    <t>Community in Action</t>
  </si>
  <si>
    <t>Marion</t>
  </si>
  <si>
    <t>Morrow</t>
  </si>
  <si>
    <t>Multnomah</t>
  </si>
  <si>
    <t>Portland Community Reinvestment Initiatives</t>
  </si>
  <si>
    <t>Sherman</t>
  </si>
  <si>
    <t>Tillamook</t>
  </si>
  <si>
    <t>Umatilla</t>
  </si>
  <si>
    <t>Wasco</t>
  </si>
  <si>
    <t>Washington</t>
  </si>
  <si>
    <t>Habitat for Humanity Willamette West</t>
  </si>
  <si>
    <t>Open Door Counseling Center</t>
  </si>
  <si>
    <t>Wheeler</t>
  </si>
  <si>
    <t>Yamhill</t>
  </si>
  <si>
    <t>Housing Authority of Yamhill County</t>
  </si>
  <si>
    <t>Grand Total</t>
  </si>
  <si>
    <t>Oregon Department of Veterans Affairs Interagency Agreement</t>
  </si>
  <si>
    <t>Baker</t>
  </si>
  <si>
    <t>Community Connection of Northeast Oregon</t>
  </si>
  <si>
    <t>Grant</t>
  </si>
  <si>
    <t>Harney</t>
  </si>
  <si>
    <t>Union</t>
  </si>
  <si>
    <t>Wallowa</t>
  </si>
  <si>
    <t>Washington County Office of Community Development</t>
  </si>
  <si>
    <t>Match to leverage Foreclosure Counseling Funds</t>
  </si>
  <si>
    <t>African American Alliance for Homeowners</t>
  </si>
  <si>
    <t>Host Development</t>
  </si>
  <si>
    <t>City of Bend</t>
  </si>
  <si>
    <t>Oregon Homeownership Association</t>
  </si>
  <si>
    <t>Community &amp; Shelter Assistance of Oregon</t>
  </si>
  <si>
    <t>Homeownership Fairs</t>
  </si>
  <si>
    <t>DevNW (FKA Willamette Neighborhood Housing Services)</t>
  </si>
  <si>
    <t>Linn, Benton, Lincoln Regional Housing Center</t>
  </si>
  <si>
    <t>Mid Columbia Housing Authority</t>
  </si>
  <si>
    <t>Homeownership Center of Lane County</t>
  </si>
  <si>
    <t>Lincoln</t>
  </si>
  <si>
    <t>Community Housing Services</t>
  </si>
  <si>
    <t>Homeownership Center of Marion County</t>
  </si>
  <si>
    <t>Polk</t>
  </si>
  <si>
    <t>Yamhill County Affordable Housing Corporation</t>
  </si>
  <si>
    <t>Bend-Redmond Habitat</t>
  </si>
  <si>
    <t>Commiunity Action Team</t>
  </si>
  <si>
    <t>Oregon Opportunity Network</t>
  </si>
  <si>
    <t xml:space="preserve">Total Expenditures </t>
  </si>
  <si>
    <t>Award - Reserved</t>
  </si>
  <si>
    <t>Agency Name</t>
  </si>
  <si>
    <t>Reserved</t>
  </si>
  <si>
    <t>AAAH</t>
  </si>
  <si>
    <t>CCNO</t>
  </si>
  <si>
    <t>Columbia Cascade</t>
  </si>
  <si>
    <t>Evolve Property Management</t>
  </si>
  <si>
    <t>Farmworker Housing Development</t>
  </si>
  <si>
    <t>Hacienda CDC</t>
  </si>
  <si>
    <t>Klamath Housing Authority</t>
  </si>
  <si>
    <t>Kor Community Land Trust</t>
  </si>
  <si>
    <t>Neighborhood Partnership</t>
  </si>
  <si>
    <t>NW Umpqua</t>
  </si>
  <si>
    <t>NWV Habitat for Humanity</t>
  </si>
  <si>
    <t>Open Door</t>
  </si>
  <si>
    <t>PCRI</t>
  </si>
  <si>
    <t xml:space="preserve"> </t>
  </si>
  <si>
    <t>Reservations</t>
  </si>
  <si>
    <t>Total Award and Reserved</t>
  </si>
  <si>
    <t>Available Cash Balance at</t>
  </si>
  <si>
    <t xml:space="preserve">Balance to Allocate as of </t>
  </si>
  <si>
    <t>July 1, 2009 through December 31, 2019</t>
  </si>
  <si>
    <t>Actuals 7/1/09 thru 12/31/19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</si>
</sst>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_(&quot;$&quot;* #,##0_);_(&quot;$&quot;* \(#,##0\);_(&quot;$&quot;* &quot;-&quot;??_);_(@_)"/>
    <numFmt numFmtId="168" formatCode="[$-409]dddd\,\ mmmm\ d\,\ yyyy"/>
    <numFmt numFmtId="169" formatCode="[$-409]h:mm:ss\ AM/PM"/>
    <numFmt numFmtId="170" formatCode="_(* #,##0.0_);_(* \(#,##0.0\);_(* &quot;-&quot;??_);_(@_)"/>
    <numFmt numFmtId="171" formatCode="&quot;$&quot;#,##0.0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 style="thin"/>
      <bottom/>
    </border>
    <border>
      <left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18" fillId="0" borderId="0" xfId="0" applyFont="1" applyFill="1" applyAlignment="1" applyProtection="1">
      <alignment horizontal="center"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8" fillId="0" borderId="10" xfId="0" applyFont="1" applyFill="1" applyBorder="1" applyAlignment="1" applyProtection="1">
      <alignment horizontal="center" vertical="top"/>
      <protection locked="0"/>
    </xf>
    <xf numFmtId="0" fontId="19" fillId="0" borderId="10" xfId="0" applyFont="1" applyBorder="1" applyAlignment="1" applyProtection="1">
      <alignment vertical="top"/>
      <protection locked="0"/>
    </xf>
    <xf numFmtId="0" fontId="18" fillId="0" borderId="0" xfId="0" applyFont="1" applyFill="1" applyAlignment="1" applyProtection="1" quotePrefix="1">
      <alignment vertical="top"/>
      <protection locked="0"/>
    </xf>
    <xf numFmtId="38" fontId="19" fillId="0" borderId="0" xfId="44" applyNumberFormat="1" applyFont="1" applyAlignment="1" applyProtection="1">
      <alignment vertical="top"/>
      <protection locked="0"/>
    </xf>
    <xf numFmtId="8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6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33" borderId="10" xfId="0" applyFont="1" applyFill="1" applyBorder="1" applyAlignment="1" applyProtection="1">
      <alignment horizontal="left"/>
      <protection locked="0"/>
    </xf>
    <xf numFmtId="38" fontId="19" fillId="33" borderId="10" xfId="44" applyNumberFormat="1" applyFont="1" applyFill="1" applyBorder="1" applyAlignment="1" applyProtection="1">
      <alignment vertical="top"/>
      <protection locked="0"/>
    </xf>
    <xf numFmtId="0" fontId="19" fillId="0" borderId="0" xfId="58" applyFont="1" applyFill="1" applyBorder="1" applyAlignment="1" applyProtection="1">
      <alignment vertical="top"/>
      <protection locked="0"/>
    </xf>
    <xf numFmtId="38" fontId="19" fillId="0" borderId="0" xfId="46" applyNumberFormat="1" applyFont="1" applyFill="1" applyBorder="1" applyAlignment="1" applyProtection="1">
      <alignment vertical="top"/>
      <protection/>
    </xf>
    <xf numFmtId="0" fontId="18" fillId="0" borderId="0" xfId="0" applyFont="1" applyAlignment="1" applyProtection="1">
      <alignment horizontal="right" vertical="top"/>
      <protection locked="0"/>
    </xf>
    <xf numFmtId="8" fontId="19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 applyProtection="1">
      <alignment horizontal="left"/>
      <protection locked="0"/>
    </xf>
    <xf numFmtId="38" fontId="19" fillId="0" borderId="0" xfId="45" applyNumberFormat="1" applyFont="1" applyAlignment="1" applyProtection="1">
      <alignment vertical="top"/>
      <protection/>
    </xf>
    <xf numFmtId="164" fontId="19" fillId="0" borderId="0" xfId="42" applyNumberFormat="1" applyFont="1" applyAlignment="1" applyProtection="1">
      <alignment horizontal="right"/>
      <protection locked="0"/>
    </xf>
    <xf numFmtId="0" fontId="37" fillId="34" borderId="11" xfId="0" applyFont="1" applyFill="1" applyBorder="1" applyAlignment="1">
      <alignment/>
    </xf>
    <xf numFmtId="164" fontId="37" fillId="34" borderId="11" xfId="0" applyNumberFormat="1" applyFont="1" applyFill="1" applyBorder="1" applyAlignment="1">
      <alignment/>
    </xf>
    <xf numFmtId="0" fontId="37" fillId="0" borderId="11" xfId="0" applyFont="1" applyBorder="1" applyAlignment="1">
      <alignment horizontal="left"/>
    </xf>
    <xf numFmtId="164" fontId="37" fillId="0" borderId="11" xfId="0" applyNumberFormat="1" applyFont="1" applyBorder="1" applyAlignment="1">
      <alignment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/>
    </xf>
    <xf numFmtId="0" fontId="37" fillId="34" borderId="12" xfId="0" applyFont="1" applyFill="1" applyBorder="1" applyAlignment="1">
      <alignment horizontal="left"/>
    </xf>
    <xf numFmtId="164" fontId="37" fillId="34" borderId="12" xfId="0" applyNumberFormat="1" applyFont="1" applyFill="1" applyBorder="1" applyAlignment="1">
      <alignment/>
    </xf>
    <xf numFmtId="164" fontId="37" fillId="0" borderId="11" xfId="0" applyNumberFormat="1" applyFont="1" applyBorder="1" applyAlignment="1">
      <alignment horizontal="left"/>
    </xf>
    <xf numFmtId="164" fontId="0" fillId="0" borderId="0" xfId="0" applyNumberFormat="1" applyAlignment="1">
      <alignment horizontal="left" indent="1"/>
    </xf>
    <xf numFmtId="164" fontId="37" fillId="34" borderId="12" xfId="0" applyNumberFormat="1" applyFont="1" applyFill="1" applyBorder="1" applyAlignment="1">
      <alignment horizontal="left"/>
    </xf>
    <xf numFmtId="164" fontId="37" fillId="0" borderId="11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164" fontId="37" fillId="34" borderId="12" xfId="42" applyNumberFormat="1" applyFont="1" applyFill="1" applyBorder="1" applyAlignment="1">
      <alignment/>
    </xf>
    <xf numFmtId="164" fontId="37" fillId="34" borderId="11" xfId="42" applyNumberFormat="1" applyFont="1" applyFill="1" applyBorder="1" applyAlignment="1">
      <alignment/>
    </xf>
    <xf numFmtId="164" fontId="37" fillId="0" borderId="11" xfId="42" applyNumberFormat="1" applyFont="1" applyBorder="1" applyAlignment="1">
      <alignment horizontal="left"/>
    </xf>
    <xf numFmtId="164" fontId="0" fillId="0" borderId="0" xfId="42" applyNumberFormat="1" applyFont="1" applyAlignment="1">
      <alignment horizontal="left" indent="1"/>
    </xf>
    <xf numFmtId="164" fontId="37" fillId="34" borderId="12" xfId="42" applyNumberFormat="1" applyFont="1" applyFill="1" applyBorder="1" applyAlignment="1">
      <alignment horizontal="left"/>
    </xf>
    <xf numFmtId="41" fontId="19" fillId="0" borderId="0" xfId="0" applyNumberFormat="1" applyFont="1" applyFill="1" applyAlignment="1" applyProtection="1">
      <alignment vertical="top"/>
      <protection locked="0"/>
    </xf>
    <xf numFmtId="164" fontId="0" fillId="0" borderId="10" xfId="42" applyNumberFormat="1" applyFont="1" applyBorder="1" applyAlignment="1">
      <alignment/>
    </xf>
    <xf numFmtId="41" fontId="18" fillId="0" borderId="0" xfId="0" applyNumberFormat="1" applyFont="1" applyAlignment="1" applyProtection="1">
      <alignment horizontal="right" vertical="top"/>
      <protection locked="0"/>
    </xf>
    <xf numFmtId="165" fontId="18" fillId="35" borderId="0" xfId="0" applyNumberFormat="1" applyFont="1" applyFill="1" applyAlignment="1" applyProtection="1">
      <alignment vertical="top"/>
      <protection/>
    </xf>
    <xf numFmtId="40" fontId="19" fillId="0" borderId="0" xfId="0" applyNumberFormat="1" applyFont="1" applyAlignment="1" applyProtection="1">
      <alignment vertical="top"/>
      <protection locked="0"/>
    </xf>
    <xf numFmtId="166" fontId="19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41" fontId="19" fillId="0" borderId="0" xfId="0" applyNumberFormat="1" applyFont="1" applyAlignment="1" applyProtection="1">
      <alignment horizontal="right" vertical="top"/>
      <protection locked="0"/>
    </xf>
    <xf numFmtId="167" fontId="0" fillId="0" borderId="0" xfId="47" applyNumberFormat="1" applyFont="1" applyBorder="1" applyAlignment="1">
      <alignment/>
    </xf>
    <xf numFmtId="38" fontId="19" fillId="0" borderId="10" xfId="44" applyNumberFormat="1" applyFont="1" applyBorder="1" applyAlignment="1" applyProtection="1">
      <alignment vertical="top"/>
      <protection locked="0"/>
    </xf>
    <xf numFmtId="5" fontId="0" fillId="0" borderId="0" xfId="0" applyNumberFormat="1" applyAlignment="1">
      <alignment/>
    </xf>
    <xf numFmtId="0" fontId="19" fillId="0" borderId="0" xfId="0" applyFont="1" applyFill="1" applyAlignment="1" applyProtection="1">
      <alignment vertical="top"/>
      <protection locked="0"/>
    </xf>
    <xf numFmtId="8" fontId="0" fillId="0" borderId="0" xfId="0" applyNumberFormat="1" applyAlignment="1">
      <alignment/>
    </xf>
    <xf numFmtId="38" fontId="19" fillId="0" borderId="0" xfId="44" applyNumberFormat="1" applyFont="1" applyFill="1" applyAlignment="1" applyProtection="1">
      <alignment vertical="top"/>
      <protection locked="0"/>
    </xf>
    <xf numFmtId="9" fontId="19" fillId="0" borderId="0" xfId="44" applyNumberFormat="1" applyFont="1" applyAlignment="1" applyProtection="1">
      <alignment vertical="top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164" fontId="19" fillId="0" borderId="0" xfId="42" applyNumberFormat="1" applyFont="1" applyAlignment="1" applyProtection="1">
      <alignment vertical="top"/>
      <protection locked="0"/>
    </xf>
    <xf numFmtId="164" fontId="19" fillId="0" borderId="0" xfId="42" applyNumberFormat="1" applyFont="1" applyAlignment="1" applyProtection="1">
      <alignment horizontal="left"/>
      <protection locked="0"/>
    </xf>
    <xf numFmtId="164" fontId="19" fillId="0" borderId="0" xfId="42" applyNumberFormat="1" applyFont="1" applyAlignment="1" applyProtection="1">
      <alignment horizontal="right" vertical="top"/>
      <protection locked="0"/>
    </xf>
    <xf numFmtId="164" fontId="0" fillId="0" borderId="13" xfId="42" applyNumberFormat="1" applyFont="1" applyBorder="1" applyAlignment="1">
      <alignment/>
    </xf>
    <xf numFmtId="0" fontId="18" fillId="35" borderId="0" xfId="0" applyFont="1" applyFill="1" applyAlignment="1" applyProtection="1">
      <alignment horizontal="right" vertical="top"/>
      <protection locked="0"/>
    </xf>
    <xf numFmtId="14" fontId="18" fillId="35" borderId="0" xfId="0" applyNumberFormat="1" applyFont="1" applyFill="1" applyAlignment="1" applyProtection="1">
      <alignment horizontal="left" vertical="top"/>
      <protection locked="0"/>
    </xf>
    <xf numFmtId="0" fontId="0" fillId="35" borderId="0" xfId="0" applyFill="1" applyAlignment="1">
      <alignment/>
    </xf>
    <xf numFmtId="6" fontId="18" fillId="35" borderId="10" xfId="0" applyNumberFormat="1" applyFont="1" applyFill="1" applyBorder="1" applyAlignment="1" applyProtection="1">
      <alignment vertical="top"/>
      <protection/>
    </xf>
    <xf numFmtId="0" fontId="19" fillId="35" borderId="0" xfId="0" applyFont="1" applyFill="1" applyAlignment="1" applyProtection="1">
      <alignment vertical="top"/>
      <protection locked="0"/>
    </xf>
    <xf numFmtId="0" fontId="19" fillId="35" borderId="0" xfId="0" applyFont="1" applyFill="1" applyAlignment="1" applyProtection="1">
      <alignment horizontal="left" vertical="top"/>
      <protection locked="0"/>
    </xf>
    <xf numFmtId="8" fontId="18" fillId="35" borderId="0" xfId="0" applyNumberFormat="1" applyFont="1" applyFill="1" applyAlignment="1" applyProtection="1">
      <alignment vertical="top"/>
      <protection locked="0"/>
    </xf>
    <xf numFmtId="166" fontId="39" fillId="35" borderId="14" xfId="0" applyNumberFormat="1" applyFont="1" applyFill="1" applyBorder="1" applyAlignment="1" applyProtection="1">
      <alignment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 2" xfId="45"/>
    <cellStyle name="Comma 6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AP%2012_31_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nt Mgmt Rpt"/>
      <sheetName val="Program Statement"/>
      <sheetName val="Cash Flow 19-21"/>
      <sheetName val="CET - Rev_Exp"/>
      <sheetName val="CET Cash Flow 19-21"/>
      <sheetName val="Obligations"/>
      <sheetName val="Obligation - pivot table"/>
      <sheetName val="External Report"/>
      <sheetName val="DRF Proj Rev"/>
      <sheetName val="Cash Flow 17-19"/>
      <sheetName val="CET Cash Flow 17-19"/>
      <sheetName val="Cash Flow 15-17"/>
      <sheetName val="Cash Flow 13-15"/>
      <sheetName val="Cash Flow 11-13"/>
      <sheetName val="Cash Flow 09-11"/>
      <sheetName val="HOAP - DOR - Breakout"/>
      <sheetName val="adjustment - HOAP update 10-18"/>
      <sheetName val="General Admin"/>
    </sheetNames>
    <sheetDataSet>
      <sheetData sheetId="1">
        <row r="164">
          <cell r="E164">
            <v>26442779.509999998</v>
          </cell>
        </row>
        <row r="480">
          <cell r="D480">
            <v>15847107.429999998</v>
          </cell>
        </row>
        <row r="497">
          <cell r="B497" t="str">
            <v>Dec. 31, 2019</v>
          </cell>
        </row>
      </sheetData>
      <sheetData sheetId="3">
        <row r="4">
          <cell r="B4" t="str">
            <v>Hood River County (1105)</v>
          </cell>
          <cell r="E4">
            <v>76998.79000000001</v>
          </cell>
        </row>
        <row r="5">
          <cell r="B5" t="str">
            <v>Tillamook County (1105)</v>
          </cell>
          <cell r="E5">
            <v>0</v>
          </cell>
        </row>
        <row r="6">
          <cell r="B6" t="str">
            <v>City of Corvallis (1105)</v>
          </cell>
          <cell r="E6">
            <v>194528.15000000002</v>
          </cell>
        </row>
        <row r="7">
          <cell r="B7" t="str">
            <v>City of Portland (1105)</v>
          </cell>
          <cell r="E7">
            <v>2123999.5</v>
          </cell>
        </row>
        <row r="8">
          <cell r="B8" t="str">
            <v>City of Cannon Beach (1105)</v>
          </cell>
          <cell r="E8">
            <v>14123.23</v>
          </cell>
        </row>
        <row r="9">
          <cell r="B9" t="str">
            <v>City of Hood River (1105)</v>
          </cell>
          <cell r="E9">
            <v>33662.32</v>
          </cell>
        </row>
        <row r="10">
          <cell r="B10" t="str">
            <v>City of Newport (1105)</v>
          </cell>
          <cell r="E10">
            <v>0</v>
          </cell>
        </row>
        <row r="11">
          <cell r="B11" t="str">
            <v>City of Milwaukie (1105)</v>
          </cell>
          <cell r="E11">
            <v>22375.86</v>
          </cell>
        </row>
        <row r="12">
          <cell r="B12" t="str">
            <v>City of Medford (1105)</v>
          </cell>
          <cell r="E12">
            <v>32937.6</v>
          </cell>
        </row>
        <row r="13">
          <cell r="B13" t="str">
            <v>City of Eugene</v>
          </cell>
          <cell r="E13">
            <v>3431.91</v>
          </cell>
        </row>
      </sheetData>
      <sheetData sheetId="6">
        <row r="4">
          <cell r="A4" t="str">
            <v>Down Payment Assistance</v>
          </cell>
        </row>
        <row r="5">
          <cell r="A5" t="str">
            <v>DRF-VET</v>
          </cell>
        </row>
        <row r="6">
          <cell r="A6" t="str">
            <v>Homeownership Assistance</v>
          </cell>
        </row>
        <row r="7">
          <cell r="A7" t="str">
            <v>Homeownership Centers</v>
          </cell>
        </row>
        <row r="8">
          <cell r="A8" t="str">
            <v>Homeownership Innovation</v>
          </cell>
        </row>
        <row r="9">
          <cell r="A9" t="str">
            <v>Training</v>
          </cell>
        </row>
        <row r="10">
          <cell r="D10">
            <v>13905989.709999995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outlinePr summaryBelow="0"/>
  </sheetPr>
  <dimension ref="A1:K470"/>
  <sheetViews>
    <sheetView tabSelected="1" zoomScalePageLayoutView="0" workbookViewId="0" topLeftCell="A1">
      <selection activeCell="C7" sqref="C7"/>
    </sheetView>
  </sheetViews>
  <sheetFormatPr defaultColWidth="9.140625" defaultRowHeight="15" outlineLevelRow="2"/>
  <cols>
    <col min="1" max="1" width="48.28125" style="2" customWidth="1"/>
    <col min="2" max="2" width="17.7109375" style="2" customWidth="1"/>
    <col min="3" max="3" width="13.7109375" style="6" customWidth="1"/>
    <col min="4" max="4" width="19.28125" style="7" customWidth="1"/>
    <col min="5" max="5" width="10.00390625" style="2" customWidth="1"/>
    <col min="6" max="6" width="28.140625" style="2" hidden="1" customWidth="1"/>
    <col min="7" max="7" width="26.28125" style="2" hidden="1" customWidth="1"/>
    <col min="8" max="8" width="29.28125" style="2" customWidth="1"/>
    <col min="9" max="9" width="53.28125" style="2" customWidth="1"/>
    <col min="10" max="10" width="31.00390625" style="2" customWidth="1"/>
    <col min="11" max="245" width="8.8515625" style="2" customWidth="1"/>
    <col min="246" max="246" width="30.57421875" style="2" customWidth="1"/>
    <col min="247" max="247" width="14.8515625" style="2" customWidth="1"/>
    <col min="248" max="248" width="14.140625" style="2" customWidth="1"/>
    <col min="249" max="249" width="15.8515625" style="2" bestFit="1" customWidth="1"/>
    <col min="250" max="250" width="8.8515625" style="2" customWidth="1"/>
    <col min="251" max="251" width="10.28125" style="2" bestFit="1" customWidth="1"/>
    <col min="252" max="252" width="11.7109375" style="2" bestFit="1" customWidth="1"/>
    <col min="253" max="253" width="7.140625" style="2" bestFit="1" customWidth="1"/>
    <col min="254" max="16384" width="8.8515625" style="2" customWidth="1"/>
  </cols>
  <sheetData>
    <row r="1" spans="1:4" ht="14.25">
      <c r="A1" s="1" t="s">
        <v>0</v>
      </c>
      <c r="B1" s="1"/>
      <c r="C1" s="1"/>
      <c r="D1" s="1"/>
    </row>
    <row r="2" spans="1:4" ht="14.25">
      <c r="A2" s="1" t="s">
        <v>1</v>
      </c>
      <c r="B2" s="1"/>
      <c r="C2" s="1"/>
      <c r="D2" s="1"/>
    </row>
    <row r="3" spans="1:4" ht="14.25">
      <c r="A3" s="1" t="s">
        <v>2</v>
      </c>
      <c r="B3" s="1"/>
      <c r="C3" s="1"/>
      <c r="D3" s="1"/>
    </row>
    <row r="4" spans="1:4" s="4" customFormat="1" ht="14.25">
      <c r="A4" s="3" t="s">
        <v>124</v>
      </c>
      <c r="B4" s="3"/>
      <c r="C4" s="3"/>
      <c r="D4" s="3"/>
    </row>
    <row r="5" spans="1:2" ht="14.25">
      <c r="A5" s="5"/>
      <c r="B5" s="5"/>
    </row>
    <row r="6" spans="1:4" ht="14.25">
      <c r="A6" s="8" t="s">
        <v>3</v>
      </c>
      <c r="B6" s="8"/>
      <c r="D6" s="9">
        <v>384270.11</v>
      </c>
    </row>
    <row r="8" spans="1:4" ht="14.25">
      <c r="A8" s="10" t="s">
        <v>4</v>
      </c>
      <c r="B8" s="10"/>
      <c r="C8" s="10"/>
      <c r="D8" s="10"/>
    </row>
    <row r="9" spans="1:2" ht="14.25">
      <c r="A9" s="11" t="s">
        <v>125</v>
      </c>
      <c r="B9" s="11"/>
    </row>
    <row r="10" spans="1:3" ht="14.25">
      <c r="A10" s="12" t="s">
        <v>5</v>
      </c>
      <c r="B10" s="12"/>
      <c r="C10" s="13"/>
    </row>
    <row r="11" spans="1:4" ht="14.25">
      <c r="A11" s="14" t="s">
        <v>6</v>
      </c>
      <c r="B11" s="14"/>
      <c r="C11" s="55">
        <v>18326530.39</v>
      </c>
      <c r="D11" s="9"/>
    </row>
    <row r="12" spans="1:4" ht="14.25">
      <c r="A12" s="14" t="s">
        <v>7</v>
      </c>
      <c r="B12" s="14"/>
      <c r="C12" s="55">
        <v>3955267.52</v>
      </c>
      <c r="D12" s="9"/>
    </row>
    <row r="13" spans="1:4" ht="14.25">
      <c r="A13" s="14" t="s">
        <v>8</v>
      </c>
      <c r="B13" s="14"/>
      <c r="C13" s="55">
        <v>250000</v>
      </c>
      <c r="D13" s="9"/>
    </row>
    <row r="14" spans="1:4" ht="14.25">
      <c r="A14" s="14" t="s">
        <v>9</v>
      </c>
      <c r="B14" s="14"/>
      <c r="C14" s="55">
        <v>530095.09</v>
      </c>
      <c r="D14" s="9"/>
    </row>
    <row r="15" spans="1:4" ht="14.25">
      <c r="A15" s="14" t="s">
        <v>10</v>
      </c>
      <c r="B15" s="14"/>
      <c r="C15" s="55">
        <v>460515.80000000005</v>
      </c>
      <c r="D15" s="9"/>
    </row>
    <row r="16" spans="1:4" ht="14.25">
      <c r="A16" s="14" t="s">
        <v>11</v>
      </c>
      <c r="B16" s="14"/>
      <c r="C16" s="55">
        <v>34043.24</v>
      </c>
      <c r="D16" s="9"/>
    </row>
    <row r="17" spans="1:4" ht="14.25" collapsed="1">
      <c r="A17" s="14" t="s">
        <v>12</v>
      </c>
      <c r="B17" s="14"/>
      <c r="C17" s="55">
        <v>2502057.3600000003</v>
      </c>
      <c r="D17" s="9"/>
    </row>
    <row r="18" spans="1:4" ht="14.25" hidden="1" outlineLevel="2">
      <c r="A18" s="14"/>
      <c r="B18" s="14"/>
      <c r="C18" s="15"/>
      <c r="D18" s="9"/>
    </row>
    <row r="19" spans="1:4" ht="14.25" hidden="1" outlineLevel="2">
      <c r="A19" s="14" t="str">
        <f>'[1]CET - Rev_Exp'!B4</f>
        <v>Hood River County (1105)</v>
      </c>
      <c r="B19" s="14"/>
      <c r="C19" s="15">
        <f>'[1]CET - Rev_Exp'!E4</f>
        <v>76998.79000000001</v>
      </c>
      <c r="D19" s="9"/>
    </row>
    <row r="20" spans="1:4" ht="14.25" hidden="1" outlineLevel="2">
      <c r="A20" s="14" t="str">
        <f>'[1]CET - Rev_Exp'!B5</f>
        <v>Tillamook County (1105)</v>
      </c>
      <c r="B20" s="14"/>
      <c r="C20" s="15">
        <f>'[1]CET - Rev_Exp'!E5</f>
        <v>0</v>
      </c>
      <c r="D20" s="9"/>
    </row>
    <row r="21" spans="1:4" ht="14.25" hidden="1" outlineLevel="2">
      <c r="A21" s="14" t="str">
        <f>'[1]CET - Rev_Exp'!B6</f>
        <v>City of Corvallis (1105)</v>
      </c>
      <c r="B21" s="14"/>
      <c r="C21" s="15">
        <f>'[1]CET - Rev_Exp'!E6</f>
        <v>194528.15000000002</v>
      </c>
      <c r="D21" s="9"/>
    </row>
    <row r="22" spans="1:4" ht="14.25" hidden="1" outlineLevel="2">
      <c r="A22" s="14" t="str">
        <f>'[1]CET - Rev_Exp'!B7</f>
        <v>City of Portland (1105)</v>
      </c>
      <c r="B22" s="14"/>
      <c r="C22" s="15">
        <f>'[1]CET - Rev_Exp'!E7</f>
        <v>2123999.5</v>
      </c>
      <c r="D22" s="9"/>
    </row>
    <row r="23" spans="1:4" ht="14.25" hidden="1" outlineLevel="2">
      <c r="A23" s="14" t="str">
        <f>'[1]CET - Rev_Exp'!B8</f>
        <v>City of Cannon Beach (1105)</v>
      </c>
      <c r="B23" s="14"/>
      <c r="C23" s="15">
        <f>'[1]CET - Rev_Exp'!E8</f>
        <v>14123.23</v>
      </c>
      <c r="D23" s="9"/>
    </row>
    <row r="24" spans="1:4" ht="14.25" hidden="1" outlineLevel="2">
      <c r="A24" s="14" t="str">
        <f>'[1]CET - Rev_Exp'!B9</f>
        <v>City of Hood River (1105)</v>
      </c>
      <c r="B24" s="14"/>
      <c r="C24" s="15">
        <f>'[1]CET - Rev_Exp'!E9</f>
        <v>33662.32</v>
      </c>
      <c r="D24" s="9"/>
    </row>
    <row r="25" spans="1:4" ht="14.25" hidden="1" outlineLevel="2">
      <c r="A25" s="14" t="str">
        <f>'[1]CET - Rev_Exp'!B10</f>
        <v>City of Newport (1105)</v>
      </c>
      <c r="B25" s="14"/>
      <c r="C25" s="15">
        <f>'[1]CET - Rev_Exp'!E10</f>
        <v>0</v>
      </c>
      <c r="D25" s="9"/>
    </row>
    <row r="26" spans="1:4" ht="14.25" hidden="1" outlineLevel="2">
      <c r="A26" s="14" t="str">
        <f>'[1]CET - Rev_Exp'!B11</f>
        <v>City of Milwaukie (1105)</v>
      </c>
      <c r="B26" s="14"/>
      <c r="C26" s="15">
        <f>'[1]CET - Rev_Exp'!E11</f>
        <v>22375.86</v>
      </c>
      <c r="D26" s="9"/>
    </row>
    <row r="27" spans="1:4" ht="14.25" hidden="1" outlineLevel="2">
      <c r="A27" s="14" t="str">
        <f>'[1]CET - Rev_Exp'!B12</f>
        <v>City of Medford (1105)</v>
      </c>
      <c r="B27" s="14"/>
      <c r="C27" s="15">
        <f>'[1]CET - Rev_Exp'!E12</f>
        <v>32937.6</v>
      </c>
      <c r="D27" s="9"/>
    </row>
    <row r="28" spans="1:4" ht="14.25" hidden="1" outlineLevel="2">
      <c r="A28" s="14" t="str">
        <f>'[1]CET - Rev_Exp'!B13</f>
        <v>City of Eugene</v>
      </c>
      <c r="B28" s="14"/>
      <c r="C28" s="15">
        <f>'[1]CET - Rev_Exp'!E13</f>
        <v>3431.91</v>
      </c>
      <c r="D28" s="9"/>
    </row>
    <row r="29" spans="1:7" ht="14.25">
      <c r="A29" s="16" t="s">
        <v>13</v>
      </c>
      <c r="B29" s="16"/>
      <c r="C29" s="16"/>
      <c r="D29" s="42">
        <f>C11+C12+C13+C14+C15+C16+C17</f>
        <v>26058509.4</v>
      </c>
      <c r="F29" s="17">
        <f>'[1]Program Statement'!E164</f>
        <v>26442779.509999998</v>
      </c>
      <c r="G29" s="17">
        <f>SUM(D29-F29)</f>
        <v>-384270.1099999994</v>
      </c>
    </row>
    <row r="30" spans="1:4" ht="14.25">
      <c r="A30" s="16"/>
      <c r="B30" s="16"/>
      <c r="D30" s="6"/>
    </row>
    <row r="31" spans="1:4" ht="14.25">
      <c r="A31" s="10" t="s">
        <v>14</v>
      </c>
      <c r="B31" s="10"/>
      <c r="C31" s="10"/>
      <c r="D31" s="10"/>
    </row>
    <row r="32" spans="1:2" ht="14.25">
      <c r="A32" s="11" t="str">
        <f>A9</f>
        <v>Actuals 7/1/09 thru 12/31/19</v>
      </c>
      <c r="B32" s="11"/>
    </row>
    <row r="33" spans="1:4" ht="14.25">
      <c r="A33" s="18" t="s">
        <v>15</v>
      </c>
      <c r="B33" s="55">
        <v>1784795.7200000002</v>
      </c>
      <c r="D33" s="9"/>
    </row>
    <row r="34" spans="1:4" ht="14.25" collapsed="1">
      <c r="A34" s="18" t="s">
        <v>16</v>
      </c>
      <c r="B34" s="55">
        <v>129954.22</v>
      </c>
      <c r="D34" s="9"/>
    </row>
    <row r="35" spans="1:4" ht="14.25">
      <c r="A35" s="18" t="s">
        <v>17</v>
      </c>
      <c r="B35" s="55">
        <v>26367.840000000007</v>
      </c>
      <c r="C35" s="2"/>
      <c r="D35" s="9"/>
    </row>
    <row r="36" spans="1:11" ht="14.25">
      <c r="A36" s="18"/>
      <c r="B36" s="56"/>
      <c r="C36" s="19">
        <f>B33+B34+B35</f>
        <v>1941117.7800000003</v>
      </c>
      <c r="D36" s="9"/>
      <c r="K36"/>
    </row>
    <row r="37" spans="1:11" ht="14.25" collapsed="1">
      <c r="A37" s="18" t="str">
        <f>'[1]Obligation - pivot table'!A4</f>
        <v>Down Payment Assistance</v>
      </c>
      <c r="B37" s="55">
        <v>4362051.839999999</v>
      </c>
      <c r="C37" s="19"/>
      <c r="D37" s="9"/>
      <c r="K37"/>
    </row>
    <row r="38" spans="1:11" ht="14.25" hidden="1" outlineLevel="1">
      <c r="A38" s="21" t="s">
        <v>18</v>
      </c>
      <c r="B38" s="35" t="s">
        <v>19</v>
      </c>
      <c r="C38" s="19"/>
      <c r="D38" s="9"/>
      <c r="K38"/>
    </row>
    <row r="39" spans="1:11" ht="14.25" hidden="1" outlineLevel="1">
      <c r="A39" s="23" t="s">
        <v>20</v>
      </c>
      <c r="B39" s="32">
        <v>536966.76</v>
      </c>
      <c r="C39" s="19"/>
      <c r="D39" s="9"/>
      <c r="K39"/>
    </row>
    <row r="40" spans="1:11" ht="14.25" hidden="1" outlineLevel="1">
      <c r="A40" s="25" t="s">
        <v>21</v>
      </c>
      <c r="B40" s="33">
        <v>244625</v>
      </c>
      <c r="C40" s="19"/>
      <c r="D40" s="9"/>
      <c r="K40"/>
    </row>
    <row r="41" spans="1:11" ht="14.25" hidden="1" outlineLevel="1">
      <c r="A41" s="25" t="s">
        <v>22</v>
      </c>
      <c r="B41" s="33">
        <v>100000</v>
      </c>
      <c r="C41" s="19"/>
      <c r="D41" s="9"/>
      <c r="K41"/>
    </row>
    <row r="42" spans="1:11" ht="14.25" hidden="1" outlineLevel="1">
      <c r="A42" s="25" t="s">
        <v>23</v>
      </c>
      <c r="B42" s="33">
        <v>192341.76</v>
      </c>
      <c r="C42" s="19"/>
      <c r="D42" s="9"/>
      <c r="K42"/>
    </row>
    <row r="43" spans="1:11" ht="14.25" hidden="1" outlineLevel="1">
      <c r="A43" s="23" t="s">
        <v>24</v>
      </c>
      <c r="B43" s="32">
        <v>173600</v>
      </c>
      <c r="C43" s="19"/>
      <c r="D43" s="9"/>
      <c r="K43"/>
    </row>
    <row r="44" spans="1:11" ht="14.25" hidden="1" outlineLevel="1">
      <c r="A44" s="25" t="s">
        <v>25</v>
      </c>
      <c r="B44" s="33">
        <v>173600</v>
      </c>
      <c r="C44" s="19"/>
      <c r="D44" s="9"/>
      <c r="K44"/>
    </row>
    <row r="45" spans="1:11" ht="14.25" hidden="1" outlineLevel="1">
      <c r="A45" s="23" t="s">
        <v>26</v>
      </c>
      <c r="B45" s="32">
        <v>392846.2233333334</v>
      </c>
      <c r="C45" s="19"/>
      <c r="D45" s="9"/>
      <c r="K45"/>
    </row>
    <row r="46" spans="1:11" ht="14.25" hidden="1" outlineLevel="1">
      <c r="A46" s="25" t="s">
        <v>27</v>
      </c>
      <c r="B46" s="33">
        <v>43333.333333333336</v>
      </c>
      <c r="C46" s="19"/>
      <c r="D46" s="9"/>
      <c r="K46"/>
    </row>
    <row r="47" spans="1:11" ht="14.25" hidden="1" outlineLevel="1">
      <c r="A47" s="25" t="s">
        <v>28</v>
      </c>
      <c r="B47" s="33">
        <v>50000</v>
      </c>
      <c r="C47" s="19"/>
      <c r="D47" s="9"/>
      <c r="K47"/>
    </row>
    <row r="48" spans="1:11" ht="14.25" hidden="1" outlineLevel="1">
      <c r="A48" s="25" t="s">
        <v>29</v>
      </c>
      <c r="B48" s="33">
        <v>66666.66666666667</v>
      </c>
      <c r="C48" s="19"/>
      <c r="D48" s="9"/>
      <c r="K48"/>
    </row>
    <row r="49" spans="1:11" ht="14.25" hidden="1" outlineLevel="1">
      <c r="A49" s="25" t="s">
        <v>30</v>
      </c>
      <c r="B49" s="33">
        <v>25000</v>
      </c>
      <c r="C49" s="19"/>
      <c r="D49" s="9"/>
      <c r="K49"/>
    </row>
    <row r="50" spans="1:11" ht="14.25" hidden="1" outlineLevel="1">
      <c r="A50" s="25" t="s">
        <v>31</v>
      </c>
      <c r="B50" s="33">
        <v>124512.89000000001</v>
      </c>
      <c r="C50" s="19"/>
      <c r="D50" s="9"/>
      <c r="K50"/>
    </row>
    <row r="51" spans="1:11" ht="14.25" hidden="1" outlineLevel="1">
      <c r="A51" s="25" t="s">
        <v>32</v>
      </c>
      <c r="B51" s="33">
        <v>83333.33333333334</v>
      </c>
      <c r="C51" s="19"/>
      <c r="D51" s="9"/>
      <c r="K51"/>
    </row>
    <row r="52" spans="1:11" ht="14.25" hidden="1" outlineLevel="1">
      <c r="A52" s="23" t="s">
        <v>33</v>
      </c>
      <c r="B52" s="32">
        <v>17310.373333333337</v>
      </c>
      <c r="C52" s="19"/>
      <c r="D52" s="9"/>
      <c r="K52"/>
    </row>
    <row r="53" spans="1:11" ht="14.25" hidden="1" outlineLevel="1">
      <c r="A53" s="25" t="s">
        <v>34</v>
      </c>
      <c r="B53" s="33">
        <v>17310.373333333337</v>
      </c>
      <c r="C53" s="19"/>
      <c r="D53" s="9"/>
      <c r="K53"/>
    </row>
    <row r="54" spans="1:11" ht="14.25" hidden="1" outlineLevel="1">
      <c r="A54" s="23" t="s">
        <v>35</v>
      </c>
      <c r="B54" s="32">
        <v>17310.373333333337</v>
      </c>
      <c r="C54" s="19"/>
      <c r="D54" s="9"/>
      <c r="K54"/>
    </row>
    <row r="55" spans="1:11" ht="14.25" hidden="1" outlineLevel="1">
      <c r="A55" s="25" t="s">
        <v>34</v>
      </c>
      <c r="B55" s="33">
        <v>17310.373333333337</v>
      </c>
      <c r="C55" s="19"/>
      <c r="D55" s="9"/>
      <c r="K55"/>
    </row>
    <row r="56" spans="1:11" ht="14.25" hidden="1" outlineLevel="1">
      <c r="A56" s="23" t="s">
        <v>36</v>
      </c>
      <c r="B56" s="32">
        <v>55000.00000000001</v>
      </c>
      <c r="C56" s="19"/>
      <c r="D56" s="9"/>
      <c r="K56"/>
    </row>
    <row r="57" spans="1:11" ht="14.25" hidden="1" outlineLevel="1">
      <c r="A57" s="25" t="s">
        <v>37</v>
      </c>
      <c r="B57" s="33">
        <v>55000.00000000001</v>
      </c>
      <c r="C57" s="19"/>
      <c r="D57" s="9"/>
      <c r="K57"/>
    </row>
    <row r="58" spans="1:11" ht="14.25" hidden="1" outlineLevel="1">
      <c r="A58" s="23" t="s">
        <v>38</v>
      </c>
      <c r="B58" s="32">
        <v>33333.333333333336</v>
      </c>
      <c r="C58" s="19"/>
      <c r="D58" s="9"/>
      <c r="K58"/>
    </row>
    <row r="59" spans="1:11" ht="14.25" hidden="1" outlineLevel="1">
      <c r="A59" s="25" t="s">
        <v>39</v>
      </c>
      <c r="B59" s="33">
        <v>33333.333333333336</v>
      </c>
      <c r="C59" s="19"/>
      <c r="D59" s="9"/>
      <c r="K59"/>
    </row>
    <row r="60" spans="1:11" ht="14.25" hidden="1" outlineLevel="1">
      <c r="A60" s="23" t="s">
        <v>40</v>
      </c>
      <c r="B60" s="32">
        <v>55000.00000000001</v>
      </c>
      <c r="C60" s="19"/>
      <c r="D60" s="9"/>
      <c r="K60"/>
    </row>
    <row r="61" spans="1:11" ht="14.25" hidden="1" outlineLevel="1">
      <c r="A61" s="25" t="s">
        <v>37</v>
      </c>
      <c r="B61" s="33">
        <v>55000.00000000001</v>
      </c>
      <c r="C61" s="19"/>
      <c r="D61" s="9"/>
      <c r="K61"/>
    </row>
    <row r="62" spans="1:11" ht="14.25" hidden="1" outlineLevel="1">
      <c r="A62" s="23" t="s">
        <v>41</v>
      </c>
      <c r="B62" s="32">
        <v>133333.33333333334</v>
      </c>
      <c r="C62" s="19"/>
      <c r="D62" s="9"/>
      <c r="K62"/>
    </row>
    <row r="63" spans="1:11" ht="14.25" hidden="1" outlineLevel="1">
      <c r="A63" s="25" t="s">
        <v>42</v>
      </c>
      <c r="B63" s="33">
        <v>100000</v>
      </c>
      <c r="C63" s="19"/>
      <c r="D63" s="9"/>
      <c r="K63"/>
    </row>
    <row r="64" spans="1:11" ht="14.25" hidden="1" outlineLevel="1">
      <c r="A64" s="25" t="s">
        <v>39</v>
      </c>
      <c r="B64" s="33">
        <v>33333.333333333336</v>
      </c>
      <c r="C64" s="19"/>
      <c r="D64" s="9"/>
      <c r="K64"/>
    </row>
    <row r="65" spans="1:11" ht="14.25" hidden="1" outlineLevel="1">
      <c r="A65" s="23" t="s">
        <v>43</v>
      </c>
      <c r="B65" s="32">
        <v>55000.00000000001</v>
      </c>
      <c r="C65" s="19"/>
      <c r="D65" s="9"/>
      <c r="K65"/>
    </row>
    <row r="66" spans="1:11" ht="14.25" hidden="1" outlineLevel="1">
      <c r="A66" s="25" t="s">
        <v>37</v>
      </c>
      <c r="B66" s="33">
        <v>55000.00000000001</v>
      </c>
      <c r="C66" s="19"/>
      <c r="D66" s="9"/>
      <c r="K66"/>
    </row>
    <row r="67" spans="1:11" ht="14.25" hidden="1" outlineLevel="1">
      <c r="A67" s="23" t="s">
        <v>44</v>
      </c>
      <c r="B67" s="32">
        <v>49049.3775</v>
      </c>
      <c r="C67" s="19"/>
      <c r="D67" s="9"/>
      <c r="K67"/>
    </row>
    <row r="68" spans="1:11" ht="14.25" hidden="1" outlineLevel="1">
      <c r="A68" s="25" t="s">
        <v>45</v>
      </c>
      <c r="B68" s="33">
        <v>49049.3775</v>
      </c>
      <c r="C68" s="19"/>
      <c r="D68" s="9"/>
      <c r="K68"/>
    </row>
    <row r="69" spans="1:11" ht="14.25" hidden="1" outlineLevel="1">
      <c r="A69" s="23" t="s">
        <v>46</v>
      </c>
      <c r="B69" s="32">
        <v>23266.666666666668</v>
      </c>
      <c r="C69" s="19"/>
      <c r="D69" s="9"/>
      <c r="K69"/>
    </row>
    <row r="70" spans="1:11" ht="14.25" hidden="1" outlineLevel="1">
      <c r="A70" s="25" t="s">
        <v>47</v>
      </c>
      <c r="B70" s="33">
        <v>23266.666666666668</v>
      </c>
      <c r="C70" s="19"/>
      <c r="D70" s="9"/>
      <c r="K70"/>
    </row>
    <row r="71" spans="1:11" ht="14.25" hidden="1" outlineLevel="1">
      <c r="A71" s="23" t="s">
        <v>48</v>
      </c>
      <c r="B71" s="32">
        <v>125000</v>
      </c>
      <c r="C71" s="19"/>
      <c r="D71" s="9"/>
      <c r="K71"/>
    </row>
    <row r="72" spans="1:11" ht="14.25" hidden="1" outlineLevel="1">
      <c r="A72" s="25" t="s">
        <v>49</v>
      </c>
      <c r="B72" s="33">
        <v>125000</v>
      </c>
      <c r="C72" s="19"/>
      <c r="D72" s="9"/>
      <c r="K72"/>
    </row>
    <row r="73" spans="1:11" ht="14.25" hidden="1" outlineLevel="1">
      <c r="A73" s="23" t="s">
        <v>50</v>
      </c>
      <c r="B73" s="32">
        <v>33333.333333333336</v>
      </c>
      <c r="C73" s="19"/>
      <c r="D73" s="9"/>
      <c r="K73"/>
    </row>
    <row r="74" spans="1:11" ht="14.25" hidden="1" outlineLevel="1">
      <c r="A74" s="25" t="s">
        <v>39</v>
      </c>
      <c r="B74" s="33">
        <v>33333.333333333336</v>
      </c>
      <c r="C74" s="19"/>
      <c r="D74" s="9"/>
      <c r="K74"/>
    </row>
    <row r="75" spans="1:11" ht="14.25" hidden="1" outlineLevel="1">
      <c r="A75" s="23" t="s">
        <v>51</v>
      </c>
      <c r="B75" s="32">
        <v>125000</v>
      </c>
      <c r="C75" s="19"/>
      <c r="D75" s="9"/>
      <c r="K75"/>
    </row>
    <row r="76" spans="1:11" ht="14.25" hidden="1" outlineLevel="1">
      <c r="A76" s="25" t="s">
        <v>49</v>
      </c>
      <c r="B76" s="33">
        <v>125000</v>
      </c>
      <c r="C76" s="19"/>
      <c r="D76" s="9"/>
      <c r="K76"/>
    </row>
    <row r="77" spans="1:11" ht="14.25" hidden="1" outlineLevel="1">
      <c r="A77" s="23" t="s">
        <v>52</v>
      </c>
      <c r="B77" s="32">
        <v>92573.16</v>
      </c>
      <c r="C77" s="19"/>
      <c r="D77" s="9"/>
      <c r="K77"/>
    </row>
    <row r="78" spans="1:11" ht="14.25" hidden="1" outlineLevel="1">
      <c r="A78" s="25" t="s">
        <v>53</v>
      </c>
      <c r="B78" s="33">
        <v>92573.16</v>
      </c>
      <c r="C78" s="19"/>
      <c r="D78" s="9"/>
      <c r="K78"/>
    </row>
    <row r="79" spans="1:11" ht="14.25" hidden="1" outlineLevel="1">
      <c r="A79" s="23" t="s">
        <v>54</v>
      </c>
      <c r="B79" s="32">
        <v>92573.16</v>
      </c>
      <c r="C79" s="19"/>
      <c r="D79" s="9"/>
      <c r="K79"/>
    </row>
    <row r="80" spans="1:11" ht="14.25" hidden="1" outlineLevel="1">
      <c r="A80" s="25" t="s">
        <v>53</v>
      </c>
      <c r="B80" s="33">
        <v>92573.16</v>
      </c>
      <c r="C80" s="19"/>
      <c r="D80" s="9"/>
      <c r="K80"/>
    </row>
    <row r="81" spans="1:11" ht="14.25" hidden="1" outlineLevel="1">
      <c r="A81" s="23" t="s">
        <v>55</v>
      </c>
      <c r="B81" s="32">
        <v>150000</v>
      </c>
      <c r="C81" s="19"/>
      <c r="D81" s="9"/>
      <c r="K81"/>
    </row>
    <row r="82" spans="1:11" ht="14.25" hidden="1" outlineLevel="1">
      <c r="A82" s="25" t="s">
        <v>56</v>
      </c>
      <c r="B82" s="33">
        <v>150000</v>
      </c>
      <c r="C82" s="19"/>
      <c r="D82" s="9"/>
      <c r="K82"/>
    </row>
    <row r="83" spans="1:11" ht="14.25" hidden="1" outlineLevel="1">
      <c r="A83" s="23" t="s">
        <v>57</v>
      </c>
      <c r="B83" s="32">
        <v>173600</v>
      </c>
      <c r="C83" s="19"/>
      <c r="D83" s="9"/>
      <c r="K83"/>
    </row>
    <row r="84" spans="1:11" ht="14.25" hidden="1" outlineLevel="1">
      <c r="A84" s="25" t="s">
        <v>25</v>
      </c>
      <c r="B84" s="33">
        <v>173600</v>
      </c>
      <c r="C84" s="19"/>
      <c r="D84" s="9"/>
      <c r="K84"/>
    </row>
    <row r="85" spans="1:11" ht="14.25" hidden="1" outlineLevel="1">
      <c r="A85" s="23" t="s">
        <v>58</v>
      </c>
      <c r="B85" s="32">
        <v>191892.46000000002</v>
      </c>
      <c r="C85" s="19"/>
      <c r="D85" s="9"/>
      <c r="K85"/>
    </row>
    <row r="86" spans="1:11" ht="14.25" hidden="1" outlineLevel="1">
      <c r="A86" s="25" t="s">
        <v>59</v>
      </c>
      <c r="B86" s="33">
        <v>191892.46000000002</v>
      </c>
      <c r="C86" s="19"/>
      <c r="D86" s="9"/>
      <c r="K86"/>
    </row>
    <row r="87" spans="1:11" ht="14.25" hidden="1" outlineLevel="1">
      <c r="A87" s="23" t="s">
        <v>60</v>
      </c>
      <c r="B87" s="32">
        <v>150000</v>
      </c>
      <c r="C87" s="19"/>
      <c r="D87" s="9"/>
      <c r="K87"/>
    </row>
    <row r="88" spans="1:11" ht="14.25" hidden="1" outlineLevel="1">
      <c r="A88" s="25" t="s">
        <v>56</v>
      </c>
      <c r="B88" s="33">
        <v>150000</v>
      </c>
      <c r="C88" s="19"/>
      <c r="D88" s="9"/>
      <c r="K88"/>
    </row>
    <row r="89" spans="1:11" ht="14.25" hidden="1" outlineLevel="1">
      <c r="A89" s="23" t="s">
        <v>61</v>
      </c>
      <c r="B89" s="32">
        <v>49049.3775</v>
      </c>
      <c r="C89" s="19"/>
      <c r="D89" s="9"/>
      <c r="K89"/>
    </row>
    <row r="90" spans="1:11" ht="14.25" hidden="1" outlineLevel="1">
      <c r="A90" s="25" t="s">
        <v>45</v>
      </c>
      <c r="B90" s="33">
        <v>49049.3775</v>
      </c>
      <c r="C90" s="19"/>
      <c r="D90" s="9"/>
      <c r="K90"/>
    </row>
    <row r="91" spans="1:11" ht="14.25" hidden="1" outlineLevel="1">
      <c r="A91" s="23" t="s">
        <v>62</v>
      </c>
      <c r="B91" s="32">
        <v>783046.2233333334</v>
      </c>
      <c r="C91" s="19"/>
      <c r="D91" s="9"/>
      <c r="K91"/>
    </row>
    <row r="92" spans="1:11" ht="14.25" hidden="1" outlineLevel="1">
      <c r="A92" s="25" t="s">
        <v>27</v>
      </c>
      <c r="B92" s="33">
        <v>43333.333333333336</v>
      </c>
      <c r="C92" s="19"/>
      <c r="D92" s="9"/>
      <c r="K92"/>
    </row>
    <row r="93" spans="1:11" ht="14.25" hidden="1" outlineLevel="1">
      <c r="A93" s="25" t="s">
        <v>28</v>
      </c>
      <c r="B93" s="33">
        <v>75200</v>
      </c>
      <c r="C93" s="19"/>
      <c r="D93" s="9"/>
      <c r="K93"/>
    </row>
    <row r="94" spans="1:11" ht="14.25" hidden="1" outlineLevel="1">
      <c r="A94" s="25" t="s">
        <v>29</v>
      </c>
      <c r="B94" s="33">
        <v>166666.6666666667</v>
      </c>
      <c r="C94" s="19"/>
      <c r="D94" s="9"/>
      <c r="K94"/>
    </row>
    <row r="95" spans="1:11" ht="14.25" hidden="1" outlineLevel="1">
      <c r="A95" s="25" t="s">
        <v>30</v>
      </c>
      <c r="B95" s="33">
        <v>190000</v>
      </c>
      <c r="C95" s="19"/>
      <c r="D95" s="9"/>
      <c r="K95"/>
    </row>
    <row r="96" spans="1:11" ht="14.25" hidden="1" outlineLevel="1">
      <c r="A96" s="25" t="s">
        <v>63</v>
      </c>
      <c r="B96" s="33">
        <v>100000</v>
      </c>
      <c r="C96" s="19"/>
      <c r="D96" s="9"/>
      <c r="K96"/>
    </row>
    <row r="97" spans="1:11" ht="14.25" hidden="1" outlineLevel="1">
      <c r="A97" s="25" t="s">
        <v>31</v>
      </c>
      <c r="B97" s="33">
        <v>124512.89000000001</v>
      </c>
      <c r="C97" s="19"/>
      <c r="D97" s="9"/>
      <c r="K97"/>
    </row>
    <row r="98" spans="1:11" ht="14.25" hidden="1" outlineLevel="1">
      <c r="A98" s="25" t="s">
        <v>32</v>
      </c>
      <c r="B98" s="33">
        <v>83333.33333333334</v>
      </c>
      <c r="C98" s="19"/>
      <c r="D98" s="9"/>
      <c r="K98"/>
    </row>
    <row r="99" spans="1:11" ht="14.25" hidden="1" outlineLevel="1">
      <c r="A99" s="23" t="s">
        <v>64</v>
      </c>
      <c r="B99" s="32">
        <v>23266.666666666668</v>
      </c>
      <c r="C99" s="19"/>
      <c r="D99" s="9"/>
      <c r="K99"/>
    </row>
    <row r="100" spans="1:11" ht="14.25" hidden="1" outlineLevel="1">
      <c r="A100" s="25" t="s">
        <v>47</v>
      </c>
      <c r="B100" s="33">
        <v>23266.666666666668</v>
      </c>
      <c r="C100" s="19"/>
      <c r="D100" s="9"/>
      <c r="K100"/>
    </row>
    <row r="101" spans="1:11" ht="14.25" hidden="1" outlineLevel="1">
      <c r="A101" s="23" t="s">
        <v>65</v>
      </c>
      <c r="B101" s="32">
        <v>17310.373333333337</v>
      </c>
      <c r="C101" s="19"/>
      <c r="D101" s="9"/>
      <c r="K101"/>
    </row>
    <row r="102" spans="1:11" ht="14.25" hidden="1" outlineLevel="1">
      <c r="A102" s="25" t="s">
        <v>34</v>
      </c>
      <c r="B102" s="33">
        <v>17310.373333333337</v>
      </c>
      <c r="C102" s="19"/>
      <c r="D102" s="9"/>
      <c r="K102"/>
    </row>
    <row r="103" spans="1:11" ht="14.25" hidden="1" outlineLevel="1">
      <c r="A103" s="23" t="s">
        <v>66</v>
      </c>
      <c r="B103" s="32">
        <v>49049.3775</v>
      </c>
      <c r="C103" s="19"/>
      <c r="D103" s="9"/>
      <c r="K103"/>
    </row>
    <row r="104" spans="1:11" ht="14.25" hidden="1" outlineLevel="1">
      <c r="A104" s="25" t="s">
        <v>45</v>
      </c>
      <c r="B104" s="33">
        <v>49049.3775</v>
      </c>
      <c r="C104" s="19"/>
      <c r="D104" s="9"/>
      <c r="K104"/>
    </row>
    <row r="105" spans="1:11" ht="14.25" hidden="1" outlineLevel="1">
      <c r="A105" s="23" t="s">
        <v>67</v>
      </c>
      <c r="B105" s="32">
        <v>23266.666666666668</v>
      </c>
      <c r="C105" s="19"/>
      <c r="D105" s="9"/>
      <c r="K105"/>
    </row>
    <row r="106" spans="1:11" ht="14.25" hidden="1" outlineLevel="1">
      <c r="A106" s="25" t="s">
        <v>47</v>
      </c>
      <c r="B106" s="33">
        <v>23266.666666666668</v>
      </c>
      <c r="C106" s="19"/>
      <c r="D106" s="9"/>
      <c r="K106"/>
    </row>
    <row r="107" spans="1:11" ht="14.25" hidden="1" outlineLevel="1">
      <c r="A107" s="23" t="s">
        <v>68</v>
      </c>
      <c r="B107" s="32">
        <v>452046.2233333333</v>
      </c>
      <c r="C107" s="19"/>
      <c r="D107" s="9"/>
      <c r="K107"/>
    </row>
    <row r="108" spans="1:11" ht="14.25" hidden="1" outlineLevel="1">
      <c r="A108" s="25" t="s">
        <v>27</v>
      </c>
      <c r="B108" s="33">
        <v>43333.333333333336</v>
      </c>
      <c r="C108" s="19"/>
      <c r="D108" s="9"/>
      <c r="K108"/>
    </row>
    <row r="109" spans="1:11" ht="14.25" hidden="1" outlineLevel="1">
      <c r="A109" s="25" t="s">
        <v>28</v>
      </c>
      <c r="B109" s="33">
        <v>25200</v>
      </c>
      <c r="C109" s="19"/>
      <c r="D109" s="9"/>
      <c r="K109"/>
    </row>
    <row r="110" spans="1:11" ht="14.25" hidden="1" outlineLevel="1">
      <c r="A110" s="25" t="s">
        <v>69</v>
      </c>
      <c r="B110" s="33">
        <v>100000</v>
      </c>
      <c r="C110" s="19"/>
      <c r="D110" s="9"/>
      <c r="K110"/>
    </row>
    <row r="111" spans="1:11" ht="14.25" hidden="1" outlineLevel="1">
      <c r="A111" s="25" t="s">
        <v>29</v>
      </c>
      <c r="B111" s="33">
        <v>66666.66666666667</v>
      </c>
      <c r="C111" s="19"/>
      <c r="D111" s="9"/>
      <c r="K111"/>
    </row>
    <row r="112" spans="1:11" ht="14.25" hidden="1" outlineLevel="1">
      <c r="A112" s="25" t="s">
        <v>30</v>
      </c>
      <c r="B112" s="33">
        <v>25000</v>
      </c>
      <c r="C112" s="19"/>
      <c r="D112" s="9"/>
      <c r="K112"/>
    </row>
    <row r="113" spans="1:11" ht="14.25" hidden="1" outlineLevel="1">
      <c r="A113" s="25" t="s">
        <v>70</v>
      </c>
      <c r="B113" s="33">
        <v>34000</v>
      </c>
      <c r="C113" s="19"/>
      <c r="D113" s="9"/>
      <c r="K113"/>
    </row>
    <row r="114" spans="1:11" ht="14.25" hidden="1" outlineLevel="1">
      <c r="A114" s="25" t="s">
        <v>31</v>
      </c>
      <c r="B114" s="33">
        <v>124512.89000000001</v>
      </c>
      <c r="C114" s="19"/>
      <c r="D114" s="9"/>
      <c r="K114"/>
    </row>
    <row r="115" spans="1:11" ht="14.25" hidden="1" outlineLevel="1">
      <c r="A115" s="25" t="s">
        <v>32</v>
      </c>
      <c r="B115" s="33">
        <v>33333.333333333336</v>
      </c>
      <c r="C115" s="19"/>
      <c r="D115" s="9"/>
      <c r="K115"/>
    </row>
    <row r="116" spans="1:11" ht="14.25" hidden="1" outlineLevel="1">
      <c r="A116" s="23" t="s">
        <v>71</v>
      </c>
      <c r="B116" s="32">
        <v>49049.3775</v>
      </c>
      <c r="C116" s="19"/>
      <c r="D116" s="9"/>
      <c r="K116"/>
    </row>
    <row r="117" spans="1:11" ht="14.25" hidden="1" outlineLevel="1">
      <c r="A117" s="25" t="s">
        <v>45</v>
      </c>
      <c r="B117" s="33">
        <v>49049.3775</v>
      </c>
      <c r="C117" s="19"/>
      <c r="D117" s="9"/>
      <c r="K117"/>
    </row>
    <row r="118" spans="1:11" ht="14.25" hidden="1" outlineLevel="1">
      <c r="A118" s="23" t="s">
        <v>72</v>
      </c>
      <c r="B118" s="32">
        <v>239979</v>
      </c>
      <c r="C118" s="19"/>
      <c r="D118" s="9"/>
      <c r="K118"/>
    </row>
    <row r="119" spans="1:11" ht="14.25" hidden="1" outlineLevel="1">
      <c r="A119" s="25" t="s">
        <v>73</v>
      </c>
      <c r="B119" s="33">
        <v>239979</v>
      </c>
      <c r="C119" s="19"/>
      <c r="D119" s="9"/>
      <c r="K119"/>
    </row>
    <row r="120" spans="1:11" ht="14.25" hidden="1" outlineLevel="1">
      <c r="A120" s="27" t="s">
        <v>74</v>
      </c>
      <c r="B120" s="34">
        <v>4362051.84</v>
      </c>
      <c r="C120" s="19"/>
      <c r="D120" s="9"/>
      <c r="I120"/>
      <c r="J120"/>
      <c r="K120"/>
    </row>
    <row r="121" spans="1:4" ht="14.25" collapsed="1">
      <c r="A121" s="18" t="str">
        <f>'[1]Obligation - pivot table'!A5</f>
        <v>DRF-VET</v>
      </c>
      <c r="B121" s="55">
        <v>1670890.55</v>
      </c>
      <c r="C121" s="19"/>
      <c r="D121" s="9"/>
    </row>
    <row r="122" spans="1:4" ht="14.25" hidden="1" outlineLevel="1">
      <c r="A122" s="18"/>
      <c r="B122" s="20"/>
      <c r="C122" s="19"/>
      <c r="D122" s="9"/>
    </row>
    <row r="123" spans="1:4" ht="14.25" hidden="1" outlineLevel="1">
      <c r="A123" s="22" t="s">
        <v>18</v>
      </c>
      <c r="B123" s="35" t="s">
        <v>19</v>
      </c>
      <c r="C123" s="19"/>
      <c r="D123" s="9"/>
    </row>
    <row r="124" spans="1:4" ht="14.25" hidden="1" outlineLevel="1">
      <c r="A124" s="29" t="s">
        <v>20</v>
      </c>
      <c r="B124" s="32">
        <v>400000</v>
      </c>
      <c r="C124" s="19"/>
      <c r="D124" s="9"/>
    </row>
    <row r="125" spans="1:4" ht="14.25" hidden="1" outlineLevel="1">
      <c r="A125" s="30" t="s">
        <v>21</v>
      </c>
      <c r="B125" s="33">
        <v>150000</v>
      </c>
      <c r="C125" s="19"/>
      <c r="D125" s="9"/>
    </row>
    <row r="126" spans="1:4" ht="14.25" hidden="1" outlineLevel="1">
      <c r="A126" s="30" t="s">
        <v>75</v>
      </c>
      <c r="B126" s="33">
        <v>250000</v>
      </c>
      <c r="C126" s="19"/>
      <c r="D126" s="9"/>
    </row>
    <row r="127" spans="1:4" ht="14.25" hidden="1" outlineLevel="1">
      <c r="A127" s="29" t="s">
        <v>76</v>
      </c>
      <c r="B127" s="32">
        <v>37500</v>
      </c>
      <c r="C127" s="19"/>
      <c r="D127" s="9"/>
    </row>
    <row r="128" spans="1:4" ht="14.25" hidden="1" outlineLevel="1">
      <c r="A128" s="30" t="s">
        <v>77</v>
      </c>
      <c r="B128" s="33">
        <v>37500</v>
      </c>
      <c r="C128" s="19"/>
      <c r="D128" s="9"/>
    </row>
    <row r="129" spans="1:4" ht="14.25" hidden="1" outlineLevel="1">
      <c r="A129" s="29" t="s">
        <v>24</v>
      </c>
      <c r="B129" s="32">
        <v>75000</v>
      </c>
      <c r="C129" s="19"/>
      <c r="D129" s="9"/>
    </row>
    <row r="130" spans="1:4" ht="14.25" hidden="1" outlineLevel="1">
      <c r="A130" s="30" t="s">
        <v>25</v>
      </c>
      <c r="B130" s="33">
        <v>75000</v>
      </c>
      <c r="C130" s="19"/>
      <c r="D130" s="9"/>
    </row>
    <row r="131" spans="1:4" ht="14.25" hidden="1" outlineLevel="1">
      <c r="A131" s="29" t="s">
        <v>33</v>
      </c>
      <c r="B131" s="32">
        <v>50000</v>
      </c>
      <c r="C131" s="19"/>
      <c r="D131" s="9"/>
    </row>
    <row r="132" spans="1:4" ht="14.25" hidden="1" outlineLevel="1">
      <c r="A132" s="30" t="s">
        <v>34</v>
      </c>
      <c r="B132" s="33">
        <v>50000</v>
      </c>
      <c r="C132" s="19"/>
      <c r="D132" s="9"/>
    </row>
    <row r="133" spans="1:4" ht="14.25" hidden="1" outlineLevel="1">
      <c r="A133" s="29" t="s">
        <v>35</v>
      </c>
      <c r="B133" s="32">
        <v>50000</v>
      </c>
      <c r="C133" s="19"/>
      <c r="D133" s="9"/>
    </row>
    <row r="134" spans="1:4" ht="14.25" hidden="1" outlineLevel="1">
      <c r="A134" s="30" t="s">
        <v>34</v>
      </c>
      <c r="B134" s="33">
        <v>50000</v>
      </c>
      <c r="C134" s="19"/>
      <c r="D134" s="9"/>
    </row>
    <row r="135" spans="1:4" ht="14.25" hidden="1" outlineLevel="1">
      <c r="A135" s="29" t="s">
        <v>36</v>
      </c>
      <c r="B135" s="32">
        <v>43691.23</v>
      </c>
      <c r="C135" s="19"/>
      <c r="D135" s="9"/>
    </row>
    <row r="136" spans="1:4" ht="14.25" hidden="1" outlineLevel="1">
      <c r="A136" s="30" t="s">
        <v>37</v>
      </c>
      <c r="B136" s="33">
        <v>43691.23</v>
      </c>
      <c r="C136" s="19"/>
      <c r="D136" s="9"/>
    </row>
    <row r="137" spans="1:4" ht="14.25" hidden="1" outlineLevel="1">
      <c r="A137" s="29" t="s">
        <v>40</v>
      </c>
      <c r="B137" s="32">
        <v>43691.23</v>
      </c>
      <c r="C137" s="19"/>
      <c r="D137" s="9"/>
    </row>
    <row r="138" spans="1:4" ht="14.25" hidden="1" outlineLevel="1">
      <c r="A138" s="30" t="s">
        <v>37</v>
      </c>
      <c r="B138" s="33">
        <v>43691.23</v>
      </c>
      <c r="C138" s="19"/>
      <c r="D138" s="9"/>
    </row>
    <row r="139" spans="1:4" ht="14.25" hidden="1" outlineLevel="1">
      <c r="A139" s="29" t="s">
        <v>43</v>
      </c>
      <c r="B139" s="32">
        <v>43691.23</v>
      </c>
      <c r="C139" s="19"/>
      <c r="D139" s="9"/>
    </row>
    <row r="140" spans="1:4" ht="14.25" hidden="1" outlineLevel="1">
      <c r="A140" s="30" t="s">
        <v>37</v>
      </c>
      <c r="B140" s="33">
        <v>43691.23</v>
      </c>
      <c r="C140" s="19"/>
      <c r="D140" s="9"/>
    </row>
    <row r="141" spans="1:4" ht="14.25" hidden="1" outlineLevel="1">
      <c r="A141" s="29" t="s">
        <v>78</v>
      </c>
      <c r="B141" s="32">
        <v>37500</v>
      </c>
      <c r="C141" s="19"/>
      <c r="D141" s="9"/>
    </row>
    <row r="142" spans="1:4" ht="14.25" hidden="1" outlineLevel="1">
      <c r="A142" s="30" t="s">
        <v>77</v>
      </c>
      <c r="B142" s="33">
        <v>37500</v>
      </c>
      <c r="C142" s="19"/>
      <c r="D142" s="9"/>
    </row>
    <row r="143" spans="1:4" ht="14.25" hidden="1" outlineLevel="1">
      <c r="A143" s="29" t="s">
        <v>79</v>
      </c>
      <c r="B143" s="32">
        <v>75000</v>
      </c>
      <c r="C143" s="19"/>
      <c r="D143" s="9"/>
    </row>
    <row r="144" spans="1:4" ht="14.25" hidden="1" outlineLevel="1">
      <c r="A144" s="30" t="s">
        <v>59</v>
      </c>
      <c r="B144" s="33">
        <v>75000</v>
      </c>
      <c r="C144" s="19"/>
      <c r="D144" s="9"/>
    </row>
    <row r="145" spans="1:4" ht="14.25" hidden="1" outlineLevel="1">
      <c r="A145" s="29" t="s">
        <v>57</v>
      </c>
      <c r="B145" s="32">
        <v>75000</v>
      </c>
      <c r="C145" s="19"/>
      <c r="D145" s="9"/>
    </row>
    <row r="146" spans="1:4" ht="14.25" hidden="1" outlineLevel="1">
      <c r="A146" s="30" t="s">
        <v>25</v>
      </c>
      <c r="B146" s="33">
        <v>75000</v>
      </c>
      <c r="C146" s="19"/>
      <c r="D146" s="9"/>
    </row>
    <row r="147" spans="1:4" ht="14.25" hidden="1" outlineLevel="1">
      <c r="A147" s="29" t="s">
        <v>58</v>
      </c>
      <c r="B147" s="32">
        <v>75000</v>
      </c>
      <c r="C147" s="19"/>
      <c r="D147" s="9"/>
    </row>
    <row r="148" spans="1:4" ht="14.25" hidden="1" outlineLevel="1">
      <c r="A148" s="30" t="s">
        <v>59</v>
      </c>
      <c r="B148" s="33">
        <v>75000</v>
      </c>
      <c r="C148" s="19"/>
      <c r="D148" s="9"/>
    </row>
    <row r="149" spans="1:4" ht="14.25" hidden="1" outlineLevel="1">
      <c r="A149" s="29" t="s">
        <v>62</v>
      </c>
      <c r="B149" s="32">
        <v>150000</v>
      </c>
      <c r="C149" s="19"/>
      <c r="D149" s="9"/>
    </row>
    <row r="150" spans="1:4" ht="14.25" hidden="1" outlineLevel="1">
      <c r="A150" s="30" t="s">
        <v>63</v>
      </c>
      <c r="B150" s="33">
        <v>150000</v>
      </c>
      <c r="C150" s="19"/>
      <c r="D150" s="9"/>
    </row>
    <row r="151" spans="1:4" ht="14.25" hidden="1" outlineLevel="1">
      <c r="A151" s="29" t="s">
        <v>65</v>
      </c>
      <c r="B151" s="32">
        <v>50000</v>
      </c>
      <c r="C151" s="19"/>
      <c r="D151" s="9"/>
    </row>
    <row r="152" spans="1:4" ht="14.25" hidden="1" outlineLevel="1">
      <c r="A152" s="30" t="s">
        <v>34</v>
      </c>
      <c r="B152" s="33">
        <v>50000</v>
      </c>
      <c r="C152" s="19"/>
      <c r="D152" s="9"/>
    </row>
    <row r="153" spans="1:4" ht="14.25" hidden="1" outlineLevel="1">
      <c r="A153" s="29" t="s">
        <v>80</v>
      </c>
      <c r="B153" s="32">
        <v>37500</v>
      </c>
      <c r="C153" s="19"/>
      <c r="D153" s="9"/>
    </row>
    <row r="154" spans="1:4" ht="14.25" hidden="1" outlineLevel="1">
      <c r="A154" s="30" t="s">
        <v>77</v>
      </c>
      <c r="B154" s="33">
        <v>37500</v>
      </c>
      <c r="C154" s="19"/>
      <c r="D154" s="9"/>
    </row>
    <row r="155" spans="1:4" ht="14.25" hidden="1" outlineLevel="1">
      <c r="A155" s="29" t="s">
        <v>81</v>
      </c>
      <c r="B155" s="32">
        <v>37500</v>
      </c>
      <c r="C155" s="19"/>
      <c r="D155" s="9"/>
    </row>
    <row r="156" spans="1:4" ht="14.25" hidden="1" outlineLevel="1">
      <c r="A156" s="30" t="s">
        <v>77</v>
      </c>
      <c r="B156" s="33">
        <v>37500</v>
      </c>
      <c r="C156" s="19"/>
      <c r="D156" s="9"/>
    </row>
    <row r="157" spans="1:4" ht="14.25" hidden="1" outlineLevel="1">
      <c r="A157" s="29" t="s">
        <v>68</v>
      </c>
      <c r="B157" s="32">
        <v>299919</v>
      </c>
      <c r="C157" s="19"/>
      <c r="D157" s="9"/>
    </row>
    <row r="158" spans="1:4" ht="14.25" hidden="1" outlineLevel="1">
      <c r="A158" s="30" t="s">
        <v>69</v>
      </c>
      <c r="B158" s="33">
        <v>150000</v>
      </c>
      <c r="C158" s="19"/>
      <c r="D158" s="9"/>
    </row>
    <row r="159" spans="1:4" ht="14.25" hidden="1" outlineLevel="1">
      <c r="A159" s="30" t="s">
        <v>82</v>
      </c>
      <c r="B159" s="33">
        <v>149919</v>
      </c>
      <c r="C159" s="19"/>
      <c r="D159" s="9"/>
    </row>
    <row r="160" spans="1:4" ht="14.25" hidden="1" outlineLevel="1">
      <c r="A160" s="29" t="s">
        <v>72</v>
      </c>
      <c r="B160" s="32">
        <v>89897.86</v>
      </c>
      <c r="C160" s="19"/>
      <c r="D160" s="9"/>
    </row>
    <row r="161" spans="1:4" ht="14.25" hidden="1" outlineLevel="1">
      <c r="A161" s="30" t="s">
        <v>73</v>
      </c>
      <c r="B161" s="33">
        <v>89897.86</v>
      </c>
      <c r="C161" s="19"/>
      <c r="D161" s="9"/>
    </row>
    <row r="162" spans="1:4" ht="14.25" hidden="1" outlineLevel="1">
      <c r="A162" s="31" t="s">
        <v>74</v>
      </c>
      <c r="B162" s="34">
        <v>1670890.55</v>
      </c>
      <c r="C162" s="19"/>
      <c r="D162" s="9"/>
    </row>
    <row r="163" spans="1:4" ht="14.25" collapsed="1">
      <c r="A163" s="18" t="str">
        <f>'[1]Obligation - pivot table'!A6</f>
        <v>Homeownership Assistance</v>
      </c>
      <c r="B163" s="55">
        <v>525123.1099999999</v>
      </c>
      <c r="C163" s="19"/>
      <c r="D163" s="9"/>
    </row>
    <row r="164" spans="1:4" ht="14.25" hidden="1" outlineLevel="1">
      <c r="A164" s="18"/>
      <c r="B164" s="20"/>
      <c r="C164" s="19"/>
      <c r="D164" s="9"/>
    </row>
    <row r="165" spans="1:4" ht="14.25" hidden="1" outlineLevel="1">
      <c r="A165" s="21" t="s">
        <v>18</v>
      </c>
      <c r="B165" s="35" t="s">
        <v>19</v>
      </c>
      <c r="C165" s="19"/>
      <c r="D165" s="9"/>
    </row>
    <row r="166" spans="1:4" ht="14.25" hidden="1" outlineLevel="1">
      <c r="A166" s="23" t="s">
        <v>20</v>
      </c>
      <c r="B166" s="32">
        <v>106250.94</v>
      </c>
      <c r="C166" s="19"/>
      <c r="D166" s="9"/>
    </row>
    <row r="167" spans="1:4" ht="14.25" hidden="1" outlineLevel="1">
      <c r="A167" s="25" t="s">
        <v>83</v>
      </c>
      <c r="B167" s="33">
        <v>111295.44</v>
      </c>
      <c r="C167" s="19"/>
      <c r="D167" s="9"/>
    </row>
    <row r="168" spans="1:4" ht="14.25" hidden="1" outlineLevel="1">
      <c r="A168" s="25" t="s">
        <v>22</v>
      </c>
      <c r="B168" s="33">
        <v>-5044.5</v>
      </c>
      <c r="C168" s="19"/>
      <c r="D168" s="9"/>
    </row>
    <row r="169" spans="1:4" ht="14.25" hidden="1" outlineLevel="1">
      <c r="A169" s="23" t="s">
        <v>26</v>
      </c>
      <c r="B169" s="32">
        <v>51345.33333333333</v>
      </c>
      <c r="C169" s="19"/>
      <c r="D169" s="9"/>
    </row>
    <row r="170" spans="1:4" ht="14.25" hidden="1" outlineLevel="1">
      <c r="A170" s="25" t="s">
        <v>84</v>
      </c>
      <c r="B170" s="33">
        <v>20000</v>
      </c>
      <c r="C170" s="19"/>
      <c r="D170" s="9"/>
    </row>
    <row r="171" spans="1:4" ht="14.25" hidden="1" outlineLevel="1">
      <c r="A171" s="25" t="s">
        <v>29</v>
      </c>
      <c r="B171" s="33">
        <v>2500</v>
      </c>
      <c r="C171" s="19"/>
      <c r="D171" s="9"/>
    </row>
    <row r="172" spans="1:4" ht="14.25" hidden="1" outlineLevel="1">
      <c r="A172" s="25" t="s">
        <v>85</v>
      </c>
      <c r="B172" s="33">
        <v>25833.333333333332</v>
      </c>
      <c r="C172" s="19"/>
      <c r="D172" s="9"/>
    </row>
    <row r="173" spans="1:4" ht="14.25" hidden="1" outlineLevel="1">
      <c r="A173" s="25" t="s">
        <v>31</v>
      </c>
      <c r="B173" s="33">
        <v>3012</v>
      </c>
      <c r="C173" s="19"/>
      <c r="D173" s="9"/>
    </row>
    <row r="174" spans="1:4" ht="14.25" hidden="1" outlineLevel="1">
      <c r="A174" s="23" t="s">
        <v>41</v>
      </c>
      <c r="B174" s="32">
        <v>100000</v>
      </c>
      <c r="C174" s="19"/>
      <c r="D174" s="9"/>
    </row>
    <row r="175" spans="1:4" ht="14.25" hidden="1" outlineLevel="1">
      <c r="A175" s="25" t="s">
        <v>86</v>
      </c>
      <c r="B175" s="33">
        <v>100000</v>
      </c>
      <c r="C175" s="19"/>
      <c r="D175" s="9"/>
    </row>
    <row r="176" spans="1:4" ht="14.25" hidden="1" outlineLevel="1">
      <c r="A176" s="23" t="s">
        <v>52</v>
      </c>
      <c r="B176" s="32">
        <v>29231</v>
      </c>
      <c r="C176" s="19"/>
      <c r="D176" s="9"/>
    </row>
    <row r="177" spans="1:4" ht="14.25" hidden="1" outlineLevel="1">
      <c r="A177" s="25" t="s">
        <v>53</v>
      </c>
      <c r="B177" s="33">
        <v>29231</v>
      </c>
      <c r="C177" s="19"/>
      <c r="D177" s="9"/>
    </row>
    <row r="178" spans="1:4" ht="14.25" hidden="1" outlineLevel="1">
      <c r="A178" s="23" t="s">
        <v>54</v>
      </c>
      <c r="B178" s="32">
        <v>29231</v>
      </c>
      <c r="C178" s="19"/>
      <c r="D178" s="9"/>
    </row>
    <row r="179" spans="1:4" ht="14.25" hidden="1" outlineLevel="1">
      <c r="A179" s="25" t="s">
        <v>53</v>
      </c>
      <c r="B179" s="33">
        <v>29231</v>
      </c>
      <c r="C179" s="19"/>
      <c r="D179" s="9"/>
    </row>
    <row r="180" spans="1:4" ht="14.25" hidden="1" outlineLevel="1">
      <c r="A180" s="23" t="s">
        <v>55</v>
      </c>
      <c r="B180" s="32">
        <v>73774.17</v>
      </c>
      <c r="C180" s="19"/>
      <c r="D180" s="9"/>
    </row>
    <row r="181" spans="1:4" ht="14.25" hidden="1" outlineLevel="1">
      <c r="A181" s="25" t="s">
        <v>56</v>
      </c>
      <c r="B181" s="33">
        <v>48000</v>
      </c>
      <c r="C181" s="19"/>
      <c r="D181" s="9"/>
    </row>
    <row r="182" spans="1:4" ht="14.25" hidden="1" outlineLevel="1">
      <c r="A182" s="25" t="s">
        <v>87</v>
      </c>
      <c r="B182" s="33">
        <v>25774.17</v>
      </c>
      <c r="C182" s="19"/>
      <c r="D182" s="9"/>
    </row>
    <row r="183" spans="1:4" ht="14.25" hidden="1" outlineLevel="1">
      <c r="A183" s="23" t="s">
        <v>62</v>
      </c>
      <c r="B183" s="32">
        <v>83945.33333333333</v>
      </c>
      <c r="C183" s="19"/>
      <c r="D183" s="9"/>
    </row>
    <row r="184" spans="1:4" ht="14.25" hidden="1" outlineLevel="1">
      <c r="A184" s="25" t="s">
        <v>84</v>
      </c>
      <c r="B184" s="33">
        <v>20000</v>
      </c>
      <c r="C184" s="19"/>
      <c r="D184" s="9"/>
    </row>
    <row r="185" spans="1:4" ht="14.25" hidden="1" outlineLevel="1">
      <c r="A185" s="25" t="s">
        <v>88</v>
      </c>
      <c r="B185" s="33">
        <v>8000</v>
      </c>
      <c r="C185" s="19"/>
      <c r="D185" s="9"/>
    </row>
    <row r="186" spans="1:4" ht="14.25" hidden="1" outlineLevel="1">
      <c r="A186" s="25" t="s">
        <v>29</v>
      </c>
      <c r="B186" s="33">
        <v>26500</v>
      </c>
      <c r="C186" s="19"/>
      <c r="D186" s="9"/>
    </row>
    <row r="187" spans="1:4" ht="14.25" hidden="1" outlineLevel="1">
      <c r="A187" s="25" t="s">
        <v>89</v>
      </c>
      <c r="B187" s="33">
        <v>600</v>
      </c>
      <c r="C187" s="19"/>
      <c r="D187" s="9"/>
    </row>
    <row r="188" spans="1:4" ht="14.25" hidden="1" outlineLevel="1">
      <c r="A188" s="25" t="s">
        <v>85</v>
      </c>
      <c r="B188" s="33">
        <v>25833.333333333332</v>
      </c>
      <c r="C188"/>
      <c r="D188" s="9"/>
    </row>
    <row r="189" spans="1:4" ht="14.25" hidden="1" outlineLevel="1">
      <c r="A189" s="25" t="s">
        <v>31</v>
      </c>
      <c r="B189" s="33">
        <v>3012</v>
      </c>
      <c r="C189"/>
      <c r="D189" s="9"/>
    </row>
    <row r="190" spans="1:4" ht="14.25" hidden="1" outlineLevel="1">
      <c r="A190" s="23" t="s">
        <v>68</v>
      </c>
      <c r="B190" s="32">
        <v>51345.33333333333</v>
      </c>
      <c r="C190"/>
      <c r="D190" s="9"/>
    </row>
    <row r="191" spans="1:4" ht="14.25" hidden="1" outlineLevel="1">
      <c r="A191" s="25" t="s">
        <v>84</v>
      </c>
      <c r="B191" s="33">
        <v>20000</v>
      </c>
      <c r="C191"/>
      <c r="D191" s="9"/>
    </row>
    <row r="192" spans="1:4" ht="14.25" hidden="1" outlineLevel="1">
      <c r="A192" s="25" t="s">
        <v>29</v>
      </c>
      <c r="B192" s="33">
        <v>2500</v>
      </c>
      <c r="C192"/>
      <c r="D192" s="9"/>
    </row>
    <row r="193" spans="1:4" ht="14.25" hidden="1" outlineLevel="1">
      <c r="A193" s="25" t="s">
        <v>85</v>
      </c>
      <c r="B193" s="33">
        <v>25833.333333333332</v>
      </c>
      <c r="C193"/>
      <c r="D193" s="9"/>
    </row>
    <row r="194" spans="1:4" ht="14.25" hidden="1" outlineLevel="1">
      <c r="A194" s="25" t="s">
        <v>31</v>
      </c>
      <c r="B194" s="33">
        <v>3012</v>
      </c>
      <c r="C194"/>
      <c r="D194" s="9"/>
    </row>
    <row r="195" spans="1:4" ht="14.25" hidden="1" outlineLevel="1">
      <c r="A195" s="27" t="s">
        <v>74</v>
      </c>
      <c r="B195" s="34">
        <v>525123.1099999999</v>
      </c>
      <c r="C195"/>
      <c r="D195" s="9"/>
    </row>
    <row r="196" spans="1:4" ht="14.25" collapsed="1">
      <c r="A196" s="18" t="str">
        <f>'[1]Obligation - pivot table'!A7</f>
        <v>Homeownership Centers</v>
      </c>
      <c r="B196" s="55">
        <v>6480713.799999997</v>
      </c>
      <c r="C196" s="19"/>
      <c r="D196" s="9"/>
    </row>
    <row r="197" spans="1:4" ht="14.25" hidden="1" outlineLevel="1">
      <c r="A197" s="18"/>
      <c r="B197" s="20"/>
      <c r="C197" s="19"/>
      <c r="D197" s="9"/>
    </row>
    <row r="198" spans="1:4" ht="14.25" hidden="1" outlineLevel="1">
      <c r="A198" s="21" t="s">
        <v>18</v>
      </c>
      <c r="B198" s="35" t="s">
        <v>19</v>
      </c>
      <c r="C198" s="19"/>
      <c r="D198" s="9"/>
    </row>
    <row r="199" spans="1:4" ht="14.25" hidden="1" outlineLevel="1">
      <c r="A199" s="23" t="s">
        <v>76</v>
      </c>
      <c r="B199" s="32">
        <v>70845.57500000001</v>
      </c>
      <c r="C199" s="19"/>
      <c r="D199" s="9"/>
    </row>
    <row r="200" spans="1:4" ht="14.25" hidden="1" outlineLevel="1">
      <c r="A200" s="25" t="s">
        <v>77</v>
      </c>
      <c r="B200" s="33">
        <v>70845.57500000001</v>
      </c>
      <c r="C200" s="19"/>
      <c r="D200" s="9"/>
    </row>
    <row r="201" spans="1:4" ht="14.25" hidden="1" outlineLevel="1">
      <c r="A201" s="23" t="s">
        <v>24</v>
      </c>
      <c r="B201" s="32">
        <v>247193.86333333334</v>
      </c>
      <c r="C201" s="19"/>
      <c r="D201" s="9"/>
    </row>
    <row r="202" spans="1:4" ht="14.25" hidden="1" outlineLevel="1">
      <c r="A202" s="25" t="s">
        <v>90</v>
      </c>
      <c r="B202" s="33">
        <v>154850.53</v>
      </c>
      <c r="C202" s="19"/>
      <c r="D202" s="9"/>
    </row>
    <row r="203" spans="1:4" ht="14.25" hidden="1" outlineLevel="1">
      <c r="A203" s="25" t="s">
        <v>91</v>
      </c>
      <c r="B203" s="33">
        <v>10682.333333333334</v>
      </c>
      <c r="C203" s="19"/>
      <c r="D203" s="9"/>
    </row>
    <row r="204" spans="1:4" ht="14.25" hidden="1" outlineLevel="1">
      <c r="A204" s="25" t="s">
        <v>25</v>
      </c>
      <c r="B204" s="33">
        <v>81661</v>
      </c>
      <c r="C204" s="19"/>
      <c r="D204" s="9"/>
    </row>
    <row r="205" spans="1:4" ht="14.25" hidden="1" outlineLevel="1">
      <c r="A205" s="23" t="s">
        <v>26</v>
      </c>
      <c r="B205" s="32">
        <v>512339.85</v>
      </c>
      <c r="C205" s="19"/>
      <c r="D205" s="9"/>
    </row>
    <row r="206" spans="1:4" ht="14.25" hidden="1" outlineLevel="1">
      <c r="A206" s="25" t="s">
        <v>84</v>
      </c>
      <c r="B206" s="33">
        <v>98123.87333333332</v>
      </c>
      <c r="C206" s="19"/>
      <c r="D206" s="9"/>
    </row>
    <row r="207" spans="1:4" ht="14.25" hidden="1" outlineLevel="1">
      <c r="A207" s="25" t="s">
        <v>29</v>
      </c>
      <c r="B207" s="33">
        <v>67256.52333333333</v>
      </c>
      <c r="C207" s="19"/>
      <c r="D207" s="9"/>
    </row>
    <row r="208" spans="1:4" ht="14.25" hidden="1" outlineLevel="1">
      <c r="A208" s="25" t="s">
        <v>30</v>
      </c>
      <c r="B208" s="33">
        <v>123978.48666666666</v>
      </c>
      <c r="C208" s="19"/>
      <c r="D208" s="9"/>
    </row>
    <row r="209" spans="1:4" ht="14.25" hidden="1" outlineLevel="1">
      <c r="A209" s="25" t="s">
        <v>31</v>
      </c>
      <c r="B209" s="33">
        <v>222980.96666666667</v>
      </c>
      <c r="C209" s="19"/>
      <c r="D209" s="9"/>
    </row>
    <row r="210" spans="1:4" ht="14.25" hidden="1" outlineLevel="1">
      <c r="A210" s="23" t="s">
        <v>33</v>
      </c>
      <c r="B210" s="32">
        <v>114759.59</v>
      </c>
      <c r="C210" s="19"/>
      <c r="D210" s="9"/>
    </row>
    <row r="211" spans="1:4" ht="14.25" hidden="1" outlineLevel="1">
      <c r="A211" s="25" t="s">
        <v>34</v>
      </c>
      <c r="B211" s="33">
        <v>114759.59</v>
      </c>
      <c r="C211" s="19"/>
      <c r="D211" s="9"/>
    </row>
    <row r="212" spans="1:4" ht="14.25" hidden="1" outlineLevel="1">
      <c r="A212" s="23" t="s">
        <v>35</v>
      </c>
      <c r="B212" s="32">
        <v>114759.59</v>
      </c>
      <c r="C212" s="19"/>
      <c r="D212" s="9"/>
    </row>
    <row r="213" spans="1:4" ht="14.25" hidden="1" outlineLevel="1">
      <c r="A213" s="25" t="s">
        <v>34</v>
      </c>
      <c r="B213" s="33">
        <v>114759.59</v>
      </c>
      <c r="C213" s="19"/>
      <c r="D213" s="9"/>
    </row>
    <row r="214" spans="1:4" ht="14.25" hidden="1" outlineLevel="1">
      <c r="A214" s="23" t="s">
        <v>36</v>
      </c>
      <c r="B214" s="32">
        <v>157921.09333333332</v>
      </c>
      <c r="C214" s="19"/>
      <c r="D214" s="9"/>
    </row>
    <row r="215" spans="1:4" ht="14.25" hidden="1" outlineLevel="1">
      <c r="A215" s="25" t="s">
        <v>37</v>
      </c>
      <c r="B215" s="33">
        <v>157921.09333333332</v>
      </c>
      <c r="C215" s="19"/>
      <c r="D215" s="9"/>
    </row>
    <row r="216" spans="1:4" ht="14.25" hidden="1" outlineLevel="1">
      <c r="A216" s="23" t="s">
        <v>38</v>
      </c>
      <c r="B216" s="32">
        <v>118381.87000000001</v>
      </c>
      <c r="C216" s="19"/>
      <c r="D216" s="9"/>
    </row>
    <row r="217" spans="1:4" ht="14.25" hidden="1" outlineLevel="1">
      <c r="A217" s="25" t="s">
        <v>39</v>
      </c>
      <c r="B217" s="33">
        <v>118381.87000000001</v>
      </c>
      <c r="C217" s="19"/>
      <c r="D217" s="9"/>
    </row>
    <row r="218" spans="1:4" ht="14.25" hidden="1" outlineLevel="1">
      <c r="A218" s="23" t="s">
        <v>40</v>
      </c>
      <c r="B218" s="32">
        <v>157921.09333333332</v>
      </c>
      <c r="C218" s="19"/>
      <c r="D218" s="9"/>
    </row>
    <row r="219" spans="1:4" ht="14.25" hidden="1" outlineLevel="1">
      <c r="A219" s="25" t="s">
        <v>37</v>
      </c>
      <c r="B219" s="33">
        <v>157921.09333333332</v>
      </c>
      <c r="C219" s="19"/>
      <c r="D219" s="9"/>
    </row>
    <row r="220" spans="1:4" ht="14.25" hidden="1" outlineLevel="1">
      <c r="A220" s="23" t="s">
        <v>41</v>
      </c>
      <c r="B220" s="32">
        <v>118381.86000000002</v>
      </c>
      <c r="C220" s="19"/>
      <c r="D220" s="9"/>
    </row>
    <row r="221" spans="1:4" ht="14.25" hidden="1" outlineLevel="1">
      <c r="A221" s="25" t="s">
        <v>39</v>
      </c>
      <c r="B221" s="33">
        <v>118381.86000000002</v>
      </c>
      <c r="C221" s="19"/>
      <c r="D221" s="9"/>
    </row>
    <row r="222" spans="1:4" ht="14.25" hidden="1" outlineLevel="1">
      <c r="A222" s="23" t="s">
        <v>43</v>
      </c>
      <c r="B222" s="32">
        <v>295746.4033333334</v>
      </c>
      <c r="C222" s="19"/>
      <c r="D222" s="9"/>
    </row>
    <row r="223" spans="1:4" ht="14.25" hidden="1" outlineLevel="1">
      <c r="A223" s="25" t="s">
        <v>37</v>
      </c>
      <c r="B223" s="33">
        <v>295746.4033333334</v>
      </c>
      <c r="C223" s="19"/>
      <c r="D223" s="9"/>
    </row>
    <row r="224" spans="1:4" ht="14.25" hidden="1" outlineLevel="1">
      <c r="A224" s="23" t="s">
        <v>44</v>
      </c>
      <c r="B224" s="32">
        <v>82043.59</v>
      </c>
      <c r="C224" s="19"/>
      <c r="D224" s="9"/>
    </row>
    <row r="225" spans="1:4" ht="14.25" hidden="1" outlineLevel="1">
      <c r="A225" s="25" t="s">
        <v>45</v>
      </c>
      <c r="B225" s="33">
        <v>82043.59</v>
      </c>
      <c r="C225" s="19"/>
      <c r="D225" s="9"/>
    </row>
    <row r="226" spans="1:4" ht="14.25" hidden="1" outlineLevel="1">
      <c r="A226" s="23" t="s">
        <v>78</v>
      </c>
      <c r="B226" s="32">
        <v>70845.565</v>
      </c>
      <c r="C226" s="19"/>
      <c r="D226" s="9"/>
    </row>
    <row r="227" spans="1:4" ht="14.25" hidden="1" outlineLevel="1">
      <c r="A227" s="25" t="s">
        <v>77</v>
      </c>
      <c r="B227" s="33">
        <v>70845.565</v>
      </c>
      <c r="C227" s="19"/>
      <c r="D227" s="9"/>
    </row>
    <row r="228" spans="1:4" ht="14.25" hidden="1" outlineLevel="1">
      <c r="A228" s="23" t="s">
        <v>79</v>
      </c>
      <c r="B228" s="32">
        <v>41848.490000000005</v>
      </c>
      <c r="C228" s="19"/>
      <c r="D228" s="9"/>
    </row>
    <row r="229" spans="1:4" ht="14.25" hidden="1" outlineLevel="1">
      <c r="A229" s="25" t="s">
        <v>59</v>
      </c>
      <c r="B229" s="33">
        <v>41848.490000000005</v>
      </c>
      <c r="C229" s="19"/>
      <c r="D229" s="9"/>
    </row>
    <row r="230" spans="1:4" ht="14.25" hidden="1" outlineLevel="1">
      <c r="A230" s="23" t="s">
        <v>46</v>
      </c>
      <c r="B230" s="32">
        <v>94565.71666666667</v>
      </c>
      <c r="C230" s="19"/>
      <c r="D230" s="9"/>
    </row>
    <row r="231" spans="1:4" ht="14.25" hidden="1" outlineLevel="1">
      <c r="A231" s="25" t="s">
        <v>92</v>
      </c>
      <c r="B231" s="33">
        <v>94565.71666666667</v>
      </c>
      <c r="C231" s="19"/>
      <c r="D231" s="9"/>
    </row>
    <row r="232" spans="1:4" ht="14.25" hidden="1" outlineLevel="1">
      <c r="A232" s="23" t="s">
        <v>48</v>
      </c>
      <c r="B232" s="32">
        <v>230150.635</v>
      </c>
      <c r="C232" s="19"/>
      <c r="D232" s="9"/>
    </row>
    <row r="233" spans="1:4" ht="14.25" hidden="1" outlineLevel="1">
      <c r="A233" s="25" t="s">
        <v>49</v>
      </c>
      <c r="B233" s="33">
        <v>230150.635</v>
      </c>
      <c r="C233" s="19"/>
      <c r="D233" s="9"/>
    </row>
    <row r="234" spans="1:4" ht="14.25" hidden="1" outlineLevel="1">
      <c r="A234" s="23" t="s">
        <v>50</v>
      </c>
      <c r="B234" s="32">
        <v>118381.87000000001</v>
      </c>
      <c r="C234" s="19"/>
      <c r="D234" s="9"/>
    </row>
    <row r="235" spans="1:4" ht="14.25" hidden="1" outlineLevel="1">
      <c r="A235" s="25" t="s">
        <v>39</v>
      </c>
      <c r="B235" s="33">
        <v>118381.87000000001</v>
      </c>
      <c r="C235" s="19"/>
      <c r="D235" s="9"/>
    </row>
    <row r="236" spans="1:4" ht="14.25" hidden="1" outlineLevel="1">
      <c r="A236" s="23" t="s">
        <v>51</v>
      </c>
      <c r="B236" s="32">
        <v>230150.635</v>
      </c>
      <c r="C236" s="19"/>
      <c r="D236" s="9"/>
    </row>
    <row r="237" spans="1:4" ht="14.25" hidden="1" outlineLevel="1">
      <c r="A237" s="25" t="s">
        <v>49</v>
      </c>
      <c r="B237" s="33">
        <v>230150.635</v>
      </c>
      <c r="C237" s="19"/>
      <c r="D237" s="9"/>
    </row>
    <row r="238" spans="1:4" ht="14.25" hidden="1" outlineLevel="1">
      <c r="A238" s="23" t="s">
        <v>52</v>
      </c>
      <c r="B238" s="32">
        <v>173957.885</v>
      </c>
      <c r="C238" s="19"/>
      <c r="D238" s="9"/>
    </row>
    <row r="239" spans="1:4" ht="14.25" hidden="1" outlineLevel="1">
      <c r="A239" s="25" t="s">
        <v>53</v>
      </c>
      <c r="B239" s="33">
        <v>173957.885</v>
      </c>
      <c r="C239" s="19"/>
      <c r="D239" s="9"/>
    </row>
    <row r="240" spans="1:4" ht="14.25" hidden="1" outlineLevel="1">
      <c r="A240" s="23" t="s">
        <v>54</v>
      </c>
      <c r="B240" s="32">
        <v>173957.885</v>
      </c>
      <c r="C240" s="19"/>
      <c r="D240" s="9"/>
    </row>
    <row r="241" spans="1:4" ht="14.25" hidden="1" outlineLevel="1">
      <c r="A241" s="25" t="s">
        <v>53</v>
      </c>
      <c r="B241" s="33">
        <v>173957.885</v>
      </c>
      <c r="C241" s="19"/>
      <c r="D241" s="9"/>
    </row>
    <row r="242" spans="1:4" ht="14.25" hidden="1" outlineLevel="1">
      <c r="A242" s="23" t="s">
        <v>55</v>
      </c>
      <c r="B242" s="32">
        <v>406517.44</v>
      </c>
      <c r="C242" s="19"/>
      <c r="D242" s="9"/>
    </row>
    <row r="243" spans="1:4" ht="14.25" hidden="1" outlineLevel="1">
      <c r="A243" s="25" t="s">
        <v>93</v>
      </c>
      <c r="B243" s="33">
        <v>54856</v>
      </c>
      <c r="C243" s="19"/>
      <c r="D243" s="9"/>
    </row>
    <row r="244" spans="1:4" ht="14.25" hidden="1" outlineLevel="1">
      <c r="A244" s="25" t="s">
        <v>56</v>
      </c>
      <c r="B244" s="33">
        <v>351661.44</v>
      </c>
      <c r="C244" s="19"/>
      <c r="D244" s="9"/>
    </row>
    <row r="245" spans="1:4" ht="14.25" hidden="1" outlineLevel="1">
      <c r="A245" s="23" t="s">
        <v>94</v>
      </c>
      <c r="B245" s="32">
        <v>69131.66333333333</v>
      </c>
      <c r="C245" s="19"/>
      <c r="D245" s="9"/>
    </row>
    <row r="246" spans="1:4" ht="14.25" hidden="1" outlineLevel="1">
      <c r="A246" s="25" t="s">
        <v>95</v>
      </c>
      <c r="B246" s="33">
        <v>31001.329999999998</v>
      </c>
      <c r="C246" s="19"/>
      <c r="D246" s="9"/>
    </row>
    <row r="247" spans="1:4" ht="14.25" hidden="1" outlineLevel="1">
      <c r="A247" s="25" t="s">
        <v>91</v>
      </c>
      <c r="B247" s="33">
        <v>10682.333333333334</v>
      </c>
      <c r="C247" s="19"/>
      <c r="D247" s="9"/>
    </row>
    <row r="248" spans="1:4" ht="14.25" hidden="1" outlineLevel="1">
      <c r="A248" s="25" t="s">
        <v>25</v>
      </c>
      <c r="B248" s="33">
        <v>27448</v>
      </c>
      <c r="C248" s="19"/>
      <c r="D248" s="9"/>
    </row>
    <row r="249" spans="1:4" ht="14.25" hidden="1" outlineLevel="1">
      <c r="A249" s="23" t="s">
        <v>57</v>
      </c>
      <c r="B249" s="32">
        <v>247193.86333333334</v>
      </c>
      <c r="C249" s="19"/>
      <c r="D249" s="9"/>
    </row>
    <row r="250" spans="1:4" ht="14.25" hidden="1" outlineLevel="1">
      <c r="A250" s="25" t="s">
        <v>90</v>
      </c>
      <c r="B250" s="33">
        <v>154850.53</v>
      </c>
      <c r="C250" s="19"/>
      <c r="D250" s="9"/>
    </row>
    <row r="251" spans="1:4" ht="14.25" hidden="1" outlineLevel="1">
      <c r="A251" s="25" t="s">
        <v>91</v>
      </c>
      <c r="B251" s="33">
        <v>10682.333333333334</v>
      </c>
      <c r="C251" s="19"/>
      <c r="D251" s="9"/>
    </row>
    <row r="252" spans="1:4" ht="14.25" hidden="1" outlineLevel="1">
      <c r="A252" s="25" t="s">
        <v>25</v>
      </c>
      <c r="B252" s="33">
        <v>81661</v>
      </c>
      <c r="C252" s="19"/>
      <c r="D252" s="9"/>
    </row>
    <row r="253" spans="1:4" ht="14.25" hidden="1" outlineLevel="1">
      <c r="A253" s="23" t="s">
        <v>58</v>
      </c>
      <c r="B253" s="32">
        <v>41848.490000000005</v>
      </c>
      <c r="C253" s="19"/>
      <c r="D253" s="9"/>
    </row>
    <row r="254" spans="1:4" ht="14.25" hidden="1" outlineLevel="1">
      <c r="A254" s="25" t="s">
        <v>59</v>
      </c>
      <c r="B254" s="33">
        <v>41848.490000000005</v>
      </c>
      <c r="C254" s="19"/>
      <c r="D254" s="9"/>
    </row>
    <row r="255" spans="1:4" ht="14.25" hidden="1" outlineLevel="1">
      <c r="A255" s="23" t="s">
        <v>60</v>
      </c>
      <c r="B255" s="32">
        <v>478139.44</v>
      </c>
      <c r="C255" s="19"/>
      <c r="D255" s="9"/>
    </row>
    <row r="256" spans="1:4" ht="14.25" hidden="1" outlineLevel="1">
      <c r="A256" s="25" t="s">
        <v>96</v>
      </c>
      <c r="B256" s="33">
        <v>108000</v>
      </c>
      <c r="C256" s="19"/>
      <c r="D256" s="9"/>
    </row>
    <row r="257" spans="1:4" ht="14.25" hidden="1" outlineLevel="1">
      <c r="A257" s="25" t="s">
        <v>56</v>
      </c>
      <c r="B257" s="33">
        <v>370139.44</v>
      </c>
      <c r="C257" s="19"/>
      <c r="D257" s="9"/>
    </row>
    <row r="258" spans="1:4" ht="14.25" hidden="1" outlineLevel="1">
      <c r="A258" s="23" t="s">
        <v>61</v>
      </c>
      <c r="B258" s="32">
        <v>82043.59</v>
      </c>
      <c r="C258" s="19"/>
      <c r="D258" s="9"/>
    </row>
    <row r="259" spans="1:4" ht="14.25" hidden="1" outlineLevel="1">
      <c r="A259" s="25" t="s">
        <v>45</v>
      </c>
      <c r="B259" s="33">
        <v>82043.59</v>
      </c>
      <c r="C259" s="19"/>
      <c r="D259" s="9"/>
    </row>
    <row r="260" spans="1:4" ht="14.25" hidden="1" outlineLevel="1">
      <c r="A260" s="23" t="s">
        <v>62</v>
      </c>
      <c r="B260" s="32">
        <v>460989.83999999997</v>
      </c>
      <c r="C260" s="19"/>
      <c r="D260" s="9"/>
    </row>
    <row r="261" spans="1:4" ht="14.25" hidden="1" outlineLevel="1">
      <c r="A261" s="25" t="s">
        <v>84</v>
      </c>
      <c r="B261" s="33">
        <v>98123.86333333333</v>
      </c>
      <c r="C261" s="19"/>
      <c r="D261" s="9"/>
    </row>
    <row r="262" spans="1:4" ht="14.25" hidden="1" outlineLevel="1">
      <c r="A262" s="25" t="s">
        <v>29</v>
      </c>
      <c r="B262" s="33">
        <v>67256.53333333333</v>
      </c>
      <c r="C262" s="19"/>
      <c r="D262" s="9"/>
    </row>
    <row r="263" spans="1:4" ht="14.25" hidden="1" outlineLevel="1">
      <c r="A263" s="25" t="s">
        <v>30</v>
      </c>
      <c r="B263" s="33">
        <v>123978.47666666665</v>
      </c>
      <c r="C263" s="19"/>
      <c r="D263" s="9"/>
    </row>
    <row r="264" spans="1:4" ht="14.25" hidden="1" outlineLevel="1">
      <c r="A264" s="25" t="s">
        <v>31</v>
      </c>
      <c r="B264" s="33">
        <v>171630.96666666667</v>
      </c>
      <c r="C264" s="19"/>
      <c r="D264" s="9"/>
    </row>
    <row r="265" spans="1:4" ht="14.25" hidden="1" outlineLevel="1">
      <c r="A265" s="23" t="s">
        <v>97</v>
      </c>
      <c r="B265" s="32">
        <v>164291.05</v>
      </c>
      <c r="C265" s="19"/>
      <c r="D265" s="9"/>
    </row>
    <row r="266" spans="1:4" ht="14.25" hidden="1" outlineLevel="1">
      <c r="A266" s="25" t="s">
        <v>98</v>
      </c>
      <c r="B266" s="33">
        <v>164291.05</v>
      </c>
      <c r="C266" s="19"/>
      <c r="D266" s="9"/>
    </row>
    <row r="267" spans="1:4" ht="14.25" hidden="1" outlineLevel="1">
      <c r="A267" s="23" t="s">
        <v>64</v>
      </c>
      <c r="B267" s="32">
        <v>94565.72666666665</v>
      </c>
      <c r="C267" s="19"/>
      <c r="D267" s="9"/>
    </row>
    <row r="268" spans="1:4" ht="14.25" hidden="1" outlineLevel="1">
      <c r="A268" s="25" t="s">
        <v>92</v>
      </c>
      <c r="B268" s="33">
        <v>94565.72666666665</v>
      </c>
      <c r="C268" s="19"/>
      <c r="D268" s="9"/>
    </row>
    <row r="269" spans="1:4" ht="14.25" hidden="1" outlineLevel="1">
      <c r="A269" s="23" t="s">
        <v>65</v>
      </c>
      <c r="B269" s="32">
        <v>114759.59</v>
      </c>
      <c r="C269" s="19"/>
      <c r="D269" s="9"/>
    </row>
    <row r="270" spans="1:4" ht="14.25" hidden="1" outlineLevel="1">
      <c r="A270" s="25" t="s">
        <v>34</v>
      </c>
      <c r="B270" s="33">
        <v>114759.59</v>
      </c>
      <c r="C270" s="19"/>
      <c r="D270" s="9"/>
    </row>
    <row r="271" spans="1:4" ht="14.25" hidden="1" outlineLevel="1">
      <c r="A271" s="23" t="s">
        <v>66</v>
      </c>
      <c r="B271" s="32">
        <v>82043.58</v>
      </c>
      <c r="C271" s="19"/>
      <c r="D271" s="9"/>
    </row>
    <row r="272" spans="1:4" ht="14.25" hidden="1" outlineLevel="1">
      <c r="A272" s="25" t="s">
        <v>45</v>
      </c>
      <c r="B272" s="33">
        <v>82043.58</v>
      </c>
      <c r="C272" s="19"/>
      <c r="D272" s="9"/>
    </row>
    <row r="273" spans="1:4" ht="14.25" hidden="1" outlineLevel="1">
      <c r="A273" s="23" t="s">
        <v>80</v>
      </c>
      <c r="B273" s="32">
        <v>70845.54500000001</v>
      </c>
      <c r="C273" s="19"/>
      <c r="D273" s="9"/>
    </row>
    <row r="274" spans="1:4" ht="14.25" hidden="1" outlineLevel="1">
      <c r="A274" s="25" t="s">
        <v>77</v>
      </c>
      <c r="B274" s="33">
        <v>70845.54500000001</v>
      </c>
      <c r="C274" s="19"/>
      <c r="D274" s="9"/>
    </row>
    <row r="275" spans="1:4" ht="14.25" hidden="1" outlineLevel="1">
      <c r="A275" s="23" t="s">
        <v>81</v>
      </c>
      <c r="B275" s="32">
        <v>70845.54500000001</v>
      </c>
      <c r="C275" s="19"/>
      <c r="D275" s="9"/>
    </row>
    <row r="276" spans="1:4" ht="14.25" hidden="1" outlineLevel="1">
      <c r="A276" s="25" t="s">
        <v>77</v>
      </c>
      <c r="B276" s="33">
        <v>70845.54500000001</v>
      </c>
      <c r="C276" s="19"/>
      <c r="D276" s="9"/>
    </row>
    <row r="277" spans="1:4" ht="14.25" hidden="1" outlineLevel="1">
      <c r="A277" s="23" t="s">
        <v>67</v>
      </c>
      <c r="B277" s="32">
        <v>94565.72666666665</v>
      </c>
      <c r="C277" s="19"/>
      <c r="D277" s="9"/>
    </row>
    <row r="278" spans="1:4" ht="14.25" hidden="1" outlineLevel="1">
      <c r="A278" s="25" t="s">
        <v>92</v>
      </c>
      <c r="B278" s="33">
        <v>94565.72666666665</v>
      </c>
      <c r="C278" s="19"/>
      <c r="D278" s="9"/>
    </row>
    <row r="279" spans="1:4" ht="14.25" hidden="1" outlineLevel="1">
      <c r="A279" s="23" t="s">
        <v>68</v>
      </c>
      <c r="B279" s="32">
        <v>632445.02</v>
      </c>
      <c r="C279" s="19"/>
      <c r="D279" s="9"/>
    </row>
    <row r="280" spans="1:4" ht="14.25" hidden="1" outlineLevel="1">
      <c r="A280" s="25" t="s">
        <v>84</v>
      </c>
      <c r="B280" s="33">
        <v>98123.86333333333</v>
      </c>
      <c r="C280" s="19"/>
      <c r="D280" s="9"/>
    </row>
    <row r="281" spans="1:4" ht="14.25" hidden="1" outlineLevel="1">
      <c r="A281" s="25" t="s">
        <v>29</v>
      </c>
      <c r="B281" s="33">
        <v>67256.53333333333</v>
      </c>
      <c r="C281" s="19"/>
      <c r="D281" s="9"/>
    </row>
    <row r="282" spans="1:4" ht="14.25" hidden="1" outlineLevel="1">
      <c r="A282" s="25" t="s">
        <v>30</v>
      </c>
      <c r="B282" s="33">
        <v>123978.47666666665</v>
      </c>
      <c r="C282" s="19"/>
      <c r="D282" s="9"/>
    </row>
    <row r="283" spans="1:4" ht="14.25" hidden="1" outlineLevel="1">
      <c r="A283" s="25" t="s">
        <v>70</v>
      </c>
      <c r="B283" s="33">
        <v>171455.18</v>
      </c>
      <c r="C283" s="19"/>
      <c r="D283" s="9"/>
    </row>
    <row r="284" spans="1:4" ht="14.25" hidden="1" outlineLevel="1">
      <c r="A284" s="25" t="s">
        <v>31</v>
      </c>
      <c r="B284" s="33">
        <v>171630.96666666667</v>
      </c>
      <c r="C284" s="19"/>
      <c r="D284" s="9"/>
    </row>
    <row r="285" spans="1:4" ht="14.25" hidden="1" outlineLevel="1">
      <c r="A285" s="23" t="s">
        <v>71</v>
      </c>
      <c r="B285" s="32">
        <v>82043.58</v>
      </c>
      <c r="C285" s="19"/>
      <c r="D285" s="9"/>
    </row>
    <row r="286" spans="1:4" ht="14.25" hidden="1" outlineLevel="1">
      <c r="A286" s="25" t="s">
        <v>45</v>
      </c>
      <c r="B286" s="33">
        <v>82043.58</v>
      </c>
      <c r="C286" s="19"/>
      <c r="D286" s="9"/>
    </row>
    <row r="287" spans="1:4" ht="14.25" hidden="1" outlineLevel="1">
      <c r="A287" s="23" t="s">
        <v>72</v>
      </c>
      <c r="B287" s="32">
        <v>164291.05</v>
      </c>
      <c r="C287" s="19"/>
      <c r="D287" s="9"/>
    </row>
    <row r="288" spans="1:4" ht="14.25" hidden="1" outlineLevel="1">
      <c r="A288" s="25" t="s">
        <v>98</v>
      </c>
      <c r="B288" s="33">
        <v>164291.05</v>
      </c>
      <c r="C288" s="19"/>
      <c r="D288" s="9"/>
    </row>
    <row r="289" spans="1:4" ht="14.25" hidden="1" outlineLevel="1">
      <c r="A289" s="27" t="s">
        <v>74</v>
      </c>
      <c r="B289" s="34">
        <v>6480713.799999999</v>
      </c>
      <c r="C289" s="19"/>
      <c r="D289" s="9"/>
    </row>
    <row r="290" spans="1:4" ht="14.25" collapsed="1">
      <c r="A290" s="18" t="str">
        <f>'[1]Obligation - pivot table'!A8</f>
        <v>Homeownership Innovation</v>
      </c>
      <c r="B290" s="55">
        <v>578227.0900000001</v>
      </c>
      <c r="C290" s="19"/>
      <c r="D290" s="9"/>
    </row>
    <row r="291" spans="1:4" ht="14.25" hidden="1" outlineLevel="1">
      <c r="A291" s="18"/>
      <c r="B291" s="20"/>
      <c r="C291" s="19"/>
      <c r="D291" s="9"/>
    </row>
    <row r="292" spans="1:4" ht="14.25" hidden="1" outlineLevel="1">
      <c r="A292" s="35" t="s">
        <v>18</v>
      </c>
      <c r="B292" s="35" t="s">
        <v>19</v>
      </c>
      <c r="C292" s="19"/>
      <c r="D292" s="9"/>
    </row>
    <row r="293" spans="1:4" ht="14.25" hidden="1" outlineLevel="1">
      <c r="A293" s="36" t="s">
        <v>26</v>
      </c>
      <c r="B293" s="32">
        <v>47852.60333333333</v>
      </c>
      <c r="C293" s="19"/>
      <c r="D293" s="9"/>
    </row>
    <row r="294" spans="1:4" ht="14.25" hidden="1" outlineLevel="1">
      <c r="A294" s="37" t="s">
        <v>30</v>
      </c>
      <c r="B294" s="33">
        <v>20833.333333333332</v>
      </c>
      <c r="C294" s="19"/>
      <c r="D294" s="9"/>
    </row>
    <row r="295" spans="1:4" ht="14.25" hidden="1" outlineLevel="1">
      <c r="A295" s="37" t="s">
        <v>31</v>
      </c>
      <c r="B295" s="33">
        <v>27019.27</v>
      </c>
      <c r="C295" s="19"/>
      <c r="D295" s="9"/>
    </row>
    <row r="296" spans="1:4" ht="14.25" hidden="1" outlineLevel="1">
      <c r="A296" s="36" t="s">
        <v>36</v>
      </c>
      <c r="B296" s="32">
        <v>45878.27000000003</v>
      </c>
      <c r="C296" s="19"/>
      <c r="D296" s="9"/>
    </row>
    <row r="297" spans="1:4" ht="14.25" hidden="1" outlineLevel="1">
      <c r="A297" s="37" t="s">
        <v>37</v>
      </c>
      <c r="B297" s="33">
        <v>45878.27000000003</v>
      </c>
      <c r="C297" s="19"/>
      <c r="D297" s="9"/>
    </row>
    <row r="298" spans="1:4" ht="14.25" hidden="1" outlineLevel="1">
      <c r="A298" s="36" t="s">
        <v>40</v>
      </c>
      <c r="B298" s="32">
        <v>45878.27000000003</v>
      </c>
      <c r="C298" s="19"/>
      <c r="D298" s="9"/>
    </row>
    <row r="299" spans="1:4" ht="14.25" hidden="1" outlineLevel="1">
      <c r="A299" s="37" t="s">
        <v>37</v>
      </c>
      <c r="B299" s="33">
        <v>45878.27000000003</v>
      </c>
      <c r="C299" s="19"/>
      <c r="D299" s="9"/>
    </row>
    <row r="300" spans="1:4" ht="14.25" hidden="1" outlineLevel="1">
      <c r="A300" s="36" t="s">
        <v>43</v>
      </c>
      <c r="B300" s="32">
        <v>45878.27000000003</v>
      </c>
      <c r="C300" s="19"/>
      <c r="D300" s="9"/>
    </row>
    <row r="301" spans="1:4" ht="14.25" hidden="1" outlineLevel="1">
      <c r="A301" s="37" t="s">
        <v>37</v>
      </c>
      <c r="B301" s="33">
        <v>45878.27000000003</v>
      </c>
      <c r="C301" s="19"/>
      <c r="D301" s="9"/>
    </row>
    <row r="302" spans="1:4" ht="14.25" hidden="1" outlineLevel="1">
      <c r="A302" s="36" t="s">
        <v>48</v>
      </c>
      <c r="B302" s="32">
        <v>31250</v>
      </c>
      <c r="C302" s="19"/>
      <c r="D302" s="9"/>
    </row>
    <row r="303" spans="1:4" ht="14.25" hidden="1" outlineLevel="1">
      <c r="A303" s="37" t="s">
        <v>49</v>
      </c>
      <c r="B303" s="33">
        <v>31250</v>
      </c>
      <c r="C303" s="19"/>
      <c r="D303" s="9"/>
    </row>
    <row r="304" spans="1:4" ht="14.25" hidden="1" outlineLevel="1">
      <c r="A304" s="36" t="s">
        <v>51</v>
      </c>
      <c r="B304" s="32">
        <v>31250</v>
      </c>
      <c r="C304" s="19"/>
      <c r="D304" s="9"/>
    </row>
    <row r="305" spans="1:4" ht="14.25" hidden="1" outlineLevel="1">
      <c r="A305" s="37" t="s">
        <v>49</v>
      </c>
      <c r="B305" s="33">
        <v>31250</v>
      </c>
      <c r="C305" s="19"/>
      <c r="D305" s="9"/>
    </row>
    <row r="306" spans="1:4" ht="14.25" hidden="1" outlineLevel="1">
      <c r="A306" s="36" t="s">
        <v>55</v>
      </c>
      <c r="B306" s="32">
        <v>134534.47</v>
      </c>
      <c r="C306" s="19"/>
      <c r="D306" s="9"/>
    </row>
    <row r="307" spans="1:4" ht="14.25" hidden="1" outlineLevel="1">
      <c r="A307" s="37" t="s">
        <v>56</v>
      </c>
      <c r="B307" s="33">
        <v>134534.47</v>
      </c>
      <c r="C307" s="19"/>
      <c r="D307" s="9"/>
    </row>
    <row r="308" spans="1:4" ht="14.25" hidden="1" outlineLevel="1">
      <c r="A308" s="36" t="s">
        <v>62</v>
      </c>
      <c r="B308" s="32">
        <v>47852.60333333333</v>
      </c>
      <c r="C308" s="19"/>
      <c r="D308" s="9"/>
    </row>
    <row r="309" spans="1:4" ht="14.25" hidden="1" outlineLevel="1">
      <c r="A309" s="37" t="s">
        <v>30</v>
      </c>
      <c r="B309" s="33">
        <v>20833.333333333332</v>
      </c>
      <c r="C309" s="19"/>
      <c r="D309" s="9"/>
    </row>
    <row r="310" spans="1:4" ht="14.25" hidden="1" outlineLevel="1">
      <c r="A310" s="37" t="s">
        <v>31</v>
      </c>
      <c r="B310" s="33">
        <v>27019.27</v>
      </c>
      <c r="C310" s="19"/>
      <c r="D310" s="9"/>
    </row>
    <row r="311" spans="1:4" ht="14.25" hidden="1" outlineLevel="1">
      <c r="A311" s="36" t="s">
        <v>68</v>
      </c>
      <c r="B311" s="32">
        <v>47852.60333333333</v>
      </c>
      <c r="C311" s="19"/>
      <c r="D311" s="9"/>
    </row>
    <row r="312" spans="1:4" ht="14.25" hidden="1" outlineLevel="1">
      <c r="A312" s="37" t="s">
        <v>30</v>
      </c>
      <c r="B312" s="33">
        <v>20833.333333333332</v>
      </c>
      <c r="C312" s="19"/>
      <c r="D312" s="9"/>
    </row>
    <row r="313" spans="1:4" ht="14.25" hidden="1" outlineLevel="1">
      <c r="A313" s="37" t="s">
        <v>31</v>
      </c>
      <c r="B313" s="33">
        <v>27019.27</v>
      </c>
      <c r="C313" s="19"/>
      <c r="D313" s="9"/>
    </row>
    <row r="314" spans="1:4" ht="14.25" hidden="1" outlineLevel="1">
      <c r="A314" s="36" t="s">
        <v>72</v>
      </c>
      <c r="B314" s="32">
        <v>100000</v>
      </c>
      <c r="C314" s="19"/>
      <c r="D314" s="9"/>
    </row>
    <row r="315" spans="1:4" ht="14.25" hidden="1" outlineLevel="1">
      <c r="A315" s="37" t="s">
        <v>73</v>
      </c>
      <c r="B315" s="33">
        <v>100000</v>
      </c>
      <c r="C315" s="19"/>
      <c r="D315" s="9"/>
    </row>
    <row r="316" spans="1:4" ht="14.25" hidden="1" outlineLevel="1">
      <c r="A316" s="38" t="s">
        <v>74</v>
      </c>
      <c r="B316" s="34">
        <v>578227.0900000001</v>
      </c>
      <c r="C316" s="19"/>
      <c r="D316" s="9"/>
    </row>
    <row r="317" spans="1:4" ht="14.25" hidden="1" outlineLevel="1">
      <c r="A317"/>
      <c r="B317" s="33"/>
      <c r="C317" s="19"/>
      <c r="D317" s="9"/>
    </row>
    <row r="318" spans="1:4" ht="14.25" hidden="1" outlineLevel="1">
      <c r="A318"/>
      <c r="B318" s="33"/>
      <c r="C318" s="19"/>
      <c r="D318" s="9"/>
    </row>
    <row r="319" spans="1:4" ht="14.25" hidden="1" outlineLevel="1">
      <c r="A319"/>
      <c r="B319" s="33"/>
      <c r="C319" s="19"/>
      <c r="D319" s="9"/>
    </row>
    <row r="320" spans="1:4" ht="14.25" hidden="1" outlineLevel="1">
      <c r="A320"/>
      <c r="B320" s="33"/>
      <c r="C320" s="19"/>
      <c r="D320" s="9"/>
    </row>
    <row r="321" spans="1:4" ht="14.25" collapsed="1">
      <c r="A321" s="18" t="str">
        <f>'[1]Obligation - pivot table'!A9</f>
        <v>Training</v>
      </c>
      <c r="B321" s="55">
        <v>288983.32</v>
      </c>
      <c r="C321" s="19"/>
      <c r="D321" s="9"/>
    </row>
    <row r="322" spans="1:4" ht="14.25" hidden="1" outlineLevel="1">
      <c r="A322" s="18"/>
      <c r="B322" s="20"/>
      <c r="C322" s="19"/>
      <c r="D322" s="9"/>
    </row>
    <row r="323" spans="1:4" ht="14.25" hidden="1" outlineLevel="1">
      <c r="A323" s="21" t="s">
        <v>18</v>
      </c>
      <c r="B323" s="21" t="s">
        <v>19</v>
      </c>
      <c r="C323" s="19"/>
      <c r="D323" s="9"/>
    </row>
    <row r="324" spans="1:4" ht="14.25" hidden="1" outlineLevel="1">
      <c r="A324" s="23" t="s">
        <v>20</v>
      </c>
      <c r="B324" s="24"/>
      <c r="C324" s="19"/>
      <c r="D324" s="9"/>
    </row>
    <row r="325" spans="1:4" ht="14.25" hidden="1" outlineLevel="1">
      <c r="A325" s="25" t="s">
        <v>99</v>
      </c>
      <c r="B325" s="26">
        <v>1300</v>
      </c>
      <c r="C325" s="19"/>
      <c r="D325" s="9"/>
    </row>
    <row r="326" spans="1:4" ht="14.25" hidden="1" outlineLevel="1">
      <c r="A326" s="25" t="s">
        <v>100</v>
      </c>
      <c r="B326" s="26">
        <v>2000</v>
      </c>
      <c r="C326" s="19"/>
      <c r="D326" s="9"/>
    </row>
    <row r="327" spans="1:4" ht="14.25" hidden="1" outlineLevel="1">
      <c r="A327" s="25" t="s">
        <v>77</v>
      </c>
      <c r="B327" s="26">
        <v>1949.92</v>
      </c>
      <c r="C327" s="19"/>
      <c r="D327" s="9"/>
    </row>
    <row r="328" spans="1:4" ht="14.25" hidden="1" outlineLevel="1">
      <c r="A328" s="25" t="s">
        <v>90</v>
      </c>
      <c r="B328" s="26">
        <v>2000</v>
      </c>
      <c r="C328" s="19"/>
      <c r="D328" s="9"/>
    </row>
    <row r="329" spans="1:4" ht="14.25" hidden="1" outlineLevel="1">
      <c r="A329" s="25" t="s">
        <v>101</v>
      </c>
      <c r="B329" s="26">
        <v>280153.4</v>
      </c>
      <c r="C329" s="19"/>
      <c r="D329" s="9"/>
    </row>
    <row r="330" spans="1:4" ht="14.25" hidden="1" outlineLevel="1">
      <c r="A330" s="25" t="s">
        <v>32</v>
      </c>
      <c r="B330" s="26">
        <v>1580</v>
      </c>
      <c r="C330" s="19"/>
      <c r="D330" s="9"/>
    </row>
    <row r="331" spans="1:4" ht="14.25" hidden="1" outlineLevel="1">
      <c r="A331" s="27" t="s">
        <v>74</v>
      </c>
      <c r="B331" s="28">
        <v>288983.32</v>
      </c>
      <c r="C331" s="19"/>
      <c r="D331" s="9"/>
    </row>
    <row r="332" spans="1:4" ht="14.25" hidden="1" outlineLevel="1">
      <c r="A332"/>
      <c r="B332"/>
      <c r="C332" s="19"/>
      <c r="D332" s="9"/>
    </row>
    <row r="333" spans="1:4" ht="14.25">
      <c r="A333" s="18"/>
      <c r="B333" s="39"/>
      <c r="C333" s="40">
        <f>'[1]Obligation - pivot table'!D10</f>
        <v>13905989.709999995</v>
      </c>
      <c r="D333" s="9"/>
    </row>
    <row r="334" spans="1:7" ht="14.25">
      <c r="A334" s="16" t="s">
        <v>102</v>
      </c>
      <c r="B334" s="41"/>
      <c r="D334" s="42">
        <f>SUM(C36+C333)</f>
        <v>15847107.489999995</v>
      </c>
      <c r="F334" s="43">
        <f>'[1]Program Statement'!D480</f>
        <v>15847107.429999998</v>
      </c>
      <c r="G334" s="44">
        <f>SUM(D334-F334)</f>
        <v>0.05999999679625034</v>
      </c>
    </row>
    <row r="335" spans="1:7" ht="14.25">
      <c r="A335" s="16"/>
      <c r="B335" s="41"/>
      <c r="D335" s="6"/>
      <c r="F335" s="43"/>
      <c r="G335" s="44"/>
    </row>
    <row r="336" spans="1:4" ht="14.25">
      <c r="A336" s="16" t="s">
        <v>103</v>
      </c>
      <c r="B336" s="41"/>
      <c r="D336" s="6"/>
    </row>
    <row r="337" spans="1:4" ht="14.25">
      <c r="A337" s="45" t="str">
        <f>'[1]Obligation - pivot table'!A4</f>
        <v>Down Payment Assistance</v>
      </c>
      <c r="B337" s="46">
        <v>0</v>
      </c>
      <c r="D337" s="6"/>
    </row>
    <row r="338" spans="1:4" ht="14.25">
      <c r="A338" s="45" t="str">
        <f>'[1]Obligation - pivot table'!A5</f>
        <v>DRF-VET</v>
      </c>
      <c r="B338" s="46">
        <v>0</v>
      </c>
      <c r="D338" s="6"/>
    </row>
    <row r="339" spans="1:4" ht="14.25" collapsed="1">
      <c r="A339" s="45" t="str">
        <f>'[1]Obligation - pivot table'!A6</f>
        <v>Homeownership Assistance</v>
      </c>
      <c r="B339" s="2">
        <v>2250</v>
      </c>
      <c r="D339" s="6"/>
    </row>
    <row r="340" spans="1:4" ht="14.25" hidden="1" outlineLevel="1">
      <c r="A340" s="45"/>
      <c r="B340" s="46"/>
      <c r="D340" s="6"/>
    </row>
    <row r="341" spans="1:4" ht="14.25" hidden="1" outlineLevel="1">
      <c r="A341" s="21" t="s">
        <v>104</v>
      </c>
      <c r="B341" s="21" t="s">
        <v>105</v>
      </c>
      <c r="D341" s="6"/>
    </row>
    <row r="342" spans="1:4" ht="14.25" hidden="1" outlineLevel="1">
      <c r="A342" s="23" t="s">
        <v>62</v>
      </c>
      <c r="B342" s="24">
        <v>2250</v>
      </c>
      <c r="D342" s="6"/>
    </row>
    <row r="343" spans="1:4" ht="14.25" hidden="1" outlineLevel="1">
      <c r="A343" s="25" t="s">
        <v>89</v>
      </c>
      <c r="B343" s="26">
        <v>2250</v>
      </c>
      <c r="D343" s="6"/>
    </row>
    <row r="344" spans="1:4" ht="14.25" hidden="1" outlineLevel="1">
      <c r="A344" s="27" t="s">
        <v>74</v>
      </c>
      <c r="B344" s="28">
        <v>2250</v>
      </c>
      <c r="D344" s="6"/>
    </row>
    <row r="345" spans="1:4" ht="14.25" hidden="1" outlineLevel="1">
      <c r="A345" s="45"/>
      <c r="B345" s="46"/>
      <c r="D345" s="6"/>
    </row>
    <row r="346" spans="1:4" ht="14.25" collapsed="1">
      <c r="A346" s="45" t="str">
        <f>'[1]Obligation - pivot table'!A7</f>
        <v>Homeownership Centers</v>
      </c>
      <c r="B346" s="46">
        <v>488903</v>
      </c>
      <c r="D346" s="6"/>
    </row>
    <row r="347" spans="1:4" ht="14.25" hidden="1" outlineLevel="1">
      <c r="A347" s="45"/>
      <c r="B347" s="46"/>
      <c r="D347" s="6"/>
    </row>
    <row r="348" spans="1:4" ht="14.25" hidden="1" outlineLevel="1">
      <c r="A348" s="21" t="s">
        <v>104</v>
      </c>
      <c r="B348" s="21" t="s">
        <v>105</v>
      </c>
      <c r="D348" s="6"/>
    </row>
    <row r="349" spans="1:4" ht="14.25" hidden="1" outlineLevel="1">
      <c r="A349" s="23" t="s">
        <v>76</v>
      </c>
      <c r="B349" s="24">
        <v>3623.432499999988</v>
      </c>
      <c r="D349" s="6"/>
    </row>
    <row r="350" spans="1:4" ht="14.25" hidden="1" outlineLevel="1">
      <c r="A350" s="25" t="s">
        <v>77</v>
      </c>
      <c r="B350" s="26">
        <v>3623.432499999988</v>
      </c>
      <c r="D350" s="6"/>
    </row>
    <row r="351" spans="1:4" ht="14.25" hidden="1" outlineLevel="1">
      <c r="A351" s="23" t="s">
        <v>24</v>
      </c>
      <c r="B351" s="24">
        <v>40740.75</v>
      </c>
      <c r="D351" s="6"/>
    </row>
    <row r="352" spans="1:4" ht="14.25" hidden="1" outlineLevel="1">
      <c r="A352" s="25" t="s">
        <v>90</v>
      </c>
      <c r="B352" s="26">
        <v>40740.75</v>
      </c>
      <c r="D352" s="6"/>
    </row>
    <row r="353" spans="1:4" ht="14.25" hidden="1" outlineLevel="1">
      <c r="A353" s="23" t="s">
        <v>26</v>
      </c>
      <c r="B353" s="24">
        <v>35905.61333333333</v>
      </c>
      <c r="D353" s="6"/>
    </row>
    <row r="354" spans="1:4" ht="14.25" hidden="1" outlineLevel="1">
      <c r="A354" s="25" t="s">
        <v>84</v>
      </c>
      <c r="B354" s="26">
        <v>4684.190000000002</v>
      </c>
      <c r="D354" s="6"/>
    </row>
    <row r="355" spans="1:4" ht="14.25" hidden="1" outlineLevel="1">
      <c r="A355" s="25" t="s">
        <v>29</v>
      </c>
      <c r="B355" s="26">
        <v>8248.666666666672</v>
      </c>
      <c r="D355" s="6"/>
    </row>
    <row r="356" spans="1:4" ht="14.25" hidden="1" outlineLevel="1">
      <c r="A356" s="25" t="s">
        <v>30</v>
      </c>
      <c r="B356" s="26">
        <v>9374.983333333337</v>
      </c>
      <c r="D356" s="6"/>
    </row>
    <row r="357" spans="1:4" ht="14.25" hidden="1" outlineLevel="1">
      <c r="A357" s="25" t="s">
        <v>31</v>
      </c>
      <c r="B357" s="26">
        <v>13597.773333333316</v>
      </c>
      <c r="D357" s="6"/>
    </row>
    <row r="358" spans="1:4" ht="14.25" hidden="1" outlineLevel="1">
      <c r="A358" s="23" t="s">
        <v>33</v>
      </c>
      <c r="B358" s="24">
        <v>7430.226666666662</v>
      </c>
      <c r="D358" s="6"/>
    </row>
    <row r="359" spans="1:4" ht="14.25" hidden="1" outlineLevel="1">
      <c r="A359" s="25" t="s">
        <v>34</v>
      </c>
      <c r="B359" s="26">
        <v>7430.226666666662</v>
      </c>
      <c r="D359" s="6"/>
    </row>
    <row r="360" spans="1:4" ht="14.25" hidden="1" outlineLevel="1">
      <c r="A360" s="23" t="s">
        <v>35</v>
      </c>
      <c r="B360" s="24">
        <v>7430.236666666671</v>
      </c>
      <c r="D360" s="6"/>
    </row>
    <row r="361" spans="1:4" ht="14.25" hidden="1" outlineLevel="1">
      <c r="A361" s="25" t="s">
        <v>34</v>
      </c>
      <c r="B361" s="26">
        <v>7430.236666666671</v>
      </c>
      <c r="D361" s="6"/>
    </row>
    <row r="362" spans="1:4" ht="14.25" hidden="1" outlineLevel="1">
      <c r="A362" s="23" t="s">
        <v>36</v>
      </c>
      <c r="B362" s="24">
        <v>8736.11</v>
      </c>
      <c r="D362" s="6"/>
    </row>
    <row r="363" spans="1:4" ht="14.25" hidden="1" outlineLevel="1">
      <c r="A363" s="25" t="s">
        <v>37</v>
      </c>
      <c r="B363" s="26">
        <v>8736.11</v>
      </c>
      <c r="D363" s="6"/>
    </row>
    <row r="364" spans="1:4" ht="14.25" hidden="1" outlineLevel="1">
      <c r="A364" s="23" t="s">
        <v>38</v>
      </c>
      <c r="B364" s="24">
        <v>4942.666666666657</v>
      </c>
      <c r="D364" s="6"/>
    </row>
    <row r="365" spans="1:4" ht="14.25" hidden="1" outlineLevel="1">
      <c r="A365" s="25" t="s">
        <v>39</v>
      </c>
      <c r="B365" s="26">
        <v>4942.666666666657</v>
      </c>
      <c r="D365" s="6"/>
    </row>
    <row r="366" spans="1:4" ht="14.25" hidden="1" outlineLevel="1">
      <c r="A366" s="23" t="s">
        <v>40</v>
      </c>
      <c r="B366" s="24">
        <v>8736.11</v>
      </c>
      <c r="D366" s="6"/>
    </row>
    <row r="367" spans="1:4" ht="14.25" hidden="1" outlineLevel="1">
      <c r="A367" s="25" t="s">
        <v>37</v>
      </c>
      <c r="B367" s="26">
        <v>8736.11</v>
      </c>
      <c r="D367" s="6"/>
    </row>
    <row r="368" spans="1:4" ht="14.25" hidden="1" outlineLevel="1">
      <c r="A368" s="23" t="s">
        <v>41</v>
      </c>
      <c r="B368" s="24">
        <v>4942.676666666659</v>
      </c>
      <c r="D368" s="6"/>
    </row>
    <row r="369" spans="1:4" ht="14.25" hidden="1" outlineLevel="1">
      <c r="A369" s="25" t="s">
        <v>39</v>
      </c>
      <c r="B369" s="26">
        <v>4942.676666666659</v>
      </c>
      <c r="D369" s="6"/>
    </row>
    <row r="370" spans="1:4" ht="14.25" hidden="1" outlineLevel="1">
      <c r="A370" s="23" t="s">
        <v>43</v>
      </c>
      <c r="B370" s="24">
        <v>4125.439999999988</v>
      </c>
      <c r="D370" s="6"/>
    </row>
    <row r="371" spans="1:4" ht="14.25" hidden="1" outlineLevel="1">
      <c r="A371" s="25" t="s">
        <v>37</v>
      </c>
      <c r="B371" s="26">
        <v>4125.439999999988</v>
      </c>
      <c r="D371" s="6"/>
    </row>
    <row r="372" spans="1:4" ht="14.25" hidden="1" outlineLevel="1">
      <c r="A372" s="23" t="s">
        <v>44</v>
      </c>
      <c r="B372" s="24">
        <v>9622.11</v>
      </c>
      <c r="D372" s="6"/>
    </row>
    <row r="373" spans="1:4" ht="14.25" hidden="1" outlineLevel="1">
      <c r="A373" s="25" t="s">
        <v>45</v>
      </c>
      <c r="B373" s="26">
        <v>9622.11</v>
      </c>
      <c r="D373" s="6"/>
    </row>
    <row r="374" spans="1:4" ht="14.25" hidden="1" outlineLevel="1">
      <c r="A374" s="23" t="s">
        <v>78</v>
      </c>
      <c r="B374" s="24">
        <v>3623.4324999999953</v>
      </c>
      <c r="D374" s="6"/>
    </row>
    <row r="375" spans="1:4" ht="14.25" hidden="1" outlineLevel="1">
      <c r="A375" s="25" t="s">
        <v>77</v>
      </c>
      <c r="B375" s="26">
        <v>3623.4324999999953</v>
      </c>
      <c r="D375" s="6"/>
    </row>
    <row r="376" spans="1:4" ht="14.25" hidden="1" outlineLevel="1">
      <c r="A376" s="23" t="s">
        <v>79</v>
      </c>
      <c r="B376" s="24">
        <v>6474.019999999997</v>
      </c>
      <c r="D376" s="6"/>
    </row>
    <row r="377" spans="1:4" ht="14.25" hidden="1" outlineLevel="1">
      <c r="A377" s="25" t="s">
        <v>59</v>
      </c>
      <c r="B377" s="26">
        <v>6474.019999999997</v>
      </c>
      <c r="D377" s="6"/>
    </row>
    <row r="378" spans="1:4" ht="14.25" hidden="1" outlineLevel="1">
      <c r="A378" s="23" t="s">
        <v>46</v>
      </c>
      <c r="B378" s="24">
        <v>7776.789999999994</v>
      </c>
      <c r="D378" s="6"/>
    </row>
    <row r="379" spans="1:4" ht="14.25" hidden="1" outlineLevel="1">
      <c r="A379" s="25" t="s">
        <v>92</v>
      </c>
      <c r="B379" s="26">
        <v>7776.789999999994</v>
      </c>
      <c r="D379" s="6"/>
    </row>
    <row r="380" spans="1:4" ht="14.25" hidden="1" outlineLevel="1">
      <c r="A380" s="23" t="s">
        <v>48</v>
      </c>
      <c r="B380" s="24">
        <v>16297.12000000001</v>
      </c>
      <c r="D380" s="6"/>
    </row>
    <row r="381" spans="1:4" ht="14.25" hidden="1" outlineLevel="1">
      <c r="A381" s="25" t="s">
        <v>49</v>
      </c>
      <c r="B381" s="26">
        <v>16297.12000000001</v>
      </c>
      <c r="D381" s="6"/>
    </row>
    <row r="382" spans="1:4" ht="14.25" hidden="1" outlineLevel="1">
      <c r="A382" s="23" t="s">
        <v>50</v>
      </c>
      <c r="B382" s="24">
        <v>4942.666666666657</v>
      </c>
      <c r="D382" s="6"/>
    </row>
    <row r="383" spans="1:4" ht="14.25" hidden="1" outlineLevel="1">
      <c r="A383" s="25" t="s">
        <v>39</v>
      </c>
      <c r="B383" s="26">
        <v>4942.666666666657</v>
      </c>
      <c r="D383" s="6"/>
    </row>
    <row r="384" spans="1:4" ht="14.25" hidden="1" outlineLevel="1">
      <c r="A384" s="23" t="s">
        <v>51</v>
      </c>
      <c r="B384" s="24">
        <v>16297.11</v>
      </c>
      <c r="D384" s="6"/>
    </row>
    <row r="385" spans="1:4" ht="14.25" hidden="1" outlineLevel="1">
      <c r="A385" s="25" t="s">
        <v>49</v>
      </c>
      <c r="B385" s="26">
        <v>16297.11</v>
      </c>
      <c r="D385" s="6"/>
    </row>
    <row r="386" spans="1:4" ht="14.25" hidden="1" outlineLevel="1">
      <c r="A386" s="23" t="s">
        <v>55</v>
      </c>
      <c r="B386" s="24">
        <v>23172.140000000014</v>
      </c>
      <c r="D386" s="6"/>
    </row>
    <row r="387" spans="1:4" ht="14.25" hidden="1" outlineLevel="1">
      <c r="A387" s="25" t="s">
        <v>56</v>
      </c>
      <c r="B387" s="26">
        <v>23172.140000000014</v>
      </c>
      <c r="D387" s="6"/>
    </row>
    <row r="388" spans="1:4" ht="14.25" hidden="1" outlineLevel="1">
      <c r="A388" s="23" t="s">
        <v>94</v>
      </c>
      <c r="B388" s="24">
        <v>44404.21333333333</v>
      </c>
      <c r="D388" s="6"/>
    </row>
    <row r="389" spans="1:4" ht="14.25" hidden="1" outlineLevel="1">
      <c r="A389" s="25" t="s">
        <v>25</v>
      </c>
      <c r="B389" s="26">
        <v>44404.21333333333</v>
      </c>
      <c r="D389" s="6"/>
    </row>
    <row r="390" spans="1:4" ht="14.25" hidden="1" outlineLevel="1">
      <c r="A390" s="23" t="s">
        <v>57</v>
      </c>
      <c r="B390" s="24">
        <v>40740.75</v>
      </c>
      <c r="D390" s="6"/>
    </row>
    <row r="391" spans="1:4" ht="14.25" hidden="1" outlineLevel="1">
      <c r="A391" s="25" t="s">
        <v>90</v>
      </c>
      <c r="B391" s="26">
        <v>40740.75</v>
      </c>
      <c r="D391" s="6"/>
    </row>
    <row r="392" spans="1:4" ht="14.25" hidden="1" outlineLevel="1">
      <c r="A392" s="23" t="s">
        <v>58</v>
      </c>
      <c r="B392" s="24">
        <v>6474.029999999992</v>
      </c>
      <c r="D392" s="6"/>
    </row>
    <row r="393" spans="1:4" ht="14.25" hidden="1" outlineLevel="1">
      <c r="A393" s="25" t="s">
        <v>59</v>
      </c>
      <c r="B393" s="26">
        <v>6474.029999999992</v>
      </c>
      <c r="D393" s="6"/>
    </row>
    <row r="394" spans="1:4" ht="14.25" hidden="1" outlineLevel="1">
      <c r="A394" s="23" t="s">
        <v>60</v>
      </c>
      <c r="B394" s="24">
        <v>23172.140000000014</v>
      </c>
      <c r="D394" s="6"/>
    </row>
    <row r="395" spans="1:4" ht="14.25" hidden="1" outlineLevel="1">
      <c r="A395" s="25" t="s">
        <v>56</v>
      </c>
      <c r="B395" s="26">
        <v>23172.140000000014</v>
      </c>
      <c r="D395" s="6"/>
    </row>
    <row r="396" spans="1:4" ht="14.25" hidden="1" outlineLevel="1">
      <c r="A396" s="23" t="s">
        <v>61</v>
      </c>
      <c r="B396" s="24">
        <v>9622.100000000006</v>
      </c>
      <c r="D396" s="6"/>
    </row>
    <row r="397" spans="1:4" ht="14.25" hidden="1" outlineLevel="1">
      <c r="A397" s="25" t="s">
        <v>45</v>
      </c>
      <c r="B397" s="26">
        <v>9622.100000000006</v>
      </c>
      <c r="D397" s="6"/>
    </row>
    <row r="398" spans="1:4" ht="14.25" hidden="1" outlineLevel="1">
      <c r="A398" s="23" t="s">
        <v>62</v>
      </c>
      <c r="B398" s="24">
        <v>35905.62333333335</v>
      </c>
      <c r="D398" s="6"/>
    </row>
    <row r="399" spans="1:4" ht="14.25" hidden="1" outlineLevel="1">
      <c r="A399" s="25" t="s">
        <v>84</v>
      </c>
      <c r="B399" s="26">
        <v>4684.210000000006</v>
      </c>
      <c r="D399" s="6"/>
    </row>
    <row r="400" spans="1:4" ht="14.25" hidden="1" outlineLevel="1">
      <c r="A400" s="25" t="s">
        <v>29</v>
      </c>
      <c r="B400" s="26">
        <v>8248.656666666677</v>
      </c>
      <c r="D400" s="6"/>
    </row>
    <row r="401" spans="1:4" ht="14.25" hidden="1" outlineLevel="1">
      <c r="A401" s="25" t="s">
        <v>30</v>
      </c>
      <c r="B401" s="26">
        <v>9374.983333333352</v>
      </c>
      <c r="D401" s="6"/>
    </row>
    <row r="402" spans="1:4" ht="14.25" hidden="1" outlineLevel="1">
      <c r="A402" s="25" t="s">
        <v>31</v>
      </c>
      <c r="B402" s="26">
        <v>13597.773333333316</v>
      </c>
      <c r="D402" s="6"/>
    </row>
    <row r="403" spans="1:4" ht="14.25" hidden="1" outlineLevel="1">
      <c r="A403" s="23" t="s">
        <v>97</v>
      </c>
      <c r="B403" s="24">
        <v>9159.12999999999</v>
      </c>
      <c r="D403" s="6"/>
    </row>
    <row r="404" spans="1:4" ht="14.25" hidden="1" outlineLevel="1">
      <c r="A404" s="25" t="s">
        <v>98</v>
      </c>
      <c r="B404" s="26">
        <v>9159.12999999999</v>
      </c>
      <c r="D404" s="6"/>
    </row>
    <row r="405" spans="1:4" ht="14.25" hidden="1" outlineLevel="1">
      <c r="A405" s="23" t="s">
        <v>64</v>
      </c>
      <c r="B405" s="24">
        <v>7776.779999999999</v>
      </c>
      <c r="D405" s="6"/>
    </row>
    <row r="406" spans="1:4" ht="14.25" hidden="1" outlineLevel="1">
      <c r="A406" s="25" t="s">
        <v>92</v>
      </c>
      <c r="B406" s="26">
        <v>7776.779999999999</v>
      </c>
      <c r="D406" s="6"/>
    </row>
    <row r="407" spans="1:4" ht="14.25" hidden="1" outlineLevel="1">
      <c r="A407" s="23" t="s">
        <v>65</v>
      </c>
      <c r="B407" s="24">
        <v>7430.236666666671</v>
      </c>
      <c r="D407" s="6"/>
    </row>
    <row r="408" spans="1:4" ht="14.25" hidden="1" outlineLevel="1">
      <c r="A408" s="25" t="s">
        <v>34</v>
      </c>
      <c r="B408" s="26">
        <v>7430.236666666671</v>
      </c>
      <c r="D408" s="6"/>
    </row>
    <row r="409" spans="1:4" ht="14.25" hidden="1" outlineLevel="1">
      <c r="A409" s="23" t="s">
        <v>66</v>
      </c>
      <c r="B409" s="24">
        <v>9622.11</v>
      </c>
      <c r="D409" s="6"/>
    </row>
    <row r="410" spans="1:4" ht="14.25" hidden="1" outlineLevel="1">
      <c r="A410" s="25" t="s">
        <v>45</v>
      </c>
      <c r="B410" s="26">
        <v>9622.11</v>
      </c>
      <c r="D410" s="6"/>
    </row>
    <row r="411" spans="1:4" ht="14.25" hidden="1" outlineLevel="1">
      <c r="A411" s="23" t="s">
        <v>80</v>
      </c>
      <c r="B411" s="24">
        <v>3623.4524999999994</v>
      </c>
      <c r="D411" s="6"/>
    </row>
    <row r="412" spans="1:4" ht="14.25" hidden="1" outlineLevel="1">
      <c r="A412" s="25" t="s">
        <v>77</v>
      </c>
      <c r="B412" s="26">
        <v>3623.4524999999994</v>
      </c>
      <c r="D412" s="6"/>
    </row>
    <row r="413" spans="1:4" ht="14.25" hidden="1" outlineLevel="1">
      <c r="A413" s="23" t="s">
        <v>81</v>
      </c>
      <c r="B413" s="24">
        <v>3623.4524999999994</v>
      </c>
      <c r="D413" s="6"/>
    </row>
    <row r="414" spans="1:4" ht="14.25" hidden="1" outlineLevel="1">
      <c r="A414" s="25" t="s">
        <v>77</v>
      </c>
      <c r="B414" s="26">
        <v>3623.4524999999994</v>
      </c>
      <c r="D414" s="6"/>
    </row>
    <row r="415" spans="1:4" ht="14.25" hidden="1" outlineLevel="1">
      <c r="A415" s="23" t="s">
        <v>67</v>
      </c>
      <c r="B415" s="24">
        <v>7776.770000000004</v>
      </c>
      <c r="D415" s="6"/>
    </row>
    <row r="416" spans="1:4" ht="14.25" hidden="1" outlineLevel="1">
      <c r="A416" s="25" t="s">
        <v>92</v>
      </c>
      <c r="B416" s="26">
        <v>7776.770000000004</v>
      </c>
      <c r="D416" s="6"/>
    </row>
    <row r="417" spans="1:4" ht="14.25" hidden="1" outlineLevel="1">
      <c r="A417" s="23" t="s">
        <v>68</v>
      </c>
      <c r="B417" s="24">
        <v>45972.69333333336</v>
      </c>
      <c r="D417" s="6"/>
    </row>
    <row r="418" spans="1:4" ht="14.25" hidden="1" outlineLevel="1">
      <c r="A418" s="25" t="s">
        <v>84</v>
      </c>
      <c r="B418" s="26">
        <v>4684.210000000006</v>
      </c>
      <c r="D418" s="6"/>
    </row>
    <row r="419" spans="1:4" ht="14.25" hidden="1" outlineLevel="1">
      <c r="A419" s="25" t="s">
        <v>29</v>
      </c>
      <c r="B419" s="26">
        <v>8248.656666666677</v>
      </c>
      <c r="D419" s="6"/>
    </row>
    <row r="420" spans="1:4" ht="14.25" hidden="1" outlineLevel="1">
      <c r="A420" s="25" t="s">
        <v>30</v>
      </c>
      <c r="B420" s="26">
        <v>9374.983333333352</v>
      </c>
      <c r="D420" s="6"/>
    </row>
    <row r="421" spans="1:4" ht="14.25" hidden="1" outlineLevel="1">
      <c r="A421" s="25" t="s">
        <v>70</v>
      </c>
      <c r="B421" s="26">
        <v>10067.070000000007</v>
      </c>
      <c r="D421" s="6"/>
    </row>
    <row r="422" spans="1:4" ht="14.25" hidden="1" outlineLevel="1">
      <c r="A422" s="25" t="s">
        <v>31</v>
      </c>
      <c r="B422" s="26">
        <v>13597.773333333316</v>
      </c>
      <c r="D422" s="6"/>
    </row>
    <row r="423" spans="1:4" ht="14.25" hidden="1" outlineLevel="1">
      <c r="A423" s="23" t="s">
        <v>71</v>
      </c>
      <c r="B423" s="24">
        <v>9622.11</v>
      </c>
      <c r="D423" s="6"/>
    </row>
    <row r="424" spans="1:4" ht="14.25" hidden="1" outlineLevel="1">
      <c r="A424" s="25" t="s">
        <v>45</v>
      </c>
      <c r="B424" s="26">
        <v>9622.11</v>
      </c>
      <c r="D424" s="6"/>
    </row>
    <row r="425" spans="1:4" ht="14.25" hidden="1" outlineLevel="1">
      <c r="A425" s="23" t="s">
        <v>72</v>
      </c>
      <c r="B425" s="24">
        <v>9159.119999999995</v>
      </c>
      <c r="D425" s="6"/>
    </row>
    <row r="426" spans="1:4" ht="14.25" hidden="1" outlineLevel="1">
      <c r="A426" s="25" t="s">
        <v>98</v>
      </c>
      <c r="B426" s="26">
        <v>9159.119999999995</v>
      </c>
      <c r="D426" s="6"/>
    </row>
    <row r="427" spans="1:4" ht="14.25" hidden="1" outlineLevel="1">
      <c r="A427" s="27" t="s">
        <v>74</v>
      </c>
      <c r="B427" s="28">
        <v>488903.3633333333</v>
      </c>
      <c r="D427" s="6"/>
    </row>
    <row r="428" spans="1:4" ht="14.25" hidden="1" outlineLevel="1">
      <c r="A428" s="45"/>
      <c r="B428" s="46"/>
      <c r="D428" s="6"/>
    </row>
    <row r="429" spans="1:6" ht="14.25">
      <c r="A429" s="45" t="str">
        <f>'[1]Obligation - pivot table'!A8</f>
        <v>Homeownership Innovation</v>
      </c>
      <c r="B429" s="46">
        <v>0</v>
      </c>
      <c r="D429" s="6"/>
      <c r="F429"/>
    </row>
    <row r="430" spans="1:10" ht="14.25" collapsed="1">
      <c r="A430" s="45" t="str">
        <f>'[1]Obligation - pivot table'!A9</f>
        <v>Training</v>
      </c>
      <c r="B430" s="46">
        <v>29655</v>
      </c>
      <c r="D430" s="9"/>
      <c r="F430"/>
      <c r="G430"/>
      <c r="H430"/>
      <c r="I430"/>
      <c r="J430"/>
    </row>
    <row r="431" spans="1:10" ht="14.25" hidden="1" outlineLevel="1">
      <c r="A431" s="45"/>
      <c r="B431" s="46"/>
      <c r="D431" s="9"/>
      <c r="F431"/>
      <c r="G431"/>
      <c r="H431"/>
      <c r="I431"/>
      <c r="J431"/>
    </row>
    <row r="432" spans="1:10" ht="14.25" hidden="1" outlineLevel="1">
      <c r="A432" s="21" t="s">
        <v>104</v>
      </c>
      <c r="B432" s="21" t="s">
        <v>105</v>
      </c>
      <c r="D432" s="9"/>
      <c r="F432"/>
      <c r="G432"/>
      <c r="H432"/>
      <c r="I432"/>
      <c r="J432"/>
    </row>
    <row r="433" spans="1:10" ht="14.25" hidden="1" outlineLevel="1">
      <c r="A433" s="23" t="s">
        <v>20</v>
      </c>
      <c r="B433" s="24">
        <v>29654.92</v>
      </c>
      <c r="D433" s="9"/>
      <c r="F433"/>
      <c r="G433"/>
      <c r="H433"/>
      <c r="I433"/>
      <c r="J433"/>
    </row>
    <row r="434" spans="1:10" ht="14.25" hidden="1" outlineLevel="1">
      <c r="A434" s="25" t="s">
        <v>106</v>
      </c>
      <c r="B434" s="26">
        <v>600</v>
      </c>
      <c r="D434" s="9"/>
      <c r="F434"/>
      <c r="G434"/>
      <c r="H434"/>
      <c r="I434"/>
      <c r="J434"/>
    </row>
    <row r="435" spans="1:10" ht="14.25" hidden="1" outlineLevel="1">
      <c r="A435" s="25" t="s">
        <v>49</v>
      </c>
      <c r="B435" s="26">
        <v>2000</v>
      </c>
      <c r="D435" s="9"/>
      <c r="F435"/>
      <c r="G435"/>
      <c r="H435"/>
      <c r="I435"/>
      <c r="J435"/>
    </row>
    <row r="436" spans="1:10" ht="14.25" hidden="1" outlineLevel="1">
      <c r="A436" s="25" t="s">
        <v>107</v>
      </c>
      <c r="B436" s="26">
        <v>1949.92</v>
      </c>
      <c r="D436" s="9"/>
      <c r="F436"/>
      <c r="G436"/>
      <c r="H436"/>
      <c r="I436"/>
      <c r="J436"/>
    </row>
    <row r="437" spans="1:10" ht="14.25" hidden="1" outlineLevel="1">
      <c r="A437" s="25" t="s">
        <v>108</v>
      </c>
      <c r="B437" s="26">
        <v>2000</v>
      </c>
      <c r="D437" s="9"/>
      <c r="F437"/>
      <c r="G437"/>
      <c r="H437"/>
      <c r="I437"/>
      <c r="J437"/>
    </row>
    <row r="438" spans="1:10" ht="14.25" hidden="1" outlineLevel="1">
      <c r="A438" s="25" t="s">
        <v>109</v>
      </c>
      <c r="B438" s="26">
        <v>1675</v>
      </c>
      <c r="D438" s="9"/>
      <c r="F438"/>
      <c r="G438"/>
      <c r="H438"/>
      <c r="I438"/>
      <c r="J438"/>
    </row>
    <row r="439" spans="1:10" ht="14.25" hidden="1" outlineLevel="1">
      <c r="A439" s="25" t="s">
        <v>110</v>
      </c>
      <c r="B439" s="26">
        <v>1435</v>
      </c>
      <c r="D439" s="9"/>
      <c r="F439"/>
      <c r="G439"/>
      <c r="H439"/>
      <c r="I439"/>
      <c r="J439"/>
    </row>
    <row r="440" spans="1:10" ht="14.25" hidden="1" outlineLevel="1">
      <c r="A440" s="25" t="s">
        <v>111</v>
      </c>
      <c r="B440" s="26">
        <v>1500</v>
      </c>
      <c r="D440" s="9"/>
      <c r="F440"/>
      <c r="G440"/>
      <c r="H440"/>
      <c r="I440"/>
      <c r="J440"/>
    </row>
    <row r="441" spans="1:10" ht="14.25" hidden="1" outlineLevel="1">
      <c r="A441" s="25" t="s">
        <v>112</v>
      </c>
      <c r="B441" s="26">
        <v>2000</v>
      </c>
      <c r="D441" s="9"/>
      <c r="F441"/>
      <c r="G441"/>
      <c r="H441"/>
      <c r="I441"/>
      <c r="J441"/>
    </row>
    <row r="442" spans="1:10" ht="14.25" hidden="1" outlineLevel="1">
      <c r="A442" s="25" t="s">
        <v>113</v>
      </c>
      <c r="B442" s="26">
        <v>2000</v>
      </c>
      <c r="D442" s="9"/>
      <c r="F442"/>
      <c r="G442"/>
      <c r="H442"/>
      <c r="I442"/>
      <c r="J442"/>
    </row>
    <row r="443" spans="1:10" ht="14.25" hidden="1" outlineLevel="1">
      <c r="A443" s="25" t="s">
        <v>30</v>
      </c>
      <c r="B443" s="26">
        <v>1500</v>
      </c>
      <c r="D443" s="9"/>
      <c r="F443"/>
      <c r="G443"/>
      <c r="H443"/>
      <c r="I443"/>
      <c r="J443"/>
    </row>
    <row r="444" spans="1:10" ht="14.25" hidden="1" outlineLevel="1">
      <c r="A444" s="25" t="s">
        <v>114</v>
      </c>
      <c r="B444" s="26">
        <v>1495</v>
      </c>
      <c r="D444" s="9"/>
      <c r="F444"/>
      <c r="G444"/>
      <c r="H444"/>
      <c r="I444"/>
      <c r="J444"/>
    </row>
    <row r="445" spans="1:10" ht="14.25" hidden="1" outlineLevel="1">
      <c r="A445" s="25" t="s">
        <v>39</v>
      </c>
      <c r="B445" s="26">
        <v>2000</v>
      </c>
      <c r="D445" s="9"/>
      <c r="F445"/>
      <c r="G445"/>
      <c r="H445"/>
      <c r="I445"/>
      <c r="J445"/>
    </row>
    <row r="446" spans="1:10" ht="14.25" hidden="1" outlineLevel="1">
      <c r="A446" s="25" t="s">
        <v>115</v>
      </c>
      <c r="B446" s="26">
        <v>2000</v>
      </c>
      <c r="D446" s="9"/>
      <c r="F446"/>
      <c r="G446"/>
      <c r="H446"/>
      <c r="I446"/>
      <c r="J446"/>
    </row>
    <row r="447" spans="1:10" ht="14.25" hidden="1" outlineLevel="1">
      <c r="A447" s="25" t="s">
        <v>116</v>
      </c>
      <c r="B447" s="26">
        <v>2000</v>
      </c>
      <c r="D447" s="9"/>
      <c r="F447"/>
      <c r="G447"/>
      <c r="H447"/>
      <c r="I447"/>
      <c r="J447"/>
    </row>
    <row r="448" spans="1:10" ht="14.25" hidden="1" outlineLevel="1">
      <c r="A448" s="25" t="s">
        <v>117</v>
      </c>
      <c r="B448" s="26">
        <v>1500</v>
      </c>
      <c r="D448" s="9"/>
      <c r="F448"/>
      <c r="G448"/>
      <c r="H448"/>
      <c r="I448"/>
      <c r="J448"/>
    </row>
    <row r="449" spans="1:10" ht="14.25" hidden="1" outlineLevel="1">
      <c r="A449" s="25" t="s">
        <v>118</v>
      </c>
      <c r="B449" s="26">
        <v>2000</v>
      </c>
      <c r="D449" s="9"/>
      <c r="F449"/>
      <c r="G449"/>
      <c r="H449"/>
      <c r="I449"/>
      <c r="J449"/>
    </row>
    <row r="450" spans="1:10" ht="14.25" hidden="1" outlineLevel="1">
      <c r="A450" s="25" t="s">
        <v>31</v>
      </c>
      <c r="B450" s="26">
        <v>2000</v>
      </c>
      <c r="D450" s="9"/>
      <c r="F450"/>
      <c r="G450"/>
      <c r="H450"/>
      <c r="I450"/>
      <c r="J450"/>
    </row>
    <row r="451" spans="1:10" ht="14.25" hidden="1" outlineLevel="1">
      <c r="A451" s="27" t="s">
        <v>74</v>
      </c>
      <c r="B451" s="28">
        <v>29654.92</v>
      </c>
      <c r="D451" s="9"/>
      <c r="F451"/>
      <c r="G451"/>
      <c r="H451"/>
      <c r="I451"/>
      <c r="J451"/>
    </row>
    <row r="452" spans="1:10" ht="14.25" hidden="1" outlineLevel="1">
      <c r="A452" s="45"/>
      <c r="B452" s="46"/>
      <c r="D452" s="9"/>
      <c r="F452"/>
      <c r="G452"/>
      <c r="H452"/>
      <c r="I452"/>
      <c r="J452"/>
    </row>
    <row r="453" spans="1:9" ht="14.25">
      <c r="A453" s="16" t="s">
        <v>119</v>
      </c>
      <c r="B453" s="16"/>
      <c r="C453" s="58">
        <v>520808</v>
      </c>
      <c r="D453" s="2"/>
      <c r="F453"/>
      <c r="G453"/>
      <c r="H453"/>
      <c r="I453"/>
    </row>
    <row r="454" spans="1:9" ht="14.25">
      <c r="A454" s="16"/>
      <c r="B454" s="16"/>
      <c r="C454" s="47"/>
      <c r="D454" s="2"/>
      <c r="F454"/>
      <c r="G454"/>
      <c r="H454"/>
      <c r="I454"/>
    </row>
    <row r="455" spans="1:9" ht="14.25">
      <c r="A455" s="16" t="s">
        <v>120</v>
      </c>
      <c r="B455" s="57">
        <v>10191789</v>
      </c>
      <c r="D455" s="47"/>
      <c r="F455"/>
      <c r="G455"/>
      <c r="H455"/>
      <c r="I455"/>
    </row>
    <row r="456" spans="1:9" ht="14.25">
      <c r="A456" s="16"/>
      <c r="B456" s="16" t="s">
        <v>121</v>
      </c>
      <c r="C456" s="48">
        <v>10712597</v>
      </c>
      <c r="D456" s="47"/>
      <c r="F456"/>
      <c r="G456"/>
      <c r="H456"/>
      <c r="I456"/>
    </row>
    <row r="457" spans="3:9" ht="14.25">
      <c r="C457"/>
      <c r="D457" t="s">
        <v>119</v>
      </c>
      <c r="F457"/>
      <c r="G457"/>
      <c r="H457"/>
      <c r="I457"/>
    </row>
    <row r="458" spans="1:9" ht="14.25">
      <c r="A458" s="59" t="s">
        <v>122</v>
      </c>
      <c r="B458" s="60" t="str">
        <f>'[1]Program Statement'!B497</f>
        <v>Dec. 31, 2019</v>
      </c>
      <c r="C458" s="61"/>
      <c r="D458" s="62">
        <f>D6+D29-D334</f>
        <v>10595672.020000003</v>
      </c>
      <c r="F458" s="49"/>
      <c r="G458"/>
      <c r="H458"/>
      <c r="I458"/>
    </row>
    <row r="459" spans="1:9" ht="14.25">
      <c r="A459" s="63"/>
      <c r="B459" s="64"/>
      <c r="C459" s="61"/>
      <c r="D459" s="65"/>
      <c r="F459"/>
      <c r="G459"/>
      <c r="H459"/>
      <c r="I459"/>
    </row>
    <row r="460" spans="1:9" ht="15" thickBot="1">
      <c r="A460" s="59" t="s">
        <v>123</v>
      </c>
      <c r="B460" s="60" t="str">
        <f>B458</f>
        <v>Dec. 31, 2019</v>
      </c>
      <c r="C460" s="61"/>
      <c r="D460" s="66">
        <f>D458-C456</f>
        <v>-116924.97999999672</v>
      </c>
      <c r="F460" s="51"/>
      <c r="G460"/>
      <c r="H460"/>
      <c r="I460"/>
    </row>
    <row r="461" spans="1:9" ht="15" thickTop="1">
      <c r="A461" s="50"/>
      <c r="B461" s="50"/>
      <c r="C461"/>
      <c r="F461"/>
      <c r="G461"/>
      <c r="H461"/>
      <c r="I461"/>
    </row>
    <row r="462" spans="3:9" ht="14.25">
      <c r="C462" s="52"/>
      <c r="G462"/>
      <c r="H462"/>
      <c r="I462"/>
    </row>
    <row r="463" spans="3:9" ht="14.25">
      <c r="C463" s="52"/>
      <c r="G463"/>
      <c r="H463"/>
      <c r="I463"/>
    </row>
    <row r="465" ht="14.25">
      <c r="C465" s="53" t="s">
        <v>119</v>
      </c>
    </row>
    <row r="470" spans="3:4" ht="14.25">
      <c r="C470" s="54"/>
      <c r="D470" s="54"/>
    </row>
    <row r="478" ht="60" customHeight="1"/>
  </sheetData>
  <sheetProtection/>
  <mergeCells count="6">
    <mergeCell ref="A1:D1"/>
    <mergeCell ref="A2:D2"/>
    <mergeCell ref="A3:D3"/>
    <mergeCell ref="A4:D4"/>
    <mergeCell ref="A8:D8"/>
    <mergeCell ref="A31:D31"/>
  </mergeCells>
  <printOptions/>
  <pageMargins left="0.7" right="0.7" top="0.75" bottom="0.75" header="0.3" footer="0.3"/>
  <pageSetup horizontalDpi="600" verticalDpi="600" orientation="landscape" r:id="rId1"/>
  <ignoredErrors>
    <ignoredError sqref="B458 B4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Record Fee, Homeownership Assistance Program, Receipts 12-31-2019</dc:title>
  <dc:subject/>
  <dc:creator>Angelia Sousa</dc:creator>
  <cp:keywords/>
  <dc:description/>
  <cp:lastModifiedBy>Angelia Sousa</cp:lastModifiedBy>
  <dcterms:created xsi:type="dcterms:W3CDTF">2020-03-04T16:12:40Z</dcterms:created>
  <dcterms:modified xsi:type="dcterms:W3CDTF">2020-03-04T16:28:13Z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Loca">
    <vt:lpwstr>en</vt:lpwstr>
  </property>
  <property fmtid="{D5CDD505-2E9C-101B-9397-08002B2CF9AE}" pid="4" name="CopyToStateL">
    <vt:lpwstr>0</vt:lpwstr>
  </property>
  <property fmtid="{D5CDD505-2E9C-101B-9397-08002B2CF9AE}" pid="5" name="Metada">
    <vt:lpwstr>Document Record Fee, Homeownership Assistance Program, Receipts 12-31-2019</vt:lpwstr>
  </property>
  <property fmtid="{D5CDD505-2E9C-101B-9397-08002B2CF9AE}" pid="6" name="RoutingRuleDescripti">
    <vt:lpwstr>Document Record Fee, Homeownership Assistance Program, Receipts 12-31-2019</vt:lpwstr>
  </property>
</Properties>
</file>