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tateoforegon.sharepoint.com/sites/OHCS-HomeownershipSection-HODevelopment/Shared Documents/HO Development/Pilots &amp; Program Info/HB3145- Factory Built Housing/Selection form docs/"/>
    </mc:Choice>
  </mc:AlternateContent>
  <xr:revisionPtr revIDLastSave="31" documentId="8_{8F1F5F92-DA3C-4A3D-B6FF-3576F1992838}" xr6:coauthVersionLast="47" xr6:coauthVersionMax="47" xr10:uidLastSave="{AFEBC5F9-F62F-434E-945F-48DD9C3542F3}"/>
  <workbookProtection workbookAlgorithmName="SHA-512" workbookHashValue="paUNGdHH6ceLlgnPw+EKPLJ27aTNsJ19KWTJs7wZvqdpnR5ztHtf3DCJsD9c+BL1kvjBf28oOEM0NFypBV7/xw==" workbookSaltValue="EEtz/hhHMsRBBjYdF7CGSA==" workbookSpinCount="100000" lockStructure="1"/>
  <bookViews>
    <workbookView xWindow="-108" yWindow="-108" windowWidth="23256" windowHeight="12456" activeTab="3" xr2:uid="{57F72D3C-F157-4327-B377-726DF5277614}"/>
  </bookViews>
  <sheets>
    <sheet name="General Project Information" sheetId="4" r:id="rId1"/>
    <sheet name="Development Experience" sheetId="2" r:id="rId2"/>
    <sheet name="Development Schedule" sheetId="1" r:id="rId3"/>
    <sheet name="Sources and Use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 l="1"/>
  <c r="D26" i="3"/>
  <c r="D27" i="3"/>
  <c r="D28" i="3"/>
  <c r="D29" i="3"/>
  <c r="D30" i="3"/>
  <c r="D31" i="3"/>
  <c r="D32" i="3"/>
  <c r="D33" i="3"/>
  <c r="D34" i="3"/>
  <c r="F14" i="4" l="1"/>
  <c r="D25" i="3"/>
  <c r="G21" i="4"/>
  <c r="G20" i="4"/>
  <c r="G19" i="4"/>
  <c r="G18" i="4"/>
  <c r="G17" i="4"/>
  <c r="J17" i="4"/>
  <c r="I17" i="4"/>
  <c r="H17" i="4"/>
  <c r="L21" i="4"/>
  <c r="L20" i="4"/>
  <c r="L19" i="4"/>
  <c r="L18" i="4"/>
  <c r="K21" i="4"/>
  <c r="K20" i="4"/>
  <c r="K19" i="4"/>
  <c r="K18" i="4"/>
  <c r="K17" i="4"/>
  <c r="J21" i="4"/>
  <c r="J20" i="4"/>
  <c r="J19" i="4"/>
  <c r="J18" i="4"/>
  <c r="I21" i="4"/>
  <c r="I20" i="4"/>
  <c r="I19" i="4"/>
  <c r="I18" i="4"/>
  <c r="H21" i="4"/>
  <c r="H20" i="4"/>
  <c r="H19" i="4"/>
  <c r="H18" i="4"/>
  <c r="L17" i="4"/>
  <c r="L16" i="4"/>
  <c r="K16" i="4"/>
  <c r="J16" i="4"/>
  <c r="I16" i="4"/>
  <c r="H16" i="4"/>
  <c r="G16" i="4"/>
  <c r="F21" i="4"/>
  <c r="F20" i="4"/>
  <c r="F19" i="4"/>
  <c r="F18" i="4"/>
  <c r="F17" i="4"/>
  <c r="F16" i="4"/>
  <c r="L15" i="4"/>
  <c r="G10" i="3" l="1"/>
  <c r="G22" i="3" s="1"/>
  <c r="C35" i="3"/>
  <c r="C3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Isom</author>
  </authors>
  <commentList>
    <comment ref="C12" authorId="0" shapeId="0" xr:uid="{A97540AC-37F3-4CDD-BD01-2AF42A645E45}">
      <text>
        <r>
          <rPr>
            <b/>
            <sz val="9"/>
            <color indexed="81"/>
            <rFont val="Tahoma"/>
            <family val="2"/>
          </rPr>
          <t>&lt;[[DEVDeals] - [DEV User Defined Fields (Seq: 1)] Development Schedule - Proposed Option/Contract Executed - Send]&gt;</t>
        </r>
      </text>
    </comment>
    <comment ref="C13" authorId="0" shapeId="0" xr:uid="{D0BA3DD8-02E4-471E-9E4E-F2276C20A8B9}">
      <text>
        <r>
          <rPr>
            <b/>
            <sz val="9"/>
            <color indexed="81"/>
            <rFont val="Tahoma"/>
            <family val="2"/>
          </rPr>
          <t>&lt;[[DEVDeals] - [DEV User Defined Fields (Seq: 1)] Development Schedule - Proposed Site Acquisition - Send]&gt;</t>
        </r>
      </text>
    </comment>
    <comment ref="C14" authorId="0" shapeId="0" xr:uid="{26C21699-E289-40E4-8F83-6CA72DA772EE}">
      <text>
        <r>
          <rPr>
            <b/>
            <sz val="9"/>
            <color indexed="81"/>
            <rFont val="Tahoma"/>
            <family val="2"/>
          </rPr>
          <t>&lt;[[DEVDeals] - [DEV User Defined Fields (Seq: 1)] Development Schedule - Proposed Zoning Approval - Send]&gt;</t>
        </r>
      </text>
    </comment>
    <comment ref="C15" authorId="0" shapeId="0" xr:uid="{40E6CEA5-FE0C-49D5-B1AB-32BF99DD5270}">
      <text>
        <r>
          <rPr>
            <b/>
            <sz val="9"/>
            <color indexed="81"/>
            <rFont val="Tahoma"/>
            <family val="2"/>
          </rPr>
          <t>&lt;[[DEVDeals] - [DEV User Defined Fields (Seq: 1)] Development Schedule - Proposed Building Permits &amp; Fees Applied For - Send]&gt;</t>
        </r>
      </text>
    </comment>
    <comment ref="C16" authorId="0" shapeId="0" xr:uid="{950C8786-DC6B-4986-A161-AA8925DE3831}">
      <text>
        <r>
          <rPr>
            <b/>
            <sz val="9"/>
            <color indexed="81"/>
            <rFont val="Tahoma"/>
            <family val="2"/>
          </rPr>
          <t>&lt;[[DEVDeals] - [DEV User Defined Fields (Seq: 1)] Development Schedule - Proposed Building Permits Approved - Send]&gt;</t>
        </r>
      </text>
    </comment>
    <comment ref="C18" authorId="0" shapeId="0" xr:uid="{DAA887D4-ED81-47C0-AD1D-FDEAA39DC0BE}">
      <text>
        <r>
          <rPr>
            <b/>
            <sz val="9"/>
            <color indexed="81"/>
            <rFont val="Tahoma"/>
            <family val="2"/>
          </rPr>
          <t>&lt;[[DEVDeals] - [DEV User Defined Fields (Seq: 1)] Development Schedule - Proposed Offsite Improvements - Send]&gt;</t>
        </r>
      </text>
    </comment>
    <comment ref="C25" authorId="0" shapeId="0" xr:uid="{D4C13530-61B5-4DDF-B8B1-228B01F0D568}">
      <text>
        <r>
          <rPr>
            <b/>
            <sz val="9"/>
            <color indexed="81"/>
            <rFont val="Tahoma"/>
            <family val="2"/>
          </rPr>
          <t>&lt;[[DEVDeals] - [DEV User Defined Fields (Seq: 1)] Development Schedule - Proposed Firm Commitment from Lender - Send]&gt;</t>
        </r>
      </text>
    </comment>
    <comment ref="C27" authorId="0" shapeId="0" xr:uid="{0F3ECA29-1AA1-47FF-8944-E56609060521}">
      <text>
        <r>
          <rPr>
            <b/>
            <sz val="9"/>
            <color indexed="81"/>
            <rFont val="Tahoma"/>
            <family val="2"/>
          </rPr>
          <t>&lt;[[DEVDeals] - [DEV User Defined Fields (Seq: 1)] Development Schedule - Proposed Closing/Funding of Loan - Send]&gt;</t>
        </r>
      </text>
    </comment>
    <comment ref="C35" authorId="0" shapeId="0" xr:uid="{542A2C2E-71E8-4FAF-8916-D7DA2B5AE7BD}">
      <text>
        <r>
          <rPr>
            <b/>
            <sz val="9"/>
            <color indexed="81"/>
            <rFont val="Tahoma"/>
            <family val="2"/>
          </rPr>
          <t>&lt;[[DEVDeals] - [DEV User Defined Fields (Seq: 1)] Development Schedule - Proposed Certificate of Occupancy - Send]&gt;</t>
        </r>
      </text>
    </comment>
  </commentList>
</comments>
</file>

<file path=xl/sharedStrings.xml><?xml version="1.0" encoding="utf-8"?>
<sst xmlns="http://schemas.openxmlformats.org/spreadsheetml/2006/main" count="129" uniqueCount="118">
  <si>
    <t>Project Name</t>
  </si>
  <si>
    <t>Development Schedule</t>
  </si>
  <si>
    <t>Expected Date
(Month/Day/Year)</t>
  </si>
  <si>
    <r>
      <t xml:space="preserve">Completed Date 
(Month/Day/Year)
</t>
    </r>
    <r>
      <rPr>
        <sz val="11"/>
        <rFont val="Aptos Narrow"/>
        <family val="2"/>
        <scheme val="minor"/>
      </rPr>
      <t>(Fill in date if this step has been completed, otherwise, leave blank.)</t>
    </r>
  </si>
  <si>
    <t>Option/Contract executed for land</t>
  </si>
  <si>
    <t>Site Acquisition</t>
  </si>
  <si>
    <t>Zoning Approval</t>
  </si>
  <si>
    <t>Building Permit Submission</t>
  </si>
  <si>
    <t>Building Permit Received, fees paid</t>
  </si>
  <si>
    <t>Public Infrastructure</t>
  </si>
  <si>
    <t>Offsite Improvements</t>
  </si>
  <si>
    <t>Pre-Development</t>
  </si>
  <si>
    <t>Solicitations for third party contractors/professional services</t>
  </si>
  <si>
    <t>Final Bids</t>
  </si>
  <si>
    <t>Contractor Selected</t>
  </si>
  <si>
    <t>Financing - Construction and LIFT</t>
  </si>
  <si>
    <t>Proposal</t>
  </si>
  <si>
    <t>Firm Commitment(s)</t>
  </si>
  <si>
    <t>LIFT Due Diligence Completed</t>
  </si>
  <si>
    <t>Closing of LIFT and Other Funding</t>
  </si>
  <si>
    <t>Development</t>
  </si>
  <si>
    <t>Site Work Begins</t>
  </si>
  <si>
    <t>Site Work Complete</t>
  </si>
  <si>
    <t>Certificate of Occupancy</t>
  </si>
  <si>
    <t xml:space="preserve">Development Team </t>
  </si>
  <si>
    <t>Role</t>
  </si>
  <si>
    <t>Organization/Company</t>
  </si>
  <si>
    <t>Address</t>
  </si>
  <si>
    <t>Main Contact Person</t>
  </si>
  <si>
    <t>Years of Relevant Experience</t>
  </si>
  <si>
    <t>Factory Produced Housing Experience (Y/N)</t>
  </si>
  <si>
    <t>Applicant/LIFT Borrower</t>
  </si>
  <si>
    <t>Developer (if different from above)</t>
  </si>
  <si>
    <t>Contractor</t>
  </si>
  <si>
    <t>Architect</t>
  </si>
  <si>
    <t>Attorney</t>
  </si>
  <si>
    <t>Consultant</t>
  </si>
  <si>
    <t>Factory Produced Housing Manufacturer</t>
  </si>
  <si>
    <t>Shared-Equity Manager/Steward (homeownership only)</t>
  </si>
  <si>
    <t xml:space="preserve">Other: </t>
  </si>
  <si>
    <t>Development Project History</t>
  </si>
  <si>
    <t>List all housing development projects completed for the last 5 to 10 years, including projects not funded by OHCS.</t>
  </si>
  <si>
    <t>If there is not enough space, you may add additional projects to the Blank Worksheet tab.</t>
  </si>
  <si>
    <t>Small developers who build scattered homes rather than full projects may enter homes completed each year rather than listing each individual home as a separate project.</t>
  </si>
  <si>
    <t>City</t>
  </si>
  <si>
    <t>Type of Development</t>
  </si>
  <si>
    <t>OHCS Sources (if any)</t>
  </si>
  <si>
    <t>Completion Date</t>
  </si>
  <si>
    <t>FPH Project</t>
  </si>
  <si>
    <t>Source of funds</t>
  </si>
  <si>
    <t>Total Amount</t>
  </si>
  <si>
    <t>Status</t>
  </si>
  <si>
    <t>LIFT Request</t>
  </si>
  <si>
    <r>
      <t xml:space="preserve">Sales Revenue/Proceeds from Sales </t>
    </r>
    <r>
      <rPr>
        <sz val="11"/>
        <color theme="1"/>
        <rFont val="Aptos Narrow"/>
        <family val="2"/>
        <scheme val="minor"/>
      </rPr>
      <t>(Homeownership only)</t>
    </r>
  </si>
  <si>
    <t>TOTAL PROJECT SOURCES</t>
  </si>
  <si>
    <t>Uses</t>
  </si>
  <si>
    <t>Acquisition Costs</t>
  </si>
  <si>
    <t>Other</t>
  </si>
  <si>
    <t>Total Project Costs</t>
  </si>
  <si>
    <t>If source is not committed, by what date can you expect to receive a comitment?</t>
  </si>
  <si>
    <t>Absorption (units per month)</t>
  </si>
  <si>
    <t>Address (be specific)</t>
  </si>
  <si>
    <t>Zip Code (First 5 Digits)</t>
  </si>
  <si>
    <t>County</t>
  </si>
  <si>
    <t>Total Number of Units</t>
  </si>
  <si>
    <t>Gap:</t>
  </si>
  <si>
    <t>Soft Costs</t>
  </si>
  <si>
    <t>Construction loan (if applicable)</t>
  </si>
  <si>
    <t xml:space="preserve">Civil or Structural Engineer (?) </t>
  </si>
  <si>
    <t>Permanent loan (if applicable)</t>
  </si>
  <si>
    <t>Equity</t>
  </si>
  <si>
    <t>Grant (specify source)</t>
  </si>
  <si>
    <t>Per Unit Amount</t>
  </si>
  <si>
    <t>Developer/Professional Fees</t>
  </si>
  <si>
    <t>Marketing (Rental)</t>
  </si>
  <si>
    <t>Homes Listed for Sale</t>
  </si>
  <si>
    <t>Last Homes sold</t>
  </si>
  <si>
    <t>Lease up Begins</t>
  </si>
  <si>
    <t>Lease up completed</t>
  </si>
  <si>
    <t>List all identified Development Team members. Roles that are bolded are required to be idenitifed in order for the application to be eligible for funding.</t>
  </si>
  <si>
    <t>Vertical Construction Start Date</t>
  </si>
  <si>
    <t>No. of Units</t>
  </si>
  <si>
    <t>If yes to column D, please specify number of FPH projects completed and other relevant details.</t>
  </si>
  <si>
    <t>Factory Production Begins</t>
  </si>
  <si>
    <t>Installation Begins</t>
  </si>
  <si>
    <t>Installation Complete</t>
  </si>
  <si>
    <t>Please fill this out to the best of your ability and based on actual bids and evidence based cost estimates. If your projected is selected, you will be required to provide a more detailed pro forma as well as details on budget assumptions.</t>
  </si>
  <si>
    <t>Other (specify):</t>
  </si>
  <si>
    <t>Uncertain</t>
  </si>
  <si>
    <t>General Project Information</t>
  </si>
  <si>
    <t>Studio</t>
  </si>
  <si>
    <t>Factory Production Complete</t>
  </si>
  <si>
    <t>Factory Production Costs</t>
  </si>
  <si>
    <t>Other Construction Costs</t>
  </si>
  <si>
    <t>FPH Installation &amp; Transportation Costs</t>
  </si>
  <si>
    <t>If an amount was entered into column E, please specify what costs will cover.</t>
  </si>
  <si>
    <t>Instructions</t>
  </si>
  <si>
    <r>
      <rPr>
        <sz val="11"/>
        <rFont val="Aptos Narrow"/>
        <family val="2"/>
        <scheme val="minor"/>
      </rPr>
      <t>The FPH Workbook supplements the Factory-Produced Housing Project Selection form available here: https://app.smartsheet.com/b/form/e03efc0eb61141ce9048cb4a0052a8e2 
Please be sure to fill out both the online form and complete all tabs in this Workbook to the best of your ability.
Cells that are white should be filled out. Light blue cells indicate a drop down selections. Greyed out cells don't need to be filled out and may have autocalculations.</t>
    </r>
    <r>
      <rPr>
        <sz val="12"/>
        <rFont val="Calibri"/>
        <family val="2"/>
      </rPr>
      <t xml:space="preserve"> </t>
    </r>
  </si>
  <si>
    <t>Geography*</t>
  </si>
  <si>
    <t>*Determine geography for homeownership projects</t>
  </si>
  <si>
    <t>*Determine geography for rental projects</t>
  </si>
  <si>
    <t>1-Bedroom</t>
  </si>
  <si>
    <t>2-Bedroom</t>
  </si>
  <si>
    <t>3-Bedroom</t>
  </si>
  <si>
    <t>4-Bedroom</t>
  </si>
  <si>
    <t>Development Experience</t>
  </si>
  <si>
    <t xml:space="preserve">Please fill out the Development Schedule below to the best of your ability. </t>
  </si>
  <si>
    <t>All fields in Column C should be completed.</t>
  </si>
  <si>
    <t>Project Sources and Uses</t>
  </si>
  <si>
    <t>Marketing (Homeownership)</t>
  </si>
  <si>
    <t>Predevelopment Costs</t>
  </si>
  <si>
    <t>Site Work</t>
  </si>
  <si>
    <t>Total amount projected to be spent on FPH Components or Specialized Materials*</t>
  </si>
  <si>
    <t>Escalation &amp; Contingencies</t>
  </si>
  <si>
    <t>Total LIFT FPH Request**</t>
  </si>
  <si>
    <t>Instructions &amp; General Project Information</t>
  </si>
  <si>
    <t>**Note: If you are applying for 9% tax credits, the LIFT Request limit is $3M. For additional guidance on LIHTC, visit the OHCS website.</t>
  </si>
  <si>
    <t>Please fill out the general project information below. Some of this data automates other parts of the workbook. As you enter the Total LIFT FPH request, please refer to the subsidy table on this tab to be sure that your request conforms with OHCS' subsidy limits for LIFT Homeownership or Rental.  This tables will update to reflect funding available to your project after you select the Type of Development and Geography.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</si>
</sst>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F800]dddd\,\ mmmm\ dd\,\ yyyy"/>
  </numFmts>
  <fonts count="3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sz val="9"/>
      <color indexed="81"/>
      <name val="Tahoma"/>
      <family val="2"/>
    </font>
    <font>
      <b/>
      <sz val="18"/>
      <color theme="8" tint="-0.499984740745262"/>
      <name val="Century Gothic"/>
      <family val="2"/>
    </font>
    <font>
      <b/>
      <sz val="12"/>
      <color theme="1"/>
      <name val="Aptos Narrow"/>
      <family val="2"/>
      <scheme val="minor"/>
    </font>
    <font>
      <i/>
      <sz val="11"/>
      <color theme="1"/>
      <name val="Aptos Narrow"/>
      <family val="2"/>
      <scheme val="minor"/>
    </font>
    <font>
      <sz val="11"/>
      <color theme="1"/>
      <name val="Agency FB"/>
      <family val="2"/>
    </font>
    <font>
      <b/>
      <sz val="11"/>
      <color rgb="FFFA7D00"/>
      <name val="Agency FB"/>
      <family val="2"/>
    </font>
    <font>
      <sz val="10"/>
      <name val="Arial"/>
      <family val="2"/>
    </font>
    <font>
      <sz val="10"/>
      <color theme="1"/>
      <name val="Arial"/>
      <family val="2"/>
    </font>
    <font>
      <u/>
      <sz val="10"/>
      <color indexed="39"/>
      <name val="Arial"/>
      <family val="2"/>
    </font>
    <font>
      <b/>
      <sz val="18"/>
      <name val="Arial"/>
      <family val="2"/>
    </font>
    <font>
      <b/>
      <sz val="12"/>
      <name val="Arial"/>
      <family val="2"/>
    </font>
    <font>
      <u/>
      <sz val="11"/>
      <color theme="10"/>
      <name val="Aptos Narrow"/>
      <family val="2"/>
      <scheme val="minor"/>
    </font>
    <font>
      <sz val="11"/>
      <color rgb="FF3F3F76"/>
      <name val="Agency FB"/>
      <family val="2"/>
    </font>
    <font>
      <sz val="10"/>
      <name val="MS Sans Serif"/>
      <family val="2"/>
    </font>
    <font>
      <sz val="10"/>
      <color indexed="0"/>
      <name val="Arial"/>
      <family val="2"/>
    </font>
    <font>
      <sz val="10"/>
      <name val="Aptos Narrow"/>
      <family val="1"/>
      <scheme val="minor"/>
    </font>
    <font>
      <sz val="10"/>
      <color indexed="8"/>
      <name val="Arial"/>
      <family val="2"/>
    </font>
    <font>
      <sz val="10"/>
      <color theme="1" tint="4.9989318521683403E-2"/>
      <name val="Aptos Narrow"/>
      <family val="2"/>
      <scheme val="minor"/>
    </font>
    <font>
      <b/>
      <sz val="18"/>
      <color theme="8" tint="-0.499984740745262"/>
      <name val="Century Gothic"/>
      <family val="2"/>
    </font>
    <font>
      <sz val="11"/>
      <color theme="1"/>
      <name val="Calibri"/>
      <family val="2"/>
    </font>
    <font>
      <b/>
      <sz val="11"/>
      <color rgb="FF000000"/>
      <name val="Calibri"/>
      <family val="2"/>
    </font>
    <font>
      <b/>
      <sz val="11"/>
      <color rgb="FFFFFFFF"/>
      <name val="Aptos Display"/>
      <family val="2"/>
      <scheme val="major"/>
    </font>
    <font>
      <b/>
      <sz val="11"/>
      <color rgb="FF000000"/>
      <name val="Aptos Display"/>
      <family val="2"/>
      <scheme val="major"/>
    </font>
    <font>
      <i/>
      <sz val="9"/>
      <color rgb="FF548235"/>
      <name val="Aptos Display"/>
      <family val="2"/>
      <scheme val="major"/>
    </font>
    <font>
      <sz val="8"/>
      <color rgb="FF000000"/>
      <name val="Aptos Display"/>
      <family val="2"/>
      <scheme val="major"/>
    </font>
    <font>
      <b/>
      <sz val="11"/>
      <color rgb="FF548235"/>
      <name val="Aptos Display"/>
      <family val="2"/>
      <scheme val="major"/>
    </font>
    <font>
      <sz val="11"/>
      <color rgb="FF000000"/>
      <name val="Aptos Display"/>
      <family val="2"/>
      <scheme val="major"/>
    </font>
    <font>
      <i/>
      <sz val="10"/>
      <color rgb="FF548235"/>
      <name val="Aptos Display"/>
      <family val="2"/>
      <scheme val="major"/>
    </font>
    <font>
      <sz val="12"/>
      <name val="Calibri"/>
      <family val="2"/>
    </font>
    <font>
      <sz val="18"/>
      <name val="Century Gothic"/>
      <family val="2"/>
    </font>
    <font>
      <b/>
      <sz val="16"/>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2"/>
        <bgColor indexed="64"/>
      </patternFill>
    </fill>
    <fill>
      <patternFill patternType="solid">
        <fgColor theme="0" tint="-0.34998626667073579"/>
        <bgColor indexed="64"/>
      </patternFill>
    </fill>
    <fill>
      <patternFill patternType="solid">
        <fgColor rgb="FFFFCC99"/>
      </patternFill>
    </fill>
    <fill>
      <patternFill patternType="solid">
        <fgColor rgb="FFF2F2F2"/>
      </patternFill>
    </fill>
    <fill>
      <patternFill patternType="solid">
        <fgColor theme="7" tint="0.39997558519241921"/>
        <bgColor indexed="65"/>
      </patternFill>
    </fill>
    <fill>
      <patternFill patternType="solid">
        <fgColor theme="6" tint="0.79998168889431442"/>
        <bgColor theme="6" tint="0.79998168889431442"/>
      </patternFill>
    </fill>
    <fill>
      <patternFill patternType="solid">
        <fgColor rgb="FFFFFF99"/>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8"/>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double">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8">
    <xf numFmtId="0" fontId="0" fillId="0" borderId="0"/>
    <xf numFmtId="44" fontId="1" fillId="0" borderId="0" applyFont="0" applyFill="0" applyBorder="0" applyAlignment="0" applyProtection="0"/>
    <xf numFmtId="0" fontId="12" fillId="9" borderId="0" applyNumberFormat="0" applyBorder="0" applyAlignment="0" applyProtection="0"/>
    <xf numFmtId="0" fontId="4" fillId="8" borderId="0" applyNumberFormat="0" applyBorder="0" applyAlignment="0" applyProtection="0"/>
    <xf numFmtId="0" fontId="13" fillId="7" borderId="5" applyNumberFormat="0" applyAlignment="0" applyProtection="0"/>
    <xf numFmtId="4"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4" fillId="0" borderId="0" applyFont="0" applyFill="0" applyBorder="0" applyAlignment="0" applyProtection="0"/>
    <xf numFmtId="44" fontId="14" fillId="0" borderId="0" applyFont="0" applyFill="0" applyBorder="0" applyAlignment="0" applyProtection="0"/>
    <xf numFmtId="7" fontId="14" fillId="0" borderId="0" applyFont="0" applyFill="0" applyBorder="0" applyAlignment="0" applyProtection="0"/>
    <xf numFmtId="7" fontId="14" fillId="0" borderId="0" applyFont="0" applyFill="0" applyBorder="0" applyAlignment="0" applyProtection="0"/>
    <xf numFmtId="5" fontId="14" fillId="0" borderId="0" applyFont="0" applyFill="0" applyBorder="0" applyAlignment="0" applyProtection="0"/>
    <xf numFmtId="0" fontId="14" fillId="0" borderId="0" applyFont="0" applyFill="0" applyBorder="0" applyAlignment="0" applyProtection="0"/>
    <xf numFmtId="2" fontId="14" fillId="0" borderId="0" applyFont="0" applyFill="0" applyBorder="0" applyAlignment="0" applyProtection="0"/>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6" borderId="5" applyNumberFormat="0" applyAlignment="0" applyProtection="0"/>
    <xf numFmtId="0" fontId="14" fillId="0" borderId="0"/>
    <xf numFmtId="0" fontId="14" fillId="0" borderId="0"/>
    <xf numFmtId="0" fontId="1" fillId="0" borderId="0"/>
    <xf numFmtId="0" fontId="14" fillId="0" borderId="0">
      <alignment vertical="top"/>
    </xf>
    <xf numFmtId="0" fontId="21" fillId="0" borderId="0"/>
    <xf numFmtId="0" fontId="14" fillId="0" borderId="0"/>
    <xf numFmtId="0" fontId="22" fillId="0" borderId="0"/>
    <xf numFmtId="0" fontId="1" fillId="0" borderId="0"/>
    <xf numFmtId="0" fontId="1" fillId="0" borderId="0"/>
    <xf numFmtId="0" fontId="14" fillId="0" borderId="0">
      <alignment vertical="top"/>
    </xf>
    <xf numFmtId="0" fontId="23" fillId="0" borderId="0"/>
    <xf numFmtId="0" fontId="14" fillId="0" borderId="0"/>
    <xf numFmtId="0" fontId="1" fillId="0" borderId="0"/>
    <xf numFmtId="0" fontId="1" fillId="0" borderId="0"/>
    <xf numFmtId="0" fontId="24" fillId="0" borderId="0"/>
    <xf numFmtId="0" fontId="14" fillId="0" borderId="0">
      <alignment vertical="top"/>
    </xf>
    <xf numFmtId="0" fontId="1" fillId="0" borderId="0"/>
    <xf numFmtId="0" fontId="14" fillId="0" borderId="0"/>
    <xf numFmtId="0" fontId="1" fillId="0" borderId="0"/>
    <xf numFmtId="0" fontId="14" fillId="0" borderId="0"/>
    <xf numFmtId="0" fontId="15" fillId="0" borderId="0"/>
    <xf numFmtId="0" fontId="15" fillId="0" borderId="0"/>
    <xf numFmtId="0" fontId="14" fillId="0" borderId="0"/>
    <xf numFmtId="0" fontId="15" fillId="0" borderId="0"/>
    <xf numFmtId="0" fontId="15" fillId="0" borderId="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0" fontId="25" fillId="10" borderId="6"/>
    <xf numFmtId="0" fontId="14" fillId="0" borderId="7" applyNumberFormat="0" applyFont="0" applyFill="0" applyAlignment="0" applyProtection="0"/>
    <xf numFmtId="0" fontId="19" fillId="0" borderId="0" applyNumberFormat="0" applyFill="0" applyBorder="0" applyAlignment="0" applyProtection="0"/>
  </cellStyleXfs>
  <cellXfs count="114">
    <xf numFmtId="0" fontId="0" fillId="0" borderId="0" xfId="0"/>
    <xf numFmtId="0" fontId="0" fillId="2" borderId="1" xfId="0" applyFill="1" applyBorder="1" applyProtection="1">
      <protection locked="0"/>
    </xf>
    <xf numFmtId="0" fontId="0" fillId="11" borderId="1" xfId="0" applyFill="1" applyBorder="1" applyProtection="1">
      <protection locked="0"/>
    </xf>
    <xf numFmtId="14" fontId="7" fillId="2" borderId="1" xfId="0" applyNumberFormat="1" applyFont="1" applyFill="1" applyBorder="1" applyAlignment="1" applyProtection="1">
      <alignment horizontal="center"/>
      <protection locked="0"/>
    </xf>
    <xf numFmtId="164" fontId="11" fillId="12" borderId="1" xfId="1" applyNumberFormat="1" applyFont="1" applyFill="1" applyBorder="1" applyAlignment="1" applyProtection="1">
      <alignment vertical="center" wrapText="1"/>
    </xf>
    <xf numFmtId="0" fontId="7" fillId="4" borderId="1" xfId="19" applyFont="1" applyFill="1" applyBorder="1" applyProtection="1"/>
    <xf numFmtId="164" fontId="0" fillId="5" borderId="1" xfId="1" applyNumberFormat="1" applyFont="1" applyFill="1" applyBorder="1" applyAlignment="1" applyProtection="1">
      <alignment horizontal="left"/>
    </xf>
    <xf numFmtId="164" fontId="11" fillId="2" borderId="1" xfId="1" applyNumberFormat="1" applyFont="1" applyFill="1" applyBorder="1" applyAlignment="1" applyProtection="1">
      <alignment vertical="center" wrapText="1"/>
      <protection locked="0"/>
    </xf>
    <xf numFmtId="44" fontId="0" fillId="2" borderId="1" xfId="1" applyFont="1" applyFill="1" applyBorder="1" applyProtection="1">
      <protection locked="0"/>
    </xf>
    <xf numFmtId="0" fontId="0" fillId="2" borderId="1" xfId="0" applyFill="1" applyBorder="1" applyAlignment="1" applyProtection="1">
      <alignment wrapText="1"/>
      <protection locked="0"/>
    </xf>
    <xf numFmtId="0" fontId="0" fillId="2" borderId="1" xfId="0" applyFill="1" applyBorder="1" applyAlignment="1" applyProtection="1">
      <alignment horizontal="center"/>
      <protection locked="0"/>
    </xf>
    <xf numFmtId="0" fontId="0" fillId="2" borderId="1" xfId="0" applyFill="1" applyBorder="1" applyAlignment="1" applyProtection="1">
      <alignment horizontal="center" wrapText="1"/>
      <protection locked="0"/>
    </xf>
    <xf numFmtId="0" fontId="0" fillId="2" borderId="1" xfId="0" applyFill="1" applyBorder="1" applyAlignment="1" applyProtection="1">
      <alignment horizontal="center" vertical="top" wrapText="1"/>
      <protection locked="0"/>
    </xf>
    <xf numFmtId="0" fontId="0" fillId="11" borderId="1" xfId="0" applyFill="1" applyBorder="1" applyAlignment="1" applyProtection="1">
      <alignment horizontal="center" wrapText="1"/>
      <protection locked="0"/>
    </xf>
    <xf numFmtId="0" fontId="0" fillId="2" borderId="1" xfId="0" applyFill="1" applyBorder="1" applyAlignment="1" applyProtection="1">
      <alignment horizontal="left"/>
      <protection locked="0"/>
    </xf>
    <xf numFmtId="0" fontId="2" fillId="2" borderId="1" xfId="0" applyFont="1" applyFill="1" applyBorder="1" applyAlignment="1" applyProtection="1">
      <alignment horizontal="center"/>
      <protection locked="0"/>
    </xf>
    <xf numFmtId="0" fontId="0" fillId="2" borderId="1" xfId="0" applyFill="1" applyBorder="1" applyAlignment="1" applyProtection="1">
      <alignment horizontal="center"/>
      <protection locked="0"/>
    </xf>
    <xf numFmtId="0" fontId="3" fillId="2" borderId="1" xfId="0" applyFont="1" applyFill="1" applyBorder="1" applyAlignment="1" applyProtection="1">
      <alignment horizontal="left"/>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38" fillId="3" borderId="3" xfId="0" applyFont="1" applyFill="1" applyBorder="1" applyAlignment="1" applyProtection="1">
      <alignment vertical="center"/>
    </xf>
    <xf numFmtId="0" fontId="0" fillId="3" borderId="3" xfId="0" applyFill="1" applyBorder="1" applyProtection="1"/>
    <xf numFmtId="0" fontId="0" fillId="4" borderId="3" xfId="0" applyFill="1" applyBorder="1" applyProtection="1"/>
    <xf numFmtId="0" fontId="0" fillId="2" borderId="0" xfId="0" applyFill="1" applyProtection="1"/>
    <xf numFmtId="0" fontId="26" fillId="2" borderId="8" xfId="0" applyFont="1" applyFill="1" applyBorder="1" applyAlignment="1" applyProtection="1">
      <alignment horizontal="left"/>
    </xf>
    <xf numFmtId="0" fontId="26" fillId="2" borderId="9" xfId="0" applyFont="1" applyFill="1" applyBorder="1" applyAlignment="1" applyProtection="1">
      <alignment horizontal="left"/>
    </xf>
    <xf numFmtId="0" fontId="0" fillId="2" borderId="9" xfId="0" applyFill="1" applyBorder="1" applyProtection="1"/>
    <xf numFmtId="0" fontId="0" fillId="2" borderId="10" xfId="0" applyFill="1" applyBorder="1" applyProtection="1"/>
    <xf numFmtId="0" fontId="37" fillId="2" borderId="17" xfId="0" applyFont="1" applyFill="1" applyBorder="1" applyAlignment="1" applyProtection="1">
      <alignment horizontal="left" wrapText="1"/>
    </xf>
    <xf numFmtId="0" fontId="37" fillId="2" borderId="13" xfId="0" applyFont="1" applyFill="1" applyBorder="1" applyAlignment="1" applyProtection="1">
      <alignment horizontal="left" wrapText="1"/>
    </xf>
    <xf numFmtId="0" fontId="37" fillId="2" borderId="18" xfId="0" applyFont="1" applyFill="1" applyBorder="1" applyAlignment="1" applyProtection="1">
      <alignment horizontal="left" wrapText="1"/>
    </xf>
    <xf numFmtId="0" fontId="37" fillId="2" borderId="0" xfId="0" applyFont="1" applyFill="1" applyAlignment="1" applyProtection="1">
      <alignment wrapText="1"/>
    </xf>
    <xf numFmtId="0" fontId="26" fillId="2" borderId="9" xfId="0" applyFont="1" applyFill="1" applyBorder="1" applyProtection="1"/>
    <xf numFmtId="0" fontId="0" fillId="2" borderId="11" xfId="0" applyFill="1" applyBorder="1" applyAlignment="1" applyProtection="1">
      <alignment horizontal="left" wrapText="1"/>
    </xf>
    <xf numFmtId="0" fontId="0" fillId="2" borderId="0" xfId="0" applyFill="1" applyBorder="1" applyAlignment="1" applyProtection="1">
      <alignment horizontal="left" wrapText="1"/>
    </xf>
    <xf numFmtId="0" fontId="0" fillId="2" borderId="12" xfId="0" applyFill="1" applyBorder="1" applyAlignment="1" applyProtection="1">
      <alignment horizontal="left" wrapText="1"/>
    </xf>
    <xf numFmtId="0" fontId="0" fillId="2" borderId="0" xfId="0" applyFill="1" applyAlignment="1" applyProtection="1">
      <alignment wrapText="1"/>
    </xf>
    <xf numFmtId="0" fontId="0" fillId="2" borderId="11" xfId="0" applyFill="1" applyBorder="1" applyProtection="1"/>
    <xf numFmtId="0" fontId="0" fillId="2" borderId="0" xfId="0" applyFill="1" applyBorder="1" applyProtection="1"/>
    <xf numFmtId="0" fontId="0" fillId="2" borderId="12" xfId="0" applyFill="1" applyBorder="1" applyProtection="1"/>
    <xf numFmtId="0" fontId="7" fillId="4" borderId="1" xfId="0" applyFont="1" applyFill="1" applyBorder="1" applyProtection="1"/>
    <xf numFmtId="0" fontId="2" fillId="3" borderId="1" xfId="0" applyFont="1" applyFill="1" applyBorder="1" applyAlignment="1" applyProtection="1">
      <alignment horizontal="left"/>
    </xf>
    <xf numFmtId="0" fontId="2" fillId="3" borderId="15" xfId="0" applyFont="1" applyFill="1" applyBorder="1" applyAlignment="1" applyProtection="1">
      <alignment horizontal="left"/>
    </xf>
    <xf numFmtId="0" fontId="0" fillId="4" borderId="1" xfId="0" applyFill="1" applyBorder="1" applyProtection="1"/>
    <xf numFmtId="0" fontId="3" fillId="4" borderId="1" xfId="0" applyFont="1" applyFill="1" applyBorder="1" applyAlignment="1" applyProtection="1">
      <alignment horizontal="center"/>
    </xf>
    <xf numFmtId="0" fontId="3" fillId="4" borderId="15" xfId="0" applyFont="1" applyFill="1" applyBorder="1" applyAlignment="1" applyProtection="1">
      <alignment horizontal="center"/>
    </xf>
    <xf numFmtId="0" fontId="3" fillId="2" borderId="0" xfId="0" applyFont="1" applyFill="1" applyBorder="1" applyAlignment="1" applyProtection="1">
      <alignment horizontal="right"/>
    </xf>
    <xf numFmtId="0" fontId="0" fillId="2" borderId="0" xfId="0" applyFill="1" applyBorder="1" applyAlignment="1" applyProtection="1">
      <alignment horizontal="center"/>
    </xf>
    <xf numFmtId="0" fontId="0" fillId="2" borderId="12" xfId="0" applyFill="1" applyBorder="1" applyAlignment="1" applyProtection="1">
      <alignment horizontal="center"/>
    </xf>
    <xf numFmtId="0" fontId="0" fillId="2" borderId="0" xfId="0" applyFill="1" applyBorder="1" applyAlignment="1" applyProtection="1">
      <alignment horizontal="right"/>
    </xf>
    <xf numFmtId="0" fontId="19" fillId="2" borderId="16" xfId="57" applyFill="1" applyBorder="1" applyAlignment="1" applyProtection="1">
      <alignment horizontal="left"/>
    </xf>
    <xf numFmtId="0" fontId="19" fillId="2" borderId="0" xfId="57" applyFill="1" applyBorder="1" applyAlignment="1" applyProtection="1">
      <alignment horizontal="left"/>
    </xf>
    <xf numFmtId="0" fontId="19" fillId="2" borderId="0" xfId="57" applyFill="1" applyBorder="1" applyProtection="1"/>
    <xf numFmtId="44" fontId="0" fillId="2" borderId="0" xfId="1" applyFont="1" applyFill="1" applyBorder="1" applyAlignment="1" applyProtection="1">
      <alignment horizontal="right" vertical="center"/>
    </xf>
    <xf numFmtId="0" fontId="0" fillId="2" borderId="17" xfId="0" applyFill="1" applyBorder="1" applyProtection="1"/>
    <xf numFmtId="0" fontId="0" fillId="2" borderId="13" xfId="0" applyFill="1" applyBorder="1" applyProtection="1"/>
    <xf numFmtId="0" fontId="0" fillId="2" borderId="18" xfId="0" applyFill="1" applyBorder="1" applyProtection="1"/>
    <xf numFmtId="0" fontId="3" fillId="2" borderId="0" xfId="0" applyFont="1" applyFill="1" applyBorder="1" applyProtection="1"/>
    <xf numFmtId="0" fontId="3" fillId="2" borderId="0" xfId="0" applyFont="1" applyFill="1" applyBorder="1" applyAlignment="1" applyProtection="1">
      <alignment horizontal="left"/>
    </xf>
    <xf numFmtId="0" fontId="19" fillId="2" borderId="0" xfId="57" applyFill="1" applyBorder="1" applyAlignment="1" applyProtection="1">
      <alignment horizontal="center"/>
    </xf>
    <xf numFmtId="0" fontId="27" fillId="2" borderId="0" xfId="0" applyFont="1" applyFill="1" applyBorder="1" applyProtection="1"/>
    <xf numFmtId="0" fontId="29" fillId="2" borderId="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xf>
    <xf numFmtId="0" fontId="28" fillId="2" borderId="0" xfId="0" applyFont="1" applyFill="1" applyBorder="1" applyAlignment="1" applyProtection="1">
      <alignment vertical="center" wrapText="1"/>
    </xf>
    <xf numFmtId="0" fontId="30" fillId="2" borderId="0" xfId="0" applyFont="1" applyFill="1" applyBorder="1" applyAlignment="1" applyProtection="1">
      <alignment horizontal="center" vertical="center"/>
    </xf>
    <xf numFmtId="0" fontId="31" fillId="2" borderId="0" xfId="0" applyFont="1" applyFill="1" applyBorder="1" applyAlignment="1" applyProtection="1">
      <alignment horizontal="right" vertical="center"/>
    </xf>
    <xf numFmtId="0" fontId="32" fillId="2" borderId="0" xfId="0" applyFont="1" applyFill="1" applyBorder="1" applyAlignment="1" applyProtection="1">
      <alignment vertical="center" wrapText="1"/>
    </xf>
    <xf numFmtId="0" fontId="33" fillId="2" borderId="0" xfId="0" applyFont="1" applyFill="1" applyBorder="1" applyAlignment="1" applyProtection="1">
      <alignment horizontal="center" vertical="center"/>
    </xf>
    <xf numFmtId="6" fontId="34" fillId="2" borderId="0" xfId="0" applyNumberFormat="1" applyFont="1" applyFill="1" applyBorder="1" applyAlignment="1" applyProtection="1">
      <alignment horizontal="center" vertical="center"/>
    </xf>
    <xf numFmtId="6" fontId="35" fillId="2" borderId="0" xfId="0" applyNumberFormat="1" applyFont="1" applyFill="1" applyBorder="1" applyAlignment="1" applyProtection="1">
      <alignment horizontal="right" vertical="center"/>
    </xf>
    <xf numFmtId="0" fontId="26" fillId="2" borderId="0" xfId="0" applyFont="1" applyFill="1" applyAlignment="1" applyProtection="1">
      <alignment horizontal="left"/>
    </xf>
    <xf numFmtId="0" fontId="10" fillId="2" borderId="0" xfId="0" applyFont="1" applyFill="1" applyAlignment="1" applyProtection="1">
      <alignment horizontal="left"/>
    </xf>
    <xf numFmtId="0" fontId="2" fillId="3" borderId="1" xfId="0" applyFont="1" applyFill="1" applyBorder="1" applyProtection="1"/>
    <xf numFmtId="0" fontId="2" fillId="3" borderId="1" xfId="0" applyFont="1" applyFill="1" applyBorder="1" applyAlignment="1" applyProtection="1">
      <alignment wrapText="1"/>
    </xf>
    <xf numFmtId="0" fontId="2" fillId="3" borderId="1" xfId="0" applyFont="1" applyFill="1" applyBorder="1" applyAlignment="1" applyProtection="1">
      <alignment horizontal="left" wrapText="1"/>
    </xf>
    <xf numFmtId="0" fontId="3" fillId="4" borderId="1" xfId="0" applyFont="1" applyFill="1" applyBorder="1" applyProtection="1"/>
    <xf numFmtId="0" fontId="3" fillId="4" borderId="1" xfId="0" applyFont="1" applyFill="1" applyBorder="1" applyAlignment="1" applyProtection="1">
      <alignment wrapText="1"/>
    </xf>
    <xf numFmtId="0" fontId="0" fillId="2" borderId="0" xfId="0" applyFill="1" applyAlignment="1" applyProtection="1">
      <alignment horizontal="left"/>
    </xf>
    <xf numFmtId="0" fontId="9" fillId="2" borderId="0" xfId="0" applyFont="1" applyFill="1" applyProtection="1"/>
    <xf numFmtId="0" fontId="0" fillId="2" borderId="0" xfId="0" applyFill="1" applyAlignment="1" applyProtection="1">
      <alignment vertical="center"/>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7" fillId="2" borderId="0" xfId="0" applyFont="1" applyFill="1" applyAlignment="1" applyProtection="1">
      <alignment vertical="top" wrapText="1"/>
    </xf>
    <xf numFmtId="0" fontId="3" fillId="2" borderId="0" xfId="0" applyFont="1" applyFill="1" applyAlignment="1" applyProtection="1">
      <alignment horizontal="left"/>
    </xf>
    <xf numFmtId="0" fontId="0" fillId="2" borderId="14" xfId="0" applyFill="1" applyBorder="1" applyAlignment="1" applyProtection="1">
      <alignment horizontal="left" wrapText="1"/>
    </xf>
    <xf numFmtId="0" fontId="5" fillId="3" borderId="1" xfId="0" applyFont="1" applyFill="1" applyBorder="1" applyAlignment="1" applyProtection="1">
      <alignment horizontal="left"/>
    </xf>
    <xf numFmtId="0" fontId="6" fillId="13" borderId="1" xfId="0" applyFont="1" applyFill="1" applyBorder="1" applyAlignment="1" applyProtection="1">
      <alignment wrapText="1"/>
    </xf>
    <xf numFmtId="0" fontId="6" fillId="13" borderId="1" xfId="0" applyFont="1" applyFill="1" applyBorder="1" applyAlignment="1" applyProtection="1">
      <alignment horizontal="center" wrapText="1"/>
    </xf>
    <xf numFmtId="0" fontId="0" fillId="13" borderId="1" xfId="0" applyFill="1" applyBorder="1" applyProtection="1"/>
    <xf numFmtId="0" fontId="0" fillId="13" borderId="1" xfId="0" applyFill="1" applyBorder="1" applyAlignment="1" applyProtection="1">
      <alignment wrapText="1"/>
    </xf>
    <xf numFmtId="0" fontId="2" fillId="2" borderId="0" xfId="0" applyFont="1" applyFill="1" applyAlignment="1" applyProtection="1">
      <alignment wrapText="1"/>
    </xf>
    <xf numFmtId="0" fontId="6" fillId="2" borderId="0" xfId="0" applyFont="1" applyFill="1" applyProtection="1"/>
    <xf numFmtId="14" fontId="7" fillId="2" borderId="0" xfId="0" applyNumberFormat="1" applyFont="1" applyFill="1" applyAlignment="1" applyProtection="1">
      <alignment horizontal="center"/>
    </xf>
    <xf numFmtId="0" fontId="2" fillId="3" borderId="1" xfId="0" applyFont="1" applyFill="1" applyBorder="1" applyProtection="1">
      <protection locked="0"/>
    </xf>
    <xf numFmtId="0" fontId="0" fillId="2" borderId="0" xfId="0" applyFill="1" applyAlignment="1" applyProtection="1">
      <alignment horizontal="left" wrapText="1"/>
    </xf>
    <xf numFmtId="0" fontId="2" fillId="14" borderId="1" xfId="0" applyFont="1" applyFill="1" applyBorder="1" applyAlignment="1" applyProtection="1">
      <alignment horizontal="left" vertical="center"/>
    </xf>
    <xf numFmtId="0" fontId="2" fillId="14" borderId="1" xfId="0" applyFont="1" applyFill="1" applyBorder="1" applyAlignment="1" applyProtection="1">
      <alignment horizontal="left" vertical="center"/>
    </xf>
    <xf numFmtId="0" fontId="2" fillId="14" borderId="1" xfId="0" applyFont="1" applyFill="1" applyBorder="1" applyAlignment="1" applyProtection="1">
      <alignment horizontal="left" wrapText="1"/>
    </xf>
    <xf numFmtId="0" fontId="3" fillId="12" borderId="1" xfId="0" applyFont="1" applyFill="1" applyBorder="1" applyAlignment="1" applyProtection="1">
      <alignment horizontal="left"/>
    </xf>
    <xf numFmtId="0" fontId="0" fillId="12" borderId="1" xfId="0" applyFill="1" applyBorder="1" applyProtection="1"/>
    <xf numFmtId="0" fontId="0" fillId="15" borderId="1" xfId="0" applyFill="1" applyBorder="1" applyProtection="1"/>
    <xf numFmtId="0" fontId="3" fillId="5" borderId="1" xfId="0" applyFont="1" applyFill="1" applyBorder="1" applyAlignment="1" applyProtection="1">
      <alignment horizontal="left"/>
    </xf>
    <xf numFmtId="0" fontId="0" fillId="5" borderId="1" xfId="0" applyFill="1" applyBorder="1" applyProtection="1"/>
    <xf numFmtId="0" fontId="2" fillId="14" borderId="1" xfId="0" applyFont="1" applyFill="1" applyBorder="1" applyAlignment="1" applyProtection="1">
      <alignment wrapText="1"/>
    </xf>
    <xf numFmtId="0" fontId="2" fillId="14" borderId="1" xfId="0" applyFont="1" applyFill="1" applyBorder="1" applyAlignment="1" applyProtection="1">
      <alignment horizontal="center" wrapText="1"/>
    </xf>
    <xf numFmtId="44" fontId="0" fillId="12" borderId="1" xfId="1" applyFont="1" applyFill="1" applyBorder="1" applyProtection="1"/>
    <xf numFmtId="0" fontId="3" fillId="12" borderId="1" xfId="0" applyFont="1" applyFill="1" applyBorder="1" applyProtection="1"/>
    <xf numFmtId="0" fontId="0" fillId="12" borderId="1" xfId="0" applyFill="1" applyBorder="1" applyAlignment="1" applyProtection="1">
      <alignment wrapText="1"/>
    </xf>
    <xf numFmtId="0" fontId="0" fillId="12" borderId="1" xfId="0" applyFill="1" applyBorder="1" applyAlignment="1" applyProtection="1">
      <alignment horizontal="center"/>
    </xf>
    <xf numFmtId="44" fontId="0" fillId="12" borderId="1" xfId="0" applyNumberFormat="1" applyFill="1" applyBorder="1" applyProtection="1"/>
    <xf numFmtId="0" fontId="3" fillId="2" borderId="0" xfId="0" applyFont="1" applyFill="1" applyProtection="1"/>
    <xf numFmtId="165" fontId="7" fillId="2" borderId="1" xfId="0" applyNumberFormat="1" applyFont="1" applyFill="1" applyBorder="1" applyAlignment="1" applyProtection="1">
      <alignment horizontal="center"/>
      <protection locked="0"/>
    </xf>
    <xf numFmtId="165" fontId="7" fillId="2" borderId="1" xfId="0" applyNumberFormat="1" applyFont="1" applyFill="1" applyBorder="1" applyProtection="1">
      <protection locked="0"/>
    </xf>
  </cellXfs>
  <cellStyles count="58">
    <cellStyle name="20% - Accent3 2" xfId="2" xr:uid="{20B73509-5692-4853-BEAB-F06214B1CE46}"/>
    <cellStyle name="60% - Accent4 2" xfId="3" xr:uid="{FEB871B9-152B-4D55-BE0B-569B7929D36D}"/>
    <cellStyle name="Calculation 2" xfId="4" xr:uid="{3A2A464A-9D59-4DC8-ACAB-9C04BA00E232}"/>
    <cellStyle name="Comma 2" xfId="5" xr:uid="{2C4A9FE7-4693-443B-9D67-A1344E8578F6}"/>
    <cellStyle name="Comma 3" xfId="6" xr:uid="{B2E04D80-8158-4D40-B618-C0517FCDE360}"/>
    <cellStyle name="Comma 3 2" xfId="7" xr:uid="{1852FD0D-C21E-4F5F-B03D-9AABC228ED3D}"/>
    <cellStyle name="Comma 3 3" xfId="8" xr:uid="{0D54204F-5D99-44E0-BACA-46E83B96572B}"/>
    <cellStyle name="Comma0" xfId="9" xr:uid="{B1FC92A9-A2F8-480D-9D38-431575408C54}"/>
    <cellStyle name="Currency" xfId="1" builtinId="4"/>
    <cellStyle name="Currency 2" xfId="10" xr:uid="{4E533C0D-7A3A-4380-873C-1414A04ED02F}"/>
    <cellStyle name="Currency 2 2" xfId="11" xr:uid="{2F51FA27-24A8-4610-A543-0228B991E1FF}"/>
    <cellStyle name="Currency 3" xfId="12" xr:uid="{C98A6AA5-38B8-43B2-A14B-60E015AE3471}"/>
    <cellStyle name="Currency0" xfId="13" xr:uid="{B8BBC59A-1CF4-4E73-8769-562AD43CB109}"/>
    <cellStyle name="Date" xfId="14" xr:uid="{65EA4578-D88E-4562-92D1-34AC7C4D217F}"/>
    <cellStyle name="Fixed" xfId="15" xr:uid="{516621E4-8922-44A0-9AAF-E783F4AF8996}"/>
    <cellStyle name="Followed Hyperlink 2" xfId="16" xr:uid="{F410C2BB-213C-4B22-8864-2D0A71D76BD9}"/>
    <cellStyle name="Heading 1 2" xfId="17" xr:uid="{00DD680E-2DA7-4D7C-B5FD-F0C217D6C3B3}"/>
    <cellStyle name="Heading 2 2" xfId="18" xr:uid="{0B88B31E-221D-4F7E-9981-33E088CB28FC}"/>
    <cellStyle name="Hyperlink" xfId="57" builtinId="8"/>
    <cellStyle name="Hyperlink 2" xfId="19" xr:uid="{DDEF6F1C-B281-4153-AE0A-34DCFA5F01EF}"/>
    <cellStyle name="Input 2" xfId="20" xr:uid="{B127E3BF-9724-4C86-B0EC-03A91A211F9D}"/>
    <cellStyle name="Normal" xfId="0" builtinId="0"/>
    <cellStyle name="Normal 11" xfId="21" xr:uid="{13FD2199-B320-49EC-8A5E-F4472452AFC5}"/>
    <cellStyle name="Normal 12" xfId="22" xr:uid="{DE4CCF50-3E66-49DE-9A22-4E0B9558A16F}"/>
    <cellStyle name="Normal 14" xfId="23" xr:uid="{6A9EA14E-8523-419A-B399-8975ADB59B64}"/>
    <cellStyle name="Normal 2" xfId="24" xr:uid="{ADB315BC-B5DB-4935-B7AB-4B1A38C84788}"/>
    <cellStyle name="Normal 2 2" xfId="25" xr:uid="{FF1E78B4-DBFC-4AB3-84E3-69E0F25FF8BB}"/>
    <cellStyle name="Normal 2 2 2" xfId="26" xr:uid="{136C927F-F43B-4EEA-B658-E4EA7013D3B9}"/>
    <cellStyle name="Normal 2 2 2 2" xfId="27" xr:uid="{79AA87D5-766E-4CA5-A393-31441E4A8FB1}"/>
    <cellStyle name="Normal 2 2 3" xfId="28" xr:uid="{855AF04C-4875-49E8-A67A-A76C4EEA87D4}"/>
    <cellStyle name="Normal 2 3" xfId="29" xr:uid="{43D7CF8D-4E24-4BDA-911F-EF7FE137744B}"/>
    <cellStyle name="Normal 2 4" xfId="30" xr:uid="{375099FA-6254-4354-90B2-63EABF3AEBB6}"/>
    <cellStyle name="Normal 3" xfId="31" xr:uid="{01E48AD5-076B-47A3-931F-8B1BF5EB76CC}"/>
    <cellStyle name="Normal 3 2" xfId="32" xr:uid="{AC9A2780-6EDB-4BF6-B0F7-8A5E41FFE428}"/>
    <cellStyle name="Normal 3 2 2" xfId="33" xr:uid="{DE3A6EC0-9B7F-4DDF-8B92-5DB83303F076}"/>
    <cellStyle name="Normal 3 3" xfId="34" xr:uid="{4E7AE731-062B-4680-B22B-A26178B07D8B}"/>
    <cellStyle name="Normal 3 4" xfId="35" xr:uid="{F7C05821-F02A-4412-A6D2-5F8C21CA5B59}"/>
    <cellStyle name="Normal 4" xfId="36" xr:uid="{5AE16788-B1F1-48B7-A9D9-B9D0AFFAA989}"/>
    <cellStyle name="Normal 4 2" xfId="37" xr:uid="{077081E5-DA37-42F9-8E9A-DA682D59FEC3}"/>
    <cellStyle name="Normal 5" xfId="38" xr:uid="{6D636B92-00F2-4FB4-BABA-1BA50D42D326}"/>
    <cellStyle name="Normal 5 2" xfId="39" xr:uid="{8D281B58-8A6C-45BA-AF03-F37B3E99C902}"/>
    <cellStyle name="Normal 6" xfId="40" xr:uid="{F0E7210A-CBC0-4D43-A719-6A3BC627F5FA}"/>
    <cellStyle name="Normal 6 2" xfId="41" xr:uid="{46134D30-CF2D-429E-99F8-EAAD8A8BCEC3}"/>
    <cellStyle name="Normal 6 3" xfId="42" xr:uid="{2EB39C4B-628D-4D73-8D72-32C6CF6FA393}"/>
    <cellStyle name="Normal 6 4" xfId="43" xr:uid="{A928DE15-1C9E-49E4-9B6B-37BAE4DEAEB1}"/>
    <cellStyle name="Normal 7" xfId="44" xr:uid="{371E982C-C028-458B-8579-7D4B77D56A47}"/>
    <cellStyle name="Normal 7 2" xfId="45" xr:uid="{485E9096-B84B-4FA6-9FA6-CCCF9C6BE90B}"/>
    <cellStyle name="Percent 2" xfId="46" xr:uid="{7574A7EE-1554-4099-AF1E-0953378F9E4F}"/>
    <cellStyle name="Percent 2 2" xfId="47" xr:uid="{56CC356A-45F3-4422-8813-11AD42ECDB81}"/>
    <cellStyle name="Percent 3" xfId="48" xr:uid="{1079A017-207A-45D4-829E-580BE64CD0D8}"/>
    <cellStyle name="Percent 3 2" xfId="49" xr:uid="{3C7EA257-9E08-4A5B-8B10-2330CD10BAA1}"/>
    <cellStyle name="Percent 3 3" xfId="50" xr:uid="{9DBE0880-00E7-40FC-8D12-16491921F05E}"/>
    <cellStyle name="Percent 3 4" xfId="51" xr:uid="{1E887CED-E45F-4228-B9E7-B3AF19F48DB5}"/>
    <cellStyle name="Percent 4" xfId="52" xr:uid="{71A5076A-89E3-4343-AC04-8D624E86DF43}"/>
    <cellStyle name="Percent 4 2" xfId="53" xr:uid="{CDDAB6F6-F60A-40D0-89AD-41C6AE1E21EF}"/>
    <cellStyle name="Percent 7" xfId="54" xr:uid="{4D52BA11-E4E0-482E-AF61-239042EB816F}"/>
    <cellStyle name="Supplier Input" xfId="55" xr:uid="{BC6D449F-7B11-4C3A-9E53-FBF0F745E0C2}"/>
    <cellStyle name="Total 2" xfId="56" xr:uid="{8D1D12E8-7412-43E4-926F-E6993DE016C0}"/>
  </cellStyles>
  <dxfs count="6">
    <dxf>
      <border>
        <left/>
        <right style="thin">
          <color auto="1"/>
        </right>
        <top style="thin">
          <color auto="1"/>
        </top>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171450</xdr:colOff>
      <xdr:row>0</xdr:row>
      <xdr:rowOff>161925</xdr:rowOff>
    </xdr:from>
    <xdr:to>
      <xdr:col>3</xdr:col>
      <xdr:colOff>1265888</xdr:colOff>
      <xdr:row>3</xdr:row>
      <xdr:rowOff>120491</xdr:rowOff>
    </xdr:to>
    <xdr:pic>
      <xdr:nvPicPr>
        <xdr:cNvPr id="2" name="Picture 1">
          <a:extLst>
            <a:ext uri="{FF2B5EF4-FFF2-40B4-BE49-F238E27FC236}">
              <a16:creationId xmlns:a16="http://schemas.microsoft.com/office/drawing/2014/main" id="{806E9290-6BE0-49C3-A3D6-5C9A6AA5AF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61925"/>
          <a:ext cx="3085163" cy="530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171450</xdr:colOff>
      <xdr:row>0</xdr:row>
      <xdr:rowOff>161925</xdr:rowOff>
    </xdr:from>
    <xdr:to>
      <xdr:col>1</xdr:col>
      <xdr:colOff>2770838</xdr:colOff>
      <xdr:row>3</xdr:row>
      <xdr:rowOff>120491</xdr:rowOff>
    </xdr:to>
    <xdr:pic>
      <xdr:nvPicPr>
        <xdr:cNvPr id="2" name="Picture 1">
          <a:extLst>
            <a:ext uri="{FF2B5EF4-FFF2-40B4-BE49-F238E27FC236}">
              <a16:creationId xmlns:a16="http://schemas.microsoft.com/office/drawing/2014/main" id="{057E2950-6C02-44E0-86C5-A68462E492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61925"/>
          <a:ext cx="3085163" cy="530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171450</xdr:colOff>
      <xdr:row>0</xdr:row>
      <xdr:rowOff>161925</xdr:rowOff>
    </xdr:from>
    <xdr:to>
      <xdr:col>2</xdr:col>
      <xdr:colOff>408638</xdr:colOff>
      <xdr:row>3</xdr:row>
      <xdr:rowOff>120491</xdr:rowOff>
    </xdr:to>
    <xdr:pic>
      <xdr:nvPicPr>
        <xdr:cNvPr id="2" name="Picture 1">
          <a:extLst>
            <a:ext uri="{FF2B5EF4-FFF2-40B4-BE49-F238E27FC236}">
              <a16:creationId xmlns:a16="http://schemas.microsoft.com/office/drawing/2014/main" id="{426165FA-4A98-42F8-BD88-3691A13197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61925"/>
          <a:ext cx="3085163" cy="530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171450</xdr:colOff>
      <xdr:row>0</xdr:row>
      <xdr:rowOff>167640</xdr:rowOff>
    </xdr:from>
    <xdr:to>
      <xdr:col>3</xdr:col>
      <xdr:colOff>16208</xdr:colOff>
      <xdr:row>3</xdr:row>
      <xdr:rowOff>130016</xdr:rowOff>
    </xdr:to>
    <xdr:pic>
      <xdr:nvPicPr>
        <xdr:cNvPr id="2" name="Picture 1">
          <a:extLst>
            <a:ext uri="{FF2B5EF4-FFF2-40B4-BE49-F238E27FC236}">
              <a16:creationId xmlns:a16="http://schemas.microsoft.com/office/drawing/2014/main" id="{5ED1C81C-D1A0-41AE-B5A0-802D9EEC56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61925"/>
          <a:ext cx="3085163" cy="530066"/>
        </a:xfrm>
        <a:prstGeom prst="rect">
          <a:avLst/>
        </a:prstGeom>
      </xdr:spPr>
    </xdr:pic>
    <xdr:clientData/>
  </xdr:twoCellAnchor>
  <xdr:twoCellAnchor>
    <xdr:from>
      <xdr:col>9</xdr:col>
      <xdr:colOff>201930</xdr:colOff>
      <xdr:row>23</xdr:row>
      <xdr:rowOff>38101</xdr:rowOff>
    </xdr:from>
    <xdr:to>
      <xdr:col>11</xdr:col>
      <xdr:colOff>377190</xdr:colOff>
      <xdr:row>25</xdr:row>
      <xdr:rowOff>0</xdr:rowOff>
    </xdr:to>
    <xdr:sp macro="" textlink="">
      <xdr:nvSpPr>
        <xdr:cNvPr id="3" name="TextBox 2">
          <a:extLst>
            <a:ext uri="{FF2B5EF4-FFF2-40B4-BE49-F238E27FC236}">
              <a16:creationId xmlns:a16="http://schemas.microsoft.com/office/drawing/2014/main" id="{ABB367D4-5F57-EADB-6123-6D0FDD63BEDA}"/>
            </a:ext>
          </a:extLst>
        </xdr:cNvPr>
        <xdr:cNvSpPr txBox="1"/>
      </xdr:nvSpPr>
      <xdr:spPr>
        <a:xfrm>
          <a:off x="11517630" y="5048251"/>
          <a:ext cx="2289810" cy="105727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*Specialized materials</a:t>
          </a:r>
          <a:r>
            <a:rPr lang="en-US" sz="1100" baseline="0"/>
            <a:t> include nontraditional materials such as mass timber, materials with strong environmental performance or climate resilience characteristics.</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ohcs/rental-housing/housing-development/development-resources/Pages/low-income-housing-tax-credits.aspx" TargetMode="External"/><Relationship Id="rId2" Type="http://schemas.openxmlformats.org/officeDocument/2006/relationships/hyperlink" Target="https://experience.arcgis.com/experience/ae3359f603344ed2a400a65c3eaf8865" TargetMode="External"/><Relationship Id="rId1" Type="http://schemas.openxmlformats.org/officeDocument/2006/relationships/hyperlink" Target="https://experience.arcgis.com/experience/8bfb23d2e24044188dfe74cda32350db/page/Pag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FB72A-58A2-425F-8BE8-7FE365208C9C}">
  <dimension ref="A5:N65"/>
  <sheetViews>
    <sheetView workbookViewId="0">
      <selection activeCell="M12" sqref="M12"/>
    </sheetView>
  </sheetViews>
  <sheetFormatPr defaultColWidth="9.109375" defaultRowHeight="14.4" x14ac:dyDescent="0.3"/>
  <cols>
    <col min="1" max="1" width="4.6640625" style="24" customWidth="1"/>
    <col min="2" max="2" width="3.5546875" style="24" customWidth="1"/>
    <col min="3" max="3" width="21.5546875" style="24" customWidth="1"/>
    <col min="4" max="4" width="29.44140625" style="24" customWidth="1"/>
    <col min="5" max="5" width="4.88671875" style="24" customWidth="1"/>
    <col min="6" max="6" width="21.33203125" style="24" customWidth="1"/>
    <col min="7" max="11" width="11.6640625" style="24" customWidth="1"/>
    <col min="12" max="12" width="15.6640625" style="24" customWidth="1"/>
    <col min="13" max="13" width="10" style="24" customWidth="1"/>
    <col min="14" max="14" width="10.6640625" style="24" customWidth="1"/>
    <col min="15" max="16384" width="9.109375" style="24"/>
  </cols>
  <sheetData>
    <row r="5" spans="1:14" s="22" customFormat="1" ht="30" customHeight="1" x14ac:dyDescent="0.3">
      <c r="A5" s="21" t="s">
        <v>115</v>
      </c>
    </row>
    <row r="6" spans="1:14" s="23" customFormat="1" x14ac:dyDescent="0.3"/>
    <row r="7" spans="1:14" ht="15" thickBot="1" x14ac:dyDescent="0.35"/>
    <row r="8" spans="1:14" ht="23.4" x14ac:dyDescent="0.4">
      <c r="B8" s="25" t="s">
        <v>96</v>
      </c>
      <c r="C8" s="26"/>
      <c r="D8" s="26"/>
      <c r="E8" s="26"/>
      <c r="F8" s="27"/>
      <c r="G8" s="27"/>
      <c r="H8" s="27"/>
      <c r="I8" s="27"/>
      <c r="J8" s="27"/>
      <c r="K8" s="27"/>
      <c r="L8" s="28"/>
    </row>
    <row r="9" spans="1:14" ht="66" customHeight="1" thickBot="1" x14ac:dyDescent="0.45">
      <c r="B9" s="29" t="s">
        <v>97</v>
      </c>
      <c r="C9" s="30"/>
      <c r="D9" s="30"/>
      <c r="E9" s="30"/>
      <c r="F9" s="30"/>
      <c r="G9" s="30"/>
      <c r="H9" s="30"/>
      <c r="I9" s="30"/>
      <c r="J9" s="30"/>
      <c r="K9" s="30"/>
      <c r="L9" s="31"/>
      <c r="M9" s="32"/>
      <c r="N9" s="32"/>
    </row>
    <row r="10" spans="1:14" ht="15" thickBot="1" x14ac:dyDescent="0.35"/>
    <row r="11" spans="1:14" ht="23.4" x14ac:dyDescent="0.4">
      <c r="B11" s="25" t="s">
        <v>89</v>
      </c>
      <c r="C11" s="26"/>
      <c r="D11" s="26"/>
      <c r="E11" s="26"/>
      <c r="F11" s="33"/>
      <c r="G11" s="33"/>
      <c r="H11" s="27"/>
      <c r="I11" s="27"/>
      <c r="J11" s="27"/>
      <c r="K11" s="27"/>
      <c r="L11" s="28"/>
    </row>
    <row r="12" spans="1:14" ht="50.25" customHeight="1" x14ac:dyDescent="0.3">
      <c r="B12" s="34" t="s">
        <v>117</v>
      </c>
      <c r="C12" s="35"/>
      <c r="D12" s="35"/>
      <c r="E12" s="35"/>
      <c r="F12" s="35"/>
      <c r="G12" s="35"/>
      <c r="H12" s="35"/>
      <c r="I12" s="35"/>
      <c r="J12" s="35"/>
      <c r="K12" s="35"/>
      <c r="L12" s="36"/>
      <c r="M12" s="37"/>
      <c r="N12" s="37"/>
    </row>
    <row r="13" spans="1:14" x14ac:dyDescent="0.3">
      <c r="B13" s="38"/>
      <c r="C13" s="39"/>
      <c r="D13" s="39"/>
      <c r="E13" s="39"/>
      <c r="F13" s="39"/>
      <c r="G13" s="39"/>
      <c r="H13" s="39"/>
      <c r="I13" s="39"/>
      <c r="J13" s="39"/>
      <c r="K13" s="39"/>
      <c r="L13" s="40"/>
    </row>
    <row r="14" spans="1:14" x14ac:dyDescent="0.3">
      <c r="B14" s="38"/>
      <c r="C14" s="41" t="s">
        <v>0</v>
      </c>
      <c r="D14" s="11"/>
      <c r="E14" s="39"/>
      <c r="F14" s="42" t="str">
        <f>IF(D19="Homeownership","Homeownership Subsidy Limits",IF(AND($D$19="Rental",OR($D$20="Rural",$D$20="Suburban or Small City")),"Rural, Suburban, or Small City Rental Subsidy Limits for New Construction",IF(AND($D$19="Rental",OR($D$20="Metro",$D$20="Non-Metro Urban")),"Metro or Non-Metro Urban Rental Subsidy Limits for New Construction","Subsidy Limits")))</f>
        <v>Subsidy Limits</v>
      </c>
      <c r="G14" s="42"/>
      <c r="H14" s="42"/>
      <c r="I14" s="42"/>
      <c r="J14" s="42"/>
      <c r="K14" s="42"/>
      <c r="L14" s="43"/>
    </row>
    <row r="15" spans="1:14" x14ac:dyDescent="0.3">
      <c r="B15" s="38"/>
      <c r="C15" s="41" t="s">
        <v>61</v>
      </c>
      <c r="D15" s="11"/>
      <c r="E15" s="39"/>
      <c r="F15" s="44"/>
      <c r="G15" s="45" t="s">
        <v>90</v>
      </c>
      <c r="H15" s="45" t="s">
        <v>101</v>
      </c>
      <c r="I15" s="45" t="s">
        <v>102</v>
      </c>
      <c r="J15" s="45" t="s">
        <v>103</v>
      </c>
      <c r="K15" s="45" t="s">
        <v>104</v>
      </c>
      <c r="L15" s="46" t="str">
        <f>"+ Per-Bedroom"</f>
        <v>+ Per-Bedroom</v>
      </c>
    </row>
    <row r="16" spans="1:14" x14ac:dyDescent="0.3">
      <c r="B16" s="38"/>
      <c r="C16" s="41" t="s">
        <v>44</v>
      </c>
      <c r="D16" s="11"/>
      <c r="E16" s="39"/>
      <c r="F16" s="47" t="str">
        <f>IF(D19="Homeownership","Max Subsidy Per Home",IF(D19="Rental","30% AMI",""))</f>
        <v/>
      </c>
      <c r="G16" s="48" t="str">
        <f>IF($D$19="Homeownership","$165,000",IF(AND($D$19="Rental",OR($D$20="Rural",$D$20="Suburban or Small City")),"$275,000",IF(AND($D$19="Rental",OR($D$20="Metro",$D$20="Non-Metro Urban")),"$265,000","")))</f>
        <v/>
      </c>
      <c r="H16" s="48" t="str">
        <f>IF($D$19="Homeownership","$175,000",IF(AND($D$19="Rental",OR($D$20="Rural",$D$20="Suburban or Small City")),"$335,000",IF(AND($D$19="Rental",OR($D$20="Metro",$D$20="Non-Metro Urban")),"$325,000","")))</f>
        <v/>
      </c>
      <c r="I16" s="48" t="str">
        <f>IF($D$19="Homeownership","$185,000",IF(AND($D$19="Rental",OR($D$20="Rural",$D$20="Suburban or Small City")),"$395,000",IF(AND($D$19="Rental",OR($D$20="Metro",$D$20="Non-Metro Urban")),"$385,000","")))</f>
        <v/>
      </c>
      <c r="J16" s="48" t="str">
        <f>IF($D$19="Homeownership","$205,000",IF(AND($D$19="Rental",OR($D$20="Rural",$D$20="Suburban or Small City")),"$455,000",IF(AND($D$19="Rental",OR($D$20="Metro",$D$20="Non-Metro Urban")),"$445,000","")))</f>
        <v/>
      </c>
      <c r="K16" s="48" t="str">
        <f>IF($D$19="Homeownership","$225,000",IF(AND($D$19="Rental",OR($D$20="Rural",$D$20="Suburban or Small City")),"$515,000",IF(AND($D$19="Rental",OR($D$20="Metro",$D$20="Non-Metro Urban")),"$505,000","")))</f>
        <v/>
      </c>
      <c r="L16" s="49" t="str">
        <f>IF($D$19="Homeownership","+$20,000",IF(AND($D$19="Rental",OR($D$20="Rural",$D$20="Suburban or Small City")),"+$60,000",IF(AND($D$19="Rental",OR($D$20="Metro",$D$20="Non-Metro Urban")),"+$60,000","")))</f>
        <v/>
      </c>
    </row>
    <row r="17" spans="2:12" x14ac:dyDescent="0.3">
      <c r="B17" s="38"/>
      <c r="C17" s="5" t="s">
        <v>62</v>
      </c>
      <c r="D17" s="12"/>
      <c r="E17" s="39"/>
      <c r="F17" s="47" t="str">
        <f>IF(D19="Homeownership",IF(D20="Rural","Rural",""),IF(D19="Rental","40% AMI",""))</f>
        <v/>
      </c>
      <c r="G17" s="48" t="str">
        <f>IF($D$19="Homeownership",IF(D20="Rural","+$5,000",""),IF(AND($D$19="Rental",OR($D$20="Rural",$D$20="Suburban or Small City")),"$265,000",IF(AND($D$19="Rental",OR($D$20="Metro",$D$20="Non-Metro Urban")),"$250,000","")))</f>
        <v/>
      </c>
      <c r="H17" s="48" t="str">
        <f>IF($D$19="Homeownership",IF(D20="Rural","per unit",""),IF(AND($D$19="Rental",OR($D$20="Rural",$D$20="Suburban or Small City")),"$325,000",IF(AND($D$19="Rental",OR($D$20="Metro",$D$20="Non-Metro Urban")),"$300,000","")))</f>
        <v/>
      </c>
      <c r="I17" s="48" t="str">
        <f>IF($D$19="Homeownership",IF(D20="Rural","up to",""),IF(AND($D$19="Rental",OR($D$20="Rural",$D$20="Suburban or Small City")),"$385,000",IF(AND($D$19="Rental",OR($D$20="Metro",$D$20="Non-Metro Urban")),"$350,000","")))</f>
        <v/>
      </c>
      <c r="J17" s="48" t="str">
        <f>IF($D$19="Homeownership",IF(D20="Rural","$100,000",""),IF(AND($D$19="Rental",OR($D$20="Rural",$D$20="Suburban or Small City")),"$445,000",IF(AND($D$19="Rental",OR($D$20="Metro",$D$20="Non-Metro Urban")),"$410,000","")))</f>
        <v/>
      </c>
      <c r="K17" s="48" t="str">
        <f>IF($D$19="Homeownership","",IF(AND($D$19="Rental",OR($D$20="Rural",$D$20="Suburban or Small City")),"$505,000",IF(AND($D$19="Rental",OR($D$20="Metro",$D$20="Non-Metro Urban")),"$470,000","")))</f>
        <v/>
      </c>
      <c r="L17" s="49" t="str">
        <f>IF($D$19="Homeownership","",IF(AND($D$19="Rental",OR($D$20="Rural",$D$20="Suburban or Small City")),"+$60,000",IF(AND($D$19="Rental",OR($D$20="Metro",$D$20="Non-Metro Urban")),"+$60,000","")))</f>
        <v/>
      </c>
    </row>
    <row r="18" spans="2:12" x14ac:dyDescent="0.3">
      <c r="B18" s="38"/>
      <c r="C18" s="5" t="s">
        <v>63</v>
      </c>
      <c r="D18" s="11"/>
      <c r="E18" s="39"/>
      <c r="F18" s="47" t="str">
        <f>IF(D19="Rental","50% AMI","")</f>
        <v/>
      </c>
      <c r="G18" s="48" t="str">
        <f>IF($D$19="Homeownership","",IF(AND($D$19="Rental",OR($D$20="Rural",$D$20="Suburban or Small City")),"$250,000",IF(AND($D$19="Rental",OR($D$20="Metro",$D$20="Non-Metro Urban")),"$240,000","")))</f>
        <v/>
      </c>
      <c r="H18" s="48" t="str">
        <f>IF($D$19="Homeownership","",IF(AND($D$19="Rental",OR($D$20="Rural",$D$20="Suburban or Small City")),"$300,000",IF(AND($D$19="Rental",OR($D$20="Metro",$D$20="Non-Metro Urban")),"$290,000","")))</f>
        <v/>
      </c>
      <c r="I18" s="48" t="str">
        <f>IF($D$19="Homeownership","",IF(AND($D$19="Rental",OR($D$20="Rural",$D$20="Suburban or Small City")),"$350,000",IF(AND($D$19="Rental",OR($D$20="Metro",$D$20="Non-Metro Urban")),"$340,000","")))</f>
        <v/>
      </c>
      <c r="J18" s="48" t="str">
        <f>IF($D$19="Homeownership","",IF(AND($D$19="Rental",OR($D$20="Rural",$D$20="Suburban or Small City")),"$400,000",IF(AND($D$19="Rental",OR($D$20="Metro",$D$20="Non-Metro Urban")),"$390,000","")))</f>
        <v/>
      </c>
      <c r="K18" s="48" t="str">
        <f>IF($D$19="Homeownership","",IF(AND($D$19="Rental",OR($D$20="Rural",$D$20="Suburban or Small City")),"$450,000",IF(AND($D$19="Rental",OR($D$20="Metro",$D$20="Non-Metro Urban")),"$440,000","")))</f>
        <v/>
      </c>
      <c r="L18" s="49" t="str">
        <f>IF($D$19="Homeownership","",IF(AND($D$19="Rental",OR($D$20="Rural",$D$20="Suburban or Small City")),"+$50,000",IF(AND($D$19="Rental",OR($D$20="Metro",$D$20="Non-Metro Urban")),"+$50,000","")))</f>
        <v/>
      </c>
    </row>
    <row r="19" spans="2:12" x14ac:dyDescent="0.3">
      <c r="B19" s="38"/>
      <c r="C19" s="5" t="s">
        <v>45</v>
      </c>
      <c r="D19" s="13"/>
      <c r="E19" s="39"/>
      <c r="F19" s="47" t="str">
        <f>IF(D19="Rental","60% AMI","")</f>
        <v/>
      </c>
      <c r="G19" s="48" t="str">
        <f>IF($D$19="Homeownership","",IF(AND($D$19="Rental",OR($D$20="Rural",$D$20="Suburban or Small City")),"$240,000",IF(AND($D$19="Rental",OR($D$20="Metro",$D$20="Non-Metro Urban")),"$230,000","")))</f>
        <v/>
      </c>
      <c r="H19" s="48" t="str">
        <f>IF($D$19="Homeownership","",IF(AND($D$19="Rental",OR($D$20="Rural",$D$20="Suburban or Small City")),"$290,000",IF(AND($D$19="Rental",OR($D$20="Metro",$D$20="Non-Metro Urban")),"$280,000","")))</f>
        <v/>
      </c>
      <c r="I19" s="48" t="str">
        <f>IF($D$19="Homeownership","",IF(AND($D$19="Rental",OR($D$20="Rural",$D$20="Suburban or Small City")),"$340,000",IF(AND($D$19="Rental",OR($D$20="Metro",$D$20="Non-Metro Urban")),"$330,000","")))</f>
        <v/>
      </c>
      <c r="J19" s="48" t="str">
        <f>IF($D$19="Homeownership","",IF(AND($D$19="Rental",OR($D$20="Rural",$D$20="Suburban or Small City")),"$390,000",IF(AND($D$19="Rental",OR($D$20="Metro",$D$20="Non-Metro Urban")),"$380,000","")))</f>
        <v/>
      </c>
      <c r="K19" s="48" t="str">
        <f>IF($D$19="Homeownership","",IF(AND($D$19="Rental",OR($D$20="Rural",$D$20="Suburban or Small City")),"$440,000",IF(AND($D$19="Rental",OR($D$20="Metro",$D$20="Non-Metro Urban")),"$430,000","")))</f>
        <v/>
      </c>
      <c r="L19" s="49" t="str">
        <f>IF($D$19="Homeownership","",IF(AND($D$19="Rental",OR($D$20="Rural",$D$20="Suburban or Small City")),"+$50,000",IF(AND($D$19="Rental",OR($D$20="Metro",$D$20="Non-Metro Urban")),"+$50,000","")))</f>
        <v/>
      </c>
    </row>
    <row r="20" spans="2:12" x14ac:dyDescent="0.3">
      <c r="B20" s="38"/>
      <c r="C20" s="5" t="s">
        <v>98</v>
      </c>
      <c r="D20" s="13"/>
      <c r="E20" s="39"/>
      <c r="F20" s="47" t="str">
        <f>IF(D19="Rental","70% AMI","")</f>
        <v/>
      </c>
      <c r="G20" s="48" t="str">
        <f>IF($D$19="Homeownership","",IF(AND($D$19="Rental",OR($D$20="Rural",$D$20="Suburban or Small City")),"$230,000",IF(AND($D$19="Rental",OR($D$20="Metro",$D$20="Non-Metro Urban")),"$220,000","")))</f>
        <v/>
      </c>
      <c r="H20" s="48" t="str">
        <f>IF($D$19="Homeownership","",IF(AND($D$19="Rental",OR($D$20="Rural",$D$20="Suburban or Small City")),"$280,000",IF(AND($D$19="Rental",OR($D$20="Metro",$D$20="Non-Metro Urban")),"$270,000","")))</f>
        <v/>
      </c>
      <c r="I20" s="48" t="str">
        <f>IF($D$19="Homeownership","",IF(AND($D$19="Rental",OR($D$20="Rural",$D$20="Suburban or Small City")),"$330,000",IF(AND($D$19="Rental",OR($D$20="Metro",$D$20="Non-Metro Urban")),"$320,000","")))</f>
        <v/>
      </c>
      <c r="J20" s="48" t="str">
        <f>IF($D$19="Homeownership","",IF(AND($D$19="Rental",OR($D$20="Rural",$D$20="Suburban or Small City")),"$380,000",IF(AND($D$19="Rental",OR($D$20="Metro",$D$20="Non-Metro Urban")),"$370,000","")))</f>
        <v/>
      </c>
      <c r="K20" s="48" t="str">
        <f>IF($D$19="Homeownership","",IF(AND($D$19="Rental",OR($D$20="Rural",$D$20="Suburban or Small City")),"$430,000",IF(AND($D$19="Rental",OR($D$20="Metro",$D$20="Non-Metro Urban")),"$420,000","")))</f>
        <v/>
      </c>
      <c r="L20" s="49" t="str">
        <f>IF($D$19="Homeownership","",IF(AND($D$19="Rental",OR($D$20="Rural",$D$20="Suburban or Small City")),"+$50,000",IF(AND($D$19="Rental",OR($D$20="Metro",$D$20="Non-Metro Urban")),"+$50,000","")))</f>
        <v/>
      </c>
    </row>
    <row r="21" spans="2:12" x14ac:dyDescent="0.3">
      <c r="B21" s="38"/>
      <c r="C21" s="5" t="s">
        <v>64</v>
      </c>
      <c r="D21" s="1"/>
      <c r="E21" s="39"/>
      <c r="F21" s="47" t="str">
        <f>IF(D19="Rental","80% AMI","")</f>
        <v/>
      </c>
      <c r="G21" s="48" t="str">
        <f>IF($D$19="Homeownership","",IF(AND($D$19="Rental",OR($D$20="Rural",$D$20="Suburban or Small City")),"$220,000",IF(AND($D$19="Rental",OR($D$20="Metro",$D$20="Non-Metro Urban")),"$210,000","")))</f>
        <v/>
      </c>
      <c r="H21" s="48" t="str">
        <f>IF($D$19="Homeownership","",IF(AND($D$19="Rental",OR($D$20="Rural",$D$20="Suburban or Small City")),"$270,000",IF(AND($D$19="Rental",OR($D$20="Metro",$D$20="Non-Metro Urban")),"$260,000","")))</f>
        <v/>
      </c>
      <c r="I21" s="48" t="str">
        <f>IF($D$19="Homeownership","",IF(AND($D$19="Rental",OR($D$20="Rural",$D$20="Suburban or Small City")),"$320,000",IF(AND($D$19="Rental",OR($D$20="Metro",$D$20="Non-Metro Urban")),"$310,000","")))</f>
        <v/>
      </c>
      <c r="J21" s="48" t="str">
        <f>IF($D$19="Homeownership","",IF(AND($D$19="Rental",OR($D$20="Rural",$D$20="Suburban or Small City")),"$370,000",IF(AND($D$19="Rental",OR($D$20="Metro",$D$20="Non-Metro Urban")),"$360,000","")))</f>
        <v/>
      </c>
      <c r="K21" s="48" t="str">
        <f>IF($D$19="Homeownership","",IF(AND($D$19="Rental",OR($D$20="Rural",$D$20="Suburban or Small City")),"$420,000",IF(AND($D$19="Rental",OR($D$20="Metro",$D$20="Non-Metro Urban")),"$410,000","")))</f>
        <v/>
      </c>
      <c r="L21" s="49" t="str">
        <f>IF($D$19="Homeownership","",IF(AND($D$19="Rental",OR($D$20="Rural",$D$20="Suburban or Small City")),"+$50,000",IF(AND($D$19="Rental",OR($D$20="Metro",$D$20="Non-Metro Urban")),"+$50,000","")))</f>
        <v/>
      </c>
    </row>
    <row r="22" spans="2:12" x14ac:dyDescent="0.3">
      <c r="B22" s="38"/>
      <c r="C22" s="44" t="s">
        <v>114</v>
      </c>
      <c r="D22" s="10"/>
      <c r="E22" s="39"/>
      <c r="F22" s="50"/>
      <c r="G22" s="48"/>
      <c r="H22" s="48"/>
      <c r="I22" s="48"/>
      <c r="J22" s="48"/>
      <c r="K22" s="48"/>
      <c r="L22" s="49"/>
    </row>
    <row r="23" spans="2:12" x14ac:dyDescent="0.3">
      <c r="B23" s="38"/>
      <c r="C23" s="51" t="s">
        <v>99</v>
      </c>
      <c r="D23" s="51"/>
      <c r="E23" s="39"/>
      <c r="F23" s="39"/>
      <c r="G23" s="39"/>
      <c r="H23" s="39"/>
      <c r="I23" s="39"/>
      <c r="J23" s="39"/>
      <c r="K23" s="39"/>
      <c r="L23" s="40"/>
    </row>
    <row r="24" spans="2:12" x14ac:dyDescent="0.3">
      <c r="B24" s="38"/>
      <c r="C24" s="52" t="s">
        <v>100</v>
      </c>
      <c r="D24" s="52"/>
      <c r="E24" s="39"/>
      <c r="F24" s="39"/>
      <c r="G24" s="39"/>
      <c r="H24" s="39"/>
      <c r="I24" s="39"/>
      <c r="J24" s="39"/>
      <c r="K24" s="39"/>
      <c r="L24" s="40"/>
    </row>
    <row r="25" spans="2:12" x14ac:dyDescent="0.3">
      <c r="B25" s="38"/>
      <c r="C25" s="53" t="s">
        <v>116</v>
      </c>
      <c r="D25" s="54"/>
      <c r="E25" s="39"/>
      <c r="F25" s="39"/>
      <c r="G25" s="39"/>
      <c r="H25" s="39"/>
      <c r="I25" s="39"/>
      <c r="J25" s="39"/>
      <c r="K25" s="39"/>
      <c r="L25" s="40"/>
    </row>
    <row r="26" spans="2:12" ht="33" customHeight="1" thickBot="1" x14ac:dyDescent="0.35">
      <c r="B26" s="55"/>
      <c r="C26" s="56"/>
      <c r="D26" s="56"/>
      <c r="E26" s="56"/>
      <c r="F26" s="56"/>
      <c r="G26" s="56"/>
      <c r="H26" s="56"/>
      <c r="I26" s="56"/>
      <c r="J26" s="56"/>
      <c r="K26" s="56"/>
      <c r="L26" s="57"/>
    </row>
    <row r="35" spans="3:13" x14ac:dyDescent="0.3">
      <c r="C35" s="39"/>
      <c r="D35" s="39"/>
      <c r="E35" s="39"/>
      <c r="F35" s="39"/>
      <c r="G35" s="39"/>
      <c r="H35" s="39"/>
      <c r="I35" s="39"/>
      <c r="J35" s="39"/>
      <c r="K35" s="39"/>
      <c r="L35" s="39"/>
      <c r="M35" s="39"/>
    </row>
    <row r="36" spans="3:13" x14ac:dyDescent="0.3">
      <c r="C36" s="58"/>
      <c r="D36" s="39"/>
      <c r="E36" s="39"/>
      <c r="F36" s="39"/>
      <c r="G36" s="39"/>
      <c r="H36" s="39"/>
      <c r="I36" s="39"/>
      <c r="J36" s="39"/>
      <c r="K36" s="39"/>
      <c r="L36" s="39"/>
      <c r="M36" s="39"/>
    </row>
    <row r="37" spans="3:13" x14ac:dyDescent="0.3">
      <c r="C37" s="39"/>
      <c r="D37" s="39"/>
      <c r="E37" s="39"/>
      <c r="F37" s="39"/>
      <c r="G37" s="39"/>
      <c r="H37" s="39"/>
      <c r="I37" s="39"/>
      <c r="J37" s="39"/>
      <c r="K37" s="39"/>
      <c r="L37" s="39"/>
      <c r="M37" s="39"/>
    </row>
    <row r="38" spans="3:13" x14ac:dyDescent="0.3">
      <c r="C38" s="39"/>
      <c r="D38" s="39"/>
      <c r="E38" s="39"/>
      <c r="F38" s="39"/>
      <c r="G38" s="39"/>
      <c r="H38" s="39"/>
      <c r="I38" s="39"/>
      <c r="J38" s="39"/>
      <c r="K38" s="39"/>
      <c r="L38" s="39"/>
      <c r="M38" s="39"/>
    </row>
    <row r="39" spans="3:13" x14ac:dyDescent="0.3">
      <c r="C39" s="39"/>
      <c r="D39" s="39"/>
      <c r="E39" s="39"/>
      <c r="F39" s="39"/>
      <c r="G39" s="39"/>
      <c r="H39" s="39"/>
      <c r="I39" s="39"/>
      <c r="J39" s="39"/>
      <c r="K39" s="39"/>
      <c r="L39" s="39"/>
      <c r="M39" s="39"/>
    </row>
    <row r="40" spans="3:13" x14ac:dyDescent="0.3">
      <c r="C40" s="39"/>
      <c r="D40" s="39"/>
      <c r="E40" s="39"/>
      <c r="F40" s="39"/>
      <c r="G40" s="39"/>
      <c r="H40" s="39"/>
      <c r="I40" s="39"/>
      <c r="J40" s="39"/>
      <c r="K40" s="39"/>
      <c r="L40" s="39"/>
      <c r="M40" s="39"/>
    </row>
    <row r="41" spans="3:13" x14ac:dyDescent="0.3">
      <c r="C41" s="39"/>
      <c r="D41" s="39"/>
      <c r="E41" s="39"/>
      <c r="F41" s="39"/>
      <c r="G41" s="39"/>
      <c r="H41" s="39"/>
      <c r="I41" s="39"/>
      <c r="J41" s="39"/>
      <c r="K41" s="39"/>
      <c r="L41" s="39"/>
      <c r="M41" s="39"/>
    </row>
    <row r="42" spans="3:13" x14ac:dyDescent="0.3">
      <c r="C42" s="39"/>
      <c r="D42" s="39"/>
      <c r="E42" s="39"/>
      <c r="F42" s="39"/>
      <c r="G42" s="39"/>
      <c r="H42" s="39"/>
      <c r="I42" s="39"/>
      <c r="J42" s="39"/>
      <c r="K42" s="39"/>
      <c r="L42" s="39"/>
      <c r="M42" s="39"/>
    </row>
    <row r="43" spans="3:13" x14ac:dyDescent="0.3">
      <c r="C43" s="39"/>
      <c r="D43" s="39"/>
      <c r="E43" s="39"/>
      <c r="F43" s="39"/>
      <c r="G43" s="39"/>
      <c r="H43" s="39"/>
      <c r="I43" s="39"/>
      <c r="J43" s="39"/>
      <c r="K43" s="39"/>
      <c r="L43" s="39"/>
      <c r="M43" s="39"/>
    </row>
    <row r="44" spans="3:13" x14ac:dyDescent="0.3">
      <c r="C44" s="39"/>
      <c r="D44" s="39"/>
      <c r="E44" s="39"/>
      <c r="F44" s="39"/>
      <c r="G44" s="39"/>
      <c r="H44" s="39"/>
      <c r="I44" s="39"/>
      <c r="J44" s="39"/>
      <c r="K44" s="39"/>
      <c r="L44" s="39"/>
      <c r="M44" s="39"/>
    </row>
    <row r="45" spans="3:13" x14ac:dyDescent="0.3">
      <c r="C45" s="39"/>
      <c r="D45" s="39"/>
      <c r="E45" s="39"/>
      <c r="F45" s="39"/>
      <c r="G45" s="39"/>
      <c r="H45" s="39"/>
      <c r="I45" s="39"/>
      <c r="J45" s="39"/>
      <c r="K45" s="39"/>
      <c r="L45" s="39"/>
      <c r="M45" s="39"/>
    </row>
    <row r="46" spans="3:13" x14ac:dyDescent="0.3">
      <c r="C46" s="39"/>
      <c r="D46" s="39"/>
      <c r="E46" s="39"/>
      <c r="F46" s="39"/>
      <c r="G46" s="39"/>
      <c r="H46" s="39"/>
      <c r="I46" s="39"/>
      <c r="J46" s="39"/>
      <c r="K46" s="39"/>
      <c r="L46" s="39"/>
      <c r="M46" s="39"/>
    </row>
    <row r="47" spans="3:13" x14ac:dyDescent="0.3">
      <c r="C47" s="59"/>
      <c r="D47" s="59"/>
      <c r="E47" s="59"/>
      <c r="F47" s="39"/>
      <c r="G47" s="39"/>
      <c r="H47" s="39"/>
      <c r="I47" s="39"/>
      <c r="J47" s="39"/>
      <c r="K47" s="39"/>
      <c r="L47" s="39"/>
      <c r="M47" s="39"/>
    </row>
    <row r="48" spans="3:13" x14ac:dyDescent="0.3">
      <c r="C48" s="60"/>
      <c r="D48" s="60"/>
      <c r="E48" s="60"/>
      <c r="F48" s="39"/>
      <c r="G48" s="39"/>
      <c r="H48" s="39"/>
      <c r="I48" s="39"/>
      <c r="J48" s="39"/>
      <c r="K48" s="39"/>
      <c r="L48" s="39"/>
      <c r="M48" s="39"/>
    </row>
    <row r="49" spans="3:13" x14ac:dyDescent="0.3">
      <c r="C49" s="39"/>
      <c r="D49" s="39"/>
      <c r="E49" s="39"/>
      <c r="F49" s="39"/>
      <c r="G49" s="39"/>
      <c r="H49" s="39"/>
      <c r="I49" s="39"/>
      <c r="J49" s="39"/>
      <c r="K49" s="39"/>
      <c r="L49" s="39"/>
      <c r="M49" s="39"/>
    </row>
    <row r="50" spans="3:13" x14ac:dyDescent="0.3">
      <c r="C50" s="61"/>
      <c r="D50" s="62"/>
      <c r="E50" s="62"/>
      <c r="F50" s="62"/>
      <c r="G50" s="62"/>
      <c r="H50" s="39"/>
      <c r="I50" s="61"/>
      <c r="J50" s="63"/>
      <c r="K50" s="63"/>
      <c r="L50" s="63"/>
      <c r="M50" s="63"/>
    </row>
    <row r="51" spans="3:13" x14ac:dyDescent="0.3">
      <c r="C51" s="64"/>
      <c r="D51" s="65"/>
      <c r="E51" s="65"/>
      <c r="F51" s="65"/>
      <c r="G51" s="66"/>
      <c r="H51" s="39"/>
      <c r="I51" s="64"/>
      <c r="J51" s="65"/>
      <c r="K51" s="65"/>
      <c r="L51" s="65"/>
      <c r="M51" s="66"/>
    </row>
    <row r="52" spans="3:13" x14ac:dyDescent="0.3">
      <c r="C52" s="67"/>
      <c r="D52" s="65"/>
      <c r="E52" s="65"/>
      <c r="F52" s="65"/>
      <c r="G52" s="66"/>
      <c r="H52" s="39"/>
      <c r="I52" s="67"/>
      <c r="J52" s="65"/>
      <c r="K52" s="65"/>
      <c r="L52" s="65"/>
      <c r="M52" s="66"/>
    </row>
    <row r="53" spans="3:13" x14ac:dyDescent="0.3">
      <c r="C53" s="68"/>
      <c r="D53" s="69"/>
      <c r="E53" s="69"/>
      <c r="F53" s="69"/>
      <c r="G53" s="70"/>
      <c r="H53" s="39"/>
      <c r="I53" s="68"/>
      <c r="J53" s="69"/>
      <c r="K53" s="69"/>
      <c r="L53" s="69"/>
      <c r="M53" s="70"/>
    </row>
    <row r="54" spans="3:13" x14ac:dyDescent="0.3">
      <c r="C54" s="68"/>
      <c r="D54" s="69"/>
      <c r="E54" s="69"/>
      <c r="F54" s="69"/>
      <c r="G54" s="70"/>
      <c r="H54" s="39"/>
      <c r="I54" s="68"/>
      <c r="J54" s="69"/>
      <c r="K54" s="69"/>
      <c r="L54" s="69"/>
      <c r="M54" s="70"/>
    </row>
    <row r="55" spans="3:13" x14ac:dyDescent="0.3">
      <c r="C55" s="68"/>
      <c r="D55" s="69"/>
      <c r="E55" s="69"/>
      <c r="F55" s="69"/>
      <c r="G55" s="70"/>
      <c r="H55" s="39"/>
      <c r="I55" s="68"/>
      <c r="J55" s="69"/>
      <c r="K55" s="69"/>
      <c r="L55" s="69"/>
      <c r="M55" s="70"/>
    </row>
    <row r="56" spans="3:13" x14ac:dyDescent="0.3">
      <c r="C56" s="68"/>
      <c r="D56" s="69"/>
      <c r="E56" s="69"/>
      <c r="F56" s="69"/>
      <c r="G56" s="70"/>
      <c r="H56" s="39"/>
      <c r="I56" s="68"/>
      <c r="J56" s="69"/>
      <c r="K56" s="69"/>
      <c r="L56" s="69"/>
      <c r="M56" s="70"/>
    </row>
    <row r="57" spans="3:13" x14ac:dyDescent="0.3">
      <c r="C57" s="68"/>
      <c r="D57" s="69"/>
      <c r="E57" s="69"/>
      <c r="F57" s="69"/>
      <c r="G57" s="70"/>
      <c r="H57" s="39"/>
      <c r="I57" s="68"/>
      <c r="J57" s="69"/>
      <c r="K57" s="69"/>
      <c r="L57" s="69"/>
      <c r="M57" s="70"/>
    </row>
    <row r="58" spans="3:13" x14ac:dyDescent="0.3">
      <c r="C58" s="68"/>
      <c r="D58" s="69"/>
      <c r="E58" s="69"/>
      <c r="F58" s="69"/>
      <c r="G58" s="70"/>
      <c r="H58" s="39"/>
      <c r="I58" s="68"/>
      <c r="J58" s="69"/>
      <c r="K58" s="69"/>
      <c r="L58" s="69"/>
      <c r="M58" s="70"/>
    </row>
    <row r="59" spans="3:13" x14ac:dyDescent="0.3">
      <c r="C59" s="39"/>
      <c r="D59" s="39"/>
      <c r="E59" s="39"/>
      <c r="F59" s="39"/>
      <c r="G59" s="39"/>
      <c r="H59" s="39"/>
      <c r="I59" s="39"/>
      <c r="J59" s="39"/>
      <c r="K59" s="39"/>
      <c r="L59" s="39"/>
      <c r="M59" s="39"/>
    </row>
    <row r="60" spans="3:13" x14ac:dyDescent="0.3">
      <c r="C60" s="39"/>
      <c r="D60" s="39"/>
      <c r="E60" s="39"/>
      <c r="F60" s="39"/>
      <c r="G60" s="39"/>
      <c r="H60" s="39"/>
      <c r="I60" s="39"/>
      <c r="J60" s="39"/>
      <c r="K60" s="39"/>
      <c r="L60" s="39"/>
      <c r="M60" s="39"/>
    </row>
    <row r="61" spans="3:13" x14ac:dyDescent="0.3">
      <c r="C61" s="39"/>
      <c r="D61" s="39"/>
      <c r="E61" s="39"/>
      <c r="F61" s="39"/>
      <c r="G61" s="39"/>
      <c r="H61" s="39"/>
      <c r="I61" s="39"/>
      <c r="J61" s="39"/>
      <c r="K61" s="39"/>
      <c r="L61" s="39"/>
      <c r="M61" s="39"/>
    </row>
    <row r="62" spans="3:13" x14ac:dyDescent="0.3">
      <c r="C62" s="39"/>
      <c r="D62" s="39"/>
      <c r="E62" s="39"/>
      <c r="F62" s="39"/>
      <c r="G62" s="39"/>
      <c r="H62" s="39"/>
      <c r="I62" s="39"/>
      <c r="J62" s="39"/>
      <c r="K62" s="39"/>
      <c r="L62" s="39"/>
      <c r="M62" s="39"/>
    </row>
    <row r="63" spans="3:13" x14ac:dyDescent="0.3">
      <c r="C63" s="39"/>
      <c r="D63" s="39"/>
      <c r="E63" s="39"/>
      <c r="F63" s="39"/>
      <c r="G63" s="39"/>
      <c r="H63" s="39"/>
      <c r="I63" s="39"/>
      <c r="J63" s="39"/>
      <c r="K63" s="39"/>
      <c r="L63" s="39"/>
      <c r="M63" s="39"/>
    </row>
    <row r="64" spans="3:13" x14ac:dyDescent="0.3">
      <c r="C64" s="39"/>
      <c r="D64" s="39"/>
      <c r="E64" s="39"/>
      <c r="F64" s="39"/>
      <c r="G64" s="39"/>
      <c r="H64" s="39"/>
      <c r="I64" s="39"/>
      <c r="J64" s="39"/>
      <c r="K64" s="39"/>
      <c r="L64" s="39"/>
      <c r="M64" s="39"/>
    </row>
    <row r="65" spans="3:13" x14ac:dyDescent="0.3">
      <c r="C65" s="39"/>
      <c r="D65" s="39"/>
      <c r="E65" s="39"/>
      <c r="F65" s="39"/>
      <c r="G65" s="39"/>
      <c r="H65" s="39"/>
      <c r="I65" s="39"/>
      <c r="J65" s="39"/>
      <c r="K65" s="39"/>
      <c r="L65" s="39"/>
      <c r="M65" s="39"/>
    </row>
  </sheetData>
  <sheetProtection algorithmName="SHA-512" hashValue="Cqd13kYc6ttvxnglB8//Pp6L6pxhtr8TmoZ4WdfxWPAni7Pfbmmt9PJ45xqtQkwy4RGrk7X/ytyqo6vKUBw2dg==" saltValue="WCyeqEn/DhG/Z0I94qCdfg==" spinCount="100000" sheet="1" objects="1" scenarios="1"/>
  <mergeCells count="19">
    <mergeCell ref="M51:M52"/>
    <mergeCell ref="D51:D52"/>
    <mergeCell ref="E51:E52"/>
    <mergeCell ref="F51:F52"/>
    <mergeCell ref="G51:G52"/>
    <mergeCell ref="B8:E8"/>
    <mergeCell ref="B9:L9"/>
    <mergeCell ref="B12:L12"/>
    <mergeCell ref="J51:J52"/>
    <mergeCell ref="K51:K52"/>
    <mergeCell ref="L51:L52"/>
    <mergeCell ref="B11:E11"/>
    <mergeCell ref="D50:G50"/>
    <mergeCell ref="J50:M50"/>
    <mergeCell ref="C47:E47"/>
    <mergeCell ref="C48:E48"/>
    <mergeCell ref="C23:D23"/>
    <mergeCell ref="C24:D24"/>
    <mergeCell ref="F14:L14"/>
  </mergeCells>
  <conditionalFormatting sqref="F17">
    <cfRule type="expression" dxfId="5" priority="2">
      <formula>AND($D$19="Homeownership",$D$20="Rural")</formula>
    </cfRule>
  </conditionalFormatting>
  <conditionalFormatting sqref="F16:L16">
    <cfRule type="expression" dxfId="4" priority="4">
      <formula>$D$19="Homeownership"</formula>
    </cfRule>
  </conditionalFormatting>
  <conditionalFormatting sqref="F16:L21">
    <cfRule type="expression" dxfId="3" priority="6">
      <formula>$D$19="Rental"</formula>
    </cfRule>
  </conditionalFormatting>
  <conditionalFormatting sqref="F17:L17 F19:L19 F21:L21">
    <cfRule type="expression" dxfId="2" priority="5">
      <formula>$D$19="Rental"</formula>
    </cfRule>
  </conditionalFormatting>
  <conditionalFormatting sqref="F17:L17">
    <cfRule type="expression" dxfId="1" priority="3">
      <formula>AND($D$19="Homeownership",$D$20="Rural")</formula>
    </cfRule>
  </conditionalFormatting>
  <conditionalFormatting sqref="L17">
    <cfRule type="expression" dxfId="0" priority="1">
      <formula>AND($D$19="Homeownership",$D$20="Rural")</formula>
    </cfRule>
  </conditionalFormatting>
  <dataValidations count="2">
    <dataValidation type="list" allowBlank="1" showInputMessage="1" showErrorMessage="1" sqref="D19" xr:uid="{ADE6EAAF-7075-4785-98B9-3146809C19D1}">
      <formula1>"Rental, Homeownership"</formula1>
    </dataValidation>
    <dataValidation type="list" allowBlank="1" showInputMessage="1" showErrorMessage="1" sqref="D20" xr:uid="{8C28421C-77A9-4307-8649-E6FDA72E1BCD}">
      <formula1>"Metro,Non-Metro Urban, Rural, Suburban or Small City"</formula1>
    </dataValidation>
  </dataValidations>
  <hyperlinks>
    <hyperlink ref="C24:D24" r:id="rId1" display="*Determine geography for rental projects" xr:uid="{AAC3E4F1-2E84-4042-9530-E9BA7C499ECD}"/>
    <hyperlink ref="C23:D23" r:id="rId2" display="*Determine geography for homeownership projects" xr:uid="{6D245C07-6586-4FDE-969B-80F5CD3F49C0}"/>
    <hyperlink ref="C25" r:id="rId3" xr:uid="{6FB9AC37-D322-45B7-BF85-33B42D203A09}"/>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37A0F-6EF2-4F72-869E-805E3E3BF06C}">
  <dimension ref="A5:S54"/>
  <sheetViews>
    <sheetView zoomScale="83" zoomScaleNormal="83" workbookViewId="0">
      <selection activeCell="B8" sqref="B8:I8"/>
    </sheetView>
  </sheetViews>
  <sheetFormatPr defaultColWidth="9.109375" defaultRowHeight="14.4" x14ac:dyDescent="0.3"/>
  <cols>
    <col min="1" max="1" width="7.33203125" style="24" customWidth="1"/>
    <col min="2" max="2" width="44.6640625" style="24" customWidth="1"/>
    <col min="3" max="4" width="30.44140625" style="24" customWidth="1"/>
    <col min="5" max="5" width="26.88671875" style="24" customWidth="1"/>
    <col min="6" max="6" width="24.109375" style="24" customWidth="1"/>
    <col min="7" max="7" width="21.88671875" style="24" customWidth="1"/>
    <col min="8" max="8" width="23.33203125" style="24" customWidth="1"/>
    <col min="9" max="9" width="31.6640625" style="24" customWidth="1"/>
    <col min="10" max="10" width="11.44140625" style="24" bestFit="1" customWidth="1"/>
    <col min="11" max="14" width="9.109375" style="24"/>
    <col min="15" max="15" width="6.33203125" style="24" customWidth="1"/>
    <col min="16" max="19" width="9.109375" style="24" customWidth="1"/>
    <col min="20" max="16384" width="9.109375" style="24"/>
  </cols>
  <sheetData>
    <row r="5" spans="1:9" s="22" customFormat="1" ht="30" customHeight="1" x14ac:dyDescent="0.3">
      <c r="A5" s="21" t="s">
        <v>105</v>
      </c>
    </row>
    <row r="6" spans="1:9" s="23" customFormat="1" x14ac:dyDescent="0.3"/>
    <row r="8" spans="1:9" ht="23.4" x14ac:dyDescent="0.4">
      <c r="B8" s="71" t="s">
        <v>24</v>
      </c>
      <c r="C8" s="71"/>
      <c r="D8" s="71"/>
      <c r="E8" s="71"/>
      <c r="F8" s="71"/>
      <c r="G8" s="71"/>
      <c r="H8" s="71"/>
      <c r="I8" s="71"/>
    </row>
    <row r="9" spans="1:9" ht="15.6" x14ac:dyDescent="0.3">
      <c r="B9" s="72" t="s">
        <v>79</v>
      </c>
      <c r="C9" s="72"/>
      <c r="D9" s="72"/>
      <c r="E9" s="72"/>
      <c r="F9" s="72"/>
      <c r="G9" s="72"/>
      <c r="H9" s="72"/>
      <c r="I9" s="72"/>
    </row>
    <row r="10" spans="1:9" ht="43.2" x14ac:dyDescent="0.3">
      <c r="B10" s="73" t="s">
        <v>25</v>
      </c>
      <c r="C10" s="73" t="s">
        <v>26</v>
      </c>
      <c r="D10" s="73" t="s">
        <v>27</v>
      </c>
      <c r="E10" s="73" t="s">
        <v>28</v>
      </c>
      <c r="F10" s="74" t="s">
        <v>29</v>
      </c>
      <c r="G10" s="74" t="s">
        <v>30</v>
      </c>
      <c r="H10" s="75" t="s">
        <v>82</v>
      </c>
      <c r="I10" s="75"/>
    </row>
    <row r="11" spans="1:9" x14ac:dyDescent="0.3">
      <c r="B11" s="76" t="s">
        <v>31</v>
      </c>
      <c r="C11" s="1"/>
      <c r="D11" s="1"/>
      <c r="E11" s="1"/>
      <c r="F11" s="1"/>
      <c r="G11" s="2"/>
      <c r="H11" s="14"/>
      <c r="I11" s="14"/>
    </row>
    <row r="12" spans="1:9" x14ac:dyDescent="0.3">
      <c r="B12" s="76" t="s">
        <v>32</v>
      </c>
      <c r="C12" s="1"/>
      <c r="D12" s="1"/>
      <c r="E12" s="1"/>
      <c r="F12" s="1"/>
      <c r="G12" s="2"/>
      <c r="H12" s="14"/>
      <c r="I12" s="14"/>
    </row>
    <row r="13" spans="1:9" x14ac:dyDescent="0.3">
      <c r="B13" s="76" t="s">
        <v>33</v>
      </c>
      <c r="C13" s="1"/>
      <c r="D13" s="1"/>
      <c r="E13" s="1"/>
      <c r="F13" s="1"/>
      <c r="G13" s="2"/>
      <c r="H13" s="14"/>
      <c r="I13" s="14"/>
    </row>
    <row r="14" spans="1:9" x14ac:dyDescent="0.3">
      <c r="B14" s="44" t="s">
        <v>34</v>
      </c>
      <c r="C14" s="1"/>
      <c r="D14" s="1"/>
      <c r="E14" s="1"/>
      <c r="F14" s="1"/>
      <c r="G14" s="2"/>
      <c r="H14" s="14"/>
      <c r="I14" s="14"/>
    </row>
    <row r="15" spans="1:9" x14ac:dyDescent="0.3">
      <c r="B15" s="44" t="s">
        <v>35</v>
      </c>
      <c r="C15" s="1"/>
      <c r="D15" s="1"/>
      <c r="E15" s="1"/>
      <c r="F15" s="1"/>
      <c r="G15" s="2"/>
      <c r="H15" s="14"/>
      <c r="I15" s="14"/>
    </row>
    <row r="16" spans="1:9" x14ac:dyDescent="0.3">
      <c r="B16" s="44" t="s">
        <v>68</v>
      </c>
      <c r="C16" s="1"/>
      <c r="D16" s="1"/>
      <c r="E16" s="1"/>
      <c r="F16" s="1"/>
      <c r="G16" s="2"/>
      <c r="H16" s="14"/>
      <c r="I16" s="14"/>
    </row>
    <row r="17" spans="2:9" x14ac:dyDescent="0.3">
      <c r="B17" s="44" t="s">
        <v>36</v>
      </c>
      <c r="C17" s="1"/>
      <c r="D17" s="1"/>
      <c r="E17" s="1"/>
      <c r="F17" s="1"/>
      <c r="G17" s="2"/>
      <c r="H17" s="14"/>
      <c r="I17" s="14"/>
    </row>
    <row r="18" spans="2:9" x14ac:dyDescent="0.3">
      <c r="B18" s="76" t="s">
        <v>37</v>
      </c>
      <c r="C18" s="1"/>
      <c r="D18" s="1"/>
      <c r="E18" s="1"/>
      <c r="F18" s="1"/>
      <c r="G18" s="2"/>
      <c r="H18" s="14"/>
      <c r="I18" s="14"/>
    </row>
    <row r="19" spans="2:9" ht="28.8" x14ac:dyDescent="0.3">
      <c r="B19" s="77" t="s">
        <v>38</v>
      </c>
      <c r="C19" s="1"/>
      <c r="D19" s="1"/>
      <c r="E19" s="1"/>
      <c r="F19" s="1"/>
      <c r="G19" s="2"/>
      <c r="H19" s="14"/>
      <c r="I19" s="14"/>
    </row>
    <row r="20" spans="2:9" x14ac:dyDescent="0.3">
      <c r="B20" s="44" t="s">
        <v>39</v>
      </c>
      <c r="C20" s="1"/>
      <c r="D20" s="1"/>
      <c r="E20" s="1"/>
      <c r="F20" s="1"/>
      <c r="G20" s="2"/>
      <c r="H20" s="14"/>
      <c r="I20" s="14"/>
    </row>
    <row r="21" spans="2:9" x14ac:dyDescent="0.3">
      <c r="B21" s="44" t="s">
        <v>39</v>
      </c>
      <c r="C21" s="1"/>
      <c r="D21" s="1"/>
      <c r="E21" s="1"/>
      <c r="F21" s="1"/>
      <c r="G21" s="2"/>
      <c r="H21" s="14"/>
      <c r="I21" s="14"/>
    </row>
    <row r="22" spans="2:9" x14ac:dyDescent="0.3">
      <c r="H22" s="78"/>
      <c r="I22" s="78"/>
    </row>
    <row r="23" spans="2:9" ht="23.4" x14ac:dyDescent="0.4">
      <c r="B23" s="79" t="s">
        <v>40</v>
      </c>
      <c r="H23" s="80"/>
    </row>
    <row r="24" spans="2:9" ht="15.6" x14ac:dyDescent="0.3">
      <c r="B24" s="72" t="s">
        <v>41</v>
      </c>
      <c r="C24" s="72"/>
      <c r="D24" s="72"/>
      <c r="E24" s="72"/>
      <c r="F24" s="72"/>
      <c r="G24" s="72"/>
      <c r="H24" s="72"/>
    </row>
    <row r="25" spans="2:9" x14ac:dyDescent="0.3">
      <c r="B25" s="24" t="s">
        <v>42</v>
      </c>
    </row>
    <row r="26" spans="2:9" x14ac:dyDescent="0.3">
      <c r="B26" s="24" t="s">
        <v>43</v>
      </c>
    </row>
    <row r="28" spans="2:9" ht="28.8" x14ac:dyDescent="0.3">
      <c r="B28" s="81" t="s">
        <v>0</v>
      </c>
      <c r="C28" s="81" t="s">
        <v>44</v>
      </c>
      <c r="D28" s="81" t="s">
        <v>45</v>
      </c>
      <c r="E28" s="81" t="s">
        <v>81</v>
      </c>
      <c r="F28" s="81" t="s">
        <v>46</v>
      </c>
      <c r="G28" s="82" t="s">
        <v>80</v>
      </c>
      <c r="H28" s="81" t="s">
        <v>47</v>
      </c>
      <c r="I28" s="81" t="s">
        <v>48</v>
      </c>
    </row>
    <row r="29" spans="2:9" x14ac:dyDescent="0.3">
      <c r="B29" s="1"/>
      <c r="C29" s="1"/>
      <c r="D29" s="2"/>
      <c r="E29" s="1"/>
      <c r="F29" s="1"/>
      <c r="G29" s="1"/>
      <c r="H29" s="1"/>
      <c r="I29" s="2"/>
    </row>
    <row r="30" spans="2:9" x14ac:dyDescent="0.3">
      <c r="B30" s="1"/>
      <c r="C30" s="1"/>
      <c r="D30" s="2"/>
      <c r="E30" s="1"/>
      <c r="F30" s="1"/>
      <c r="G30" s="1"/>
      <c r="H30" s="1"/>
      <c r="I30" s="2"/>
    </row>
    <row r="31" spans="2:9" x14ac:dyDescent="0.3">
      <c r="B31" s="1"/>
      <c r="C31" s="1"/>
      <c r="D31" s="2"/>
      <c r="E31" s="1"/>
      <c r="F31" s="1"/>
      <c r="G31" s="1"/>
      <c r="H31" s="1"/>
      <c r="I31" s="2"/>
    </row>
    <row r="32" spans="2:9" x14ac:dyDescent="0.3">
      <c r="B32" s="1"/>
      <c r="C32" s="1"/>
      <c r="D32" s="2"/>
      <c r="E32" s="1"/>
      <c r="F32" s="1"/>
      <c r="G32" s="1"/>
      <c r="H32" s="1"/>
      <c r="I32" s="2"/>
    </row>
    <row r="33" spans="2:9" x14ac:dyDescent="0.3">
      <c r="B33" s="1"/>
      <c r="C33" s="1"/>
      <c r="D33" s="2"/>
      <c r="E33" s="1"/>
      <c r="F33" s="1"/>
      <c r="G33" s="1"/>
      <c r="H33" s="1"/>
      <c r="I33" s="2"/>
    </row>
    <row r="34" spans="2:9" x14ac:dyDescent="0.3">
      <c r="B34" s="1"/>
      <c r="C34" s="1"/>
      <c r="D34" s="2"/>
      <c r="E34" s="1"/>
      <c r="F34" s="1"/>
      <c r="G34" s="1"/>
      <c r="H34" s="1"/>
      <c r="I34" s="2"/>
    </row>
    <row r="35" spans="2:9" x14ac:dyDescent="0.3">
      <c r="B35" s="1"/>
      <c r="C35" s="1"/>
      <c r="D35" s="2"/>
      <c r="E35" s="1"/>
      <c r="F35" s="1"/>
      <c r="G35" s="1"/>
      <c r="H35" s="1"/>
      <c r="I35" s="2"/>
    </row>
    <row r="36" spans="2:9" x14ac:dyDescent="0.3">
      <c r="B36" s="1"/>
      <c r="C36" s="1"/>
      <c r="D36" s="2"/>
      <c r="E36" s="1"/>
      <c r="F36" s="1"/>
      <c r="G36" s="1"/>
      <c r="H36" s="1"/>
      <c r="I36" s="2"/>
    </row>
    <row r="37" spans="2:9" x14ac:dyDescent="0.3">
      <c r="B37" s="1"/>
      <c r="C37" s="1"/>
      <c r="D37" s="2"/>
      <c r="E37" s="1"/>
      <c r="F37" s="1"/>
      <c r="G37" s="1"/>
      <c r="H37" s="1"/>
      <c r="I37" s="2"/>
    </row>
    <row r="38" spans="2:9" x14ac:dyDescent="0.3">
      <c r="B38" s="1"/>
      <c r="C38" s="1"/>
      <c r="D38" s="2"/>
      <c r="E38" s="1"/>
      <c r="F38" s="1"/>
      <c r="G38" s="1"/>
      <c r="H38" s="1"/>
      <c r="I38" s="2"/>
    </row>
    <row r="39" spans="2:9" x14ac:dyDescent="0.3">
      <c r="B39" s="1"/>
      <c r="C39" s="1"/>
      <c r="D39" s="2"/>
      <c r="E39" s="1"/>
      <c r="F39" s="1"/>
      <c r="G39" s="1"/>
      <c r="H39" s="1"/>
      <c r="I39" s="2"/>
    </row>
    <row r="40" spans="2:9" x14ac:dyDescent="0.3">
      <c r="B40" s="1"/>
      <c r="C40" s="1"/>
      <c r="D40" s="2"/>
      <c r="E40" s="1"/>
      <c r="F40" s="1"/>
      <c r="G40" s="1"/>
      <c r="H40" s="1"/>
      <c r="I40" s="2"/>
    </row>
    <row r="41" spans="2:9" x14ac:dyDescent="0.3">
      <c r="B41" s="1"/>
      <c r="C41" s="1"/>
      <c r="D41" s="2"/>
      <c r="E41" s="1"/>
      <c r="F41" s="1"/>
      <c r="G41" s="1"/>
      <c r="H41" s="1"/>
      <c r="I41" s="2"/>
    </row>
    <row r="42" spans="2:9" x14ac:dyDescent="0.3">
      <c r="B42" s="1"/>
      <c r="C42" s="1"/>
      <c r="D42" s="2"/>
      <c r="E42" s="1"/>
      <c r="F42" s="1"/>
      <c r="G42" s="1"/>
      <c r="H42" s="1"/>
      <c r="I42" s="2"/>
    </row>
    <row r="43" spans="2:9" x14ac:dyDescent="0.3">
      <c r="B43" s="1"/>
      <c r="C43" s="1"/>
      <c r="D43" s="2"/>
      <c r="E43" s="1"/>
      <c r="F43" s="1"/>
      <c r="G43" s="1"/>
      <c r="H43" s="1"/>
      <c r="I43" s="2"/>
    </row>
    <row r="44" spans="2:9" x14ac:dyDescent="0.3">
      <c r="B44" s="1"/>
      <c r="C44" s="1"/>
      <c r="D44" s="2"/>
      <c r="E44" s="1"/>
      <c r="F44" s="1"/>
      <c r="G44" s="1"/>
      <c r="H44" s="1"/>
      <c r="I44" s="2"/>
    </row>
    <row r="45" spans="2:9" x14ac:dyDescent="0.3">
      <c r="B45" s="1"/>
      <c r="C45" s="1"/>
      <c r="D45" s="2"/>
      <c r="E45" s="1"/>
      <c r="F45" s="1"/>
      <c r="G45" s="1"/>
      <c r="H45" s="1"/>
      <c r="I45" s="2"/>
    </row>
    <row r="46" spans="2:9" x14ac:dyDescent="0.3">
      <c r="B46" s="1"/>
      <c r="C46" s="1"/>
      <c r="D46" s="2"/>
      <c r="E46" s="1"/>
      <c r="F46" s="1"/>
      <c r="G46" s="1"/>
      <c r="H46" s="1"/>
      <c r="I46" s="2"/>
    </row>
    <row r="47" spans="2:9" x14ac:dyDescent="0.3">
      <c r="B47" s="1"/>
      <c r="C47" s="1"/>
      <c r="D47" s="2"/>
      <c r="E47" s="1"/>
      <c r="F47" s="1"/>
      <c r="G47" s="1"/>
      <c r="H47" s="1"/>
      <c r="I47" s="2"/>
    </row>
    <row r="48" spans="2:9" x14ac:dyDescent="0.3">
      <c r="B48" s="1"/>
      <c r="C48" s="1"/>
      <c r="D48" s="2"/>
      <c r="E48" s="1"/>
      <c r="F48" s="1"/>
      <c r="G48" s="1"/>
      <c r="H48" s="1"/>
      <c r="I48" s="2"/>
    </row>
    <row r="51" spans="2:19" x14ac:dyDescent="0.3">
      <c r="B51" s="83"/>
      <c r="C51" s="83"/>
      <c r="D51" s="83"/>
      <c r="E51" s="83"/>
      <c r="F51" s="83"/>
      <c r="G51" s="83"/>
      <c r="H51" s="83"/>
      <c r="I51" s="83"/>
      <c r="J51" s="83"/>
      <c r="K51" s="83"/>
      <c r="L51" s="83"/>
      <c r="M51" s="83"/>
      <c r="N51" s="83"/>
      <c r="O51" s="83"/>
      <c r="P51" s="83"/>
      <c r="Q51" s="83"/>
      <c r="R51" s="83"/>
      <c r="S51" s="83"/>
    </row>
    <row r="52" spans="2:19" x14ac:dyDescent="0.3">
      <c r="B52" s="83"/>
      <c r="C52" s="83"/>
      <c r="D52" s="83"/>
      <c r="E52" s="83"/>
      <c r="F52" s="83"/>
      <c r="G52" s="83"/>
      <c r="H52" s="83"/>
      <c r="I52" s="83"/>
      <c r="J52" s="83"/>
      <c r="K52" s="83"/>
      <c r="L52" s="83"/>
      <c r="M52" s="83"/>
      <c r="N52" s="83"/>
      <c r="O52" s="83"/>
      <c r="P52" s="83"/>
      <c r="Q52" s="83"/>
      <c r="R52" s="83"/>
      <c r="S52" s="83"/>
    </row>
    <row r="53" spans="2:19" x14ac:dyDescent="0.3">
      <c r="B53" s="83"/>
      <c r="C53" s="83"/>
      <c r="D53" s="83"/>
      <c r="E53" s="83"/>
      <c r="F53" s="83"/>
      <c r="G53" s="83"/>
      <c r="H53" s="83"/>
      <c r="I53" s="83"/>
      <c r="J53" s="83"/>
      <c r="K53" s="83"/>
      <c r="L53" s="83"/>
      <c r="M53" s="83"/>
      <c r="N53" s="83"/>
      <c r="O53" s="83"/>
      <c r="P53" s="83"/>
      <c r="Q53" s="83"/>
      <c r="R53" s="83"/>
      <c r="S53" s="83"/>
    </row>
    <row r="54" spans="2:19" x14ac:dyDescent="0.3">
      <c r="B54" s="83"/>
      <c r="C54" s="83"/>
      <c r="D54" s="83"/>
      <c r="E54" s="83"/>
      <c r="F54" s="83"/>
      <c r="G54" s="83"/>
      <c r="H54" s="83"/>
      <c r="I54" s="83"/>
      <c r="J54" s="83"/>
      <c r="K54" s="83"/>
      <c r="L54" s="83"/>
      <c r="M54" s="83"/>
      <c r="N54" s="83"/>
      <c r="O54" s="83"/>
      <c r="P54" s="83"/>
      <c r="Q54" s="83"/>
      <c r="R54" s="83"/>
      <c r="S54" s="83"/>
    </row>
  </sheetData>
  <sheetProtection algorithmName="SHA-512" hashValue="oRO94RDOk8ADpnkBiXIoPYC8ouIPS6sSjkki+nAYbm4twEINBWAzu62Rn3AfG/h0eR4aQX241s3A33mcoSyC/w==" saltValue="f9p/4xVE8ag2a1Mj+qn65w==" spinCount="100000" sheet="1" objects="1" scenarios="1"/>
  <mergeCells count="16">
    <mergeCell ref="B9:I9"/>
    <mergeCell ref="B8:I8"/>
    <mergeCell ref="H21:I21"/>
    <mergeCell ref="H10:I10"/>
    <mergeCell ref="B24:H24"/>
    <mergeCell ref="H11:I11"/>
    <mergeCell ref="H12:I12"/>
    <mergeCell ref="H13:I13"/>
    <mergeCell ref="H14:I14"/>
    <mergeCell ref="H15:I15"/>
    <mergeCell ref="H16:I16"/>
    <mergeCell ref="H17:I17"/>
    <mergeCell ref="H18:I18"/>
    <mergeCell ref="H19:I19"/>
    <mergeCell ref="H20:I20"/>
    <mergeCell ref="H22:I22"/>
  </mergeCells>
  <dataValidations count="3">
    <dataValidation type="list" allowBlank="1" showInputMessage="1" showErrorMessage="1" sqref="D29:D48" xr:uid="{FBFB2D85-F175-456A-9216-4140B51629E5}">
      <formula1>"Single-Family, Townhomes,Multifamily Ownership,Multifamily Rental,Permanently Supportive,Transitional,Shelter,Other"</formula1>
    </dataValidation>
    <dataValidation type="list" allowBlank="1" showInputMessage="1" showErrorMessage="1" sqref="I29:I48" xr:uid="{232EAF6D-CF42-4192-A717-1E51A66A5C3C}">
      <formula1>"Yes, No"</formula1>
    </dataValidation>
    <dataValidation type="list" allowBlank="1" showInputMessage="1" showErrorMessage="1" sqref="G11:G21" xr:uid="{E9A3A150-0B5B-4295-96AA-050BCADED842}">
      <formula1>"Entity has FPH experience, Main contact person has FPH experience, Both the entity and main contact have FPH experience, No FPH experience"</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EB-B71E-49F2-91D7-F8636FF603C3}">
  <dimension ref="A5:J42"/>
  <sheetViews>
    <sheetView topLeftCell="A16" zoomScale="73" zoomScaleNormal="73" workbookViewId="0">
      <selection activeCell="G40" sqref="G40"/>
    </sheetView>
  </sheetViews>
  <sheetFormatPr defaultColWidth="9.109375" defaultRowHeight="14.4" x14ac:dyDescent="0.3"/>
  <cols>
    <col min="1" max="1" width="5.5546875" style="24" customWidth="1"/>
    <col min="2" max="2" width="37.109375" style="24" bestFit="1" customWidth="1"/>
    <col min="3" max="3" width="22.6640625" style="24" customWidth="1"/>
    <col min="4" max="4" width="23.5546875" style="24" customWidth="1"/>
    <col min="5" max="8" width="9.109375" style="24"/>
    <col min="9" max="9" width="20.109375" style="24" customWidth="1"/>
    <col min="10" max="10" width="23.6640625" style="24" customWidth="1"/>
    <col min="11" max="16384" width="9.109375" style="24"/>
  </cols>
  <sheetData>
    <row r="5" spans="1:4" s="22" customFormat="1" ht="30" customHeight="1" x14ac:dyDescent="0.3">
      <c r="A5" s="21" t="s">
        <v>1</v>
      </c>
    </row>
    <row r="6" spans="1:4" s="23" customFormat="1" x14ac:dyDescent="0.3"/>
    <row r="8" spans="1:4" ht="15" customHeight="1" x14ac:dyDescent="0.3">
      <c r="B8" s="84" t="s">
        <v>106</v>
      </c>
      <c r="C8" s="84"/>
      <c r="D8" s="84"/>
    </row>
    <row r="9" spans="1:4" x14ac:dyDescent="0.3">
      <c r="B9" s="85" t="s">
        <v>107</v>
      </c>
      <c r="C9" s="85"/>
      <c r="D9" s="85"/>
    </row>
    <row r="10" spans="1:4" ht="18" x14ac:dyDescent="0.35">
      <c r="B10" s="86" t="s">
        <v>1</v>
      </c>
      <c r="C10" s="86"/>
      <c r="D10" s="86"/>
    </row>
    <row r="11" spans="1:4" ht="74.25" customHeight="1" x14ac:dyDescent="0.3">
      <c r="B11" s="87"/>
      <c r="C11" s="88" t="s">
        <v>2</v>
      </c>
      <c r="D11" s="88" t="s">
        <v>3</v>
      </c>
    </row>
    <row r="12" spans="1:4" x14ac:dyDescent="0.3">
      <c r="B12" s="89" t="s">
        <v>4</v>
      </c>
      <c r="C12" s="3"/>
      <c r="D12" s="3"/>
    </row>
    <row r="13" spans="1:4" x14ac:dyDescent="0.3">
      <c r="B13" s="89" t="s">
        <v>5</v>
      </c>
      <c r="C13" s="3"/>
      <c r="D13" s="3"/>
    </row>
    <row r="14" spans="1:4" x14ac:dyDescent="0.3">
      <c r="B14" s="89" t="s">
        <v>6</v>
      </c>
      <c r="C14" s="3"/>
      <c r="D14" s="3"/>
    </row>
    <row r="15" spans="1:4" x14ac:dyDescent="0.3">
      <c r="B15" s="89" t="s">
        <v>7</v>
      </c>
      <c r="C15" s="3"/>
      <c r="D15" s="3"/>
    </row>
    <row r="16" spans="1:4" x14ac:dyDescent="0.3">
      <c r="B16" s="89" t="s">
        <v>8</v>
      </c>
      <c r="C16" s="3"/>
      <c r="D16" s="3"/>
    </row>
    <row r="17" spans="2:4" x14ac:dyDescent="0.3">
      <c r="B17" s="89" t="s">
        <v>9</v>
      </c>
      <c r="C17" s="3"/>
      <c r="D17" s="3"/>
    </row>
    <row r="18" spans="2:4" x14ac:dyDescent="0.3">
      <c r="B18" s="89" t="s">
        <v>10</v>
      </c>
      <c r="C18" s="3"/>
      <c r="D18" s="3"/>
    </row>
    <row r="19" spans="2:4" x14ac:dyDescent="0.3">
      <c r="B19" s="73" t="s">
        <v>11</v>
      </c>
      <c r="C19" s="94"/>
      <c r="D19" s="94"/>
    </row>
    <row r="20" spans="2:4" ht="28.8" x14ac:dyDescent="0.3">
      <c r="B20" s="90" t="s">
        <v>12</v>
      </c>
      <c r="C20" s="3"/>
      <c r="D20" s="3"/>
    </row>
    <row r="21" spans="2:4" x14ac:dyDescent="0.3">
      <c r="B21" s="89" t="s">
        <v>13</v>
      </c>
      <c r="C21" s="3"/>
      <c r="D21" s="3"/>
    </row>
    <row r="22" spans="2:4" x14ac:dyDescent="0.3">
      <c r="B22" s="89" t="s">
        <v>14</v>
      </c>
      <c r="C22" s="3"/>
      <c r="D22" s="3"/>
    </row>
    <row r="23" spans="2:4" x14ac:dyDescent="0.3">
      <c r="B23" s="73" t="s">
        <v>15</v>
      </c>
      <c r="C23" s="94"/>
      <c r="D23" s="94"/>
    </row>
    <row r="24" spans="2:4" x14ac:dyDescent="0.3">
      <c r="B24" s="89" t="s">
        <v>16</v>
      </c>
      <c r="C24" s="3"/>
      <c r="D24" s="3"/>
    </row>
    <row r="25" spans="2:4" x14ac:dyDescent="0.3">
      <c r="B25" s="89" t="s">
        <v>17</v>
      </c>
      <c r="C25" s="3"/>
      <c r="D25" s="3"/>
    </row>
    <row r="26" spans="2:4" x14ac:dyDescent="0.3">
      <c r="B26" s="89" t="s">
        <v>18</v>
      </c>
      <c r="C26" s="3"/>
      <c r="D26" s="3"/>
    </row>
    <row r="27" spans="2:4" x14ac:dyDescent="0.3">
      <c r="B27" s="89" t="s">
        <v>19</v>
      </c>
      <c r="C27" s="3"/>
      <c r="D27" s="3"/>
    </row>
    <row r="28" spans="2:4" x14ac:dyDescent="0.3">
      <c r="B28" s="73" t="s">
        <v>20</v>
      </c>
      <c r="C28" s="94"/>
      <c r="D28" s="94"/>
    </row>
    <row r="29" spans="2:4" x14ac:dyDescent="0.3">
      <c r="B29" s="89" t="s">
        <v>21</v>
      </c>
      <c r="C29" s="3"/>
      <c r="D29" s="3"/>
    </row>
    <row r="30" spans="2:4" x14ac:dyDescent="0.3">
      <c r="B30" s="89" t="s">
        <v>22</v>
      </c>
      <c r="C30" s="3"/>
      <c r="D30" s="3"/>
    </row>
    <row r="31" spans="2:4" x14ac:dyDescent="0.3">
      <c r="B31" s="89" t="s">
        <v>83</v>
      </c>
      <c r="C31" s="3"/>
      <c r="D31" s="3"/>
    </row>
    <row r="32" spans="2:4" x14ac:dyDescent="0.3">
      <c r="B32" s="89" t="s">
        <v>91</v>
      </c>
      <c r="C32" s="3"/>
      <c r="D32" s="3"/>
    </row>
    <row r="33" spans="2:10" x14ac:dyDescent="0.3">
      <c r="B33" s="89" t="s">
        <v>84</v>
      </c>
      <c r="C33" s="3"/>
      <c r="D33" s="3"/>
    </row>
    <row r="34" spans="2:10" x14ac:dyDescent="0.3">
      <c r="B34" s="89" t="s">
        <v>85</v>
      </c>
      <c r="C34" s="3"/>
      <c r="D34" s="3"/>
    </row>
    <row r="35" spans="2:10" x14ac:dyDescent="0.3">
      <c r="B35" s="89" t="s">
        <v>23</v>
      </c>
      <c r="C35" s="3"/>
      <c r="D35" s="3"/>
    </row>
    <row r="36" spans="2:10" x14ac:dyDescent="0.3">
      <c r="B36" s="73" t="s">
        <v>109</v>
      </c>
      <c r="C36" s="94"/>
      <c r="D36" s="94"/>
      <c r="I36" s="91"/>
      <c r="J36" s="92"/>
    </row>
    <row r="37" spans="2:10" x14ac:dyDescent="0.3">
      <c r="B37" s="89" t="s">
        <v>75</v>
      </c>
      <c r="C37" s="112"/>
      <c r="D37" s="112"/>
      <c r="I37" s="37"/>
      <c r="J37" s="93"/>
    </row>
    <row r="38" spans="2:10" x14ac:dyDescent="0.3">
      <c r="B38" s="89" t="s">
        <v>76</v>
      </c>
      <c r="C38" s="113"/>
      <c r="D38" s="113"/>
      <c r="I38" s="37"/>
      <c r="J38" s="93"/>
    </row>
    <row r="39" spans="2:10" x14ac:dyDescent="0.3">
      <c r="B39" s="73" t="s">
        <v>74</v>
      </c>
      <c r="C39" s="94"/>
      <c r="D39" s="94"/>
    </row>
    <row r="40" spans="2:10" x14ac:dyDescent="0.3">
      <c r="B40" s="89" t="s">
        <v>77</v>
      </c>
      <c r="C40" s="112"/>
      <c r="D40" s="112"/>
    </row>
    <row r="41" spans="2:10" x14ac:dyDescent="0.3">
      <c r="B41" s="89" t="s">
        <v>78</v>
      </c>
      <c r="C41" s="113"/>
      <c r="D41" s="113"/>
    </row>
    <row r="42" spans="2:10" x14ac:dyDescent="0.3">
      <c r="B42" s="89" t="s">
        <v>60</v>
      </c>
      <c r="C42" s="15"/>
      <c r="D42" s="15"/>
    </row>
  </sheetData>
  <sheetProtection algorithmName="SHA-512" hashValue="Uqy8hSUKBPHNkMOO1kPunzP+d+alR39dK4uS2PcoZPjt2Y+g2Pl39xItKStsD4Ag0noAb7D/zvy6lh6Hjft5dA==" saltValue="o0R6A99flAdF99kHqtlM1Q==" spinCount="100000" sheet="1" objects="1" scenarios="1"/>
  <mergeCells count="4">
    <mergeCell ref="B10:D10"/>
    <mergeCell ref="C42:D42"/>
    <mergeCell ref="B8:D8"/>
    <mergeCell ref="B9:D9"/>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55943-FAF3-45A0-BA25-72B946371537}">
  <dimension ref="A5:K38"/>
  <sheetViews>
    <sheetView tabSelected="1" topLeftCell="A23" workbookViewId="0">
      <selection activeCell="D37" sqref="D37"/>
    </sheetView>
  </sheetViews>
  <sheetFormatPr defaultColWidth="9.109375" defaultRowHeight="14.4" x14ac:dyDescent="0.3"/>
  <cols>
    <col min="1" max="1" width="4.88671875" style="24" customWidth="1"/>
    <col min="2" max="2" width="26" style="24" customWidth="1"/>
    <col min="3" max="3" width="17.33203125" style="24" customWidth="1"/>
    <col min="4" max="4" width="18.33203125" style="24" customWidth="1"/>
    <col min="5" max="5" width="23.6640625" style="24" customWidth="1"/>
    <col min="6" max="6" width="9.109375" style="24"/>
    <col min="7" max="7" width="16.6640625" style="24" customWidth="1"/>
    <col min="8" max="8" width="16" style="24" customWidth="1"/>
    <col min="9" max="9" width="30.109375" style="24" customWidth="1"/>
    <col min="10" max="10" width="3.88671875" style="24" customWidth="1"/>
    <col min="11" max="11" width="27" style="24" customWidth="1"/>
    <col min="12" max="16384" width="9.109375" style="24"/>
  </cols>
  <sheetData>
    <row r="5" spans="1:11" s="22" customFormat="1" ht="30" customHeight="1" x14ac:dyDescent="0.3">
      <c r="A5" s="21" t="s">
        <v>108</v>
      </c>
    </row>
    <row r="6" spans="1:11" s="23" customFormat="1" x14ac:dyDescent="0.3"/>
    <row r="7" spans="1:11" ht="15" customHeight="1" x14ac:dyDescent="0.3"/>
    <row r="8" spans="1:11" ht="31.5" customHeight="1" x14ac:dyDescent="0.3">
      <c r="B8" s="95" t="s">
        <v>86</v>
      </c>
      <c r="C8" s="95"/>
      <c r="D8" s="95"/>
      <c r="E8" s="95"/>
      <c r="F8" s="95"/>
      <c r="G8" s="95"/>
      <c r="H8" s="95"/>
      <c r="I8" s="95"/>
    </row>
    <row r="9" spans="1:11" ht="43.2" x14ac:dyDescent="0.3">
      <c r="B9" s="96" t="s">
        <v>49</v>
      </c>
      <c r="C9" s="96"/>
      <c r="D9" s="96"/>
      <c r="E9" s="96"/>
      <c r="F9" s="96"/>
      <c r="G9" s="97" t="s">
        <v>50</v>
      </c>
      <c r="H9" s="97" t="s">
        <v>51</v>
      </c>
      <c r="I9" s="98" t="s">
        <v>59</v>
      </c>
    </row>
    <row r="10" spans="1:11" x14ac:dyDescent="0.3">
      <c r="B10" s="99" t="s">
        <v>52</v>
      </c>
      <c r="C10" s="99"/>
      <c r="D10" s="99"/>
      <c r="E10" s="99"/>
      <c r="F10" s="99"/>
      <c r="G10" s="4">
        <f>'General Project Information'!D22</f>
        <v>0</v>
      </c>
      <c r="H10" s="100" t="s">
        <v>88</v>
      </c>
      <c r="I10" s="101"/>
    </row>
    <row r="11" spans="1:11" x14ac:dyDescent="0.3">
      <c r="B11" s="17" t="s">
        <v>67</v>
      </c>
      <c r="C11" s="17"/>
      <c r="D11" s="17"/>
      <c r="E11" s="17"/>
      <c r="F11" s="17"/>
      <c r="G11" s="7"/>
      <c r="H11" s="2"/>
      <c r="I11" s="1"/>
    </row>
    <row r="12" spans="1:11" x14ac:dyDescent="0.3">
      <c r="B12" s="17" t="s">
        <v>69</v>
      </c>
      <c r="C12" s="17"/>
      <c r="D12" s="17"/>
      <c r="E12" s="17"/>
      <c r="F12" s="17"/>
      <c r="G12" s="7"/>
      <c r="H12" s="2"/>
      <c r="I12" s="1"/>
    </row>
    <row r="13" spans="1:11" x14ac:dyDescent="0.3">
      <c r="B13" s="17" t="s">
        <v>70</v>
      </c>
      <c r="C13" s="17"/>
      <c r="D13" s="17"/>
      <c r="E13" s="17"/>
      <c r="F13" s="17"/>
      <c r="G13" s="7"/>
      <c r="H13" s="2"/>
      <c r="I13" s="1"/>
    </row>
    <row r="14" spans="1:11" ht="18" customHeight="1" x14ac:dyDescent="0.3">
      <c r="B14" s="17" t="s">
        <v>53</v>
      </c>
      <c r="C14" s="17"/>
      <c r="D14" s="17"/>
      <c r="E14" s="17"/>
      <c r="F14" s="17"/>
      <c r="G14" s="7"/>
      <c r="H14" s="2"/>
      <c r="I14" s="1"/>
      <c r="K14" s="37"/>
    </row>
    <row r="15" spans="1:11" x14ac:dyDescent="0.3">
      <c r="B15" s="17" t="s">
        <v>71</v>
      </c>
      <c r="C15" s="17"/>
      <c r="D15" s="17"/>
      <c r="E15" s="17"/>
      <c r="F15" s="17"/>
      <c r="G15" s="7"/>
      <c r="H15" s="2"/>
      <c r="I15" s="1"/>
    </row>
    <row r="16" spans="1:11" x14ac:dyDescent="0.3">
      <c r="B16" s="17" t="s">
        <v>71</v>
      </c>
      <c r="C16" s="17"/>
      <c r="D16" s="17"/>
      <c r="E16" s="17"/>
      <c r="F16" s="17"/>
      <c r="G16" s="7"/>
      <c r="H16" s="2"/>
      <c r="I16" s="1"/>
    </row>
    <row r="17" spans="2:9" x14ac:dyDescent="0.3">
      <c r="B17" s="17" t="s">
        <v>87</v>
      </c>
      <c r="C17" s="17"/>
      <c r="D17" s="17"/>
      <c r="E17" s="17"/>
      <c r="F17" s="17"/>
      <c r="G17" s="7"/>
      <c r="H17" s="2"/>
      <c r="I17" s="1"/>
    </row>
    <row r="18" spans="2:9" x14ac:dyDescent="0.3">
      <c r="B18" s="17" t="s">
        <v>87</v>
      </c>
      <c r="C18" s="17"/>
      <c r="D18" s="17"/>
      <c r="E18" s="17"/>
      <c r="F18" s="17"/>
      <c r="G18" s="7"/>
      <c r="H18" s="2"/>
      <c r="I18" s="1"/>
    </row>
    <row r="19" spans="2:9" x14ac:dyDescent="0.3">
      <c r="B19" s="17" t="s">
        <v>87</v>
      </c>
      <c r="C19" s="17"/>
      <c r="D19" s="17"/>
      <c r="E19" s="17"/>
      <c r="F19" s="17"/>
      <c r="G19" s="7"/>
      <c r="H19" s="2"/>
      <c r="I19" s="1"/>
    </row>
    <row r="20" spans="2:9" x14ac:dyDescent="0.3">
      <c r="B20" s="17" t="s">
        <v>87</v>
      </c>
      <c r="C20" s="17"/>
      <c r="D20" s="17"/>
      <c r="E20" s="17"/>
      <c r="F20" s="17"/>
      <c r="G20" s="7"/>
      <c r="H20" s="2"/>
      <c r="I20" s="1"/>
    </row>
    <row r="21" spans="2:9" x14ac:dyDescent="0.3">
      <c r="B21" s="17" t="s">
        <v>87</v>
      </c>
      <c r="C21" s="17"/>
      <c r="D21" s="17"/>
      <c r="E21" s="17"/>
      <c r="F21" s="17"/>
      <c r="G21" s="7"/>
      <c r="H21" s="2"/>
      <c r="I21" s="1"/>
    </row>
    <row r="22" spans="2:9" x14ac:dyDescent="0.3">
      <c r="B22" s="102" t="s">
        <v>54</v>
      </c>
      <c r="C22" s="102"/>
      <c r="D22" s="102"/>
      <c r="E22" s="102"/>
      <c r="F22" s="102"/>
      <c r="G22" s="6">
        <f>SUM(G10:G21)</f>
        <v>0</v>
      </c>
      <c r="H22" s="103"/>
      <c r="I22" s="103"/>
    </row>
    <row r="24" spans="2:9" ht="63" customHeight="1" x14ac:dyDescent="0.3">
      <c r="B24" s="104" t="s">
        <v>55</v>
      </c>
      <c r="C24" s="104" t="s">
        <v>50</v>
      </c>
      <c r="D24" s="104" t="s">
        <v>72</v>
      </c>
      <c r="E24" s="104" t="s">
        <v>112</v>
      </c>
      <c r="F24" s="105" t="s">
        <v>95</v>
      </c>
      <c r="G24" s="105"/>
      <c r="H24" s="105"/>
      <c r="I24" s="105"/>
    </row>
    <row r="25" spans="2:9" ht="23.4" customHeight="1" x14ac:dyDescent="0.3">
      <c r="B25" s="76" t="s">
        <v>56</v>
      </c>
      <c r="C25" s="8"/>
      <c r="D25" s="106">
        <f>IFERROR(C25/'General Project Information'!D21,0)</f>
        <v>0</v>
      </c>
      <c r="E25" s="9"/>
      <c r="F25" s="16"/>
      <c r="G25" s="16"/>
      <c r="H25" s="16"/>
      <c r="I25" s="16"/>
    </row>
    <row r="26" spans="2:9" ht="19.95" customHeight="1" x14ac:dyDescent="0.3">
      <c r="B26" s="76" t="s">
        <v>110</v>
      </c>
      <c r="C26" s="8"/>
      <c r="D26" s="106">
        <f>IFERROR(C26/'General Project Information'!D22,0)</f>
        <v>0</v>
      </c>
      <c r="E26" s="9"/>
      <c r="F26" s="16"/>
      <c r="G26" s="16"/>
      <c r="H26" s="16"/>
      <c r="I26" s="16"/>
    </row>
    <row r="27" spans="2:9" ht="17.399999999999999" customHeight="1" x14ac:dyDescent="0.3">
      <c r="B27" s="76" t="s">
        <v>66</v>
      </c>
      <c r="C27" s="8"/>
      <c r="D27" s="106">
        <f>IFERROR(C27/'General Project Information'!D23,0)</f>
        <v>0</v>
      </c>
      <c r="E27" s="9"/>
      <c r="F27" s="16"/>
      <c r="G27" s="16"/>
      <c r="H27" s="16"/>
      <c r="I27" s="16"/>
    </row>
    <row r="28" spans="2:9" ht="17.399999999999999" customHeight="1" x14ac:dyDescent="0.3">
      <c r="B28" s="76" t="s">
        <v>92</v>
      </c>
      <c r="C28" s="8"/>
      <c r="D28" s="106">
        <f>IFERROR(C28/'General Project Information'!D24,0)</f>
        <v>0</v>
      </c>
      <c r="E28" s="9"/>
      <c r="F28" s="16"/>
      <c r="G28" s="16"/>
      <c r="H28" s="16"/>
      <c r="I28" s="16"/>
    </row>
    <row r="29" spans="2:9" ht="32.25" customHeight="1" x14ac:dyDescent="0.3">
      <c r="B29" s="77" t="s">
        <v>94</v>
      </c>
      <c r="C29" s="8"/>
      <c r="D29" s="106">
        <f>IFERROR(C29/'General Project Information'!D25,0)</f>
        <v>0</v>
      </c>
      <c r="E29" s="9"/>
      <c r="F29" s="16"/>
      <c r="G29" s="16"/>
      <c r="H29" s="16"/>
      <c r="I29" s="16"/>
    </row>
    <row r="30" spans="2:9" ht="21" customHeight="1" x14ac:dyDescent="0.3">
      <c r="B30" s="77" t="s">
        <v>111</v>
      </c>
      <c r="C30" s="8"/>
      <c r="D30" s="106">
        <f>IFERROR(C30/'General Project Information'!D26,0)</f>
        <v>0</v>
      </c>
      <c r="E30" s="9"/>
      <c r="F30" s="18"/>
      <c r="G30" s="19"/>
      <c r="H30" s="19"/>
      <c r="I30" s="20"/>
    </row>
    <row r="31" spans="2:9" ht="19.2" customHeight="1" x14ac:dyDescent="0.3">
      <c r="B31" s="77" t="s">
        <v>93</v>
      </c>
      <c r="C31" s="8"/>
      <c r="D31" s="106">
        <f>IFERROR(C31/'General Project Information'!D27,0)</f>
        <v>0</v>
      </c>
      <c r="E31" s="9"/>
      <c r="F31" s="16"/>
      <c r="G31" s="16"/>
      <c r="H31" s="16"/>
      <c r="I31" s="16"/>
    </row>
    <row r="32" spans="2:9" ht="19.95" customHeight="1" x14ac:dyDescent="0.3">
      <c r="B32" s="76" t="s">
        <v>73</v>
      </c>
      <c r="C32" s="8"/>
      <c r="D32" s="106">
        <f>IFERROR(C32/'General Project Information'!D28,0)</f>
        <v>0</v>
      </c>
      <c r="E32" s="9"/>
      <c r="F32" s="16"/>
      <c r="G32" s="16"/>
      <c r="H32" s="16"/>
      <c r="I32" s="16"/>
    </row>
    <row r="33" spans="2:9" ht="19.95" customHeight="1" x14ac:dyDescent="0.3">
      <c r="B33" s="76" t="s">
        <v>113</v>
      </c>
      <c r="C33" s="8"/>
      <c r="D33" s="106">
        <f>IFERROR(C33/'General Project Information'!D29,0)</f>
        <v>0</v>
      </c>
      <c r="E33" s="9"/>
      <c r="F33" s="18"/>
      <c r="G33" s="19"/>
      <c r="H33" s="19"/>
      <c r="I33" s="20"/>
    </row>
    <row r="34" spans="2:9" ht="20.399999999999999" customHeight="1" x14ac:dyDescent="0.3">
      <c r="B34" s="76" t="s">
        <v>57</v>
      </c>
      <c r="C34" s="8"/>
      <c r="D34" s="106">
        <f>IFERROR(C34/'General Project Information'!D30,0)</f>
        <v>0</v>
      </c>
      <c r="E34" s="9"/>
      <c r="F34" s="16"/>
      <c r="G34" s="16"/>
      <c r="H34" s="16"/>
      <c r="I34" s="16"/>
    </row>
    <row r="35" spans="2:9" x14ac:dyDescent="0.3">
      <c r="B35" s="107" t="s">
        <v>58</v>
      </c>
      <c r="C35" s="106">
        <f>SUM(C25:C34)</f>
        <v>0</v>
      </c>
      <c r="D35" s="106">
        <f>IFERROR(C35/'General Project Information'!D31,0)</f>
        <v>0</v>
      </c>
      <c r="E35" s="108"/>
      <c r="F35" s="109"/>
      <c r="G35" s="109"/>
      <c r="H35" s="109"/>
      <c r="I35" s="109"/>
    </row>
    <row r="37" spans="2:9" x14ac:dyDescent="0.3">
      <c r="B37" s="107" t="s">
        <v>65</v>
      </c>
      <c r="C37" s="110">
        <f>G22-C35</f>
        <v>0</v>
      </c>
    </row>
    <row r="38" spans="2:9" x14ac:dyDescent="0.3">
      <c r="B38" s="111"/>
    </row>
  </sheetData>
  <sheetProtection algorithmName="SHA-512" hashValue="ioiT03AoQ9JNSd/62ZM7w0tCqYPRRsbTU2yiWtSkHaIhHrPz8IHSg5ixGnxD30RWfT/0WAZYeDtqSg78SPyPLA==" saltValue="GGCTuZ8RGvR9axd68hi5CQ==" spinCount="100000" sheet="1" objects="1" scenarios="1"/>
  <mergeCells count="27">
    <mergeCell ref="F33:I33"/>
    <mergeCell ref="B16:F16"/>
    <mergeCell ref="B10:F10"/>
    <mergeCell ref="F32:I32"/>
    <mergeCell ref="F28:I28"/>
    <mergeCell ref="F29:I29"/>
    <mergeCell ref="B14:F14"/>
    <mergeCell ref="B17:F17"/>
    <mergeCell ref="B20:F20"/>
    <mergeCell ref="B19:F19"/>
    <mergeCell ref="F30:I30"/>
    <mergeCell ref="F34:I34"/>
    <mergeCell ref="F35:I35"/>
    <mergeCell ref="B8:I8"/>
    <mergeCell ref="B11:F11"/>
    <mergeCell ref="B12:F12"/>
    <mergeCell ref="B13:F13"/>
    <mergeCell ref="F24:I24"/>
    <mergeCell ref="F25:I25"/>
    <mergeCell ref="F26:I26"/>
    <mergeCell ref="F27:I27"/>
    <mergeCell ref="F31:I31"/>
    <mergeCell ref="B18:F18"/>
    <mergeCell ref="B21:F21"/>
    <mergeCell ref="B22:F22"/>
    <mergeCell ref="B9:F9"/>
    <mergeCell ref="B15:F15"/>
  </mergeCells>
  <dataValidations count="1">
    <dataValidation type="list" allowBlank="1" showInputMessage="1" showErrorMessage="1" sqref="H10:H21" xr:uid="{BA0E6E09-2AFE-4A5E-9BA5-7B11B3BF480D}">
      <formula1>"Committed, Highly Likely, Likely, Uncertain"</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3CE7C5E4A3334C87EE0D434D98CB58" ma:contentTypeVersion="12" ma:contentTypeDescription="Create a new document." ma:contentTypeScope="" ma:versionID="0e1c0a5f70592b77e9f8ae7235dae253">
  <xsd:schema xmlns:xsd="http://www.w3.org/2001/XMLSchema" xmlns:xs="http://www.w3.org/2001/XMLSchema" xmlns:p="http://schemas.microsoft.com/office/2006/metadata/properties" xmlns:ns1="http://schemas.microsoft.com/sharepoint/v3" xmlns:ns2="414e15ea-35fd-4cff-b780-bb342b3dfcbd" targetNamespace="http://schemas.microsoft.com/office/2006/metadata/properties" ma:root="true" ma:fieldsID="76313c19aa21aeb0ca7a2d3ccc85da91" ns1:_="" ns2:_="">
    <xsd:import namespace="http://schemas.microsoft.com/sharepoint/v3"/>
    <xsd:import namespace="414e15ea-35fd-4cff-b780-bb342b3dfcb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e15ea-35fd-4cff-b780-bb342b3dfcbd"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A58D27-C2D9-4619-B23D-F678AE095AAA}"/>
</file>

<file path=customXml/itemProps2.xml><?xml version="1.0" encoding="utf-8"?>
<ds:datastoreItem xmlns:ds="http://schemas.openxmlformats.org/officeDocument/2006/customXml" ds:itemID="{706051E5-D434-40B5-9C0B-AC55F87923DF}">
  <ds:schemaRefs>
    <ds:schemaRef ds:uri="2cbe5dfa-bae9-4d3a-be13-6c982d361e54"/>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 ds:uri="http://purl.org/dc/dcmitype/"/>
    <ds:schemaRef ds:uri="http://purl.org/dc/terms/"/>
  </ds:schemaRefs>
</ds:datastoreItem>
</file>

<file path=customXml/itemProps3.xml><?xml version="1.0" encoding="utf-8"?>
<ds:datastoreItem xmlns:ds="http://schemas.openxmlformats.org/officeDocument/2006/customXml" ds:itemID="{7BDE9C17-72D1-488D-8195-CC0F64A3ACF9}">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Project Information</vt:lpstr>
      <vt:lpstr>Development Experience</vt:lpstr>
      <vt:lpstr>Development Schedule</vt:lpstr>
      <vt:lpstr>Sources and Uses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KAHN-KRAVIS Talia * HCS</dc:creator>
  <cp:keywords/>
  <dc:description/>
  <cp:lastModifiedBy>KAHN-KRAVIS Talia * HCS</cp:lastModifiedBy>
  <cp:revision/>
  <dcterms:created xsi:type="dcterms:W3CDTF">2026-02-09T20:15:41Z</dcterms:created>
  <dcterms:modified xsi:type="dcterms:W3CDTF">2026-03-06T21:32:18Z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0x010100F53CE7C5E4A3334C87EE0D434D98CB58</vt:lpwstr>
  </property>
  <property fmtid="{D5CDD505-2E9C-101B-9397-08002B2CF9AE}" pid="3" name="MediaServiceImageTags">
    <vt:lpwstr/>
  </property>
</Properties>
</file>