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1611c8b612c4a5cf/Desktop/SHPO Project/SHPO Project - Current Documents/Reviewed for final draft distribution/"/>
    </mc:Choice>
  </mc:AlternateContent>
  <xr:revisionPtr revIDLastSave="222" documentId="13_ncr:1_{F97309B7-5CD9-48F0-9694-7B1F886CFF60}" xr6:coauthVersionLast="47" xr6:coauthVersionMax="47" xr10:uidLastSave="{DB5CA0DA-88E6-4641-8442-126133527258}"/>
  <bookViews>
    <workbookView xWindow="-120" yWindow="-120" windowWidth="29040" windowHeight="15720" xr2:uid="{00000000-000D-0000-FFFF-FFFF00000000}"/>
  </bookViews>
  <sheets>
    <sheet name="Overview &amp; Instructions" sheetId="3" r:id="rId1"/>
    <sheet name="Quick Estimate Mode" sheetId="2" r:id="rId2"/>
    <sheet name="Detailed Estimate Mode" sheetId="1" r:id="rId3"/>
  </sheets>
  <definedNames>
    <definedName name="_xlnm.Print_Area" localSheetId="0">'Overview &amp; Instructions'!$A$1:$A$8</definedName>
    <definedName name="_xlnm.Print_Area" localSheetId="1">'Quick Estimate Mode'!$A$1:$D$11</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 l="1"/>
  <c r="B7" i="2"/>
  <c r="B9" i="2" s="1"/>
  <c r="B27" i="1" l="1"/>
  <c r="B12" i="1"/>
  <c r="B17" i="1" s="1"/>
  <c r="B22" i="1" s="1"/>
  <c r="B28" i="1" s="1"/>
  <c r="B30" i="1" l="1"/>
  <c r="B29" i="1"/>
</calcChain>
</file>

<file path=xl/sharedStrings.xml><?xml version="1.0" encoding="utf-8"?>
<sst xmlns="http://schemas.openxmlformats.org/spreadsheetml/2006/main" count="107" uniqueCount="75">
  <si>
    <t>Line Item</t>
  </si>
  <si>
    <t>Amount ($)</t>
  </si>
  <si>
    <t>Type</t>
  </si>
  <si>
    <t>Notes / Where to Obtain the Information</t>
  </si>
  <si>
    <t>Total purchase price (whole property)</t>
  </si>
  <si>
    <t>Less: land value allocation</t>
  </si>
  <si>
    <t>Building purchase price (purchase price less land)</t>
  </si>
  <si>
    <t>Other basis increases</t>
  </si>
  <si>
    <t>Less: depreciation / amortization allowed or allowable</t>
  </si>
  <si>
    <t>Prior-year tax returns, Form 4562, depreciation schedules, and fixed asset ledger.</t>
  </si>
  <si>
    <t>Less: casualty or theft losses claimed</t>
  </si>
  <si>
    <t>Prior returns, casualty loss workpapers, and insurance claim files.</t>
  </si>
  <si>
    <t>Insurance settlement statements, condemnation awards, or easement agreements.</t>
  </si>
  <si>
    <t>Less: other basis decreases</t>
  </si>
  <si>
    <t>Estimated adjusted basis</t>
  </si>
  <si>
    <t>Statutory minimum amount</t>
  </si>
  <si>
    <t>Result is "Met" only if projected QREs exceed (not equal) the threshold.</t>
  </si>
  <si>
    <t>Additional QREs needed to exceed the threshold</t>
  </si>
  <si>
    <t>User input in yellow cell</t>
  </si>
  <si>
    <t>Automatically Calculated</t>
  </si>
  <si>
    <t>Prior capital improvements already capitalized</t>
  </si>
  <si>
    <t>Measuring Period Beginning Date</t>
  </si>
  <si>
    <t>Measuring Period Ending Date</t>
  </si>
  <si>
    <t>3. Substantial Rehabilitation Test</t>
  </si>
  <si>
    <t>1. Measuring Period</t>
  </si>
  <si>
    <t>Excel automatically calculates whole-property purchase price minus land allocation.</t>
  </si>
  <si>
    <t>Fixed asset ledger, depreciation schedule, construction invoices, draw requests, etc.</t>
  </si>
  <si>
    <t>Less: insurance / condemnation / easements reducing basis</t>
  </si>
  <si>
    <t>Excel automatically calculates building purchase price plus basis increases.</t>
  </si>
  <si>
    <t>Excel automatically calculates gross building basis before reductions minus basis reductions. Adjusted basis is never allowed to be negative.</t>
  </si>
  <si>
    <t>Purchase agreement, broker guidance, assessor records, or owner's best early estimate.</t>
  </si>
  <si>
    <t>Less: estimated land value</t>
  </si>
  <si>
    <t>Estimated building basis proxy (purchase price less land)</t>
  </si>
  <si>
    <t>Preliminary result</t>
  </si>
  <si>
    <t>Estimated total purchase price (the whole property--building and land)</t>
  </si>
  <si>
    <t xml:space="preserve">Quick Estimate </t>
  </si>
  <si>
    <t>How to Use This Workbook</t>
  </si>
  <si>
    <t>Excel automatically calculates this, using purchase price less land as a simplified proxy for adjusted basis.</t>
  </si>
  <si>
    <t>Substantial Rehabilitation Test "Quick Estimate" Calculator for the Federal Historic Rehabilitation Tax Credit</t>
  </si>
  <si>
    <t>Appraisal, county assessor allocation, cost segregation report, purchase price allocation schedule, discussion with CPA.</t>
  </si>
  <si>
    <t>Appraisal, county assessor allocation, cost segregation report, purchase price allocation schedule, discussion with CPA, owner's estimate of land.</t>
  </si>
  <si>
    <t>Purchase agreement, closing statement, settlement statement, deed records.</t>
  </si>
  <si>
    <t>Consult your CPA</t>
  </si>
  <si>
    <t>Companion Resources</t>
  </si>
  <si>
    <t>Important Limitations and Disclaimer</t>
  </si>
  <si>
    <t>This workbook is part of the Historic Tax Credit Readiness Toolkit. Related resources in the toolkit include:
• Qualified Rehabilitation Expenditure Eligibility Guide
• Substantial Rehabilitation Test Calculator
• Module 1: Is the Historic Tax Credit Right for My Project? 
• Module 2: Understanding Direct Use vs. Syndication in HTCs
• Module 3: Understanding Passive Activity Limitations
• Module 4: Preparing for a Conversation with Your Tax Advsor
• Module 5: Planning a Successful HTC Rehabilitation 
• Small Project Scenarios</t>
  </si>
  <si>
    <t xml:space="preserve">The purpose of this Excel workbook is to help property owners estimate whether a rehabilitation project is likely to satisfy the Federal Historic Tax Credit Substantial Rehabilitation Test. This test is designed to ensure that Historic Tax Credits are used for projects involving a meaningful level of investment relative to the building's existing value. The test compares Qualified Rehabilitation Expenditures (QREs) to the building's adjusted basis. Adjusted basis is a tax calculation that generally reflects the owner's investment in the building for tax purposes after considering acquisition cost, capital improvements, depreciation, and other adjustments.
</t>
  </si>
  <si>
    <t xml:space="preserve">On the subsequent tabs, this workbook includes two tools to help evaluate whether your project may meet the substantial rehabilitation test. The key output of both calculators is whether your estimated Qualified Rehabilitation Expenditures exceed the threshold required by the Substantial Rehabilitation Test. The follow progression is recommended:
• Start with the Quick Estimate Calculator for a preliminary screening. This approach uses limited inputs as a proxy for adjusted basis and provides a rough indication of whether the project is likely to meet the test. (Note: If you have owned the property for many years, the Quick Estimate may understate your ability to meet the Substantial Rehabilitation Test because it does not account for depreciation and other adjustments that may reduce adjusted basis. Put another way, it may overstate the QRE threshold. In this case, please use the Detailed Calculator.)
• For a more precise evaluation, complete the Detailed Calculator.
• Consult the accompanying toolkit resources for additional planning guidance.
• Review the results of the Substantial Rehabilitation Test with your CPA or tax advisor.
</t>
  </si>
  <si>
    <t>• This workbook is intended for preliminary planning only. It does not determine whether a project satisfies the Substantial Rehabilitation Test or qualifies for the Historic Tax Credit, constitute tax advice, or replace consultation with qualified tax professionals.
• Whether a cost qualifies as a QRE is a separate question from whether the associated rehabilitation work is approvable through the Historic Preservation Certification Application (HPCA) process.
• The rehabilitation project must still be reviewed and approved by the National Park Service to confirm that it meets the Secretary of the Interior's Standards for Rehabilitation.
• This workbook is not an official publication of, or reviewed or endorsed by, the Internal Revenue Service or the National Park Service.</t>
  </si>
  <si>
    <t>This is a preliminary screening result only.</t>
  </si>
  <si>
    <t>Estimated QRE threshold to meet</t>
  </si>
  <si>
    <t>Estimated Qualified Rehabilitation Expenditures (QREs)</t>
  </si>
  <si>
    <t xml:space="preserve">Use this Quick Estimate Mode if you are exploring whether a project may meet the Substantial Rehabilitation Test and want a first-pass feasibility check. This calculation uses purchase price less land value as a simplified proxy for adjusted basis. Enter information in the yellow cells below to obtain a preliminary result.
Note: This quick estimate is most accurate for recently acquired properties. If you have owned the property for many years, your adjusted basis may be significantly lower due to depreciation or higher due to prior improvements. In those cases, this simplified approach may under- or overestimate your ability to meet the Substantial Rehabilitation Test. If you are a long-term owner, consider using the Detailed Calculator tab or consult with a tax professional to better estimate your adjusted basis.
</t>
  </si>
  <si>
    <t>Excel automatically calculates this using a formula that compares the estimated building basis proxy with the statutory $5,000 minimum.</t>
  </si>
  <si>
    <t>QRE Estimator provided with this toolkit, or a preliminary estimate of QRE-eligible costs based on an early project budget, contractor rough order of magnitude, architect estimate, or owner planning budget.</t>
  </si>
  <si>
    <r>
      <t xml:space="preserve">For the federal Historic Tax Credit, you must show that the amount you invest in the building during the Substantial Rehabilitation Test "measuring period" exceeds its starting value (adjusted basis). The test compares QREs incurred during the measuring period with the building's adjusted basis, generally determined as of the first day of the measuring period or the first day of the owner's holding period, whichever is later.
Most projects use a 24-month measuring period. A 60-month measuring period may be used for a qualifying phased rehabilitation if applicable requirements are met. Projects using the 60-month period must be identified as phased projects in the Part 2 application. 
Note: The measuring period is used </t>
    </r>
    <r>
      <rPr>
        <b/>
        <i/>
        <sz val="11"/>
        <rFont val="Calibri"/>
        <family val="2"/>
      </rPr>
      <t>only</t>
    </r>
    <r>
      <rPr>
        <i/>
        <sz val="11"/>
        <rFont val="Calibri"/>
        <family val="2"/>
      </rPr>
      <t xml:space="preserve"> to determine whether the Substantial Rehabilitation Test is met. If the test is met, credits may be claimed on QREs incurred before the measuring period and through the end of the taxable year in which the measuring period ends.</t>
    </r>
  </si>
  <si>
    <t>The measuring period must end with or within the taxable year for which the Substantial Rehabilitation Test is being evaluated. The end date does not have to match the date the building is placed in service.</t>
  </si>
  <si>
    <t>Enter the beginning of the selected 24-month measuring period, or the 60-month period for a qualifying phased rehabilitation. If the owner's holding period began later, adjusted basis is determined as of the beginning of the holding period.</t>
  </si>
  <si>
    <t>Capitalized acquisition costs allocable to the building (excluding loan/financing costs)</t>
  </si>
  <si>
    <t>Closing statement, legal/title invoices, recording fees, surveys, and other acquisition costs, as applicable, that were capitalized into the basis of the building.</t>
  </si>
  <si>
    <t>Capitalized assessments for local improvements</t>
  </si>
  <si>
    <t>Property tax files, municipal assessment notices, or capitalization schedules. Include only assessments properly added to basis.</t>
  </si>
  <si>
    <t>Building basis before reductions</t>
  </si>
  <si>
    <t>2. Estimated Adjusted Basis for the First Day of the Measuring Period</t>
  </si>
  <si>
    <t>Fixed asset rollforward, depreciation schedule, or CPA supporting documentation for other costs properly added to basis.</t>
  </si>
  <si>
    <t>QRE Estimator workbook, development budget, contractor estimates, draw schedules.</t>
  </si>
  <si>
    <t>Total projected qualified rehabilitation expenditures (QREs) incurred during the measuring period.</t>
  </si>
  <si>
    <t>The Substantial Rehabilitation Test uses the greater of adjusted basis or $5,000.</t>
  </si>
  <si>
    <t>QRE threshold to meet (greater of adjusted basis or $5,000)</t>
  </si>
  <si>
    <t>Excel automatically calculates the threshold using a formula comparing estimated adjusted basis with the statutory $5,000 minimum.</t>
  </si>
  <si>
    <t>Minimum additional QREs needed to exceed the threshold.</t>
  </si>
  <si>
    <t>Has the Substantial Rehabilitation Test been met?</t>
  </si>
  <si>
    <t>Substantial Rehabilitation Test "Detailed Estimate" Calculator for the Federal Historic Rehabilitation Tax Credit</t>
  </si>
  <si>
    <t>Use the yellow input cells below to estimate adjusted basis for the historic building.</t>
  </si>
  <si>
    <t>Substantial Rehabilitation Test Calculator Overview and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</si>
</sst>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_);[Red]\(\$#,##0.00\)"/>
  </numFmts>
  <fonts count="14" x14ac:knownFonts="1">
    <font>
      <sz val="11"/>
      <color theme="1"/>
      <name val="Calibri"/>
      <family val="2"/>
      <scheme val="minor"/>
    </font>
    <font>
      <b/>
      <sz val="16"/>
      <color rgb="FFFFFFFF"/>
      <name val="Calibri"/>
      <family val="2"/>
    </font>
    <font>
      <b/>
      <sz val="12"/>
      <color rgb="FFFFFFFF"/>
      <name val="Calibri"/>
      <family val="2"/>
    </font>
    <font>
      <b/>
      <sz val="11"/>
      <name val="Calibri"/>
      <family val="2"/>
    </font>
    <font>
      <sz val="11"/>
      <color rgb="FF0000FF"/>
      <name val="Calibri"/>
      <family val="2"/>
    </font>
    <font>
      <i/>
      <sz val="11"/>
      <color rgb="FF0000FF"/>
      <name val="Calibri"/>
      <family val="2"/>
    </font>
    <font>
      <sz val="11"/>
      <color rgb="FF000000"/>
      <name val="Calibri"/>
      <family val="2"/>
    </font>
    <font>
      <i/>
      <sz val="11"/>
      <color rgb="FF000000"/>
      <name val="Calibri"/>
      <family val="2"/>
    </font>
    <font>
      <b/>
      <sz val="11"/>
      <color rgb="FF000000"/>
      <name val="Calibri"/>
      <family val="2"/>
    </font>
    <font>
      <b/>
      <sz val="11"/>
      <color theme="1"/>
      <name val="Calibri"/>
      <family val="2"/>
      <scheme val="minor"/>
    </font>
    <font>
      <sz val="11"/>
      <name val="Calibri"/>
      <family val="2"/>
    </font>
    <font>
      <i/>
      <sz val="11"/>
      <name val="Calibri"/>
      <family val="2"/>
    </font>
    <font>
      <sz val="11"/>
      <name val="Calibri"/>
      <family val="2"/>
      <scheme val="minor"/>
    </font>
    <font>
      <b/>
      <i/>
      <sz val="11"/>
      <name val="Calibri"/>
      <family val="2"/>
    </font>
  </fonts>
  <fills count="10">
    <fill>
      <patternFill patternType="none"/>
    </fill>
    <fill>
      <patternFill patternType="gray125"/>
    </fill>
    <fill>
      <patternFill patternType="solid">
        <fgColor rgb="FFD9EAF7"/>
      </patternFill>
    </fill>
    <fill>
      <patternFill patternType="solid">
        <fgColor rgb="FFFFF2CC"/>
      </patternFill>
    </fill>
    <fill>
      <patternFill patternType="solid">
        <fgColor theme="6" tint="0.59999389629810485"/>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rgb="FFFFF2CC"/>
      </patternFill>
    </fill>
  </fills>
  <borders count="18">
    <border>
      <left/>
      <right/>
      <top/>
      <bottom/>
      <diagonal/>
    </border>
    <border>
      <left/>
      <right/>
      <top/>
      <bottom style="thin">
        <color rgb="FFC9C9C9"/>
      </bottom>
      <diagonal/>
    </border>
    <border>
      <left/>
      <right/>
      <top style="medium">
        <color rgb="FF1F4E78"/>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C9C9C9"/>
      </bottom>
      <diagonal/>
    </border>
    <border>
      <left/>
      <right style="medium">
        <color indexed="64"/>
      </right>
      <top/>
      <bottom style="thin">
        <color rgb="FFC9C9C9"/>
      </bottom>
      <diagonal/>
    </border>
    <border>
      <left style="medium">
        <color indexed="64"/>
      </left>
      <right/>
      <top style="medium">
        <color rgb="FF1F4E78"/>
      </top>
      <bottom/>
      <diagonal/>
    </border>
    <border>
      <left/>
      <right style="medium">
        <color indexed="64"/>
      </right>
      <top style="medium">
        <color rgb="FF1F4E78"/>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3">
    <xf numFmtId="0" fontId="0" fillId="0" borderId="0" xfId="0"/>
    <xf numFmtId="0" fontId="5" fillId="0" borderId="1" xfId="0" applyFont="1" applyBorder="1" applyAlignment="1">
      <alignment horizontal="center" vertical="center" wrapText="1"/>
    </xf>
    <xf numFmtId="0" fontId="0" fillId="0" borderId="0" xfId="0" applyAlignment="1">
      <alignment vertical="center" wrapText="1"/>
    </xf>
    <xf numFmtId="0" fontId="3" fillId="5" borderId="2" xfId="0" applyFont="1" applyFill="1" applyBorder="1" applyAlignment="1">
      <alignment horizontal="center" vertical="center"/>
    </xf>
    <xf numFmtId="164" fontId="8" fillId="8" borderId="1" xfId="0" applyNumberFormat="1" applyFont="1" applyFill="1" applyBorder="1" applyAlignment="1">
      <alignment horizontal="right" vertical="center"/>
    </xf>
    <xf numFmtId="0" fontId="7" fillId="8" borderId="1" xfId="0" applyFont="1" applyFill="1" applyBorder="1" applyAlignment="1">
      <alignment horizontal="center" vertical="center" wrapText="1"/>
    </xf>
    <xf numFmtId="164" fontId="8" fillId="8" borderId="2" xfId="0" applyNumberFormat="1" applyFont="1" applyFill="1" applyBorder="1" applyAlignment="1">
      <alignment horizontal="right" vertical="center"/>
    </xf>
    <xf numFmtId="0" fontId="7" fillId="8" borderId="2" xfId="0" applyFont="1" applyFill="1" applyBorder="1" applyAlignment="1">
      <alignment horizontal="center" vertical="center" wrapText="1"/>
    </xf>
    <xf numFmtId="164" fontId="6" fillId="8" borderId="1" xfId="0" applyNumberFormat="1" applyFont="1" applyFill="1" applyBorder="1" applyAlignment="1">
      <alignment horizontal="right" vertical="center"/>
    </xf>
    <xf numFmtId="165" fontId="6" fillId="8" borderId="1" xfId="0" applyNumberFormat="1" applyFont="1" applyFill="1" applyBorder="1" applyAlignment="1">
      <alignment horizontal="right" vertical="center"/>
    </xf>
    <xf numFmtId="0" fontId="11" fillId="8" borderId="1" xfId="0" applyFont="1" applyFill="1" applyBorder="1" applyAlignment="1">
      <alignment horizontal="center" vertical="center" wrapText="1"/>
    </xf>
    <xf numFmtId="165" fontId="8" fillId="8" borderId="2" xfId="0" applyNumberFormat="1" applyFont="1" applyFill="1" applyBorder="1" applyAlignment="1">
      <alignment horizontal="right" vertical="center"/>
    </xf>
    <xf numFmtId="0" fontId="8" fillId="8" borderId="2" xfId="0" applyFont="1" applyFill="1" applyBorder="1" applyAlignment="1">
      <alignment horizontal="center" vertical="center" wrapText="1"/>
    </xf>
    <xf numFmtId="0" fontId="1" fillId="6" borderId="3" xfId="0" applyFont="1" applyFill="1" applyBorder="1" applyAlignment="1">
      <alignment horizontal="center" vertical="center"/>
    </xf>
    <xf numFmtId="0" fontId="10" fillId="0" borderId="4" xfId="0" applyFont="1" applyBorder="1" applyAlignment="1">
      <alignment vertical="top" wrapText="1"/>
    </xf>
    <xf numFmtId="0" fontId="2" fillId="6" borderId="4"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7" borderId="0" xfId="0" applyFont="1" applyFill="1" applyAlignment="1">
      <alignment horizontal="center" vertical="center" wrapText="1"/>
    </xf>
    <xf numFmtId="0" fontId="3" fillId="7" borderId="10" xfId="0" applyFont="1" applyFill="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8" fillId="0" borderId="13" xfId="0" applyFont="1" applyBorder="1" applyAlignment="1">
      <alignment vertical="center" wrapText="1"/>
    </xf>
    <xf numFmtId="0" fontId="0" fillId="0" borderId="14" xfId="0" applyBorder="1" applyAlignment="1">
      <alignment vertical="center" wrapText="1"/>
    </xf>
    <xf numFmtId="0" fontId="0" fillId="0" borderId="15" xfId="0" applyBorder="1"/>
    <xf numFmtId="0" fontId="0" fillId="0" borderId="16" xfId="0" applyBorder="1"/>
    <xf numFmtId="0" fontId="0" fillId="0" borderId="17" xfId="0" applyBorder="1"/>
    <xf numFmtId="0" fontId="0" fillId="0" borderId="12" xfId="0" applyBorder="1" applyAlignment="1">
      <alignment vertical="top" wrapText="1"/>
    </xf>
    <xf numFmtId="0" fontId="0" fillId="0" borderId="9" xfId="0" applyBorder="1"/>
    <xf numFmtId="0" fontId="0" fillId="0" borderId="10" xfId="0" applyBorder="1"/>
    <xf numFmtId="0" fontId="0" fillId="0" borderId="14" xfId="0" applyBorder="1" applyAlignment="1">
      <alignment vertical="top" wrapText="1"/>
    </xf>
    <xf numFmtId="0" fontId="8" fillId="0" borderId="13" xfId="0" applyFont="1" applyBorder="1" applyAlignment="1">
      <alignment wrapText="1"/>
    </xf>
    <xf numFmtId="0" fontId="0" fillId="0" borderId="0" xfId="0" applyAlignment="1">
      <alignment horizontal="right" vertical="center"/>
    </xf>
    <xf numFmtId="0" fontId="3" fillId="2" borderId="9" xfId="0" applyFont="1" applyFill="1" applyBorder="1" applyAlignment="1">
      <alignment horizontal="center" vertical="center" wrapText="1"/>
    </xf>
    <xf numFmtId="0" fontId="3" fillId="2" borderId="0" xfId="0" applyFont="1" applyFill="1" applyAlignment="1">
      <alignment horizontal="right" vertical="center"/>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0" fillId="0" borderId="13" xfId="0" applyBorder="1" applyAlignment="1">
      <alignment vertical="center" wrapText="1"/>
    </xf>
    <xf numFmtId="0" fontId="0" fillId="0" borderId="16" xfId="0" applyBorder="1" applyAlignment="1">
      <alignment vertical="center" wrapText="1"/>
    </xf>
    <xf numFmtId="0" fontId="9" fillId="0" borderId="11" xfId="0" applyFont="1" applyBorder="1" applyAlignment="1">
      <alignment vertical="center" wrapText="1"/>
    </xf>
    <xf numFmtId="0" fontId="9" fillId="0" borderId="13" xfId="0" applyFont="1" applyBorder="1" applyAlignment="1">
      <alignment vertical="center" wrapText="1"/>
    </xf>
    <xf numFmtId="0" fontId="10" fillId="0" borderId="4" xfId="0" applyFont="1" applyBorder="1" applyAlignment="1">
      <alignment horizontal="left" vertical="top" wrapText="1"/>
    </xf>
    <xf numFmtId="0" fontId="10" fillId="9" borderId="5" xfId="0" applyFont="1" applyFill="1" applyBorder="1" applyAlignment="1">
      <alignment vertical="top" wrapText="1"/>
    </xf>
    <xf numFmtId="165" fontId="4" fillId="3" borderId="1" xfId="0" applyNumberFormat="1" applyFont="1" applyFill="1" applyBorder="1" applyAlignment="1" applyProtection="1">
      <alignment horizontal="right" vertical="center"/>
      <protection locked="0"/>
    </xf>
    <xf numFmtId="14" fontId="4" fillId="3" borderId="1" xfId="0" applyNumberFormat="1" applyFont="1" applyFill="1" applyBorder="1" applyAlignment="1" applyProtection="1">
      <alignment horizontal="right" vertical="center"/>
      <protection locked="0"/>
    </xf>
    <xf numFmtId="164" fontId="4" fillId="3" borderId="1" xfId="0" applyNumberFormat="1" applyFont="1" applyFill="1" applyBorder="1" applyAlignment="1" applyProtection="1">
      <alignment horizontal="right" vertical="center"/>
      <protection locked="0"/>
    </xf>
    <xf numFmtId="0" fontId="4" fillId="4" borderId="1" xfId="0" applyFont="1" applyFill="1" applyBorder="1" applyAlignment="1">
      <alignment horizontal="center" vertical="center"/>
    </xf>
    <xf numFmtId="0" fontId="1" fillId="6" borderId="6" xfId="0" applyFont="1" applyFill="1" applyBorder="1" applyAlignment="1">
      <alignment horizontal="center" vertical="center"/>
    </xf>
    <xf numFmtId="0" fontId="0" fillId="6" borderId="7" xfId="0" applyFill="1" applyBorder="1"/>
    <xf numFmtId="0" fontId="0" fillId="6" borderId="8" xfId="0" applyFill="1" applyBorder="1"/>
    <xf numFmtId="0" fontId="2" fillId="6" borderId="9" xfId="0" applyFont="1" applyFill="1" applyBorder="1" applyAlignment="1">
      <alignment horizontal="left" vertical="center"/>
    </xf>
    <xf numFmtId="0" fontId="0" fillId="6" borderId="0" xfId="0" applyFill="1" applyAlignment="1">
      <alignment vertical="center"/>
    </xf>
    <xf numFmtId="0" fontId="0" fillId="6" borderId="10" xfId="0" applyFill="1" applyBorder="1" applyAlignment="1">
      <alignment vertical="center"/>
    </xf>
    <xf numFmtId="0" fontId="2" fillId="6" borderId="9" xfId="0" applyFont="1" applyFill="1" applyBorder="1" applyAlignment="1">
      <alignment vertical="center"/>
    </xf>
    <xf numFmtId="0" fontId="0" fillId="6" borderId="0" xfId="0" applyFill="1" applyAlignment="1">
      <alignment horizontal="right" vertical="center"/>
    </xf>
    <xf numFmtId="0" fontId="11" fillId="7" borderId="9" xfId="0" applyFont="1" applyFill="1" applyBorder="1" applyAlignment="1">
      <alignment horizontal="center" vertical="center" wrapText="1"/>
    </xf>
    <xf numFmtId="0" fontId="12" fillId="7" borderId="0" xfId="0" applyFont="1" applyFill="1" applyAlignment="1">
      <alignment horizontal="center"/>
    </xf>
    <xf numFmtId="0" fontId="12" fillId="7" borderId="10" xfId="0" applyFont="1" applyFill="1" applyBorder="1" applyAlignment="1">
      <alignment horizontal="center"/>
    </xf>
    <xf numFmtId="0" fontId="2" fillId="6" borderId="9" xfId="0" applyFont="1" applyFill="1" applyBorder="1" applyAlignment="1">
      <alignment horizontal="left"/>
    </xf>
    <xf numFmtId="0" fontId="0" fillId="6" borderId="0" xfId="0" applyFill="1"/>
    <xf numFmtId="0" fontId="0" fillId="6" borderId="10" xfId="0" applyFill="1" applyBorder="1"/>
    <xf numFmtId="0" fontId="11" fillId="7" borderId="9" xfId="0" applyFont="1" applyFill="1" applyBorder="1" applyAlignment="1">
      <alignment vertical="center" wrapText="1"/>
    </xf>
    <xf numFmtId="0" fontId="12" fillId="7" borderId="0" xfId="0" applyFont="1" applyFill="1"/>
    <xf numFmtId="0" fontId="12" fillId="7" borderId="10" xfId="0" applyFont="1" applyFill="1" applyBorder="1"/>
  </cellXfs>
  <cellStyles count="1">
    <cellStyle name="Normal" xfId="0" builtinId="0"/>
  </cellStyles>
  <dxfs count="2">
    <dxf>
      <fill>
        <patternFill>
          <bgColor rgb="FFFCE4D6"/>
        </patternFill>
      </fill>
    </dxf>
    <dxf>
      <fill>
        <patternFill>
          <bgColor rgb="FFE2F0D9"/>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5973233</xdr:colOff>
      <xdr:row>5</xdr:row>
      <xdr:rowOff>652991</xdr:rowOff>
    </xdr:from>
    <xdr:to>
      <xdr:col>0</xdr:col>
      <xdr:colOff>6878108</xdr:colOff>
      <xdr:row>5</xdr:row>
      <xdr:rowOff>1557866</xdr:rowOff>
    </xdr:to>
    <xdr:pic>
      <xdr:nvPicPr>
        <xdr:cNvPr id="3" name="Picture 2">
          <a:extLst>
            <a:ext uri="{FF2B5EF4-FFF2-40B4-BE49-F238E27FC236}">
              <a16:creationId xmlns:a16="http://schemas.microsoft.com/office/drawing/2014/main" id="{FBAAB88E-D95D-443D-8B1A-BEA4CBA580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3233" y="5648324"/>
          <a:ext cx="904875" cy="904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590550</xdr:colOff>
      <xdr:row>29</xdr:row>
      <xdr:rowOff>133350</xdr:rowOff>
    </xdr:to>
    <xdr:sp macro="" textlink="">
      <xdr:nvSpPr>
        <xdr:cNvPr id="1030" name="Text Box 6" hidden="1">
          <a:extLst>
            <a:ext uri="{FF2B5EF4-FFF2-40B4-BE49-F238E27FC236}">
              <a16:creationId xmlns:a16="http://schemas.microsoft.com/office/drawing/2014/main" id="{3CB4DC87-4214-3EA7-DAD4-200DF0155A4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4</xdr:col>
      <xdr:colOff>590550</xdr:colOff>
      <xdr:row>29</xdr:row>
      <xdr:rowOff>133350</xdr:rowOff>
    </xdr:to>
    <xdr:sp macro="" textlink="">
      <xdr:nvSpPr>
        <xdr:cNvPr id="2" name="AutoShape 6">
          <a:extLst>
            <a:ext uri="{FF2B5EF4-FFF2-40B4-BE49-F238E27FC236}">
              <a16:creationId xmlns:a16="http://schemas.microsoft.com/office/drawing/2014/main" id="{9BBBD689-FABB-DFAB-C057-73F560FAFF55}"/>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9D5A2-0344-4785-A42F-A250B58ADBF2}">
  <sheetPr>
    <pageSetUpPr fitToPage="1"/>
  </sheetPr>
  <dimension ref="A1:A8"/>
  <sheetViews>
    <sheetView tabSelected="1" zoomScale="80" zoomScaleNormal="80" workbookViewId="0">
      <selection activeCell="D6" sqref="D6"/>
    </sheetView>
  </sheetViews>
  <sheetFormatPr defaultRowHeight="15" x14ac:dyDescent="0.25"/>
  <cols>
    <col min="1" max="1" width="110" customWidth="1"/>
  </cols>
  <sheetData>
    <row r="1" spans="1:1" ht="36.75" customHeight="1" x14ac:dyDescent="0.25">
      <c r="A1" s="13" t="s">
        <v>74</v>
      </c>
    </row>
    <row r="2" spans="1:1" ht="105.75" customHeight="1" x14ac:dyDescent="0.25">
      <c r="A2" s="14" t="s">
        <v>46</v>
      </c>
    </row>
    <row r="3" spans="1:1" ht="21" customHeight="1" x14ac:dyDescent="0.25">
      <c r="A3" s="15" t="s">
        <v>36</v>
      </c>
    </row>
    <row r="4" spans="1:1" ht="222" customHeight="1" x14ac:dyDescent="0.25">
      <c r="A4" s="14" t="s">
        <v>47</v>
      </c>
    </row>
    <row r="5" spans="1:1" ht="23.25" customHeight="1" x14ac:dyDescent="0.25">
      <c r="A5" s="15" t="s">
        <v>43</v>
      </c>
    </row>
    <row r="6" spans="1:1" ht="144" customHeight="1" x14ac:dyDescent="0.25">
      <c r="A6" s="40" t="s">
        <v>45</v>
      </c>
    </row>
    <row r="7" spans="1:1" ht="22.5" customHeight="1" x14ac:dyDescent="0.25">
      <c r="A7" s="15" t="s">
        <v>44</v>
      </c>
    </row>
    <row r="8" spans="1:1" ht="160.5" customHeight="1" thickBot="1" x14ac:dyDescent="0.3">
      <c r="A8" s="41" t="s">
        <v>48</v>
      </c>
    </row>
  </sheetData>
  <sheetProtection sheet="1" objects="1" scenarios="1" selectLockedCells="1"/>
  <pageMargins left="0.75" right="0.75" top="1" bottom="1" header="0.5" footer="0.5"/>
  <pageSetup scale="6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46165-3658-4048-B80E-4D6172E5C048}">
  <sheetPr>
    <pageSetUpPr fitToPage="1"/>
  </sheetPr>
  <dimension ref="A1:D11"/>
  <sheetViews>
    <sheetView workbookViewId="0">
      <selection activeCell="B5" sqref="B5"/>
    </sheetView>
  </sheetViews>
  <sheetFormatPr defaultRowHeight="15" x14ac:dyDescent="0.25"/>
  <cols>
    <col min="1" max="1" width="29.28515625" customWidth="1"/>
    <col min="2" max="2" width="16.42578125" customWidth="1"/>
    <col min="3" max="3" width="17.140625" customWidth="1"/>
    <col min="4" max="4" width="82.42578125" customWidth="1"/>
  </cols>
  <sheetData>
    <row r="1" spans="1:4" ht="24" customHeight="1" x14ac:dyDescent="0.25">
      <c r="A1" s="46" t="s">
        <v>38</v>
      </c>
      <c r="B1" s="47"/>
      <c r="C1" s="47"/>
      <c r="D1" s="48"/>
    </row>
    <row r="2" spans="1:4" ht="129" customHeight="1" x14ac:dyDescent="0.25">
      <c r="A2" s="60" t="s">
        <v>52</v>
      </c>
      <c r="B2" s="61"/>
      <c r="C2" s="61"/>
      <c r="D2" s="62"/>
    </row>
    <row r="3" spans="1:4" ht="27.95" customHeight="1" x14ac:dyDescent="0.25">
      <c r="A3" s="49" t="s">
        <v>35</v>
      </c>
      <c r="B3" s="50"/>
      <c r="C3" s="50"/>
      <c r="D3" s="51"/>
    </row>
    <row r="4" spans="1:4" ht="33.950000000000003" customHeight="1" x14ac:dyDescent="0.25">
      <c r="A4" s="16" t="s">
        <v>0</v>
      </c>
      <c r="B4" s="17" t="s">
        <v>1</v>
      </c>
      <c r="C4" s="17" t="s">
        <v>2</v>
      </c>
      <c r="D4" s="18" t="s">
        <v>3</v>
      </c>
    </row>
    <row r="5" spans="1:4" ht="48.75" customHeight="1" x14ac:dyDescent="0.25">
      <c r="A5" s="19" t="s">
        <v>34</v>
      </c>
      <c r="B5" s="42">
        <v>500000</v>
      </c>
      <c r="C5" s="1" t="s">
        <v>18</v>
      </c>
      <c r="D5" s="20" t="s">
        <v>30</v>
      </c>
    </row>
    <row r="6" spans="1:4" ht="33.950000000000003" customHeight="1" x14ac:dyDescent="0.25">
      <c r="A6" s="19" t="s">
        <v>31</v>
      </c>
      <c r="B6" s="42">
        <v>100000</v>
      </c>
      <c r="C6" s="1" t="s">
        <v>18</v>
      </c>
      <c r="D6" s="26" t="s">
        <v>40</v>
      </c>
    </row>
    <row r="7" spans="1:4" ht="33.950000000000003" customHeight="1" x14ac:dyDescent="0.25">
      <c r="A7" s="19" t="s">
        <v>32</v>
      </c>
      <c r="B7" s="9">
        <f>MAX(0,B5-B6)</f>
        <v>400000</v>
      </c>
      <c r="C7" s="10" t="s">
        <v>19</v>
      </c>
      <c r="D7" s="20" t="s">
        <v>37</v>
      </c>
    </row>
    <row r="8" spans="1:4" ht="51.75" customHeight="1" thickBot="1" x14ac:dyDescent="0.3">
      <c r="A8" s="19" t="s">
        <v>51</v>
      </c>
      <c r="B8" s="42">
        <v>1000000</v>
      </c>
      <c r="C8" s="1" t="s">
        <v>18</v>
      </c>
      <c r="D8" s="20" t="s">
        <v>54</v>
      </c>
    </row>
    <row r="9" spans="1:4" ht="32.25" customHeight="1" x14ac:dyDescent="0.25">
      <c r="A9" s="21" t="s">
        <v>50</v>
      </c>
      <c r="B9" s="11">
        <f>MAX(B7,5000)</f>
        <v>400000</v>
      </c>
      <c r="C9" s="12" t="s">
        <v>19</v>
      </c>
      <c r="D9" s="22" t="s">
        <v>53</v>
      </c>
    </row>
    <row r="10" spans="1:4" ht="27.95" customHeight="1" x14ac:dyDescent="0.25">
      <c r="A10" s="38" t="s">
        <v>33</v>
      </c>
      <c r="B10" s="45" t="str">
        <f>IF(B8&gt;B9,"Likely meets test","May not meet test")</f>
        <v>Likely meets test</v>
      </c>
      <c r="C10" s="5" t="s">
        <v>19</v>
      </c>
      <c r="D10" s="20" t="s">
        <v>49</v>
      </c>
    </row>
    <row r="11" spans="1:4" ht="42" customHeight="1" thickBot="1" x14ac:dyDescent="0.3">
      <c r="A11" s="23"/>
      <c r="B11" s="24"/>
      <c r="C11" s="24"/>
      <c r="D11" s="25"/>
    </row>
  </sheetData>
  <sheetProtection sheet="1" objects="1" scenarios="1" selectLockedCells="1"/>
  <mergeCells count="3">
    <mergeCell ref="A1:D1"/>
    <mergeCell ref="A2:D2"/>
    <mergeCell ref="A3:D3"/>
  </mergeCells>
  <dataValidations count="1">
    <dataValidation type="decimal" operator="greaterThanOrEqual" allowBlank="1" errorTitle="Invalid entry" error="Please enter a non-negative number only." promptTitle="Enter a non-negative dollar amount" prompt="Enter the estimated dollar amount for this line item. Leave blank if not applicable." sqref="B4:B5 B7:B10" xr:uid="{397E3802-F44B-4E61-83D2-69E7CF9460AD}">
      <formula1>0</formula1>
    </dataValidation>
  </dataValidations>
  <pageMargins left="0.7" right="0.7" top="0.75" bottom="0.75" header="0.3" footer="0.3"/>
  <pageSetup scale="84"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showGridLines="0" workbookViewId="0">
      <selection activeCell="B6" sqref="B6"/>
    </sheetView>
  </sheetViews>
  <sheetFormatPr defaultRowHeight="15" x14ac:dyDescent="0.25"/>
  <cols>
    <col min="1" max="1" width="42" customWidth="1"/>
    <col min="2" max="2" width="18" customWidth="1"/>
    <col min="3" max="3" width="16" style="2" customWidth="1"/>
    <col min="4" max="4" width="62.28515625" customWidth="1"/>
  </cols>
  <sheetData>
    <row r="1" spans="1:4" ht="24" customHeight="1" x14ac:dyDescent="0.25">
      <c r="A1" s="46" t="s">
        <v>72</v>
      </c>
      <c r="B1" s="47"/>
      <c r="C1" s="47"/>
      <c r="D1" s="48"/>
    </row>
    <row r="2" spans="1:4" ht="30" customHeight="1" x14ac:dyDescent="0.25">
      <c r="A2" s="54" t="s">
        <v>73</v>
      </c>
      <c r="B2" s="55"/>
      <c r="C2" s="55"/>
      <c r="D2" s="56"/>
    </row>
    <row r="3" spans="1:4" ht="15.75" x14ac:dyDescent="0.25">
      <c r="A3" s="57" t="s">
        <v>24</v>
      </c>
      <c r="B3" s="58"/>
      <c r="C3" s="58"/>
      <c r="D3" s="59"/>
    </row>
    <row r="4" spans="1:4" ht="165.75" customHeight="1" x14ac:dyDescent="0.25">
      <c r="A4" s="60" t="s">
        <v>55</v>
      </c>
      <c r="B4" s="61"/>
      <c r="C4" s="61"/>
      <c r="D4" s="62"/>
    </row>
    <row r="5" spans="1:4" ht="84" customHeight="1" x14ac:dyDescent="0.25">
      <c r="A5" s="19" t="s">
        <v>21</v>
      </c>
      <c r="B5" s="43">
        <v>45322</v>
      </c>
      <c r="C5" s="1" t="s">
        <v>18</v>
      </c>
      <c r="D5" s="26" t="s">
        <v>57</v>
      </c>
    </row>
    <row r="6" spans="1:4" ht="76.5" customHeight="1" x14ac:dyDescent="0.25">
      <c r="A6" s="19" t="s">
        <v>22</v>
      </c>
      <c r="B6" s="43">
        <v>46053</v>
      </c>
      <c r="C6" s="1" t="s">
        <v>18</v>
      </c>
      <c r="D6" s="20" t="s">
        <v>56</v>
      </c>
    </row>
    <row r="7" spans="1:4" x14ac:dyDescent="0.25">
      <c r="A7" s="27"/>
      <c r="D7" s="28"/>
    </row>
    <row r="8" spans="1:4" ht="23.25" customHeight="1" x14ac:dyDescent="0.25">
      <c r="A8" s="49" t="s">
        <v>63</v>
      </c>
      <c r="B8" s="50"/>
      <c r="C8" s="50"/>
      <c r="D8" s="51"/>
    </row>
    <row r="9" spans="1:4" ht="27.95" customHeight="1" x14ac:dyDescent="0.25">
      <c r="A9" s="16" t="s">
        <v>0</v>
      </c>
      <c r="B9" s="17" t="s">
        <v>1</v>
      </c>
      <c r="C9" s="17" t="s">
        <v>2</v>
      </c>
      <c r="D9" s="18" t="s">
        <v>3</v>
      </c>
    </row>
    <row r="10" spans="1:4" ht="33.950000000000003" customHeight="1" x14ac:dyDescent="0.25">
      <c r="A10" s="19" t="s">
        <v>4</v>
      </c>
      <c r="B10" s="44">
        <v>500000</v>
      </c>
      <c r="C10" s="1" t="s">
        <v>18</v>
      </c>
      <c r="D10" s="26" t="s">
        <v>41</v>
      </c>
    </row>
    <row r="11" spans="1:4" ht="33.950000000000003" customHeight="1" x14ac:dyDescent="0.25">
      <c r="A11" s="19" t="s">
        <v>5</v>
      </c>
      <c r="B11" s="44">
        <v>100000</v>
      </c>
      <c r="C11" s="1" t="s">
        <v>18</v>
      </c>
      <c r="D11" s="26" t="s">
        <v>39</v>
      </c>
    </row>
    <row r="12" spans="1:4" ht="33" customHeight="1" x14ac:dyDescent="0.25">
      <c r="A12" s="19" t="s">
        <v>6</v>
      </c>
      <c r="B12" s="4">
        <f>B10-B11</f>
        <v>400000</v>
      </c>
      <c r="C12" s="5" t="s">
        <v>19</v>
      </c>
      <c r="D12" s="26" t="s">
        <v>25</v>
      </c>
    </row>
    <row r="13" spans="1:4" ht="48.75" customHeight="1" x14ac:dyDescent="0.25">
      <c r="A13" s="19" t="s">
        <v>58</v>
      </c>
      <c r="B13" s="44">
        <v>50000</v>
      </c>
      <c r="C13" s="1" t="s">
        <v>18</v>
      </c>
      <c r="D13" s="26" t="s">
        <v>59</v>
      </c>
    </row>
    <row r="14" spans="1:4" ht="33.950000000000003" customHeight="1" x14ac:dyDescent="0.25">
      <c r="A14" s="19" t="s">
        <v>20</v>
      </c>
      <c r="B14" s="44">
        <v>25000</v>
      </c>
      <c r="C14" s="1" t="s">
        <v>18</v>
      </c>
      <c r="D14" s="26" t="s">
        <v>26</v>
      </c>
    </row>
    <row r="15" spans="1:4" ht="50.25" customHeight="1" x14ac:dyDescent="0.25">
      <c r="A15" s="19" t="s">
        <v>60</v>
      </c>
      <c r="B15" s="44">
        <v>0</v>
      </c>
      <c r="C15" s="1" t="s">
        <v>18</v>
      </c>
      <c r="D15" s="26" t="s">
        <v>61</v>
      </c>
    </row>
    <row r="16" spans="1:4" ht="33.950000000000003" customHeight="1" thickBot="1" x14ac:dyDescent="0.3">
      <c r="A16" s="19" t="s">
        <v>7</v>
      </c>
      <c r="B16" s="44">
        <v>0</v>
      </c>
      <c r="C16" s="1" t="s">
        <v>18</v>
      </c>
      <c r="D16" s="26" t="s">
        <v>64</v>
      </c>
    </row>
    <row r="17" spans="1:4" ht="27.95" customHeight="1" x14ac:dyDescent="0.25">
      <c r="A17" s="21" t="s">
        <v>62</v>
      </c>
      <c r="B17" s="6">
        <f>SUM(B12:B16)</f>
        <v>475000</v>
      </c>
      <c r="C17" s="7" t="s">
        <v>19</v>
      </c>
      <c r="D17" s="29" t="s">
        <v>28</v>
      </c>
    </row>
    <row r="18" spans="1:4" ht="33.950000000000003" customHeight="1" x14ac:dyDescent="0.25">
      <c r="A18" s="19" t="s">
        <v>8</v>
      </c>
      <c r="B18" s="44"/>
      <c r="C18" s="1" t="s">
        <v>18</v>
      </c>
      <c r="D18" s="26" t="s">
        <v>9</v>
      </c>
    </row>
    <row r="19" spans="1:4" ht="33.950000000000003" customHeight="1" x14ac:dyDescent="0.25">
      <c r="A19" s="19" t="s">
        <v>10</v>
      </c>
      <c r="B19" s="44"/>
      <c r="C19" s="1" t="s">
        <v>18</v>
      </c>
      <c r="D19" s="26" t="s">
        <v>11</v>
      </c>
    </row>
    <row r="20" spans="1:4" ht="33.950000000000003" customHeight="1" x14ac:dyDescent="0.25">
      <c r="A20" s="19" t="s">
        <v>27</v>
      </c>
      <c r="B20" s="44"/>
      <c r="C20" s="1" t="s">
        <v>18</v>
      </c>
      <c r="D20" s="26" t="s">
        <v>12</v>
      </c>
    </row>
    <row r="21" spans="1:4" ht="33.950000000000003" customHeight="1" thickBot="1" x14ac:dyDescent="0.3">
      <c r="A21" s="19" t="s">
        <v>13</v>
      </c>
      <c r="B21" s="44"/>
      <c r="C21" s="1" t="s">
        <v>18</v>
      </c>
      <c r="D21" s="26" t="s">
        <v>42</v>
      </c>
    </row>
    <row r="22" spans="1:4" ht="33" customHeight="1" x14ac:dyDescent="0.25">
      <c r="A22" s="30" t="s">
        <v>14</v>
      </c>
      <c r="B22" s="6">
        <f>MAX(0,B17-SUM(B18:B21))</f>
        <v>475000</v>
      </c>
      <c r="C22" s="7" t="s">
        <v>19</v>
      </c>
      <c r="D22" s="29" t="s">
        <v>29</v>
      </c>
    </row>
    <row r="23" spans="1:4" ht="9" customHeight="1" x14ac:dyDescent="0.25">
      <c r="A23" s="27"/>
      <c r="B23" s="31"/>
      <c r="D23" s="28"/>
    </row>
    <row r="24" spans="1:4" ht="27.95" customHeight="1" x14ac:dyDescent="0.25">
      <c r="A24" s="52" t="s">
        <v>23</v>
      </c>
      <c r="B24" s="53"/>
      <c r="C24" s="50"/>
      <c r="D24" s="51"/>
    </row>
    <row r="25" spans="1:4" ht="27.95" customHeight="1" x14ac:dyDescent="0.25">
      <c r="A25" s="32" t="s">
        <v>0</v>
      </c>
      <c r="B25" s="33" t="s">
        <v>1</v>
      </c>
      <c r="C25" s="34" t="s">
        <v>2</v>
      </c>
      <c r="D25" s="35" t="s">
        <v>3</v>
      </c>
    </row>
    <row r="26" spans="1:4" ht="68.25" customHeight="1" x14ac:dyDescent="0.25">
      <c r="A26" s="19" t="s">
        <v>66</v>
      </c>
      <c r="B26" s="44">
        <v>474999</v>
      </c>
      <c r="C26" s="1" t="s">
        <v>18</v>
      </c>
      <c r="D26" s="26" t="s">
        <v>65</v>
      </c>
    </row>
    <row r="27" spans="1:4" ht="33" customHeight="1" thickBot="1" x14ac:dyDescent="0.3">
      <c r="A27" s="19" t="s">
        <v>15</v>
      </c>
      <c r="B27" s="8">
        <f>5000</f>
        <v>5000</v>
      </c>
      <c r="C27" s="5" t="s">
        <v>19</v>
      </c>
      <c r="D27" s="26" t="s">
        <v>67</v>
      </c>
    </row>
    <row r="28" spans="1:4" ht="48" customHeight="1" thickBot="1" x14ac:dyDescent="0.3">
      <c r="A28" s="36" t="s">
        <v>68</v>
      </c>
      <c r="B28" s="6">
        <f>MAX(B22,B27)</f>
        <v>475000</v>
      </c>
      <c r="C28" s="7" t="s">
        <v>19</v>
      </c>
      <c r="D28" s="29" t="s">
        <v>69</v>
      </c>
    </row>
    <row r="29" spans="1:4" ht="32.25" customHeight="1" thickBot="1" x14ac:dyDescent="0.3">
      <c r="A29" s="39" t="s">
        <v>71</v>
      </c>
      <c r="B29" s="3" t="str">
        <f>IF(B26&gt;B28,"Met","Not met")</f>
        <v>Not met</v>
      </c>
      <c r="C29" s="7" t="s">
        <v>19</v>
      </c>
      <c r="D29" s="29" t="s">
        <v>16</v>
      </c>
    </row>
    <row r="30" spans="1:4" ht="27.95" customHeight="1" x14ac:dyDescent="0.25">
      <c r="A30" s="36" t="s">
        <v>17</v>
      </c>
      <c r="B30" s="6">
        <f>IF(B26&gt;B28,0,B28-B26+0.01)</f>
        <v>1.01</v>
      </c>
      <c r="C30" s="7" t="s">
        <v>19</v>
      </c>
      <c r="D30" s="29" t="s">
        <v>70</v>
      </c>
    </row>
    <row r="31" spans="1:4" ht="0.75" customHeight="1" thickBot="1" x14ac:dyDescent="0.3">
      <c r="A31" s="23"/>
      <c r="B31" s="24"/>
      <c r="C31" s="37"/>
      <c r="D31" s="25"/>
    </row>
  </sheetData>
  <sheetProtection sheet="1" objects="1" scenarios="1" selectLockedCells="1"/>
  <mergeCells count="6">
    <mergeCell ref="A1:D1"/>
    <mergeCell ref="A8:D8"/>
    <mergeCell ref="A24:D24"/>
    <mergeCell ref="A2:D2"/>
    <mergeCell ref="A3:D3"/>
    <mergeCell ref="A4:D4"/>
  </mergeCells>
  <conditionalFormatting sqref="B29">
    <cfRule type="expression" dxfId="1" priority="1">
      <formula>$B$29="Met"</formula>
    </cfRule>
    <cfRule type="expression" dxfId="0" priority="2">
      <formula>$B$29="Not met"</formula>
    </cfRule>
  </conditionalFormatting>
  <dataValidations count="1">
    <dataValidation type="decimal" operator="greaterThanOrEqual" allowBlank="1" errorTitle="Invalid entry" error="Please enter a non-negative number only." promptTitle="Enter a non-negative dollar amount" prompt="Enter the estimated dollar amount for this line item. Leave blank if not applicable." sqref="B10:B11 B13:B16 B18:B21 B26 B5:B6" xr:uid="{00000000-0002-0000-0000-000000000000}">
      <formula1>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EFDB174A984642932C0B6208D09615" ma:contentTypeVersion="10" ma:contentTypeDescription="Create a new document." ma:contentTypeScope="" ma:versionID="e9ef2219d74f4b9f3e578fa394b20762">
  <xsd:schema xmlns:xsd="http://www.w3.org/2001/XMLSchema" xmlns:xs="http://www.w3.org/2001/XMLSchema" xmlns:p="http://schemas.microsoft.com/office/2006/metadata/properties" xmlns:ns1="http://schemas.microsoft.com/sharepoint/v3" xmlns:ns2="71060bac-93cb-43b4-8245-0df6299dc6b6" xmlns:ns3="97863827-5b6a-4200-a971-f0b8232253f0" targetNamespace="http://schemas.microsoft.com/office/2006/metadata/properties" ma:root="true" ma:fieldsID="c886dab21bfb049c33892d1127d47c32" ns1:_="" ns2:_="" ns3:_="">
    <xsd:import namespace="http://schemas.microsoft.com/sharepoint/v3"/>
    <xsd:import namespace="71060bac-93cb-43b4-8245-0df6299dc6b6"/>
    <xsd:import namespace="97863827-5b6a-4200-a971-f0b8232253f0"/>
    <xsd:element name="properties">
      <xsd:complexType>
        <xsd:sequence>
          <xsd:element name="documentManagement">
            <xsd:complexType>
              <xsd:all>
                <xsd:element ref="ns2:gl0g" minOccurs="0"/>
                <xsd:element ref="ns2:Document_x0020_Type" minOccurs="0"/>
                <xsd:element ref="ns2:Program" minOccurs="0"/>
                <xsd:element ref="ns2:Category"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060bac-93cb-43b4-8245-0df6299dc6b6" elementFormDefault="qualified">
    <xsd:import namespace="http://schemas.microsoft.com/office/2006/documentManagement/types"/>
    <xsd:import namespace="http://schemas.microsoft.com/office/infopath/2007/PartnerControls"/>
    <xsd:element name="gl0g" ma:index="2" nillable="true" ma:displayName="Date and Time" ma:internalName="gl0g">
      <xsd:simpleType>
        <xsd:restriction base="dms:DateTime"/>
      </xsd:simpleType>
    </xsd:element>
    <xsd:element name="Document_x0020_Type" ma:index="3" nillable="true" ma:displayName="Document Type" ma:default="Application" ma:description="Choose the type of document that best fits." ma:format="Dropdown" ma:internalName="Document_x0020_Type" ma:readOnly="false">
      <xsd:simpleType>
        <xsd:restriction base="dms:Choice">
          <xsd:enumeration value="Application"/>
          <xsd:enumeration value="Guidelines"/>
          <xsd:enumeration value="Forms"/>
          <xsd:enumeration value="Reports &amp; Studies"/>
          <xsd:enumeration value="Plan"/>
          <xsd:enumeration value="Resources"/>
          <xsd:enumeration value="Model Resources"/>
          <xsd:enumeration value="Agendas &amp; Minutes"/>
          <xsd:enumeration value="Misc."/>
        </xsd:restriction>
      </xsd:simpleType>
    </xsd:element>
    <xsd:element name="Program" ma:index="4" nillable="true" ma:displayName="Program" ma:default="National Register" ma:description="Choose program document is associated with." ma:internalName="Program" ma:readOnly="false">
      <xsd:complexType>
        <xsd:complexContent>
          <xsd:extension base="dms:MultiChoice">
            <xsd:sequence>
              <xsd:element name="Value" maxOccurs="unbounded" minOccurs="0" nillable="true">
                <xsd:simpleType>
                  <xsd:restriction base="dms:Choice">
                    <xsd:enumeration value="National Register"/>
                    <xsd:enumeration value="Survey"/>
                    <xsd:enumeration value="Archaeology"/>
                    <xsd:enumeration value="Main Street"/>
                    <xsd:enumeration value="Cemeteries"/>
                    <xsd:enumeration value="Outreach"/>
                    <xsd:enumeration value="MentorCorps"/>
                    <xsd:enumeration value="CLG"/>
                    <xsd:enumeration value="Tax Incentives"/>
                    <xsd:enumeration value="Built"/>
                  </xsd:restriction>
                </xsd:simpleType>
              </xsd:element>
            </xsd:sequence>
          </xsd:extension>
        </xsd:complexContent>
      </xsd:complexType>
    </xsd:element>
    <xsd:element name="Category" ma:index="5" nillable="true" ma:displayName="Category" ma:default="Awards" ma:description="Please choose what category this document fits under." ma:internalName="Category" ma:readOnly="false">
      <xsd:complexType>
        <xsd:complexContent>
          <xsd:extension base="dms:MultiChoice">
            <xsd:sequence>
              <xsd:element name="Value" maxOccurs="unbounded" minOccurs="0" nillable="true">
                <xsd:simpleType>
                  <xsd:restriction base="dms:Choice">
                    <xsd:enumeration value="Awards"/>
                    <xsd:enumeration value="Conference"/>
                    <xsd:enumeration value="Review &amp; Compliance"/>
                    <xsd:enumeration value="Grants"/>
                    <xsd:enumeration value="Disaster Preparedness"/>
                    <xsd:enumeration value="Digitization"/>
                    <xsd:enumeration value="Collections"/>
                    <xsd:enumeration value="Value of Heritage"/>
                    <xsd:enumeration value="Heritage Bulletin"/>
                    <xsd:enumeration value="Position"/>
                    <xsd:enumeration value="Nomination Form"/>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7863827-5b6a-4200-a971-f0b8232253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Type xmlns="71060bac-93cb-43b4-8245-0df6299dc6b6">Resources</Document_x0020_Type>
    <Category xmlns="71060bac-93cb-43b4-8245-0df6299dc6b6">
      <Value>Other</Value>
    </Category>
    <Program xmlns="71060bac-93cb-43b4-8245-0df6299dc6b6">
      <Value>National Register</Value>
      <Value>Main Street</Value>
      <Value>CLG</Value>
      <Value>Tax Incentives</Value>
      <Value>Built</Value>
    </Program>
    <PublishingExpirationDate xmlns="http://schemas.microsoft.com/sharepoint/v3" xsi:nil="true"/>
    <PublishingStartDate xmlns="http://schemas.microsoft.com/sharepoint/v3" xsi:nil="true"/>
    <gl0g xmlns="71060bac-93cb-43b4-8245-0df6299dc6b6" xsi:nil="true"/>
  </documentManagement>
</p:properties>
</file>

<file path=customXml/itemProps1.xml><?xml version="1.0" encoding="utf-8"?>
<ds:datastoreItem xmlns:ds="http://schemas.openxmlformats.org/officeDocument/2006/customXml" ds:itemID="{57E2BE9B-2A90-4225-82DE-555E3D65134D}"/>
</file>

<file path=customXml/itemProps2.xml><?xml version="1.0" encoding="utf-8"?>
<ds:datastoreItem xmlns:ds="http://schemas.openxmlformats.org/officeDocument/2006/customXml" ds:itemID="{91A4CF69-4229-4C1C-9153-B5669FE12A04}"/>
</file>

<file path=customXml/itemProps3.xml><?xml version="1.0" encoding="utf-8"?>
<ds:datastoreItem xmlns:ds="http://schemas.openxmlformats.org/officeDocument/2006/customXml" ds:itemID="{42E4F752-3DB7-4484-9930-626371095B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Overview &amp; Instructions</vt:lpstr>
      <vt:lpstr>Quick Estimate Mode</vt:lpstr>
      <vt:lpstr>Detailed Estimate Mode</vt:lpstr>
      <vt:lpstr>'Overview &amp; Instructions'!Print_Area</vt:lpstr>
      <vt:lpstr>'Quick Estimate Mode'!Print_Area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HIstoric Tax Credit Substantial Rehabilitation Test Calculator</dc:title>
  <dc:creator>Jessica</dc:creator>
  <cp:lastModifiedBy>Jessica Engeman</cp:lastModifiedBy>
  <dcterms:created xsi:type="dcterms:W3CDTF">2026-03-20T22:26:31Z</dcterms:created>
  <dcterms:modified xsi:type="dcterms:W3CDTF">2026-08-26T23:24:32Z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0x01010025EFDB174A984642932C0B6208D09615</vt:lpwstr>
  </property>
</Properties>
</file>