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4.xml" ContentType="application/vnd.openxmlformats-officedocument.spreadsheetml.comments+xml"/>
  <Override PartName="/xl/comments3.xml" ContentType="application/vnd.openxmlformats-officedocument.spreadsheetml.comments+xml"/>
  <Override PartName="/xl/threadedComments/threadedComment2.xml" ContentType="application/vnd.ms-excel.threaded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comments1.xml" ContentType="application/vnd.openxmlformats-officedocument.spreadsheetml.comments+xml"/>
  <Override PartName="/xl/threadedComments/threadedComment3.xml" ContentType="application/vnd.ms-excel.threaded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ttyjoschafer/Documents/ASC Planning Grant Webinar Series/Budgets and Financial Management Webinar/"/>
    </mc:Choice>
  </mc:AlternateContent>
  <xr:revisionPtr revIDLastSave="0" documentId="13_ncr:1_{A0CFDD87-CA63-034F-8073-0A7CC56FCE08}" xr6:coauthVersionLast="47" xr6:coauthVersionMax="47" xr10:uidLastSave="{00000000-0000-0000-0000-000000000000}"/>
  <bookViews>
    <workbookView xWindow="540" yWindow="460" windowWidth="28040" windowHeight="15820" xr2:uid="{461D76D7-6C20-B449-85D6-94F4BC1DB6F3}"/>
  </bookViews>
  <sheets>
    <sheet name="Grant Overview" sheetId="1" r:id="rId1"/>
    <sheet name="Budget Section I" sheetId="5" r:id="rId2"/>
    <sheet name="Budget Section 2" sheetId="6" r:id="rId3"/>
    <sheet name="Budget Section 3" sheetId="7" r:id="rId4"/>
    <sheet name="Total Grant Amounts" sheetId="8" r:id="rId5"/>
    <sheet name="Fixed Budget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9" l="1"/>
  <c r="C9" i="9"/>
  <c r="E5" i="8"/>
  <c r="D5" i="8"/>
  <c r="F33" i="7"/>
  <c r="F5" i="8" s="1"/>
  <c r="F18" i="7"/>
  <c r="F17" i="7"/>
  <c r="F16" i="7"/>
  <c r="F8" i="7"/>
  <c r="F7" i="7"/>
  <c r="F6" i="7"/>
  <c r="E18" i="6"/>
  <c r="E20" i="6" s="1"/>
  <c r="D18" i="6"/>
  <c r="F17" i="6"/>
  <c r="F16" i="6"/>
  <c r="F15" i="6"/>
  <c r="F14" i="6"/>
  <c r="E9" i="6"/>
  <c r="D9" i="6"/>
  <c r="F9" i="6" s="1"/>
  <c r="F8" i="6"/>
  <c r="F7" i="6"/>
  <c r="F6" i="6"/>
  <c r="F5" i="6"/>
  <c r="F96" i="5"/>
  <c r="F97" i="5"/>
  <c r="F98" i="5"/>
  <c r="F95" i="5"/>
  <c r="E99" i="5"/>
  <c r="D99" i="5"/>
  <c r="F87" i="5"/>
  <c r="F88" i="5"/>
  <c r="F89" i="5"/>
  <c r="F86" i="5"/>
  <c r="E90" i="5"/>
  <c r="D90" i="5"/>
  <c r="F90" i="5" s="1"/>
  <c r="E81" i="5"/>
  <c r="D81" i="5"/>
  <c r="E72" i="5"/>
  <c r="D72" i="5"/>
  <c r="F71" i="5"/>
  <c r="F70" i="5"/>
  <c r="F69" i="5"/>
  <c r="F68" i="5"/>
  <c r="E63" i="5"/>
  <c r="D63" i="5"/>
  <c r="F63" i="5" s="1"/>
  <c r="F62" i="5"/>
  <c r="F61" i="5"/>
  <c r="F60" i="5"/>
  <c r="F59" i="5"/>
  <c r="E54" i="5"/>
  <c r="D54" i="5"/>
  <c r="F54" i="5" s="1"/>
  <c r="F53" i="5"/>
  <c r="F52" i="5"/>
  <c r="F51" i="5"/>
  <c r="F50" i="5"/>
  <c r="E45" i="5"/>
  <c r="D45" i="5"/>
  <c r="F45" i="5" s="1"/>
  <c r="F44" i="5"/>
  <c r="F43" i="5"/>
  <c r="F42" i="5"/>
  <c r="F41" i="5"/>
  <c r="E36" i="5"/>
  <c r="D36" i="5"/>
  <c r="F36" i="5" s="1"/>
  <c r="F35" i="5"/>
  <c r="F34" i="5"/>
  <c r="F33" i="5"/>
  <c r="F32" i="5"/>
  <c r="E27" i="5"/>
  <c r="D27" i="5"/>
  <c r="F27" i="5" s="1"/>
  <c r="F26" i="5"/>
  <c r="F25" i="5"/>
  <c r="F24" i="5"/>
  <c r="F23" i="5"/>
  <c r="E18" i="5"/>
  <c r="D18" i="5"/>
  <c r="F18" i="5" s="1"/>
  <c r="F17" i="5"/>
  <c r="F16" i="5"/>
  <c r="F15" i="5"/>
  <c r="F14" i="5"/>
  <c r="E9" i="5"/>
  <c r="D9" i="5"/>
  <c r="F6" i="5"/>
  <c r="F7" i="5"/>
  <c r="F8" i="5"/>
  <c r="F5" i="5"/>
  <c r="D6" i="1"/>
  <c r="D7" i="1"/>
  <c r="D8" i="1"/>
  <c r="D9" i="1"/>
  <c r="D10" i="1"/>
  <c r="D11" i="1"/>
  <c r="D5" i="1"/>
  <c r="F72" i="5" l="1"/>
  <c r="D102" i="5"/>
  <c r="D3" i="8" s="1"/>
  <c r="D20" i="6"/>
  <c r="D4" i="8" s="1"/>
  <c r="D7" i="8" s="1"/>
  <c r="E4" i="8"/>
  <c r="E26" i="7"/>
  <c r="F18" i="6"/>
  <c r="F20" i="6" s="1"/>
  <c r="D25" i="7"/>
  <c r="F99" i="5"/>
  <c r="E102" i="5"/>
  <c r="F9" i="5"/>
  <c r="D12" i="1"/>
  <c r="D9" i="8" l="1"/>
  <c r="D15" i="1"/>
  <c r="D20" i="1" s="1"/>
  <c r="D19" i="1" s="1"/>
  <c r="C10" i="9"/>
  <c r="D5" i="9" s="1"/>
  <c r="F102" i="5"/>
  <c r="F25" i="7" s="1"/>
  <c r="D26" i="7"/>
  <c r="D5" i="7" s="1"/>
  <c r="F4" i="8"/>
  <c r="F26" i="7"/>
  <c r="E3" i="8"/>
  <c r="E7" i="8" s="1"/>
  <c r="E25" i="7"/>
  <c r="D15" i="7" l="1"/>
  <c r="F3" i="8"/>
  <c r="F7" i="8" s="1"/>
  <c r="E8" i="8" s="1"/>
  <c r="F5" i="9"/>
  <c r="F6" i="9" s="1"/>
  <c r="D6" i="9"/>
  <c r="E5" i="7"/>
  <c r="E9" i="7" s="1"/>
  <c r="E15" i="7"/>
  <c r="E19" i="7" s="1"/>
  <c r="D19" i="7"/>
  <c r="D9" i="7"/>
  <c r="F5" i="7" l="1"/>
  <c r="E21" i="7"/>
  <c r="D8" i="8"/>
  <c r="F8" i="8" s="1"/>
  <c r="F19" i="7"/>
  <c r="D21" i="7"/>
  <c r="F9" i="7"/>
  <c r="F15" i="7"/>
  <c r="F21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tc={C15362A1-C212-A64B-9239-C66EEFF00981}</author>
    <author>tc={BBC565BE-A55D-DB40-A80E-0DE908B0E181}</author>
    <author>tc={60D5AD99-76D5-FA46-B641-00A17D63B971}</author>
  </authors>
  <commentList>
    <comment ref="B4" authorId="0" shapeId="0" xr:uid="{C15362A1-C212-A64B-9239-C66EEFF00981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the number of members you propose per slot type.</t>
      </text>
    </comment>
    <comment ref="D14" authorId="1" shapeId="0" xr:uid="{BBC565BE-A55D-DB40-A80E-0DE908B0E181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should be equal to or less than the Maximum Cost Per MSY listed in the Notice of Funding Opportunity.</t>
      </text>
    </comment>
    <comment ref="D18" authorId="2" shapeId="0" xr:uid="{60D5AD99-76D5-FA46-B641-00A17D63B971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should be the match percentage required in the Notice of Funding Opportunity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tc={E487A27D-7930-2742-9433-8F2E31EAFD69}</author>
  </authors>
  <commentList>
    <comment ref="A102" authorId="0" shapeId="0" xr:uid="{E487A27D-7930-2742-9433-8F2E31EAFD69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subtotals all the categories in Section I.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tc={1BEA9C2D-B3DD-2148-A272-34AF37A3450F}</author>
  </authors>
  <commentList>
    <comment ref="A20" authorId="0" shapeId="0" xr:uid="{1BEA9C2D-B3DD-2148-A272-34AF37A3450F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subtotals all the categories of Section II.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tc={8D5310EA-150E-7746-90C3-B6D340D9AC49}</author>
  </authors>
  <commentList>
    <comment ref="F30" authorId="0" shapeId="0" xr:uid="{8D5310EA-150E-7746-90C3-B6D340D9AC49}">
      <text>
        <t>[Threaded comment]
Your version of Excel allows you to read this threaded comment; however, any edits to it will get removed if the file is opened in a newer version of Excel. Learn more: https://go.microsoft.com/fwlink/?linkid=870924
Comment:
    Populate this cell with your Federally Approved Indirect Cost Rate if applicable and utilize the numbers calculated in Section B in your budget.</t>
      </text>
    </comment>
  </commentList>
</comments>
</file>

<file path=xl/sharedStrings.xml><?xml version="1.0" encoding="utf-8"?>
<sst xmlns="http://schemas.openxmlformats.org/spreadsheetml/2006/main" count="166" uniqueCount="88">
  <si>
    <t>Slot Type</t>
  </si>
  <si>
    <t>Number of Members</t>
  </si>
  <si>
    <t>Calculation</t>
  </si>
  <si>
    <t>Number of MSYs</t>
  </si>
  <si>
    <t>Full Time</t>
  </si>
  <si>
    <t>Three Quarter Time</t>
  </si>
  <si>
    <t>Half Time</t>
  </si>
  <si>
    <t>Reduced Half Time</t>
  </si>
  <si>
    <t>Quarter Time</t>
  </si>
  <si>
    <t>Minimum Time</t>
  </si>
  <si>
    <t>Abbreviated Time</t>
  </si>
  <si>
    <t>Total MSYs Requesting</t>
  </si>
  <si>
    <t>Cost PER MSY Requested</t>
  </si>
  <si>
    <t>Match Percentage</t>
  </si>
  <si>
    <t>Total Budget Total</t>
  </si>
  <si>
    <t>Total Grantee Share Needed</t>
  </si>
  <si>
    <t>Maximum Amount of CNCS Share Available</t>
  </si>
  <si>
    <t>Section I</t>
  </si>
  <si>
    <t>CNCS Share</t>
  </si>
  <si>
    <t>Grantee Share</t>
  </si>
  <si>
    <t>Description</t>
  </si>
  <si>
    <t>Total</t>
  </si>
  <si>
    <t>B. Personnel Fringe Benefits</t>
  </si>
  <si>
    <t>C.1. Staff Travel</t>
  </si>
  <si>
    <t>C.2. Member Travel</t>
  </si>
  <si>
    <t>D. Equipment</t>
  </si>
  <si>
    <t>E. Supplies</t>
  </si>
  <si>
    <t>F. Contractual and Consultant Services</t>
  </si>
  <si>
    <t>G.2. Member Training</t>
  </si>
  <si>
    <t>H. Evaluation</t>
  </si>
  <si>
    <t>I. Other Program Operating Costs</t>
  </si>
  <si>
    <t>G.1. Staff Training</t>
  </si>
  <si>
    <t>A. Personnel</t>
  </si>
  <si>
    <t>Subtotals</t>
  </si>
  <si>
    <t>Section I Totals</t>
  </si>
  <si>
    <t>Program Director: 100% at $75,000</t>
  </si>
  <si>
    <t>Program Director Fringe: $75,000 at 25%</t>
  </si>
  <si>
    <t>Travel for 1 Staff to Annual Training: Hotel ($150 x 3 nights) + Per diem ($30 x 4 days) + Flight ($650)= $1,220</t>
  </si>
  <si>
    <t>Member mileage: 10 miles per month x $.50 per mile x 10 members x 10 months</t>
  </si>
  <si>
    <t>Member Gear: $14 per t-shirt x 4 shirts per member x 10 members</t>
  </si>
  <si>
    <t>PPE: Masks and Gloves</t>
  </si>
  <si>
    <t>OnCorps Platform for member timesheet</t>
  </si>
  <si>
    <t>Site Supervisor Manuals (10 manuals x $10 per manual)</t>
  </si>
  <si>
    <t>Location for training ($25 day x 2 days)</t>
  </si>
  <si>
    <t>Member Manuals (10 manuals x $10 per manual)</t>
  </si>
  <si>
    <t>Location for Training ($25 per day x 2 days)</t>
  </si>
  <si>
    <t>Supplies for team building exercise (cups, water, ropes, bubbles)</t>
  </si>
  <si>
    <t>Software to track data for evaluation</t>
  </si>
  <si>
    <t>NSCHCs: 10 members + 5 staff at $45 per check</t>
  </si>
  <si>
    <t>A. Living Allowance</t>
  </si>
  <si>
    <t>B. Member Support Costs</t>
  </si>
  <si>
    <t>FICA for members: 7.65% x $300,000</t>
  </si>
  <si>
    <t>Healthcare: 10 members at $400 per month x 10 months</t>
  </si>
  <si>
    <t>Workers Compensation or AD&amp;D</t>
  </si>
  <si>
    <t>Full Time Members: 10 members x $17,000</t>
  </si>
  <si>
    <t>Section II Totals</t>
  </si>
  <si>
    <t>Section II</t>
  </si>
  <si>
    <t>Subtotal Section I</t>
  </si>
  <si>
    <t>Subtotal Section II</t>
  </si>
  <si>
    <t>State Commission Fixed Percentage</t>
  </si>
  <si>
    <t>Corporation Fixed Percentage</t>
  </si>
  <si>
    <t>A. Corporation Fixed Percentage</t>
  </si>
  <si>
    <t>Corporation Fixed Amount</t>
  </si>
  <si>
    <t>Commission Fixed Amount</t>
  </si>
  <si>
    <t>Indirect Cost Rate Percentage</t>
  </si>
  <si>
    <t>OR</t>
  </si>
  <si>
    <t>B. Federally Approved Indirect Cost Rate</t>
  </si>
  <si>
    <t>Grantee Share Percentage</t>
  </si>
  <si>
    <t>Federall Approved Indirect Cost Rate</t>
  </si>
  <si>
    <t>Section III Subtotals</t>
  </si>
  <si>
    <t>Section I: Program Operating Costs</t>
  </si>
  <si>
    <t>Section II: Member Costs</t>
  </si>
  <si>
    <t>Section III: Indirect/administrative Costs</t>
  </si>
  <si>
    <t xml:space="preserve">Total Budget Amounts: </t>
  </si>
  <si>
    <t xml:space="preserve">Match: </t>
  </si>
  <si>
    <t>Cost per MSY</t>
  </si>
  <si>
    <t>Totals</t>
  </si>
  <si>
    <t>Section II: Member Support Costs</t>
  </si>
  <si>
    <t>Details</t>
  </si>
  <si>
    <t>Requested Cost Per MSY</t>
  </si>
  <si>
    <t>Number of MSY Requested</t>
  </si>
  <si>
    <t>10 members at $21,600 Cost Per MSY</t>
  </si>
  <si>
    <t xml:space="preserve">Cells hightlighed in yellow should be populated by your program. There is information about the data to populate in the comments for those cells. </t>
  </si>
  <si>
    <t>Yellow highlighted cells to be populated by your program</t>
  </si>
  <si>
    <t>Yellow highlighted cells to be populated by program</t>
  </si>
  <si>
    <t>Yellow Highlighted Cells to be populated by programs</t>
  </si>
  <si>
    <t>Manually enter these amounts based on the method your program uses from the calculations above.</t>
  </si>
  <si>
    <t>Yellow highlihted cells to be populated by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</si>
</sst>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8EA9DB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1" xfId="0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Fill="1" applyBorder="1"/>
    <xf numFmtId="164" fontId="0" fillId="2" borderId="1" xfId="0" applyNumberFormat="1" applyFill="1" applyBorder="1"/>
    <xf numFmtId="164" fontId="0" fillId="0" borderId="0" xfId="0" applyNumberFormat="1"/>
    <xf numFmtId="0" fontId="0" fillId="2" borderId="0" xfId="0" applyFill="1"/>
    <xf numFmtId="164" fontId="1" fillId="2" borderId="1" xfId="0" applyNumberFormat="1" applyFont="1" applyFill="1" applyBorder="1"/>
    <xf numFmtId="0" fontId="1" fillId="0" borderId="0" xfId="0" applyFont="1"/>
    <xf numFmtId="164" fontId="0" fillId="0" borderId="1" xfId="0" applyNumberFormat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0" fontId="0" fillId="3" borderId="0" xfId="0" applyFill="1"/>
    <xf numFmtId="164" fontId="0" fillId="3" borderId="0" xfId="0" applyNumberFormat="1" applyFill="1"/>
    <xf numFmtId="0" fontId="1" fillId="2" borderId="0" xfId="0" applyFont="1" applyFill="1"/>
    <xf numFmtId="0" fontId="3" fillId="4" borderId="0" xfId="0" applyFont="1" applyFill="1"/>
    <xf numFmtId="164" fontId="1" fillId="2" borderId="0" xfId="0" applyNumberFormat="1" applyFont="1" applyFill="1"/>
    <xf numFmtId="164" fontId="3" fillId="4" borderId="0" xfId="0" applyNumberFormat="1" applyFont="1" applyFill="1"/>
    <xf numFmtId="164" fontId="2" fillId="5" borderId="0" xfId="0" applyNumberFormat="1" applyFont="1" applyFill="1"/>
    <xf numFmtId="10" fontId="0" fillId="0" borderId="0" xfId="0" applyNumberFormat="1"/>
    <xf numFmtId="10" fontId="1" fillId="2" borderId="1" xfId="0" applyNumberFormat="1" applyFont="1" applyFill="1" applyBorder="1"/>
    <xf numFmtId="9" fontId="0" fillId="0" borderId="1" xfId="0" applyNumberFormat="1" applyBorder="1"/>
    <xf numFmtId="165" fontId="0" fillId="0" borderId="1" xfId="0" applyNumberFormat="1" applyBorder="1"/>
    <xf numFmtId="164" fontId="0" fillId="6" borderId="1" xfId="0" applyNumberFormat="1" applyFill="1" applyBorder="1"/>
    <xf numFmtId="0" fontId="0" fillId="6" borderId="1" xfId="0" applyFill="1" applyBorder="1" applyAlignment="1">
      <alignment horizontal="left" vertical="center" wrapText="1"/>
    </xf>
    <xf numFmtId="9" fontId="0" fillId="6" borderId="1" xfId="0" applyNumberForma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3" borderId="7" xfId="0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5" borderId="7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164" fontId="0" fillId="7" borderId="1" xfId="0" applyNumberFormat="1" applyFill="1" applyBorder="1"/>
    <xf numFmtId="0" fontId="0" fillId="7" borderId="2" xfId="0" applyFill="1" applyBorder="1" applyAlignment="1">
      <alignment horizontal="center" wrapText="1"/>
    </xf>
    <xf numFmtId="0" fontId="0" fillId="7" borderId="3" xfId="0" applyFill="1" applyBorder="1" applyAlignment="1">
      <alignment horizontal="center" wrapText="1"/>
    </xf>
    <xf numFmtId="0" fontId="0" fillId="7" borderId="4" xfId="0" applyFill="1" applyBorder="1" applyAlignment="1">
      <alignment horizontal="center" wrapText="1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164" fontId="2" fillId="7" borderId="4" xfId="0" applyNumberFormat="1" applyFont="1" applyFill="1" applyBorder="1"/>
    <xf numFmtId="164" fontId="2" fillId="7" borderId="5" xfId="0" applyNumberFormat="1" applyFont="1" applyFill="1" applyBorder="1"/>
    <xf numFmtId="10" fontId="1" fillId="7" borderId="1" xfId="0" applyNumberFormat="1" applyFont="1" applyFill="1" applyBorder="1"/>
    <xf numFmtId="0" fontId="0" fillId="7" borderId="1" xfId="0" applyFill="1" applyBorder="1"/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etty Schafer" id="{62DD989D-EB47-6349-B7F2-2B6C5439D685}" userId="085622c855be789c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" dT="2021-11-03T02:34:54.50" personId="{62DD989D-EB47-6349-B7F2-2B6C5439D685}" id="{C15362A1-C212-A64B-9239-C66EEFF00981}">
    <text>This is the number of members you propose per slot type.</text>
  </threadedComment>
  <threadedComment ref="D14" dT="2021-11-03T02:34:39.32" personId="{62DD989D-EB47-6349-B7F2-2B6C5439D685}" id="{BBC565BE-A55D-DB40-A80E-0DE908B0E181}">
    <text>This should be equal to or less than the Maximum Cost Per MSY listed in the Notice of Funding Opportunity.</text>
  </threadedComment>
  <threadedComment ref="D18" dT="2021-11-03T02:33:55.02" personId="{62DD989D-EB47-6349-B7F2-2B6C5439D685}" id="{60D5AD99-76D5-FA46-B641-00A17D63B971}">
    <text>This should be the match percentage required in the Notice of Funding Opportunity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102" dT="2021-11-08T03:11:58.69" personId="{62DD989D-EB47-6349-B7F2-2B6C5439D685}" id="{E487A27D-7930-2742-9433-8F2E31EAFD69}">
    <text>This subtotals all the categories in Section I.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20" dT="2021-11-08T03:12:40.61" personId="{62DD989D-EB47-6349-B7F2-2B6C5439D685}" id="{1BEA9C2D-B3DD-2148-A272-34AF37A3450F}">
    <text>This subtotals all the categories of Section II.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F30" dT="2021-11-08T03:13:57.83" personId="{62DD989D-EB47-6349-B7F2-2B6C5439D685}" id="{8D5310EA-150E-7746-90C3-B6D340D9AC49}">
    <text>Populate this cell with your Federally Approved Indirect Cost Rate if applicable and utilize the numbers calculated in Section B in your budget.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45903-D553-F143-9869-700DD9C656CE}">
  <dimension ref="A2:D20"/>
  <sheetViews>
    <sheetView tabSelected="1" zoomScale="170" zoomScaleNormal="170" workbookViewId="0">
      <selection activeCell="C2" sqref="C2"/>
    </sheetView>
  </sheetViews>
  <sheetFormatPr baseColWidth="10" defaultRowHeight="16" x14ac:dyDescent="0.2"/>
  <cols>
    <col min="1" max="1" width="32.6640625" customWidth="1"/>
    <col min="2" max="2" width="21.33203125" customWidth="1"/>
    <col min="3" max="3" width="24" customWidth="1"/>
    <col min="4" max="4" width="23.6640625" customWidth="1"/>
  </cols>
  <sheetData>
    <row r="2" spans="1:4" x14ac:dyDescent="0.2">
      <c r="A2" s="8" t="s">
        <v>82</v>
      </c>
    </row>
    <row r="4" spans="1:4" ht="34" x14ac:dyDescent="0.2">
      <c r="A4" s="1" t="s">
        <v>0</v>
      </c>
      <c r="B4" s="24" t="s">
        <v>1</v>
      </c>
      <c r="C4" s="1" t="s">
        <v>2</v>
      </c>
      <c r="D4" s="1" t="s">
        <v>3</v>
      </c>
    </row>
    <row r="5" spans="1:4" x14ac:dyDescent="0.2">
      <c r="A5" s="2" t="s">
        <v>4</v>
      </c>
      <c r="B5" s="2">
        <v>10</v>
      </c>
      <c r="C5" s="2">
        <v>1</v>
      </c>
      <c r="D5" s="2">
        <f>B5*C5</f>
        <v>10</v>
      </c>
    </row>
    <row r="6" spans="1:4" x14ac:dyDescent="0.2">
      <c r="A6" s="2" t="s">
        <v>5</v>
      </c>
      <c r="B6" s="2">
        <v>0</v>
      </c>
      <c r="C6" s="2">
        <v>0.7</v>
      </c>
      <c r="D6" s="2">
        <f t="shared" ref="D6:D11" si="0">B6*C6</f>
        <v>0</v>
      </c>
    </row>
    <row r="7" spans="1:4" x14ac:dyDescent="0.2">
      <c r="A7" s="2" t="s">
        <v>6</v>
      </c>
      <c r="B7" s="2">
        <v>0</v>
      </c>
      <c r="C7" s="2">
        <v>0.5</v>
      </c>
      <c r="D7" s="2">
        <f t="shared" si="0"/>
        <v>0</v>
      </c>
    </row>
    <row r="8" spans="1:4" x14ac:dyDescent="0.2">
      <c r="A8" s="2" t="s">
        <v>7</v>
      </c>
      <c r="B8" s="2"/>
      <c r="C8" s="2">
        <v>0.38095240000000002</v>
      </c>
      <c r="D8" s="2">
        <f t="shared" si="0"/>
        <v>0</v>
      </c>
    </row>
    <row r="9" spans="1:4" x14ac:dyDescent="0.2">
      <c r="A9" s="2" t="s">
        <v>8</v>
      </c>
      <c r="B9" s="2">
        <v>0</v>
      </c>
      <c r="C9" s="2">
        <v>0.26455026999999998</v>
      </c>
      <c r="D9" s="2">
        <f t="shared" si="0"/>
        <v>0</v>
      </c>
    </row>
    <row r="10" spans="1:4" x14ac:dyDescent="0.2">
      <c r="A10" s="2" t="s">
        <v>9</v>
      </c>
      <c r="B10" s="2">
        <v>0</v>
      </c>
      <c r="C10" s="2">
        <v>0.21164021999999999</v>
      </c>
      <c r="D10" s="2">
        <f t="shared" si="0"/>
        <v>0</v>
      </c>
    </row>
    <row r="11" spans="1:4" x14ac:dyDescent="0.2">
      <c r="A11" s="2" t="s">
        <v>10</v>
      </c>
      <c r="B11" s="2"/>
      <c r="C11" s="2">
        <v>7.0546739999999997E-2</v>
      </c>
      <c r="D11" s="2">
        <f t="shared" si="0"/>
        <v>0</v>
      </c>
    </row>
    <row r="12" spans="1:4" x14ac:dyDescent="0.2">
      <c r="A12" s="3" t="s">
        <v>11</v>
      </c>
      <c r="B12" s="2"/>
      <c r="C12" s="2"/>
      <c r="D12" s="3">
        <f>SUM(D5:D11)</f>
        <v>10</v>
      </c>
    </row>
    <row r="14" spans="1:4" x14ac:dyDescent="0.2">
      <c r="A14" s="29" t="s">
        <v>12</v>
      </c>
      <c r="B14" s="30"/>
      <c r="C14" s="31"/>
      <c r="D14" s="23">
        <v>21600</v>
      </c>
    </row>
    <row r="15" spans="1:4" x14ac:dyDescent="0.2">
      <c r="A15" s="26" t="s">
        <v>16</v>
      </c>
      <c r="B15" s="27"/>
      <c r="C15" s="28"/>
      <c r="D15" s="7">
        <f>D12*D14</f>
        <v>216000</v>
      </c>
    </row>
    <row r="18" spans="1:4" x14ac:dyDescent="0.2">
      <c r="A18" s="29" t="s">
        <v>13</v>
      </c>
      <c r="B18" s="30"/>
      <c r="C18" s="31"/>
      <c r="D18" s="25">
        <v>0.24</v>
      </c>
    </row>
    <row r="19" spans="1:4" x14ac:dyDescent="0.2">
      <c r="A19" s="26" t="s">
        <v>15</v>
      </c>
      <c r="B19" s="27"/>
      <c r="C19" s="28"/>
      <c r="D19" s="7">
        <f>D20*D18</f>
        <v>68210.526315789481</v>
      </c>
    </row>
    <row r="20" spans="1:4" x14ac:dyDescent="0.2">
      <c r="A20" s="29" t="s">
        <v>14</v>
      </c>
      <c r="B20" s="30"/>
      <c r="C20" s="31"/>
      <c r="D20" s="4">
        <f>D15/(1-D18)</f>
        <v>284210.5263157895</v>
      </c>
    </row>
  </sheetData>
  <mergeCells count="5">
    <mergeCell ref="A15:C15"/>
    <mergeCell ref="A14:C14"/>
    <mergeCell ref="A18:C18"/>
    <mergeCell ref="A19:C19"/>
    <mergeCell ref="A20:C20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FE90F-08BC-5749-9F25-02D961E4CCD6}">
  <dimension ref="A1:F104"/>
  <sheetViews>
    <sheetView topLeftCell="A86" zoomScale="130" zoomScaleNormal="130" workbookViewId="0">
      <selection activeCell="A102" sqref="A102:C102"/>
    </sheetView>
  </sheetViews>
  <sheetFormatPr baseColWidth="10" defaultRowHeight="16" x14ac:dyDescent="0.2"/>
  <cols>
    <col min="3" max="3" width="32.5" customWidth="1"/>
    <col min="4" max="4" width="21.6640625" customWidth="1"/>
    <col min="5" max="6" width="21.5" customWidth="1"/>
  </cols>
  <sheetData>
    <row r="1" spans="1:6" x14ac:dyDescent="0.2">
      <c r="A1" t="s">
        <v>17</v>
      </c>
      <c r="C1" t="s">
        <v>83</v>
      </c>
    </row>
    <row r="3" spans="1:6" x14ac:dyDescent="0.2">
      <c r="A3" s="14" t="s">
        <v>20</v>
      </c>
      <c r="B3" s="14"/>
      <c r="C3" s="14"/>
      <c r="D3" s="14" t="s">
        <v>18</v>
      </c>
      <c r="E3" s="14" t="s">
        <v>19</v>
      </c>
      <c r="F3" s="14" t="s">
        <v>21</v>
      </c>
    </row>
    <row r="4" spans="1:6" x14ac:dyDescent="0.2">
      <c r="A4" s="35" t="s">
        <v>32</v>
      </c>
      <c r="B4" s="35"/>
      <c r="C4" s="35"/>
      <c r="D4" s="12"/>
      <c r="E4" s="12"/>
      <c r="F4" s="12"/>
    </row>
    <row r="5" spans="1:6" x14ac:dyDescent="0.2">
      <c r="A5" s="51" t="s">
        <v>35</v>
      </c>
      <c r="B5" s="52"/>
      <c r="C5" s="53"/>
      <c r="D5" s="54"/>
      <c r="E5" s="54">
        <v>75000</v>
      </c>
      <c r="F5" s="54">
        <f>D5+E5</f>
        <v>75000</v>
      </c>
    </row>
    <row r="6" spans="1:6" x14ac:dyDescent="0.2">
      <c r="A6" s="51"/>
      <c r="B6" s="52"/>
      <c r="C6" s="53"/>
      <c r="D6" s="54"/>
      <c r="E6" s="54"/>
      <c r="F6" s="54">
        <f t="shared" ref="F6:F9" si="0">D6+E6</f>
        <v>0</v>
      </c>
    </row>
    <row r="7" spans="1:6" x14ac:dyDescent="0.2">
      <c r="A7" s="51"/>
      <c r="B7" s="52"/>
      <c r="C7" s="53"/>
      <c r="D7" s="54"/>
      <c r="E7" s="54"/>
      <c r="F7" s="54">
        <f t="shared" si="0"/>
        <v>0</v>
      </c>
    </row>
    <row r="8" spans="1:6" x14ac:dyDescent="0.2">
      <c r="A8" s="51"/>
      <c r="B8" s="52"/>
      <c r="C8" s="53"/>
      <c r="D8" s="54"/>
      <c r="E8" s="54"/>
      <c r="F8" s="54">
        <f t="shared" si="0"/>
        <v>0</v>
      </c>
    </row>
    <row r="9" spans="1:6" x14ac:dyDescent="0.2">
      <c r="A9" s="32" t="s">
        <v>33</v>
      </c>
      <c r="B9" s="33"/>
      <c r="C9" s="34"/>
      <c r="D9" s="9">
        <f>SUM(D5:D8)</f>
        <v>0</v>
      </c>
      <c r="E9" s="9">
        <f>SUM(E5:E8)</f>
        <v>75000</v>
      </c>
      <c r="F9" s="9">
        <f t="shared" si="0"/>
        <v>75000</v>
      </c>
    </row>
    <row r="10" spans="1:6" x14ac:dyDescent="0.2">
      <c r="D10" s="5"/>
      <c r="E10" s="5"/>
      <c r="F10" s="5"/>
    </row>
    <row r="11" spans="1:6" x14ac:dyDescent="0.2">
      <c r="D11" s="5"/>
      <c r="E11" s="5"/>
      <c r="F11" s="5"/>
    </row>
    <row r="12" spans="1:6" x14ac:dyDescent="0.2">
      <c r="A12" s="14" t="s">
        <v>20</v>
      </c>
      <c r="B12" s="14"/>
      <c r="C12" s="14"/>
      <c r="D12" s="16" t="s">
        <v>18</v>
      </c>
      <c r="E12" s="16" t="s">
        <v>19</v>
      </c>
      <c r="F12" s="16" t="s">
        <v>21</v>
      </c>
    </row>
    <row r="13" spans="1:6" x14ac:dyDescent="0.2">
      <c r="A13" s="35" t="s">
        <v>22</v>
      </c>
      <c r="B13" s="35"/>
      <c r="C13" s="35"/>
      <c r="D13" s="13"/>
      <c r="E13" s="13"/>
      <c r="F13" s="13"/>
    </row>
    <row r="14" spans="1:6" x14ac:dyDescent="0.2">
      <c r="A14" s="51" t="s">
        <v>36</v>
      </c>
      <c r="B14" s="52"/>
      <c r="C14" s="53"/>
      <c r="D14" s="54"/>
      <c r="E14" s="54">
        <v>18750</v>
      </c>
      <c r="F14" s="54">
        <f>D14+E14</f>
        <v>18750</v>
      </c>
    </row>
    <row r="15" spans="1:6" x14ac:dyDescent="0.2">
      <c r="A15" s="51"/>
      <c r="B15" s="52"/>
      <c r="C15" s="53"/>
      <c r="D15" s="54"/>
      <c r="E15" s="54"/>
      <c r="F15" s="54">
        <f t="shared" ref="F15:F18" si="1">D15+E15</f>
        <v>0</v>
      </c>
    </row>
    <row r="16" spans="1:6" x14ac:dyDescent="0.2">
      <c r="A16" s="51"/>
      <c r="B16" s="52"/>
      <c r="C16" s="53"/>
      <c r="D16" s="54"/>
      <c r="E16" s="54"/>
      <c r="F16" s="54">
        <f t="shared" si="1"/>
        <v>0</v>
      </c>
    </row>
    <row r="17" spans="1:6" x14ac:dyDescent="0.2">
      <c r="A17" s="51"/>
      <c r="B17" s="52"/>
      <c r="C17" s="53"/>
      <c r="D17" s="54"/>
      <c r="E17" s="54"/>
      <c r="F17" s="54">
        <f t="shared" si="1"/>
        <v>0</v>
      </c>
    </row>
    <row r="18" spans="1:6" x14ac:dyDescent="0.2">
      <c r="A18" s="32" t="s">
        <v>33</v>
      </c>
      <c r="B18" s="33"/>
      <c r="C18" s="34"/>
      <c r="D18" s="9">
        <f>SUM(D14:D17)</f>
        <v>0</v>
      </c>
      <c r="E18" s="9">
        <f>SUM(E14:E17)</f>
        <v>18750</v>
      </c>
      <c r="F18" s="9">
        <f t="shared" si="1"/>
        <v>18750</v>
      </c>
    </row>
    <row r="19" spans="1:6" x14ac:dyDescent="0.2">
      <c r="D19" s="5"/>
      <c r="E19" s="5"/>
      <c r="F19" s="5"/>
    </row>
    <row r="20" spans="1:6" x14ac:dyDescent="0.2">
      <c r="D20" s="5"/>
      <c r="E20" s="5"/>
      <c r="F20" s="5"/>
    </row>
    <row r="21" spans="1:6" x14ac:dyDescent="0.2">
      <c r="A21" s="14" t="s">
        <v>20</v>
      </c>
      <c r="B21" s="14"/>
      <c r="C21" s="14"/>
      <c r="D21" s="16" t="s">
        <v>18</v>
      </c>
      <c r="E21" s="16" t="s">
        <v>19</v>
      </c>
      <c r="F21" s="16" t="s">
        <v>21</v>
      </c>
    </row>
    <row r="22" spans="1:6" x14ac:dyDescent="0.2">
      <c r="A22" s="35" t="s">
        <v>23</v>
      </c>
      <c r="B22" s="35"/>
      <c r="C22" s="35"/>
      <c r="D22" s="13"/>
      <c r="E22" s="13"/>
      <c r="F22" s="13"/>
    </row>
    <row r="23" spans="1:6" ht="33" customHeight="1" x14ac:dyDescent="0.2">
      <c r="A23" s="55" t="s">
        <v>37</v>
      </c>
      <c r="B23" s="56"/>
      <c r="C23" s="57"/>
      <c r="D23" s="54"/>
      <c r="E23" s="54">
        <v>1220</v>
      </c>
      <c r="F23" s="54">
        <f>D23+E23</f>
        <v>1220</v>
      </c>
    </row>
    <row r="24" spans="1:6" x14ac:dyDescent="0.2">
      <c r="A24" s="51"/>
      <c r="B24" s="52"/>
      <c r="C24" s="53"/>
      <c r="D24" s="54"/>
      <c r="E24" s="54"/>
      <c r="F24" s="54">
        <f t="shared" ref="F24:F27" si="2">D24+E24</f>
        <v>0</v>
      </c>
    </row>
    <row r="25" spans="1:6" x14ac:dyDescent="0.2">
      <c r="A25" s="51"/>
      <c r="B25" s="52"/>
      <c r="C25" s="53"/>
      <c r="D25" s="54"/>
      <c r="E25" s="54"/>
      <c r="F25" s="54">
        <f t="shared" si="2"/>
        <v>0</v>
      </c>
    </row>
    <row r="26" spans="1:6" x14ac:dyDescent="0.2">
      <c r="A26" s="51"/>
      <c r="B26" s="52"/>
      <c r="C26" s="53"/>
      <c r="D26" s="54"/>
      <c r="E26" s="54"/>
      <c r="F26" s="54">
        <f t="shared" si="2"/>
        <v>0</v>
      </c>
    </row>
    <row r="27" spans="1:6" x14ac:dyDescent="0.2">
      <c r="A27" s="32" t="s">
        <v>33</v>
      </c>
      <c r="B27" s="33"/>
      <c r="C27" s="34"/>
      <c r="D27" s="9">
        <f>SUM(D23:D26)</f>
        <v>0</v>
      </c>
      <c r="E27" s="9">
        <f>SUM(E23:E26)</f>
        <v>1220</v>
      </c>
      <c r="F27" s="9">
        <f t="shared" si="2"/>
        <v>1220</v>
      </c>
    </row>
    <row r="28" spans="1:6" x14ac:dyDescent="0.2">
      <c r="D28" s="5"/>
      <c r="E28" s="5"/>
      <c r="F28" s="5"/>
    </row>
    <row r="29" spans="1:6" x14ac:dyDescent="0.2">
      <c r="D29" s="5"/>
      <c r="E29" s="5"/>
      <c r="F29" s="5"/>
    </row>
    <row r="30" spans="1:6" x14ac:dyDescent="0.2">
      <c r="A30" s="14" t="s">
        <v>20</v>
      </c>
      <c r="B30" s="14"/>
      <c r="C30" s="14"/>
      <c r="D30" s="16" t="s">
        <v>18</v>
      </c>
      <c r="E30" s="16" t="s">
        <v>19</v>
      </c>
      <c r="F30" s="16" t="s">
        <v>21</v>
      </c>
    </row>
    <row r="31" spans="1:6" x14ac:dyDescent="0.2">
      <c r="A31" s="35" t="s">
        <v>24</v>
      </c>
      <c r="B31" s="35"/>
      <c r="C31" s="35"/>
      <c r="D31" s="13"/>
      <c r="E31" s="13"/>
      <c r="F31" s="13"/>
    </row>
    <row r="32" spans="1:6" ht="31" customHeight="1" x14ac:dyDescent="0.2">
      <c r="A32" s="55" t="s">
        <v>38</v>
      </c>
      <c r="B32" s="56"/>
      <c r="C32" s="57"/>
      <c r="D32" s="54"/>
      <c r="E32" s="54">
        <v>500</v>
      </c>
      <c r="F32" s="54">
        <f>D32+E32</f>
        <v>500</v>
      </c>
    </row>
    <row r="33" spans="1:6" x14ac:dyDescent="0.2">
      <c r="A33" s="51"/>
      <c r="B33" s="52"/>
      <c r="C33" s="53"/>
      <c r="D33" s="54"/>
      <c r="E33" s="54"/>
      <c r="F33" s="54">
        <f t="shared" ref="F33:F36" si="3">D33+E33</f>
        <v>0</v>
      </c>
    </row>
    <row r="34" spans="1:6" x14ac:dyDescent="0.2">
      <c r="A34" s="51"/>
      <c r="B34" s="52"/>
      <c r="C34" s="53"/>
      <c r="D34" s="54"/>
      <c r="E34" s="54"/>
      <c r="F34" s="54">
        <f t="shared" si="3"/>
        <v>0</v>
      </c>
    </row>
    <row r="35" spans="1:6" x14ac:dyDescent="0.2">
      <c r="A35" s="51"/>
      <c r="B35" s="52"/>
      <c r="C35" s="53"/>
      <c r="D35" s="54"/>
      <c r="E35" s="54"/>
      <c r="F35" s="54">
        <f t="shared" si="3"/>
        <v>0</v>
      </c>
    </row>
    <row r="36" spans="1:6" x14ac:dyDescent="0.2">
      <c r="A36" s="32" t="s">
        <v>33</v>
      </c>
      <c r="B36" s="33"/>
      <c r="C36" s="34"/>
      <c r="D36" s="9">
        <f>SUM(D32:D35)</f>
        <v>0</v>
      </c>
      <c r="E36" s="9">
        <f>SUM(E32:E35)</f>
        <v>500</v>
      </c>
      <c r="F36" s="9">
        <f t="shared" si="3"/>
        <v>500</v>
      </c>
    </row>
    <row r="37" spans="1:6" x14ac:dyDescent="0.2">
      <c r="D37" s="5"/>
      <c r="E37" s="5"/>
      <c r="F37" s="5"/>
    </row>
    <row r="38" spans="1:6" x14ac:dyDescent="0.2">
      <c r="D38" s="5"/>
      <c r="E38" s="5"/>
      <c r="F38" s="5"/>
    </row>
    <row r="39" spans="1:6" x14ac:dyDescent="0.2">
      <c r="A39" s="14" t="s">
        <v>20</v>
      </c>
      <c r="B39" s="14"/>
      <c r="C39" s="14"/>
      <c r="D39" s="16" t="s">
        <v>18</v>
      </c>
      <c r="E39" s="16" t="s">
        <v>19</v>
      </c>
      <c r="F39" s="16" t="s">
        <v>21</v>
      </c>
    </row>
    <row r="40" spans="1:6" x14ac:dyDescent="0.2">
      <c r="A40" s="35" t="s">
        <v>25</v>
      </c>
      <c r="B40" s="35"/>
      <c r="C40" s="35"/>
      <c r="D40" s="13"/>
      <c r="E40" s="13"/>
      <c r="F40" s="13"/>
    </row>
    <row r="41" spans="1:6" x14ac:dyDescent="0.2">
      <c r="A41" s="51"/>
      <c r="B41" s="52"/>
      <c r="C41" s="53"/>
      <c r="D41" s="54"/>
      <c r="E41" s="54"/>
      <c r="F41" s="54">
        <f>D41+E41</f>
        <v>0</v>
      </c>
    </row>
    <row r="42" spans="1:6" x14ac:dyDescent="0.2">
      <c r="A42" s="51"/>
      <c r="B42" s="52"/>
      <c r="C42" s="53"/>
      <c r="D42" s="54"/>
      <c r="E42" s="54"/>
      <c r="F42" s="54">
        <f t="shared" ref="F42:F45" si="4">D42+E42</f>
        <v>0</v>
      </c>
    </row>
    <row r="43" spans="1:6" x14ac:dyDescent="0.2">
      <c r="A43" s="51"/>
      <c r="B43" s="52"/>
      <c r="C43" s="53"/>
      <c r="D43" s="54"/>
      <c r="E43" s="54"/>
      <c r="F43" s="54">
        <f t="shared" si="4"/>
        <v>0</v>
      </c>
    </row>
    <row r="44" spans="1:6" x14ac:dyDescent="0.2">
      <c r="A44" s="51"/>
      <c r="B44" s="52"/>
      <c r="C44" s="53"/>
      <c r="D44" s="54"/>
      <c r="E44" s="54"/>
      <c r="F44" s="54">
        <f t="shared" si="4"/>
        <v>0</v>
      </c>
    </row>
    <row r="45" spans="1:6" x14ac:dyDescent="0.2">
      <c r="A45" s="32" t="s">
        <v>33</v>
      </c>
      <c r="B45" s="33"/>
      <c r="C45" s="34"/>
      <c r="D45" s="9">
        <f>SUM(D41:D44)</f>
        <v>0</v>
      </c>
      <c r="E45" s="9">
        <f>SUM(E41:E44)</f>
        <v>0</v>
      </c>
      <c r="F45" s="9">
        <f t="shared" si="4"/>
        <v>0</v>
      </c>
    </row>
    <row r="46" spans="1:6" x14ac:dyDescent="0.2">
      <c r="D46" s="5"/>
      <c r="E46" s="5"/>
      <c r="F46" s="5"/>
    </row>
    <row r="47" spans="1:6" x14ac:dyDescent="0.2">
      <c r="D47" s="5"/>
      <c r="E47" s="5"/>
      <c r="F47" s="5"/>
    </row>
    <row r="48" spans="1:6" x14ac:dyDescent="0.2">
      <c r="A48" s="14" t="s">
        <v>20</v>
      </c>
      <c r="B48" s="14"/>
      <c r="C48" s="14"/>
      <c r="D48" s="16" t="s">
        <v>18</v>
      </c>
      <c r="E48" s="16" t="s">
        <v>19</v>
      </c>
      <c r="F48" s="16" t="s">
        <v>21</v>
      </c>
    </row>
    <row r="49" spans="1:6" x14ac:dyDescent="0.2">
      <c r="A49" s="35" t="s">
        <v>26</v>
      </c>
      <c r="B49" s="35"/>
      <c r="C49" s="35"/>
      <c r="D49" s="13"/>
      <c r="E49" s="13"/>
      <c r="F49" s="13"/>
    </row>
    <row r="50" spans="1:6" ht="33" customHeight="1" x14ac:dyDescent="0.2">
      <c r="A50" s="55" t="s">
        <v>39</v>
      </c>
      <c r="B50" s="56"/>
      <c r="C50" s="57"/>
      <c r="D50" s="54"/>
      <c r="E50" s="54">
        <v>560</v>
      </c>
      <c r="F50" s="54">
        <f>D50+E50</f>
        <v>560</v>
      </c>
    </row>
    <row r="51" spans="1:6" x14ac:dyDescent="0.2">
      <c r="A51" s="51" t="s">
        <v>40</v>
      </c>
      <c r="B51" s="52"/>
      <c r="C51" s="53"/>
      <c r="D51" s="54"/>
      <c r="E51" s="54">
        <v>500</v>
      </c>
      <c r="F51" s="54">
        <f t="shared" ref="F51:F54" si="5">D51+E51</f>
        <v>500</v>
      </c>
    </row>
    <row r="52" spans="1:6" x14ac:dyDescent="0.2">
      <c r="A52" s="51"/>
      <c r="B52" s="52"/>
      <c r="C52" s="53"/>
      <c r="D52" s="54"/>
      <c r="E52" s="54"/>
      <c r="F52" s="54">
        <f t="shared" si="5"/>
        <v>0</v>
      </c>
    </row>
    <row r="53" spans="1:6" x14ac:dyDescent="0.2">
      <c r="A53" s="51"/>
      <c r="B53" s="52"/>
      <c r="C53" s="53"/>
      <c r="D53" s="54"/>
      <c r="E53" s="54"/>
      <c r="F53" s="54">
        <f t="shared" si="5"/>
        <v>0</v>
      </c>
    </row>
    <row r="54" spans="1:6" x14ac:dyDescent="0.2">
      <c r="A54" s="32" t="s">
        <v>33</v>
      </c>
      <c r="B54" s="33"/>
      <c r="C54" s="34"/>
      <c r="D54" s="9">
        <f>SUM(D50:D53)</f>
        <v>0</v>
      </c>
      <c r="E54" s="9">
        <f>SUM(E50:E53)</f>
        <v>1060</v>
      </c>
      <c r="F54" s="9">
        <f t="shared" si="5"/>
        <v>1060</v>
      </c>
    </row>
    <row r="55" spans="1:6" x14ac:dyDescent="0.2">
      <c r="D55" s="5"/>
      <c r="E55" s="5"/>
      <c r="F55" s="5"/>
    </row>
    <row r="56" spans="1:6" x14ac:dyDescent="0.2">
      <c r="D56" s="5"/>
      <c r="E56" s="5"/>
      <c r="F56" s="5"/>
    </row>
    <row r="57" spans="1:6" x14ac:dyDescent="0.2">
      <c r="A57" s="14" t="s">
        <v>20</v>
      </c>
      <c r="B57" s="14"/>
      <c r="C57" s="14"/>
      <c r="D57" s="16" t="s">
        <v>18</v>
      </c>
      <c r="E57" s="16" t="s">
        <v>19</v>
      </c>
      <c r="F57" s="16" t="s">
        <v>21</v>
      </c>
    </row>
    <row r="58" spans="1:6" x14ac:dyDescent="0.2">
      <c r="A58" s="35" t="s">
        <v>27</v>
      </c>
      <c r="B58" s="35"/>
      <c r="C58" s="35"/>
      <c r="D58" s="13"/>
      <c r="E58" s="13"/>
      <c r="F58" s="13"/>
    </row>
    <row r="59" spans="1:6" x14ac:dyDescent="0.2">
      <c r="A59" s="51" t="s">
        <v>41</v>
      </c>
      <c r="B59" s="52"/>
      <c r="C59" s="53"/>
      <c r="D59" s="54"/>
      <c r="E59" s="54">
        <v>1500</v>
      </c>
      <c r="F59" s="54">
        <f>D59+E59</f>
        <v>1500</v>
      </c>
    </row>
    <row r="60" spans="1:6" x14ac:dyDescent="0.2">
      <c r="A60" s="51"/>
      <c r="B60" s="52"/>
      <c r="C60" s="53"/>
      <c r="D60" s="54"/>
      <c r="E60" s="54"/>
      <c r="F60" s="54">
        <f t="shared" ref="F60:F63" si="6">D60+E60</f>
        <v>0</v>
      </c>
    </row>
    <row r="61" spans="1:6" x14ac:dyDescent="0.2">
      <c r="A61" s="51"/>
      <c r="B61" s="52"/>
      <c r="C61" s="53"/>
      <c r="D61" s="54"/>
      <c r="E61" s="54"/>
      <c r="F61" s="54">
        <f t="shared" si="6"/>
        <v>0</v>
      </c>
    </row>
    <row r="62" spans="1:6" x14ac:dyDescent="0.2">
      <c r="A62" s="51"/>
      <c r="B62" s="52"/>
      <c r="C62" s="53"/>
      <c r="D62" s="54"/>
      <c r="E62" s="54"/>
      <c r="F62" s="54">
        <f t="shared" si="6"/>
        <v>0</v>
      </c>
    </row>
    <row r="63" spans="1:6" x14ac:dyDescent="0.2">
      <c r="A63" s="32" t="s">
        <v>33</v>
      </c>
      <c r="B63" s="33"/>
      <c r="C63" s="34"/>
      <c r="D63" s="9">
        <f>SUM(D59:D62)</f>
        <v>0</v>
      </c>
      <c r="E63" s="9">
        <f>SUM(E59:E62)</f>
        <v>1500</v>
      </c>
      <c r="F63" s="9">
        <f t="shared" si="6"/>
        <v>1500</v>
      </c>
    </row>
    <row r="64" spans="1:6" x14ac:dyDescent="0.2">
      <c r="D64" s="5"/>
      <c r="E64" s="5"/>
      <c r="F64" s="5"/>
    </row>
    <row r="65" spans="1:6" x14ac:dyDescent="0.2">
      <c r="D65" s="5"/>
      <c r="E65" s="5"/>
      <c r="F65" s="5"/>
    </row>
    <row r="66" spans="1:6" x14ac:dyDescent="0.2">
      <c r="A66" s="14" t="s">
        <v>20</v>
      </c>
      <c r="B66" s="14"/>
      <c r="C66" s="14"/>
      <c r="D66" s="16" t="s">
        <v>18</v>
      </c>
      <c r="E66" s="16" t="s">
        <v>19</v>
      </c>
      <c r="F66" s="16" t="s">
        <v>21</v>
      </c>
    </row>
    <row r="67" spans="1:6" x14ac:dyDescent="0.2">
      <c r="A67" s="35" t="s">
        <v>31</v>
      </c>
      <c r="B67" s="35"/>
      <c r="C67" s="35"/>
      <c r="D67" s="13"/>
      <c r="E67" s="13"/>
      <c r="F67" s="13"/>
    </row>
    <row r="68" spans="1:6" x14ac:dyDescent="0.2">
      <c r="A68" s="51" t="s">
        <v>42</v>
      </c>
      <c r="B68" s="52"/>
      <c r="C68" s="53"/>
      <c r="D68" s="54"/>
      <c r="E68" s="54">
        <v>100</v>
      </c>
      <c r="F68" s="54">
        <f>D68+E68</f>
        <v>100</v>
      </c>
    </row>
    <row r="69" spans="1:6" x14ac:dyDescent="0.2">
      <c r="A69" s="51" t="s">
        <v>43</v>
      </c>
      <c r="B69" s="52"/>
      <c r="C69" s="53"/>
      <c r="D69" s="54"/>
      <c r="E69" s="54">
        <v>50</v>
      </c>
      <c r="F69" s="54">
        <f t="shared" ref="F69:F72" si="7">D69+E69</f>
        <v>50</v>
      </c>
    </row>
    <row r="70" spans="1:6" x14ac:dyDescent="0.2">
      <c r="A70" s="51"/>
      <c r="B70" s="52"/>
      <c r="C70" s="53"/>
      <c r="D70" s="54"/>
      <c r="E70" s="54"/>
      <c r="F70" s="54">
        <f t="shared" si="7"/>
        <v>0</v>
      </c>
    </row>
    <row r="71" spans="1:6" x14ac:dyDescent="0.2">
      <c r="A71" s="51"/>
      <c r="B71" s="52"/>
      <c r="C71" s="53"/>
      <c r="D71" s="54"/>
      <c r="E71" s="54"/>
      <c r="F71" s="54">
        <f t="shared" si="7"/>
        <v>0</v>
      </c>
    </row>
    <row r="72" spans="1:6" x14ac:dyDescent="0.2">
      <c r="A72" s="32" t="s">
        <v>33</v>
      </c>
      <c r="B72" s="33"/>
      <c r="C72" s="34"/>
      <c r="D72" s="9">
        <f>SUM(D68:D71)</f>
        <v>0</v>
      </c>
      <c r="E72" s="9">
        <f>SUM(E68:E71)</f>
        <v>150</v>
      </c>
      <c r="F72" s="9">
        <f t="shared" si="7"/>
        <v>150</v>
      </c>
    </row>
    <row r="73" spans="1:6" x14ac:dyDescent="0.2">
      <c r="D73" s="5"/>
      <c r="E73" s="5"/>
      <c r="F73" s="5"/>
    </row>
    <row r="74" spans="1:6" x14ac:dyDescent="0.2">
      <c r="D74" s="5"/>
      <c r="E74" s="5"/>
      <c r="F74" s="5"/>
    </row>
    <row r="75" spans="1:6" x14ac:dyDescent="0.2">
      <c r="A75" s="15" t="s">
        <v>20</v>
      </c>
      <c r="B75" s="15"/>
      <c r="C75" s="15"/>
      <c r="D75" s="17" t="s">
        <v>18</v>
      </c>
      <c r="E75" s="17" t="s">
        <v>19</v>
      </c>
      <c r="F75" s="17" t="s">
        <v>21</v>
      </c>
    </row>
    <row r="76" spans="1:6" x14ac:dyDescent="0.2">
      <c r="A76" s="42" t="s">
        <v>28</v>
      </c>
      <c r="B76" s="42"/>
      <c r="C76" s="42"/>
      <c r="D76" s="18"/>
      <c r="E76" s="18"/>
      <c r="F76" s="18"/>
    </row>
    <row r="77" spans="1:6" x14ac:dyDescent="0.2">
      <c r="A77" s="58" t="s">
        <v>44</v>
      </c>
      <c r="B77" s="59"/>
      <c r="C77" s="60"/>
      <c r="D77" s="61"/>
      <c r="E77" s="61">
        <v>100</v>
      </c>
      <c r="F77" s="61">
        <v>0</v>
      </c>
    </row>
    <row r="78" spans="1:6" x14ac:dyDescent="0.2">
      <c r="A78" s="58" t="s">
        <v>45</v>
      </c>
      <c r="B78" s="59"/>
      <c r="C78" s="60"/>
      <c r="D78" s="62"/>
      <c r="E78" s="62">
        <v>50</v>
      </c>
      <c r="F78" s="62">
        <v>0</v>
      </c>
    </row>
    <row r="79" spans="1:6" x14ac:dyDescent="0.2">
      <c r="A79" s="58" t="s">
        <v>46</v>
      </c>
      <c r="B79" s="59"/>
      <c r="C79" s="60"/>
      <c r="D79" s="62"/>
      <c r="E79" s="62">
        <v>50</v>
      </c>
      <c r="F79" s="62">
        <v>0</v>
      </c>
    </row>
    <row r="80" spans="1:6" x14ac:dyDescent="0.2">
      <c r="A80" s="58"/>
      <c r="B80" s="59"/>
      <c r="C80" s="60"/>
      <c r="D80" s="62"/>
      <c r="E80" s="62"/>
      <c r="F80" s="62">
        <v>0</v>
      </c>
    </row>
    <row r="81" spans="1:6" x14ac:dyDescent="0.2">
      <c r="A81" s="39" t="s">
        <v>33</v>
      </c>
      <c r="B81" s="40"/>
      <c r="C81" s="41"/>
      <c r="D81" s="11">
        <f>SUM(D77:D80)</f>
        <v>0</v>
      </c>
      <c r="E81" s="11">
        <f>SUM(E77:E80)</f>
        <v>200</v>
      </c>
      <c r="F81" s="11">
        <v>0</v>
      </c>
    </row>
    <row r="82" spans="1:6" x14ac:dyDescent="0.2">
      <c r="D82" s="5"/>
      <c r="E82" s="5"/>
      <c r="F82" s="5"/>
    </row>
    <row r="83" spans="1:6" x14ac:dyDescent="0.2">
      <c r="D83" s="5"/>
      <c r="E83" s="5"/>
      <c r="F83" s="5"/>
    </row>
    <row r="84" spans="1:6" x14ac:dyDescent="0.2">
      <c r="A84" s="15" t="s">
        <v>20</v>
      </c>
      <c r="B84" s="15"/>
      <c r="C84" s="15"/>
      <c r="D84" s="17" t="s">
        <v>18</v>
      </c>
      <c r="E84" s="17" t="s">
        <v>19</v>
      </c>
      <c r="F84" s="17" t="s">
        <v>21</v>
      </c>
    </row>
    <row r="85" spans="1:6" x14ac:dyDescent="0.2">
      <c r="A85" s="42" t="s">
        <v>29</v>
      </c>
      <c r="B85" s="42"/>
      <c r="C85" s="42"/>
      <c r="D85" s="18"/>
      <c r="E85" s="18"/>
      <c r="F85" s="18"/>
    </row>
    <row r="86" spans="1:6" x14ac:dyDescent="0.2">
      <c r="A86" s="58" t="s">
        <v>47</v>
      </c>
      <c r="B86" s="59"/>
      <c r="C86" s="60"/>
      <c r="D86" s="61"/>
      <c r="E86" s="61">
        <v>500</v>
      </c>
      <c r="F86" s="61">
        <f>D86+E86</f>
        <v>500</v>
      </c>
    </row>
    <row r="87" spans="1:6" x14ac:dyDescent="0.2">
      <c r="A87" s="58"/>
      <c r="B87" s="59"/>
      <c r="C87" s="60"/>
      <c r="D87" s="62"/>
      <c r="E87" s="62"/>
      <c r="F87" s="61">
        <f t="shared" ref="F87:F90" si="8">D87+E87</f>
        <v>0</v>
      </c>
    </row>
    <row r="88" spans="1:6" x14ac:dyDescent="0.2">
      <c r="A88" s="58"/>
      <c r="B88" s="59"/>
      <c r="C88" s="60"/>
      <c r="D88" s="62"/>
      <c r="E88" s="62"/>
      <c r="F88" s="61">
        <f t="shared" si="8"/>
        <v>0</v>
      </c>
    </row>
    <row r="89" spans="1:6" x14ac:dyDescent="0.2">
      <c r="A89" s="58"/>
      <c r="B89" s="59"/>
      <c r="C89" s="60"/>
      <c r="D89" s="62"/>
      <c r="E89" s="62"/>
      <c r="F89" s="61">
        <f t="shared" si="8"/>
        <v>0</v>
      </c>
    </row>
    <row r="90" spans="1:6" x14ac:dyDescent="0.2">
      <c r="A90" s="39" t="s">
        <v>33</v>
      </c>
      <c r="B90" s="40"/>
      <c r="C90" s="41"/>
      <c r="D90" s="11">
        <f>SUM(D86:D89)</f>
        <v>0</v>
      </c>
      <c r="E90" s="11">
        <f>SUM(E86:E89)</f>
        <v>500</v>
      </c>
      <c r="F90" s="10">
        <f t="shared" si="8"/>
        <v>500</v>
      </c>
    </row>
    <row r="91" spans="1:6" x14ac:dyDescent="0.2">
      <c r="D91" s="5"/>
      <c r="E91" s="5"/>
      <c r="F91" s="5"/>
    </row>
    <row r="92" spans="1:6" x14ac:dyDescent="0.2">
      <c r="D92" s="5"/>
      <c r="E92" s="5"/>
      <c r="F92" s="5"/>
    </row>
    <row r="93" spans="1:6" x14ac:dyDescent="0.2">
      <c r="A93" s="15" t="s">
        <v>20</v>
      </c>
      <c r="B93" s="15"/>
      <c r="C93" s="15"/>
      <c r="D93" s="17" t="s">
        <v>18</v>
      </c>
      <c r="E93" s="17" t="s">
        <v>19</v>
      </c>
      <c r="F93" s="17" t="s">
        <v>21</v>
      </c>
    </row>
    <row r="94" spans="1:6" x14ac:dyDescent="0.2">
      <c r="A94" s="42" t="s">
        <v>30</v>
      </c>
      <c r="B94" s="42"/>
      <c r="C94" s="42"/>
      <c r="D94" s="18"/>
      <c r="E94" s="18"/>
      <c r="F94" s="18"/>
    </row>
    <row r="95" spans="1:6" x14ac:dyDescent="0.2">
      <c r="A95" s="58" t="s">
        <v>48</v>
      </c>
      <c r="B95" s="59"/>
      <c r="C95" s="60"/>
      <c r="D95" s="61"/>
      <c r="E95" s="61">
        <v>675</v>
      </c>
      <c r="F95" s="61">
        <f>D95+E95</f>
        <v>675</v>
      </c>
    </row>
    <row r="96" spans="1:6" x14ac:dyDescent="0.2">
      <c r="A96" s="58"/>
      <c r="B96" s="59"/>
      <c r="C96" s="60"/>
      <c r="D96" s="62"/>
      <c r="E96" s="62"/>
      <c r="F96" s="61">
        <f t="shared" ref="F96:F99" si="9">D96+E96</f>
        <v>0</v>
      </c>
    </row>
    <row r="97" spans="1:6" x14ac:dyDescent="0.2">
      <c r="A97" s="58"/>
      <c r="B97" s="59"/>
      <c r="C97" s="60"/>
      <c r="D97" s="62"/>
      <c r="E97" s="62"/>
      <c r="F97" s="61">
        <f t="shared" si="9"/>
        <v>0</v>
      </c>
    </row>
    <row r="98" spans="1:6" x14ac:dyDescent="0.2">
      <c r="A98" s="58"/>
      <c r="B98" s="59"/>
      <c r="C98" s="60"/>
      <c r="D98" s="62"/>
      <c r="E98" s="62"/>
      <c r="F98" s="61">
        <f t="shared" si="9"/>
        <v>0</v>
      </c>
    </row>
    <row r="99" spans="1:6" x14ac:dyDescent="0.2">
      <c r="A99" s="39" t="s">
        <v>33</v>
      </c>
      <c r="B99" s="40"/>
      <c r="C99" s="41"/>
      <c r="D99" s="11">
        <f>SUM(D95:D98)</f>
        <v>0</v>
      </c>
      <c r="E99" s="11">
        <f>SUM(E95:E98)</f>
        <v>675</v>
      </c>
      <c r="F99" s="10">
        <f t="shared" si="9"/>
        <v>675</v>
      </c>
    </row>
    <row r="100" spans="1:6" x14ac:dyDescent="0.2">
      <c r="D100" s="5"/>
      <c r="E100" s="5"/>
      <c r="F100" s="5"/>
    </row>
    <row r="101" spans="1:6" x14ac:dyDescent="0.2">
      <c r="D101" s="5"/>
      <c r="E101" s="5"/>
      <c r="F101" s="5"/>
    </row>
    <row r="102" spans="1:6" x14ac:dyDescent="0.2">
      <c r="A102" s="43" t="s">
        <v>34</v>
      </c>
      <c r="B102" s="43"/>
      <c r="C102" s="43"/>
      <c r="D102" s="7">
        <f>D9+D18+D27+D36+D45+D54+D63+D72+D81+D90+D99</f>
        <v>0</v>
      </c>
      <c r="E102" s="7">
        <f>E9+E18+E27+E36+E45+E54+E63+E72+E81+E90+E99</f>
        <v>99555</v>
      </c>
      <c r="F102" s="7">
        <f>F9+F18+F27+F36+F45+F54+F63+F72+F81+F90+F99</f>
        <v>99355</v>
      </c>
    </row>
    <row r="103" spans="1:6" x14ac:dyDescent="0.2">
      <c r="D103" s="5"/>
      <c r="E103" s="5"/>
      <c r="F103" s="5"/>
    </row>
    <row r="104" spans="1:6" x14ac:dyDescent="0.2">
      <c r="D104" s="5"/>
      <c r="E104" s="5"/>
      <c r="F104" s="5"/>
    </row>
  </sheetData>
  <mergeCells count="67">
    <mergeCell ref="A102:C102"/>
    <mergeCell ref="A94:C94"/>
    <mergeCell ref="A95:C95"/>
    <mergeCell ref="A96:C96"/>
    <mergeCell ref="A97:C97"/>
    <mergeCell ref="A98:C98"/>
    <mergeCell ref="A99:C99"/>
    <mergeCell ref="A90:C90"/>
    <mergeCell ref="A76:C76"/>
    <mergeCell ref="A77:C77"/>
    <mergeCell ref="A78:C78"/>
    <mergeCell ref="A79:C79"/>
    <mergeCell ref="A80:C80"/>
    <mergeCell ref="A81:C81"/>
    <mergeCell ref="A85:C85"/>
    <mergeCell ref="A86:C86"/>
    <mergeCell ref="A87:C87"/>
    <mergeCell ref="A88:C88"/>
    <mergeCell ref="A89:C89"/>
    <mergeCell ref="A72:C72"/>
    <mergeCell ref="A58:C58"/>
    <mergeCell ref="A59:C59"/>
    <mergeCell ref="A60:C60"/>
    <mergeCell ref="A61:C61"/>
    <mergeCell ref="A62:C62"/>
    <mergeCell ref="A63:C63"/>
    <mergeCell ref="A67:C67"/>
    <mergeCell ref="A68:C68"/>
    <mergeCell ref="A69:C69"/>
    <mergeCell ref="A70:C70"/>
    <mergeCell ref="A71:C71"/>
    <mergeCell ref="A54:C54"/>
    <mergeCell ref="A40:C40"/>
    <mergeCell ref="A41:C41"/>
    <mergeCell ref="A42:C42"/>
    <mergeCell ref="A43:C43"/>
    <mergeCell ref="A44:C44"/>
    <mergeCell ref="A45:C45"/>
    <mergeCell ref="A49:C49"/>
    <mergeCell ref="A50:C50"/>
    <mergeCell ref="A51:C51"/>
    <mergeCell ref="A52:C52"/>
    <mergeCell ref="A53:C53"/>
    <mergeCell ref="A36:C36"/>
    <mergeCell ref="A22:C22"/>
    <mergeCell ref="A23:C23"/>
    <mergeCell ref="A24:C24"/>
    <mergeCell ref="A25:C25"/>
    <mergeCell ref="A26:C26"/>
    <mergeCell ref="A27:C27"/>
    <mergeCell ref="A31:C31"/>
    <mergeCell ref="A32:C32"/>
    <mergeCell ref="A33:C33"/>
    <mergeCell ref="A34:C34"/>
    <mergeCell ref="A35:C35"/>
    <mergeCell ref="A18:C18"/>
    <mergeCell ref="A4:C4"/>
    <mergeCell ref="A5:C5"/>
    <mergeCell ref="A6:C6"/>
    <mergeCell ref="A7:C7"/>
    <mergeCell ref="A8:C8"/>
    <mergeCell ref="A9:C9"/>
    <mergeCell ref="A13:C13"/>
    <mergeCell ref="A14:C14"/>
    <mergeCell ref="A15:C15"/>
    <mergeCell ref="A16:C16"/>
    <mergeCell ref="A17:C17"/>
  </mergeCells>
  <conditionalFormatting sqref="F9">
    <cfRule type="cellIs" dxfId="12" priority="8" operator="notEqual">
      <formula>$D9+$E9</formula>
    </cfRule>
  </conditionalFormatting>
  <conditionalFormatting sqref="F18">
    <cfRule type="cellIs" dxfId="11" priority="7" operator="notEqual">
      <formula>$D18+$E18</formula>
    </cfRule>
  </conditionalFormatting>
  <conditionalFormatting sqref="F27">
    <cfRule type="cellIs" dxfId="10" priority="6" operator="notEqual">
      <formula>$D27+$E27</formula>
    </cfRule>
  </conditionalFormatting>
  <conditionalFormatting sqref="F36">
    <cfRule type="cellIs" dxfId="9" priority="5" operator="notEqual">
      <formula>$D36+$E36</formula>
    </cfRule>
  </conditionalFormatting>
  <conditionalFormatting sqref="F45">
    <cfRule type="cellIs" dxfId="8" priority="4" operator="notEqual">
      <formula>$D45+$E45</formula>
    </cfRule>
  </conditionalFormatting>
  <conditionalFormatting sqref="F54">
    <cfRule type="cellIs" dxfId="7" priority="3" operator="notEqual">
      <formula>$D54+$E54</formula>
    </cfRule>
  </conditionalFormatting>
  <conditionalFormatting sqref="F63">
    <cfRule type="cellIs" dxfId="6" priority="2" operator="notEqual">
      <formula>$D63+$E63</formula>
    </cfRule>
  </conditionalFormatting>
  <conditionalFormatting sqref="F72">
    <cfRule type="cellIs" dxfId="5" priority="1" operator="notEqual">
      <formula>$D72+$E72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E9E9A-FA03-214C-8CBB-EC000B8F86F3}">
  <dimension ref="A1:F22"/>
  <sheetViews>
    <sheetView zoomScale="130" zoomScaleNormal="130" workbookViewId="0">
      <selection activeCell="A20" sqref="A20:C20"/>
    </sheetView>
  </sheetViews>
  <sheetFormatPr baseColWidth="10" defaultRowHeight="16" x14ac:dyDescent="0.2"/>
  <cols>
    <col min="3" max="3" width="32.5" customWidth="1"/>
    <col min="4" max="4" width="21.6640625" customWidth="1"/>
    <col min="5" max="6" width="21.5" customWidth="1"/>
  </cols>
  <sheetData>
    <row r="1" spans="1:6" x14ac:dyDescent="0.2">
      <c r="A1" t="s">
        <v>56</v>
      </c>
      <c r="C1" t="s">
        <v>84</v>
      </c>
    </row>
    <row r="3" spans="1:6" x14ac:dyDescent="0.2">
      <c r="A3" s="14" t="s">
        <v>20</v>
      </c>
      <c r="B3" s="14"/>
      <c r="C3" s="14"/>
      <c r="D3" s="14" t="s">
        <v>18</v>
      </c>
      <c r="E3" s="14" t="s">
        <v>19</v>
      </c>
      <c r="F3" s="14" t="s">
        <v>21</v>
      </c>
    </row>
    <row r="4" spans="1:6" x14ac:dyDescent="0.2">
      <c r="A4" s="35" t="s">
        <v>49</v>
      </c>
      <c r="B4" s="35"/>
      <c r="C4" s="35"/>
      <c r="D4" s="12"/>
      <c r="E4" s="12"/>
      <c r="F4" s="12"/>
    </row>
    <row r="5" spans="1:6" x14ac:dyDescent="0.2">
      <c r="A5" s="51" t="s">
        <v>54</v>
      </c>
      <c r="B5" s="52"/>
      <c r="C5" s="53"/>
      <c r="D5" s="54">
        <v>170000</v>
      </c>
      <c r="E5" s="54"/>
      <c r="F5" s="54">
        <f>D5+E5</f>
        <v>170000</v>
      </c>
    </row>
    <row r="6" spans="1:6" x14ac:dyDescent="0.2">
      <c r="A6" s="51"/>
      <c r="B6" s="52"/>
      <c r="C6" s="53"/>
      <c r="D6" s="54"/>
      <c r="E6" s="54"/>
      <c r="F6" s="54">
        <f t="shared" ref="F6:F9" si="0">D6+E6</f>
        <v>0</v>
      </c>
    </row>
    <row r="7" spans="1:6" x14ac:dyDescent="0.2">
      <c r="A7" s="51"/>
      <c r="B7" s="52"/>
      <c r="C7" s="53"/>
      <c r="D7" s="54"/>
      <c r="E7" s="54"/>
      <c r="F7" s="54">
        <f t="shared" si="0"/>
        <v>0</v>
      </c>
    </row>
    <row r="8" spans="1:6" x14ac:dyDescent="0.2">
      <c r="A8" s="51"/>
      <c r="B8" s="52"/>
      <c r="C8" s="53"/>
      <c r="D8" s="54"/>
      <c r="E8" s="54"/>
      <c r="F8" s="54">
        <f t="shared" si="0"/>
        <v>0</v>
      </c>
    </row>
    <row r="9" spans="1:6" x14ac:dyDescent="0.2">
      <c r="A9" s="32" t="s">
        <v>33</v>
      </c>
      <c r="B9" s="33"/>
      <c r="C9" s="34"/>
      <c r="D9" s="9">
        <f>SUM(D5:D8)</f>
        <v>170000</v>
      </c>
      <c r="E9" s="9">
        <f>SUM(E5:E8)</f>
        <v>0</v>
      </c>
      <c r="F9" s="9">
        <f t="shared" si="0"/>
        <v>170000</v>
      </c>
    </row>
    <row r="10" spans="1:6" x14ac:dyDescent="0.2">
      <c r="D10" s="5"/>
      <c r="E10" s="5"/>
      <c r="F10" s="5"/>
    </row>
    <row r="11" spans="1:6" x14ac:dyDescent="0.2">
      <c r="D11" s="5"/>
      <c r="E11" s="5"/>
      <c r="F11" s="5"/>
    </row>
    <row r="12" spans="1:6" x14ac:dyDescent="0.2">
      <c r="A12" s="14" t="s">
        <v>20</v>
      </c>
      <c r="B12" s="14"/>
      <c r="C12" s="14"/>
      <c r="D12" s="16" t="s">
        <v>18</v>
      </c>
      <c r="E12" s="16" t="s">
        <v>19</v>
      </c>
      <c r="F12" s="16" t="s">
        <v>21</v>
      </c>
    </row>
    <row r="13" spans="1:6" x14ac:dyDescent="0.2">
      <c r="A13" s="35" t="s">
        <v>50</v>
      </c>
      <c r="B13" s="35"/>
      <c r="C13" s="35"/>
      <c r="D13" s="13"/>
      <c r="E13" s="13"/>
      <c r="F13" s="13"/>
    </row>
    <row r="14" spans="1:6" x14ac:dyDescent="0.2">
      <c r="A14" s="51" t="s">
        <v>51</v>
      </c>
      <c r="B14" s="52"/>
      <c r="C14" s="53"/>
      <c r="D14" s="54">
        <v>0</v>
      </c>
      <c r="E14" s="54">
        <v>13005</v>
      </c>
      <c r="F14" s="54">
        <f>D14+E14</f>
        <v>13005</v>
      </c>
    </row>
    <row r="15" spans="1:6" x14ac:dyDescent="0.2">
      <c r="A15" s="51" t="s">
        <v>52</v>
      </c>
      <c r="B15" s="52"/>
      <c r="C15" s="53"/>
      <c r="D15" s="54">
        <v>20000</v>
      </c>
      <c r="E15" s="54">
        <v>20000</v>
      </c>
      <c r="F15" s="54">
        <f t="shared" ref="F15:F18" si="1">D15+E15</f>
        <v>40000</v>
      </c>
    </row>
    <row r="16" spans="1:6" x14ac:dyDescent="0.2">
      <c r="A16" s="51" t="s">
        <v>53</v>
      </c>
      <c r="B16" s="52"/>
      <c r="C16" s="53"/>
      <c r="D16" s="54"/>
      <c r="E16" s="54">
        <v>2000</v>
      </c>
      <c r="F16" s="54">
        <f t="shared" si="1"/>
        <v>2000</v>
      </c>
    </row>
    <row r="17" spans="1:6" x14ac:dyDescent="0.2">
      <c r="A17" s="51"/>
      <c r="B17" s="52"/>
      <c r="C17" s="53"/>
      <c r="D17" s="54"/>
      <c r="E17" s="54"/>
      <c r="F17" s="54">
        <f t="shared" si="1"/>
        <v>0</v>
      </c>
    </row>
    <row r="18" spans="1:6" x14ac:dyDescent="0.2">
      <c r="A18" s="32" t="s">
        <v>33</v>
      </c>
      <c r="B18" s="33"/>
      <c r="C18" s="34"/>
      <c r="D18" s="9">
        <f>SUM(D14:D17)</f>
        <v>20000</v>
      </c>
      <c r="E18" s="9">
        <f>SUM(E14:E17)</f>
        <v>35005</v>
      </c>
      <c r="F18" s="9">
        <f t="shared" si="1"/>
        <v>55005</v>
      </c>
    </row>
    <row r="19" spans="1:6" x14ac:dyDescent="0.2">
      <c r="D19" s="5"/>
      <c r="E19" s="5"/>
      <c r="F19" s="5"/>
    </row>
    <row r="20" spans="1:6" x14ac:dyDescent="0.2">
      <c r="A20" s="43" t="s">
        <v>55</v>
      </c>
      <c r="B20" s="43"/>
      <c r="C20" s="43"/>
      <c r="D20" s="7">
        <f>D18+D9</f>
        <v>190000</v>
      </c>
      <c r="E20" s="7">
        <f>E18+E9</f>
        <v>35005</v>
      </c>
      <c r="F20" s="7">
        <f>F18+F9</f>
        <v>225005</v>
      </c>
    </row>
    <row r="21" spans="1:6" x14ac:dyDescent="0.2">
      <c r="D21" s="5"/>
      <c r="E21" s="5"/>
      <c r="F21" s="5"/>
    </row>
    <row r="22" spans="1:6" x14ac:dyDescent="0.2">
      <c r="D22" s="5"/>
      <c r="E22" s="5"/>
      <c r="F22" s="5"/>
    </row>
  </sheetData>
  <mergeCells count="13">
    <mergeCell ref="A20:C20"/>
    <mergeCell ref="A13:C13"/>
    <mergeCell ref="A14:C14"/>
    <mergeCell ref="A15:C15"/>
    <mergeCell ref="A16:C16"/>
    <mergeCell ref="A17:C17"/>
    <mergeCell ref="A18:C18"/>
    <mergeCell ref="A9:C9"/>
    <mergeCell ref="A4:C4"/>
    <mergeCell ref="A5:C5"/>
    <mergeCell ref="A6:C6"/>
    <mergeCell ref="A7:C7"/>
    <mergeCell ref="A8:C8"/>
  </mergeCells>
  <conditionalFormatting sqref="F9">
    <cfRule type="cellIs" dxfId="4" priority="8" operator="notEqual">
      <formula>$D9+$E9</formula>
    </cfRule>
  </conditionalFormatting>
  <conditionalFormatting sqref="F18">
    <cfRule type="cellIs" dxfId="3" priority="7" operator="notEqual">
      <formula>$D18+$E18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FA8AD-C7B3-F74F-9804-8AA286866B5C}">
  <dimension ref="A1:G33"/>
  <sheetViews>
    <sheetView topLeftCell="A14" zoomScale="140" zoomScaleNormal="140" workbookViewId="0">
      <selection activeCell="C37" sqref="C37"/>
    </sheetView>
  </sheetViews>
  <sheetFormatPr baseColWidth="10" defaultRowHeight="16" x14ac:dyDescent="0.2"/>
  <cols>
    <col min="3" max="3" width="32.5" customWidth="1"/>
    <col min="4" max="4" width="21.6640625" customWidth="1"/>
    <col min="5" max="6" width="21.5" customWidth="1"/>
  </cols>
  <sheetData>
    <row r="1" spans="1:6" x14ac:dyDescent="0.2">
      <c r="A1" t="s">
        <v>56</v>
      </c>
      <c r="C1" t="s">
        <v>85</v>
      </c>
    </row>
    <row r="3" spans="1:6" x14ac:dyDescent="0.2">
      <c r="A3" s="14" t="s">
        <v>20</v>
      </c>
      <c r="B3" s="14"/>
      <c r="C3" s="14"/>
      <c r="D3" s="14" t="s">
        <v>18</v>
      </c>
      <c r="E3" s="14" t="s">
        <v>19</v>
      </c>
      <c r="F3" s="14" t="s">
        <v>21</v>
      </c>
    </row>
    <row r="4" spans="1:6" x14ac:dyDescent="0.2">
      <c r="A4" s="35" t="s">
        <v>61</v>
      </c>
      <c r="B4" s="35"/>
      <c r="C4" s="35"/>
      <c r="D4" s="12"/>
      <c r="E4" s="12"/>
      <c r="F4" s="12"/>
    </row>
    <row r="5" spans="1:6" x14ac:dyDescent="0.2">
      <c r="A5" s="36" t="s">
        <v>62</v>
      </c>
      <c r="B5" s="37"/>
      <c r="C5" s="38"/>
      <c r="D5" s="9">
        <f>(D25+D26)*0.0526</f>
        <v>9994</v>
      </c>
      <c r="E5" s="9">
        <f>(F25+F26)*F29</f>
        <v>32436</v>
      </c>
      <c r="F5" s="9">
        <f>D5+E5</f>
        <v>42430</v>
      </c>
    </row>
    <row r="6" spans="1:6" x14ac:dyDescent="0.2">
      <c r="A6" s="36" t="s">
        <v>63</v>
      </c>
      <c r="B6" s="37"/>
      <c r="C6" s="38"/>
      <c r="D6" s="9"/>
      <c r="E6" s="9"/>
      <c r="F6" s="9">
        <f t="shared" ref="F6:F9" si="0">D6+E6</f>
        <v>0</v>
      </c>
    </row>
    <row r="7" spans="1:6" x14ac:dyDescent="0.2">
      <c r="A7" s="36"/>
      <c r="B7" s="37"/>
      <c r="C7" s="38"/>
      <c r="D7" s="9"/>
      <c r="E7" s="9"/>
      <c r="F7" s="9">
        <f t="shared" si="0"/>
        <v>0</v>
      </c>
    </row>
    <row r="8" spans="1:6" x14ac:dyDescent="0.2">
      <c r="A8" s="36"/>
      <c r="B8" s="37"/>
      <c r="C8" s="38"/>
      <c r="D8" s="9"/>
      <c r="E8" s="9"/>
      <c r="F8" s="9">
        <f t="shared" si="0"/>
        <v>0</v>
      </c>
    </row>
    <row r="9" spans="1:6" x14ac:dyDescent="0.2">
      <c r="A9" s="32" t="s">
        <v>33</v>
      </c>
      <c r="B9" s="33"/>
      <c r="C9" s="34"/>
      <c r="D9" s="9">
        <f>SUM(D5:D8)</f>
        <v>9994</v>
      </c>
      <c r="E9" s="9">
        <f>SUM(E5:E8)</f>
        <v>32436</v>
      </c>
      <c r="F9" s="9">
        <f t="shared" si="0"/>
        <v>42430</v>
      </c>
    </row>
    <row r="10" spans="1:6" x14ac:dyDescent="0.2">
      <c r="D10" s="5"/>
      <c r="E10" s="5"/>
      <c r="F10" s="5"/>
    </row>
    <row r="11" spans="1:6" x14ac:dyDescent="0.2">
      <c r="C11" s="8" t="s">
        <v>65</v>
      </c>
      <c r="D11" s="5"/>
      <c r="E11" s="5"/>
      <c r="F11" s="5"/>
    </row>
    <row r="12" spans="1:6" x14ac:dyDescent="0.2">
      <c r="D12" s="5"/>
      <c r="E12" s="5"/>
      <c r="F12" s="5"/>
    </row>
    <row r="13" spans="1:6" x14ac:dyDescent="0.2">
      <c r="A13" s="14" t="s">
        <v>20</v>
      </c>
      <c r="B13" s="14"/>
      <c r="C13" s="14"/>
      <c r="D13" s="16" t="s">
        <v>18</v>
      </c>
      <c r="E13" s="16" t="s">
        <v>19</v>
      </c>
      <c r="F13" s="16" t="s">
        <v>21</v>
      </c>
    </row>
    <row r="14" spans="1:6" x14ac:dyDescent="0.2">
      <c r="A14" s="35" t="s">
        <v>66</v>
      </c>
      <c r="B14" s="35"/>
      <c r="C14" s="35"/>
      <c r="D14" s="13"/>
      <c r="E14" s="13"/>
      <c r="F14" s="13"/>
    </row>
    <row r="15" spans="1:6" x14ac:dyDescent="0.2">
      <c r="A15" s="36" t="s">
        <v>68</v>
      </c>
      <c r="B15" s="37"/>
      <c r="C15" s="38"/>
      <c r="D15" s="9">
        <f>(D25+D26)*0.0526</f>
        <v>9994</v>
      </c>
      <c r="E15" s="9">
        <f>((F25+F26)*F30)-D15</f>
        <v>59840.707999999999</v>
      </c>
      <c r="F15" s="9">
        <f>D15+E15</f>
        <v>69834.707999999999</v>
      </c>
    </row>
    <row r="16" spans="1:6" x14ac:dyDescent="0.2">
      <c r="A16" s="36"/>
      <c r="B16" s="37"/>
      <c r="C16" s="38"/>
      <c r="D16" s="9"/>
      <c r="E16" s="9"/>
      <c r="F16" s="9">
        <f t="shared" ref="F16:F19" si="1">D16+E16</f>
        <v>0</v>
      </c>
    </row>
    <row r="17" spans="1:6" x14ac:dyDescent="0.2">
      <c r="A17" s="36"/>
      <c r="B17" s="37"/>
      <c r="C17" s="38"/>
      <c r="D17" s="9"/>
      <c r="E17" s="9"/>
      <c r="F17" s="9">
        <f t="shared" si="1"/>
        <v>0</v>
      </c>
    </row>
    <row r="18" spans="1:6" x14ac:dyDescent="0.2">
      <c r="A18" s="36"/>
      <c r="B18" s="37"/>
      <c r="C18" s="38"/>
      <c r="D18" s="9"/>
      <c r="E18" s="9"/>
      <c r="F18" s="9">
        <f t="shared" si="1"/>
        <v>0</v>
      </c>
    </row>
    <row r="19" spans="1:6" x14ac:dyDescent="0.2">
      <c r="A19" s="32" t="s">
        <v>33</v>
      </c>
      <c r="B19" s="33"/>
      <c r="C19" s="34"/>
      <c r="D19" s="9">
        <f>SUM(D15:D18)</f>
        <v>9994</v>
      </c>
      <c r="E19" s="9">
        <f>SUM(E15:E18)</f>
        <v>59840.707999999999</v>
      </c>
      <c r="F19" s="9">
        <f t="shared" si="1"/>
        <v>69834.707999999999</v>
      </c>
    </row>
    <row r="20" spans="1:6" x14ac:dyDescent="0.2">
      <c r="D20" s="5"/>
      <c r="E20" s="5"/>
      <c r="F20" s="5"/>
    </row>
    <row r="21" spans="1:6" x14ac:dyDescent="0.2">
      <c r="A21" s="43" t="s">
        <v>55</v>
      </c>
      <c r="B21" s="43"/>
      <c r="C21" s="43"/>
      <c r="D21" s="7">
        <f>D19+D9</f>
        <v>19988</v>
      </c>
      <c r="E21" s="7">
        <f>E19+E9</f>
        <v>92276.707999999999</v>
      </c>
      <c r="F21" s="7">
        <f>F19+F9</f>
        <v>112264.708</v>
      </c>
    </row>
    <row r="22" spans="1:6" x14ac:dyDescent="0.2">
      <c r="D22" s="5"/>
      <c r="E22" s="5"/>
      <c r="F22" s="5"/>
    </row>
    <row r="23" spans="1:6" x14ac:dyDescent="0.2">
      <c r="D23" s="5"/>
      <c r="E23" s="5"/>
      <c r="F23" s="5"/>
    </row>
    <row r="25" spans="1:6" x14ac:dyDescent="0.2">
      <c r="A25" s="44" t="s">
        <v>57</v>
      </c>
      <c r="B25" s="44"/>
      <c r="C25" s="44"/>
      <c r="D25" s="7">
        <f>'Budget Section I'!D102</f>
        <v>0</v>
      </c>
      <c r="E25" s="7">
        <f>'Budget Section I'!E102</f>
        <v>99555</v>
      </c>
      <c r="F25" s="7">
        <f>'Budget Section I'!F102</f>
        <v>99355</v>
      </c>
    </row>
    <row r="26" spans="1:6" x14ac:dyDescent="0.2">
      <c r="A26" s="44" t="s">
        <v>58</v>
      </c>
      <c r="B26" s="44"/>
      <c r="C26" s="44"/>
      <c r="D26" s="7">
        <f>'Budget Section 2'!D20</f>
        <v>190000</v>
      </c>
      <c r="E26" s="7">
        <f>'Budget Section 2'!E20</f>
        <v>35005</v>
      </c>
      <c r="F26" s="7">
        <f>'Budget Section 2'!F20</f>
        <v>225005</v>
      </c>
    </row>
    <row r="27" spans="1:6" x14ac:dyDescent="0.2">
      <c r="A27" s="44" t="s">
        <v>59</v>
      </c>
      <c r="B27" s="44"/>
      <c r="C27" s="44"/>
      <c r="D27" s="7"/>
      <c r="E27" s="7"/>
      <c r="F27" s="20">
        <v>0</v>
      </c>
    </row>
    <row r="28" spans="1:6" x14ac:dyDescent="0.2">
      <c r="A28" s="44" t="s">
        <v>60</v>
      </c>
      <c r="B28" s="44"/>
      <c r="C28" s="44"/>
      <c r="D28" s="7"/>
      <c r="E28" s="7"/>
      <c r="F28" s="20">
        <v>0.05</v>
      </c>
    </row>
    <row r="29" spans="1:6" x14ac:dyDescent="0.2">
      <c r="A29" s="26" t="s">
        <v>67</v>
      </c>
      <c r="B29" s="27"/>
      <c r="C29" s="28"/>
      <c r="D29" s="7"/>
      <c r="E29" s="7"/>
      <c r="F29" s="20">
        <v>0.1</v>
      </c>
    </row>
    <row r="30" spans="1:6" x14ac:dyDescent="0.2">
      <c r="A30" s="44" t="s">
        <v>64</v>
      </c>
      <c r="B30" s="44"/>
      <c r="C30" s="44"/>
      <c r="D30" s="4"/>
      <c r="E30" s="4"/>
      <c r="F30" s="63">
        <v>0.21529999999999999</v>
      </c>
    </row>
    <row r="31" spans="1:6" x14ac:dyDescent="0.2">
      <c r="D31" s="5"/>
      <c r="E31" s="5"/>
      <c r="F31" s="19"/>
    </row>
    <row r="33" spans="1:7" x14ac:dyDescent="0.2">
      <c r="A33" s="26" t="s">
        <v>69</v>
      </c>
      <c r="B33" s="27"/>
      <c r="C33" s="28"/>
      <c r="D33" s="7">
        <v>11766</v>
      </c>
      <c r="E33" s="7">
        <v>32436</v>
      </c>
      <c r="F33" s="7">
        <f>D33+E33</f>
        <v>44202</v>
      </c>
      <c r="G33" s="8" t="s">
        <v>86</v>
      </c>
    </row>
  </sheetData>
  <mergeCells count="20">
    <mergeCell ref="A33:C33"/>
    <mergeCell ref="A21:C21"/>
    <mergeCell ref="A25:C25"/>
    <mergeCell ref="A26:C26"/>
    <mergeCell ref="A27:C27"/>
    <mergeCell ref="A28:C28"/>
    <mergeCell ref="A30:C30"/>
    <mergeCell ref="A29:C29"/>
    <mergeCell ref="A19:C19"/>
    <mergeCell ref="A4:C4"/>
    <mergeCell ref="A5:C5"/>
    <mergeCell ref="A6:C6"/>
    <mergeCell ref="A7:C7"/>
    <mergeCell ref="A8:C8"/>
    <mergeCell ref="A9:C9"/>
    <mergeCell ref="A14:C14"/>
    <mergeCell ref="A15:C15"/>
    <mergeCell ref="A16:C16"/>
    <mergeCell ref="A17:C17"/>
    <mergeCell ref="A18:C18"/>
  </mergeCells>
  <conditionalFormatting sqref="F9">
    <cfRule type="cellIs" dxfId="2" priority="2" operator="notEqual">
      <formula>$D9+$E9</formula>
    </cfRule>
  </conditionalFormatting>
  <conditionalFormatting sqref="F19">
    <cfRule type="cellIs" dxfId="1" priority="1" operator="notEqual">
      <formula>$D19+$E19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9D826-6C55-BC45-9489-6FC522AF64A0}">
  <dimension ref="A2:F9"/>
  <sheetViews>
    <sheetView zoomScale="160" zoomScaleNormal="160" workbookViewId="0">
      <selection activeCell="D9" sqref="D9"/>
    </sheetView>
  </sheetViews>
  <sheetFormatPr baseColWidth="10" defaultRowHeight="16" x14ac:dyDescent="0.2"/>
  <cols>
    <col min="3" max="3" width="43" customWidth="1"/>
    <col min="4" max="4" width="21.6640625" customWidth="1"/>
    <col min="5" max="5" width="21.5" customWidth="1"/>
    <col min="6" max="6" width="22" customWidth="1"/>
  </cols>
  <sheetData>
    <row r="2" spans="1:6" x14ac:dyDescent="0.2">
      <c r="A2" s="6"/>
      <c r="B2" s="6"/>
      <c r="C2" s="6"/>
      <c r="D2" s="6" t="s">
        <v>18</v>
      </c>
      <c r="E2" s="6" t="s">
        <v>19</v>
      </c>
      <c r="F2" s="6" t="s">
        <v>76</v>
      </c>
    </row>
    <row r="3" spans="1:6" x14ac:dyDescent="0.2">
      <c r="A3" s="45" t="s">
        <v>70</v>
      </c>
      <c r="B3" s="45"/>
      <c r="C3" s="45"/>
      <c r="D3" s="9">
        <f>'Budget Section I'!D102</f>
        <v>0</v>
      </c>
      <c r="E3" s="9">
        <f>'Budget Section I'!E102</f>
        <v>99555</v>
      </c>
      <c r="F3" s="9">
        <f>'Budget Section I'!F102</f>
        <v>99355</v>
      </c>
    </row>
    <row r="4" spans="1:6" x14ac:dyDescent="0.2">
      <c r="A4" s="45" t="s">
        <v>71</v>
      </c>
      <c r="B4" s="45"/>
      <c r="C4" s="45"/>
      <c r="D4" s="9">
        <f>'Budget Section 2'!D20</f>
        <v>190000</v>
      </c>
      <c r="E4" s="9">
        <f>'Budget Section 2'!E20</f>
        <v>35005</v>
      </c>
      <c r="F4" s="9">
        <f>'Budget Section 2'!F20</f>
        <v>225005</v>
      </c>
    </row>
    <row r="5" spans="1:6" x14ac:dyDescent="0.2">
      <c r="A5" s="45" t="s">
        <v>72</v>
      </c>
      <c r="B5" s="45"/>
      <c r="C5" s="45"/>
      <c r="D5" s="9">
        <f>'Budget Section 3'!D33</f>
        <v>11766</v>
      </c>
      <c r="E5" s="9">
        <f>'Budget Section 3'!E33</f>
        <v>32436</v>
      </c>
      <c r="F5" s="9">
        <f>'Budget Section 3'!F33</f>
        <v>44202</v>
      </c>
    </row>
    <row r="6" spans="1:6" x14ac:dyDescent="0.2">
      <c r="A6" s="36"/>
      <c r="B6" s="37"/>
      <c r="C6" s="38"/>
      <c r="D6" s="9"/>
      <c r="E6" s="9"/>
      <c r="F6" s="9"/>
    </row>
    <row r="7" spans="1:6" x14ac:dyDescent="0.2">
      <c r="A7" s="45" t="s">
        <v>73</v>
      </c>
      <c r="B7" s="45"/>
      <c r="C7" s="45"/>
      <c r="D7" s="9">
        <f>SUM(D3:D5)</f>
        <v>201766</v>
      </c>
      <c r="E7" s="9">
        <f>SUM(E3:E5)</f>
        <v>166996</v>
      </c>
      <c r="F7" s="9">
        <f>SUM(F3:F5)</f>
        <v>368562</v>
      </c>
    </row>
    <row r="8" spans="1:6" x14ac:dyDescent="0.2">
      <c r="A8" s="45" t="s">
        <v>74</v>
      </c>
      <c r="B8" s="45"/>
      <c r="C8" s="45"/>
      <c r="D8" s="21">
        <f>D7/F7</f>
        <v>0.54744113609107825</v>
      </c>
      <c r="E8" s="21">
        <f>E7/F7</f>
        <v>0.45310151344956884</v>
      </c>
      <c r="F8" s="21">
        <f>D8+E8</f>
        <v>1.0005426495406471</v>
      </c>
    </row>
    <row r="9" spans="1:6" x14ac:dyDescent="0.2">
      <c r="A9" s="45" t="s">
        <v>75</v>
      </c>
      <c r="B9" s="45"/>
      <c r="C9" s="45"/>
      <c r="D9" s="22">
        <f>D7/'Grant Overview'!D12</f>
        <v>20176.599999999999</v>
      </c>
      <c r="E9" s="2"/>
      <c r="F9" s="2"/>
    </row>
  </sheetData>
  <mergeCells count="7">
    <mergeCell ref="A9:C9"/>
    <mergeCell ref="A6:C6"/>
    <mergeCell ref="A3:C3"/>
    <mergeCell ref="A4:C4"/>
    <mergeCell ref="A5:C5"/>
    <mergeCell ref="A7:C7"/>
    <mergeCell ref="A8:C8"/>
  </mergeCells>
  <conditionalFormatting sqref="D9">
    <cfRule type="cellIs" dxfId="0" priority="1" operator="greaterThan">
      <formula>21600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8596F-8CC7-4D44-AD0F-756F7864A8F7}">
  <dimension ref="A1:F10"/>
  <sheetViews>
    <sheetView zoomScale="130" zoomScaleNormal="130" workbookViewId="0">
      <selection activeCell="C1" sqref="C1"/>
    </sheetView>
  </sheetViews>
  <sheetFormatPr baseColWidth="10" defaultRowHeight="16" x14ac:dyDescent="0.2"/>
  <cols>
    <col min="3" max="3" width="22" customWidth="1"/>
    <col min="4" max="4" width="21.83203125" customWidth="1"/>
    <col min="5" max="5" width="21.1640625" customWidth="1"/>
    <col min="6" max="6" width="21.33203125" customWidth="1"/>
  </cols>
  <sheetData>
    <row r="1" spans="1:6" x14ac:dyDescent="0.2">
      <c r="C1" t="s">
        <v>87</v>
      </c>
    </row>
    <row r="3" spans="1:6" x14ac:dyDescent="0.2">
      <c r="A3" s="6" t="s">
        <v>78</v>
      </c>
      <c r="B3" s="6"/>
      <c r="C3" s="6"/>
      <c r="D3" s="6" t="s">
        <v>18</v>
      </c>
      <c r="E3" s="6" t="s">
        <v>19</v>
      </c>
      <c r="F3" s="6" t="s">
        <v>76</v>
      </c>
    </row>
    <row r="4" spans="1:6" x14ac:dyDescent="0.2">
      <c r="A4" s="36" t="s">
        <v>77</v>
      </c>
      <c r="B4" s="37"/>
      <c r="C4" s="38"/>
      <c r="D4" s="9"/>
      <c r="E4" s="9"/>
      <c r="F4" s="9"/>
    </row>
    <row r="5" spans="1:6" x14ac:dyDescent="0.2">
      <c r="A5" s="36" t="s">
        <v>81</v>
      </c>
      <c r="B5" s="37"/>
      <c r="C5" s="38"/>
      <c r="D5" s="9">
        <f>C9*C10</f>
        <v>216000</v>
      </c>
      <c r="E5" s="9">
        <v>0</v>
      </c>
      <c r="F5" s="9">
        <f>D5+E5</f>
        <v>216000</v>
      </c>
    </row>
    <row r="6" spans="1:6" x14ac:dyDescent="0.2">
      <c r="A6" s="46" t="s">
        <v>76</v>
      </c>
      <c r="B6" s="47"/>
      <c r="C6" s="48"/>
      <c r="D6" s="9">
        <f>SUM(D4:D5)</f>
        <v>216000</v>
      </c>
      <c r="E6" s="9">
        <f>SUM(E4:E5)</f>
        <v>0</v>
      </c>
      <c r="F6" s="9">
        <f>SUM(F4:F5)</f>
        <v>216000</v>
      </c>
    </row>
    <row r="7" spans="1:6" x14ac:dyDescent="0.2">
      <c r="D7" s="5"/>
      <c r="E7" s="5"/>
      <c r="F7" s="5"/>
    </row>
    <row r="8" spans="1:6" x14ac:dyDescent="0.2">
      <c r="D8" s="5"/>
      <c r="E8" s="5"/>
      <c r="F8" s="5"/>
    </row>
    <row r="9" spans="1:6" x14ac:dyDescent="0.2">
      <c r="A9" s="49" t="s">
        <v>79</v>
      </c>
      <c r="B9" s="49"/>
      <c r="C9" s="54">
        <f>'Grant Overview'!D14</f>
        <v>21600</v>
      </c>
      <c r="D9" s="5"/>
      <c r="E9" s="5"/>
      <c r="F9" s="5"/>
    </row>
    <row r="10" spans="1:6" ht="29" customHeight="1" x14ac:dyDescent="0.2">
      <c r="A10" s="50" t="s">
        <v>80</v>
      </c>
      <c r="B10" s="50"/>
      <c r="C10" s="64">
        <f>'Grant Overview'!D12</f>
        <v>10</v>
      </c>
    </row>
  </sheetData>
  <mergeCells count="5">
    <mergeCell ref="A4:C4"/>
    <mergeCell ref="A5:C5"/>
    <mergeCell ref="A6:C6"/>
    <mergeCell ref="A9:B9"/>
    <mergeCell ref="A10:B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D499823F42BF4197840D6F5D01119E" ma:contentTypeVersion="2" ma:contentTypeDescription="Create a new document." ma:contentTypeScope="" ma:versionID="70723833675c26aeb5bcb7b80c03846e">
  <xsd:schema xmlns:xsd="http://www.w3.org/2001/XMLSchema" xmlns:xs="http://www.w3.org/2001/XMLSchema" xmlns:p="http://schemas.microsoft.com/office/2006/metadata/properties" xmlns:ns1="http://schemas.microsoft.com/sharepoint/v3" xmlns:ns2="e6a011bd-b1b4-4215-aede-be9cb5031e5d" targetNamespace="http://schemas.microsoft.com/office/2006/metadata/properties" ma:root="true" ma:fieldsID="1e790a5e8c4dd81451f130257b7303b7" ns1:_="" ns2:_="">
    <xsd:import namespace="http://schemas.microsoft.com/sharepoint/v3"/>
    <xsd:import namespace="e6a011bd-b1b4-4215-aede-be9cb5031e5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011bd-b1b4-4215-aede-be9cb5031e5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28ECC0C-9C3D-4A90-82E5-2486EC9C6AB0}"/>
</file>

<file path=customXml/itemProps2.xml><?xml version="1.0" encoding="utf-8"?>
<ds:datastoreItem xmlns:ds="http://schemas.openxmlformats.org/officeDocument/2006/customXml" ds:itemID="{77F53678-4CC6-4583-8B50-B81F4D4CB118}"/>
</file>

<file path=customXml/itemProps3.xml><?xml version="1.0" encoding="utf-8"?>
<ds:datastoreItem xmlns:ds="http://schemas.openxmlformats.org/officeDocument/2006/customXml" ds:itemID="{E492945B-0BBD-44E2-A52D-F41807586E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Grant Overview</vt:lpstr>
      <vt:lpstr>Budget Section I</vt:lpstr>
      <vt:lpstr>Budget Section 2</vt:lpstr>
      <vt:lpstr>Budget Section 3</vt:lpstr>
      <vt:lpstr>Total Grant Amounts</vt:lpstr>
      <vt:lpstr>Fixed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2021-11-03T02:14:44Z</dcterms:created>
  <dcterms:modified xsi:type="dcterms:W3CDTF">2021-11-08T03:16:14Z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0x01010026D499823F42BF4197840D6F5D01119E</vt:lpwstr>
  </property>
</Properties>
</file>