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JonesN\Actuarial Services Public\"/>
    </mc:Choice>
  </mc:AlternateContent>
  <bookViews>
    <workbookView xWindow="0" yWindow="0" windowWidth="22572" windowHeight="8160"/>
  </bookViews>
  <sheets>
    <sheet name="Sheet1" sheetId="1" r:id="rId1"/>
  </sheets>
  <definedNames>
    <definedName name="_xlnm._FilterDatabase" localSheetId="0" hidden="1">Sheet1!$A$3:$M$787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5" i="1" l="1"/>
  <c r="J295" i="1"/>
  <c r="G295" i="1"/>
  <c r="K294" i="1"/>
  <c r="J294" i="1"/>
  <c r="G294" i="1"/>
  <c r="K293" i="1"/>
  <c r="J293" i="1"/>
  <c r="G293" i="1"/>
  <c r="K292" i="1"/>
  <c r="J292" i="1"/>
  <c r="G292" i="1"/>
  <c r="K291" i="1"/>
  <c r="J291" i="1"/>
  <c r="G291" i="1"/>
  <c r="K290" i="1"/>
  <c r="J290" i="1"/>
  <c r="G290" i="1"/>
  <c r="K289" i="1"/>
  <c r="J289" i="1"/>
  <c r="G289" i="1"/>
  <c r="K288" i="1"/>
  <c r="L288" i="1" s="1"/>
  <c r="J288" i="1"/>
  <c r="G288" i="1"/>
  <c r="K287" i="1"/>
  <c r="J287" i="1"/>
  <c r="G287" i="1"/>
  <c r="K286" i="1"/>
  <c r="J286" i="1"/>
  <c r="G286" i="1"/>
  <c r="K285" i="1"/>
  <c r="J285" i="1"/>
  <c r="G285" i="1"/>
  <c r="K284" i="1"/>
  <c r="J284" i="1"/>
  <c r="G284" i="1"/>
  <c r="K283" i="1"/>
  <c r="J283" i="1"/>
  <c r="G283" i="1"/>
  <c r="K282" i="1"/>
  <c r="J282" i="1"/>
  <c r="G282" i="1"/>
  <c r="K281" i="1"/>
  <c r="J281" i="1"/>
  <c r="G281" i="1"/>
  <c r="K280" i="1"/>
  <c r="J280" i="1"/>
  <c r="G280" i="1"/>
  <c r="K279" i="1"/>
  <c r="J279" i="1"/>
  <c r="G279" i="1"/>
  <c r="K278" i="1"/>
  <c r="J278" i="1"/>
  <c r="G278" i="1"/>
  <c r="K277" i="1"/>
  <c r="J277" i="1" s="1"/>
  <c r="L277" i="1" s="1"/>
  <c r="G277" i="1"/>
  <c r="K276" i="1"/>
  <c r="J276" i="1"/>
  <c r="G276" i="1"/>
  <c r="K275" i="1"/>
  <c r="L275" i="1" s="1"/>
  <c r="G275" i="1"/>
  <c r="K274" i="1"/>
  <c r="J274" i="1" s="1"/>
  <c r="L274" i="1" s="1"/>
  <c r="G274" i="1"/>
  <c r="K273" i="1"/>
  <c r="G273" i="1"/>
  <c r="K272" i="1"/>
  <c r="G272" i="1"/>
  <c r="K271" i="1"/>
  <c r="G271" i="1"/>
  <c r="K270" i="1"/>
  <c r="J270" i="1" s="1"/>
  <c r="L270" i="1" s="1"/>
  <c r="G270" i="1"/>
  <c r="K269" i="1"/>
  <c r="J269" i="1" s="1"/>
  <c r="L269" i="1" s="1"/>
  <c r="G269" i="1"/>
  <c r="K268" i="1"/>
  <c r="J268" i="1" s="1"/>
  <c r="G268" i="1"/>
  <c r="K267" i="1"/>
  <c r="J267" i="1" s="1"/>
  <c r="G267" i="1"/>
  <c r="K266" i="1"/>
  <c r="J266" i="1" s="1"/>
  <c r="L266" i="1" s="1"/>
  <c r="G266" i="1"/>
  <c r="K265" i="1"/>
  <c r="G265" i="1"/>
  <c r="K264" i="1"/>
  <c r="J264" i="1"/>
  <c r="G264" i="1"/>
  <c r="K263" i="1"/>
  <c r="J263" i="1" s="1"/>
  <c r="G263" i="1"/>
  <c r="K262" i="1"/>
  <c r="J262" i="1" s="1"/>
  <c r="L262" i="1" s="1"/>
  <c r="G262" i="1"/>
  <c r="K261" i="1"/>
  <c r="J261" i="1"/>
  <c r="L261" i="1" s="1"/>
  <c r="G261" i="1"/>
  <c r="K260" i="1"/>
  <c r="J260" i="1"/>
  <c r="G260" i="1"/>
  <c r="K259" i="1"/>
  <c r="L259" i="1" s="1"/>
  <c r="H259" i="1"/>
  <c r="I259" i="1" s="1"/>
  <c r="K258" i="1"/>
  <c r="J258" i="1" s="1"/>
  <c r="L258" i="1" s="1"/>
  <c r="H258" i="1"/>
  <c r="I258" i="1" s="1"/>
  <c r="K257" i="1"/>
  <c r="J257" i="1" s="1"/>
  <c r="L257" i="1" s="1"/>
  <c r="H257" i="1"/>
  <c r="I257" i="1" s="1"/>
  <c r="K256" i="1"/>
  <c r="J256" i="1" s="1"/>
  <c r="L256" i="1" s="1"/>
  <c r="H256" i="1"/>
  <c r="I256" i="1" s="1"/>
  <c r="K255" i="1"/>
  <c r="J255" i="1"/>
  <c r="G255" i="1"/>
  <c r="K254" i="1"/>
  <c r="J254" i="1"/>
  <c r="G254" i="1"/>
  <c r="K253" i="1"/>
  <c r="J253" i="1"/>
  <c r="G253" i="1"/>
  <c r="K252" i="1"/>
  <c r="J252" i="1" s="1"/>
  <c r="L252" i="1" s="1"/>
  <c r="G252" i="1"/>
  <c r="K251" i="1"/>
  <c r="J251" i="1"/>
  <c r="G251" i="1"/>
  <c r="K250" i="1"/>
  <c r="J250" i="1"/>
  <c r="G250" i="1"/>
  <c r="K249" i="1"/>
  <c r="L249" i="1" s="1"/>
  <c r="G249" i="1"/>
  <c r="K248" i="1"/>
  <c r="G248" i="1"/>
  <c r="K247" i="1"/>
  <c r="G247" i="1"/>
  <c r="K246" i="1"/>
  <c r="H246" i="1"/>
  <c r="I246" i="1" s="1"/>
  <c r="K245" i="1"/>
  <c r="J245" i="1"/>
  <c r="G245" i="1"/>
  <c r="K244" i="1"/>
  <c r="J244" i="1" s="1"/>
  <c r="L244" i="1" s="1"/>
  <c r="H244" i="1"/>
  <c r="I244" i="1" s="1"/>
  <c r="K243" i="1"/>
  <c r="J243" i="1" s="1"/>
  <c r="L243" i="1" s="1"/>
  <c r="H243" i="1"/>
  <c r="I243" i="1" s="1"/>
  <c r="K242" i="1"/>
  <c r="G242" i="1"/>
  <c r="K241" i="1"/>
  <c r="J241" i="1" s="1"/>
  <c r="L241" i="1" s="1"/>
  <c r="G241" i="1"/>
  <c r="H241" i="1" s="1"/>
  <c r="I241" i="1" s="1"/>
  <c r="K240" i="1"/>
  <c r="J240" i="1"/>
  <c r="G240" i="1"/>
  <c r="K239" i="1"/>
  <c r="J239" i="1"/>
  <c r="G239" i="1"/>
  <c r="K238" i="1"/>
  <c r="J238" i="1"/>
  <c r="G238" i="1"/>
  <c r="K237" i="1"/>
  <c r="J237" i="1"/>
  <c r="G237" i="1"/>
  <c r="K236" i="1"/>
  <c r="J236" i="1"/>
  <c r="G236" i="1"/>
  <c r="K235" i="1"/>
  <c r="L235" i="1" s="1"/>
  <c r="H235" i="1"/>
  <c r="I235" i="1" s="1"/>
  <c r="K234" i="1"/>
  <c r="L234" i="1" s="1"/>
  <c r="H234" i="1"/>
  <c r="I234" i="1" s="1"/>
  <c r="K233" i="1"/>
  <c r="L233" i="1" s="1"/>
  <c r="H233" i="1"/>
  <c r="I233" i="1" s="1"/>
  <c r="K232" i="1"/>
  <c r="L232" i="1" s="1"/>
  <c r="H232" i="1"/>
  <c r="I232" i="1" s="1"/>
  <c r="K231" i="1"/>
  <c r="L231" i="1" s="1"/>
  <c r="H231" i="1"/>
  <c r="I231" i="1" s="1"/>
  <c r="K230" i="1"/>
  <c r="L230" i="1" s="1"/>
  <c r="H230" i="1"/>
  <c r="I230" i="1" s="1"/>
  <c r="K229" i="1"/>
  <c r="L229" i="1" s="1"/>
  <c r="H229" i="1"/>
  <c r="I229" i="1" s="1"/>
  <c r="K228" i="1"/>
  <c r="L228" i="1" s="1"/>
  <c r="H228" i="1"/>
  <c r="I228" i="1" s="1"/>
  <c r="K227" i="1"/>
  <c r="L227" i="1" s="1"/>
  <c r="H227" i="1"/>
  <c r="I227" i="1" s="1"/>
  <c r="K226" i="1"/>
  <c r="L226" i="1" s="1"/>
  <c r="H226" i="1"/>
  <c r="I226" i="1" s="1"/>
  <c r="K225" i="1"/>
  <c r="L225" i="1" s="1"/>
  <c r="H225" i="1"/>
  <c r="I225" i="1" s="1"/>
  <c r="K224" i="1"/>
  <c r="L224" i="1" s="1"/>
  <c r="H224" i="1"/>
  <c r="I224" i="1" s="1"/>
  <c r="K223" i="1"/>
  <c r="L223" i="1" s="1"/>
  <c r="H223" i="1"/>
  <c r="I223" i="1" s="1"/>
  <c r="K222" i="1"/>
  <c r="L222" i="1" s="1"/>
  <c r="H222" i="1"/>
  <c r="I222" i="1" s="1"/>
  <c r="K221" i="1"/>
  <c r="L221" i="1" s="1"/>
  <c r="H221" i="1"/>
  <c r="I221" i="1" s="1"/>
  <c r="K220" i="1"/>
  <c r="L220" i="1" s="1"/>
  <c r="H220" i="1"/>
  <c r="I220" i="1" s="1"/>
  <c r="K219" i="1"/>
  <c r="L219" i="1" s="1"/>
  <c r="H219" i="1"/>
  <c r="I219" i="1" s="1"/>
  <c r="K218" i="1"/>
  <c r="L218" i="1" s="1"/>
  <c r="H218" i="1"/>
  <c r="I218" i="1" s="1"/>
  <c r="K217" i="1"/>
  <c r="L217" i="1" s="1"/>
  <c r="H217" i="1"/>
  <c r="I217" i="1" s="1"/>
  <c r="K216" i="1"/>
  <c r="L216" i="1" s="1"/>
  <c r="H216" i="1"/>
  <c r="I216" i="1" s="1"/>
  <c r="K215" i="1"/>
  <c r="L215" i="1" s="1"/>
  <c r="H215" i="1"/>
  <c r="I215" i="1" s="1"/>
  <c r="K214" i="1"/>
  <c r="L214" i="1" s="1"/>
  <c r="H214" i="1"/>
  <c r="I214" i="1" s="1"/>
  <c r="K213" i="1"/>
  <c r="L213" i="1" s="1"/>
  <c r="H213" i="1"/>
  <c r="I213" i="1" s="1"/>
  <c r="K212" i="1"/>
  <c r="L212" i="1" s="1"/>
  <c r="H212" i="1"/>
  <c r="I212" i="1" s="1"/>
  <c r="K211" i="1"/>
  <c r="L211" i="1" s="1"/>
  <c r="H211" i="1"/>
  <c r="I211" i="1" s="1"/>
  <c r="K210" i="1"/>
  <c r="L210" i="1" s="1"/>
  <c r="H210" i="1"/>
  <c r="I210" i="1" s="1"/>
  <c r="K209" i="1"/>
  <c r="L209" i="1" s="1"/>
  <c r="H209" i="1"/>
  <c r="I209" i="1" s="1"/>
  <c r="K208" i="1"/>
  <c r="L208" i="1" s="1"/>
  <c r="H208" i="1"/>
  <c r="I208" i="1" s="1"/>
  <c r="K207" i="1"/>
  <c r="L207" i="1" s="1"/>
  <c r="H207" i="1"/>
  <c r="I207" i="1" s="1"/>
  <c r="K206" i="1"/>
  <c r="L206" i="1" s="1"/>
  <c r="H206" i="1"/>
  <c r="I206" i="1" s="1"/>
  <c r="K205" i="1"/>
  <c r="L205" i="1" s="1"/>
  <c r="H205" i="1"/>
  <c r="I205" i="1" s="1"/>
  <c r="K204" i="1"/>
  <c r="L204" i="1" s="1"/>
  <c r="H204" i="1"/>
  <c r="I204" i="1" s="1"/>
  <c r="K203" i="1"/>
  <c r="L203" i="1" s="1"/>
  <c r="H203" i="1"/>
  <c r="I203" i="1" s="1"/>
  <c r="K202" i="1"/>
  <c r="L202" i="1" s="1"/>
  <c r="H202" i="1"/>
  <c r="I202" i="1" s="1"/>
  <c r="K201" i="1"/>
  <c r="L201" i="1" s="1"/>
  <c r="H201" i="1"/>
  <c r="I201" i="1" s="1"/>
  <c r="K200" i="1"/>
  <c r="L200" i="1" s="1"/>
  <c r="H200" i="1"/>
  <c r="I200" i="1" s="1"/>
  <c r="K199" i="1"/>
  <c r="L199" i="1" s="1"/>
  <c r="H199" i="1"/>
  <c r="I199" i="1" s="1"/>
  <c r="K198" i="1"/>
  <c r="L198" i="1" s="1"/>
  <c r="H198" i="1"/>
  <c r="I198" i="1" s="1"/>
  <c r="K197" i="1"/>
  <c r="L197" i="1" s="1"/>
  <c r="H197" i="1"/>
  <c r="I197" i="1" s="1"/>
  <c r="K196" i="1"/>
  <c r="L196" i="1" s="1"/>
  <c r="H196" i="1"/>
  <c r="I196" i="1" s="1"/>
  <c r="K195" i="1"/>
  <c r="L195" i="1" s="1"/>
  <c r="H195" i="1"/>
  <c r="I195" i="1" s="1"/>
  <c r="K194" i="1"/>
  <c r="L194" i="1" s="1"/>
  <c r="H194" i="1"/>
  <c r="I194" i="1" s="1"/>
  <c r="K193" i="1"/>
  <c r="L193" i="1" s="1"/>
  <c r="H193" i="1"/>
  <c r="I193" i="1" s="1"/>
  <c r="K192" i="1"/>
  <c r="L192" i="1" s="1"/>
  <c r="H192" i="1"/>
  <c r="I192" i="1" s="1"/>
  <c r="K191" i="1"/>
  <c r="L191" i="1" s="1"/>
  <c r="H191" i="1"/>
  <c r="I191" i="1" s="1"/>
  <c r="K190" i="1"/>
  <c r="L190" i="1" s="1"/>
  <c r="H190" i="1"/>
  <c r="I190" i="1" s="1"/>
  <c r="K189" i="1"/>
  <c r="L189" i="1" s="1"/>
  <c r="H189" i="1"/>
  <c r="I189" i="1" s="1"/>
  <c r="K188" i="1"/>
  <c r="L188" i="1" s="1"/>
  <c r="H188" i="1"/>
  <c r="I188" i="1" s="1"/>
  <c r="K187" i="1"/>
  <c r="L187" i="1" s="1"/>
  <c r="H187" i="1"/>
  <c r="I187" i="1" s="1"/>
  <c r="K186" i="1"/>
  <c r="L186" i="1" s="1"/>
  <c r="H186" i="1"/>
  <c r="I186" i="1" s="1"/>
  <c r="K185" i="1"/>
  <c r="L185" i="1" s="1"/>
  <c r="H185" i="1"/>
  <c r="I185" i="1" s="1"/>
  <c r="K184" i="1"/>
  <c r="L184" i="1" s="1"/>
  <c r="H184" i="1"/>
  <c r="I184" i="1" s="1"/>
  <c r="K183" i="1"/>
  <c r="L183" i="1" s="1"/>
  <c r="H183" i="1"/>
  <c r="I183" i="1" s="1"/>
  <c r="K182" i="1"/>
  <c r="L182" i="1" s="1"/>
  <c r="H182" i="1"/>
  <c r="I182" i="1" s="1"/>
  <c r="K181" i="1"/>
  <c r="L181" i="1" s="1"/>
  <c r="H181" i="1"/>
  <c r="I181" i="1" s="1"/>
  <c r="K180" i="1"/>
  <c r="L180" i="1" s="1"/>
  <c r="H180" i="1"/>
  <c r="I180" i="1" s="1"/>
  <c r="K179" i="1"/>
  <c r="L179" i="1" s="1"/>
  <c r="H179" i="1"/>
  <c r="I179" i="1" s="1"/>
  <c r="K178" i="1"/>
  <c r="L178" i="1" s="1"/>
  <c r="H178" i="1"/>
  <c r="I178" i="1" s="1"/>
  <c r="K177" i="1"/>
  <c r="L177" i="1" s="1"/>
  <c r="H177" i="1"/>
  <c r="I177" i="1" s="1"/>
  <c r="K176" i="1"/>
  <c r="L176" i="1" s="1"/>
  <c r="H176" i="1"/>
  <c r="I176" i="1" s="1"/>
  <c r="K175" i="1"/>
  <c r="L175" i="1" s="1"/>
  <c r="H175" i="1"/>
  <c r="I175" i="1" s="1"/>
  <c r="K174" i="1"/>
  <c r="L174" i="1" s="1"/>
  <c r="H174" i="1"/>
  <c r="I174" i="1" s="1"/>
  <c r="K173" i="1"/>
  <c r="L173" i="1" s="1"/>
  <c r="H173" i="1"/>
  <c r="I173" i="1" s="1"/>
  <c r="K172" i="1"/>
  <c r="L172" i="1" s="1"/>
  <c r="H172" i="1"/>
  <c r="I172" i="1" s="1"/>
  <c r="K171" i="1"/>
  <c r="L171" i="1" s="1"/>
  <c r="H171" i="1"/>
  <c r="I171" i="1" s="1"/>
  <c r="K170" i="1"/>
  <c r="L170" i="1" s="1"/>
  <c r="H170" i="1"/>
  <c r="I170" i="1" s="1"/>
  <c r="K169" i="1"/>
  <c r="L169" i="1" s="1"/>
  <c r="H169" i="1"/>
  <c r="I169" i="1" s="1"/>
  <c r="K168" i="1"/>
  <c r="L168" i="1" s="1"/>
  <c r="H168" i="1"/>
  <c r="I168" i="1" s="1"/>
  <c r="K167" i="1"/>
  <c r="L167" i="1" s="1"/>
  <c r="H167" i="1"/>
  <c r="I167" i="1" s="1"/>
  <c r="K166" i="1"/>
  <c r="L166" i="1" s="1"/>
  <c r="H166" i="1"/>
  <c r="I166" i="1" s="1"/>
  <c r="K165" i="1"/>
  <c r="L165" i="1" s="1"/>
  <c r="H165" i="1"/>
  <c r="I165" i="1" s="1"/>
  <c r="K164" i="1"/>
  <c r="L164" i="1" s="1"/>
  <c r="H164" i="1"/>
  <c r="I164" i="1" s="1"/>
  <c r="K163" i="1"/>
  <c r="L163" i="1" s="1"/>
  <c r="H163" i="1"/>
  <c r="I163" i="1" s="1"/>
  <c r="K162" i="1"/>
  <c r="L162" i="1" s="1"/>
  <c r="H162" i="1"/>
  <c r="I162" i="1" s="1"/>
  <c r="K161" i="1"/>
  <c r="L161" i="1" s="1"/>
  <c r="H161" i="1"/>
  <c r="I161" i="1" s="1"/>
  <c r="K160" i="1"/>
  <c r="L160" i="1" s="1"/>
  <c r="H160" i="1"/>
  <c r="I160" i="1" s="1"/>
  <c r="K159" i="1"/>
  <c r="L159" i="1" s="1"/>
  <c r="H159" i="1"/>
  <c r="I159" i="1" s="1"/>
  <c r="K158" i="1"/>
  <c r="L158" i="1" s="1"/>
  <c r="H158" i="1"/>
  <c r="I158" i="1" s="1"/>
  <c r="K157" i="1"/>
  <c r="L157" i="1" s="1"/>
  <c r="H157" i="1"/>
  <c r="I157" i="1" s="1"/>
  <c r="K156" i="1"/>
  <c r="L156" i="1" s="1"/>
  <c r="H156" i="1"/>
  <c r="I156" i="1" s="1"/>
  <c r="K155" i="1"/>
  <c r="L155" i="1" s="1"/>
  <c r="H155" i="1"/>
  <c r="I155" i="1" s="1"/>
  <c r="K154" i="1"/>
  <c r="L154" i="1" s="1"/>
  <c r="H154" i="1"/>
  <c r="I154" i="1" s="1"/>
  <c r="K153" i="1"/>
  <c r="L153" i="1" s="1"/>
  <c r="H153" i="1"/>
  <c r="I153" i="1" s="1"/>
  <c r="K152" i="1"/>
  <c r="L152" i="1" s="1"/>
  <c r="H152" i="1"/>
  <c r="I152" i="1" s="1"/>
  <c r="K151" i="1"/>
  <c r="L151" i="1" s="1"/>
  <c r="H151" i="1"/>
  <c r="I151" i="1" s="1"/>
  <c r="K150" i="1"/>
  <c r="L150" i="1" s="1"/>
  <c r="H150" i="1"/>
  <c r="I150" i="1" s="1"/>
  <c r="K149" i="1"/>
  <c r="L149" i="1" s="1"/>
  <c r="H149" i="1"/>
  <c r="I149" i="1" s="1"/>
  <c r="K148" i="1"/>
  <c r="L148" i="1" s="1"/>
  <c r="H148" i="1"/>
  <c r="I148" i="1" s="1"/>
  <c r="K147" i="1"/>
  <c r="L147" i="1" s="1"/>
  <c r="H147" i="1"/>
  <c r="I147" i="1" s="1"/>
  <c r="K146" i="1"/>
  <c r="L146" i="1" s="1"/>
  <c r="H146" i="1"/>
  <c r="I146" i="1" s="1"/>
  <c r="K145" i="1"/>
  <c r="L145" i="1" s="1"/>
  <c r="H145" i="1"/>
  <c r="I145" i="1" s="1"/>
  <c r="K144" i="1"/>
  <c r="L144" i="1" s="1"/>
  <c r="H144" i="1"/>
  <c r="I144" i="1" s="1"/>
  <c r="K143" i="1"/>
  <c r="L143" i="1" s="1"/>
  <c r="H143" i="1"/>
  <c r="I143" i="1" s="1"/>
  <c r="K142" i="1"/>
  <c r="L142" i="1" s="1"/>
  <c r="H142" i="1"/>
  <c r="I142" i="1" s="1"/>
  <c r="K141" i="1"/>
  <c r="L141" i="1" s="1"/>
  <c r="H141" i="1"/>
  <c r="I141" i="1" s="1"/>
  <c r="K140" i="1"/>
  <c r="L140" i="1" s="1"/>
  <c r="H140" i="1"/>
  <c r="I140" i="1" s="1"/>
  <c r="K139" i="1"/>
  <c r="L139" i="1" s="1"/>
  <c r="H139" i="1"/>
  <c r="I139" i="1" s="1"/>
  <c r="K138" i="1"/>
  <c r="L138" i="1" s="1"/>
  <c r="H138" i="1"/>
  <c r="I138" i="1" s="1"/>
  <c r="K137" i="1"/>
  <c r="L137" i="1" s="1"/>
  <c r="H137" i="1"/>
  <c r="I137" i="1" s="1"/>
  <c r="K136" i="1"/>
  <c r="L136" i="1" s="1"/>
  <c r="H136" i="1"/>
  <c r="I136" i="1" s="1"/>
  <c r="K135" i="1"/>
  <c r="L135" i="1" s="1"/>
  <c r="H135" i="1"/>
  <c r="I135" i="1" s="1"/>
  <c r="K134" i="1"/>
  <c r="L134" i="1" s="1"/>
  <c r="H134" i="1"/>
  <c r="I134" i="1" s="1"/>
  <c r="K133" i="1"/>
  <c r="L133" i="1" s="1"/>
  <c r="H133" i="1"/>
  <c r="I133" i="1" s="1"/>
  <c r="K132" i="1"/>
  <c r="L132" i="1" s="1"/>
  <c r="H132" i="1"/>
  <c r="I132" i="1" s="1"/>
  <c r="K131" i="1"/>
  <c r="L131" i="1" s="1"/>
  <c r="H131" i="1"/>
  <c r="I131" i="1" s="1"/>
  <c r="K130" i="1"/>
  <c r="L130" i="1" s="1"/>
  <c r="H130" i="1"/>
  <c r="I130" i="1" s="1"/>
  <c r="K129" i="1"/>
  <c r="L129" i="1" s="1"/>
  <c r="H129" i="1"/>
  <c r="I129" i="1" s="1"/>
  <c r="K128" i="1"/>
  <c r="L128" i="1" s="1"/>
  <c r="H128" i="1"/>
  <c r="I128" i="1" s="1"/>
  <c r="K127" i="1"/>
  <c r="L127" i="1" s="1"/>
  <c r="H127" i="1"/>
  <c r="I127" i="1" s="1"/>
  <c r="K126" i="1"/>
  <c r="L126" i="1" s="1"/>
  <c r="H126" i="1"/>
  <c r="I126" i="1" s="1"/>
  <c r="K125" i="1"/>
  <c r="L125" i="1" s="1"/>
  <c r="H125" i="1"/>
  <c r="I125" i="1" s="1"/>
  <c r="K124" i="1"/>
  <c r="L124" i="1" s="1"/>
  <c r="H124" i="1"/>
  <c r="I124" i="1" s="1"/>
  <c r="K123" i="1"/>
  <c r="L123" i="1" s="1"/>
  <c r="H123" i="1"/>
  <c r="I123" i="1" s="1"/>
  <c r="K122" i="1"/>
  <c r="L122" i="1" s="1"/>
  <c r="H122" i="1"/>
  <c r="I122" i="1" s="1"/>
  <c r="K121" i="1"/>
  <c r="L121" i="1" s="1"/>
  <c r="H121" i="1"/>
  <c r="I121" i="1" s="1"/>
  <c r="K120" i="1"/>
  <c r="L120" i="1" s="1"/>
  <c r="H120" i="1"/>
  <c r="I120" i="1" s="1"/>
  <c r="K119" i="1"/>
  <c r="L119" i="1" s="1"/>
  <c r="H119" i="1"/>
  <c r="I119" i="1" s="1"/>
  <c r="K118" i="1"/>
  <c r="L118" i="1" s="1"/>
  <c r="H118" i="1"/>
  <c r="I118" i="1" s="1"/>
  <c r="K117" i="1"/>
  <c r="L117" i="1" s="1"/>
  <c r="H117" i="1"/>
  <c r="I117" i="1" s="1"/>
  <c r="K116" i="1"/>
  <c r="L116" i="1" s="1"/>
  <c r="H116" i="1"/>
  <c r="I116" i="1" s="1"/>
  <c r="K115" i="1"/>
  <c r="L115" i="1" s="1"/>
  <c r="H115" i="1"/>
  <c r="I115" i="1" s="1"/>
  <c r="K114" i="1"/>
  <c r="L114" i="1" s="1"/>
  <c r="H114" i="1"/>
  <c r="I114" i="1" s="1"/>
  <c r="K113" i="1"/>
  <c r="L113" i="1" s="1"/>
  <c r="H113" i="1"/>
  <c r="I113" i="1" s="1"/>
  <c r="K112" i="1"/>
  <c r="L112" i="1" s="1"/>
  <c r="H112" i="1"/>
  <c r="I112" i="1" s="1"/>
  <c r="K111" i="1"/>
  <c r="L111" i="1" s="1"/>
  <c r="H111" i="1"/>
  <c r="I111" i="1" s="1"/>
  <c r="K110" i="1"/>
  <c r="L110" i="1" s="1"/>
  <c r="H110" i="1"/>
  <c r="I110" i="1" s="1"/>
  <c r="K109" i="1"/>
  <c r="L109" i="1" s="1"/>
  <c r="H109" i="1"/>
  <c r="I109" i="1" s="1"/>
  <c r="K108" i="1"/>
  <c r="L108" i="1" s="1"/>
  <c r="H108" i="1"/>
  <c r="I108" i="1" s="1"/>
  <c r="K107" i="1"/>
  <c r="L107" i="1" s="1"/>
  <c r="H107" i="1"/>
  <c r="I107" i="1" s="1"/>
  <c r="K106" i="1"/>
  <c r="L106" i="1" s="1"/>
  <c r="H106" i="1"/>
  <c r="I106" i="1" s="1"/>
  <c r="K105" i="1"/>
  <c r="L105" i="1" s="1"/>
  <c r="H105" i="1"/>
  <c r="I105" i="1" s="1"/>
  <c r="K104" i="1"/>
  <c r="L104" i="1" s="1"/>
  <c r="H104" i="1"/>
  <c r="I104" i="1" s="1"/>
  <c r="K103" i="1"/>
  <c r="L103" i="1" s="1"/>
  <c r="H103" i="1"/>
  <c r="I103" i="1" s="1"/>
  <c r="K102" i="1"/>
  <c r="L102" i="1" s="1"/>
  <c r="H102" i="1"/>
  <c r="I102" i="1" s="1"/>
  <c r="K101" i="1"/>
  <c r="L101" i="1" s="1"/>
  <c r="H101" i="1"/>
  <c r="I101" i="1" s="1"/>
  <c r="K100" i="1"/>
  <c r="L100" i="1" s="1"/>
  <c r="H100" i="1"/>
  <c r="I100" i="1" s="1"/>
  <c r="K99" i="1"/>
  <c r="L99" i="1" s="1"/>
  <c r="H99" i="1"/>
  <c r="I99" i="1" s="1"/>
  <c r="K98" i="1"/>
  <c r="L98" i="1" s="1"/>
  <c r="H98" i="1"/>
  <c r="I98" i="1" s="1"/>
  <c r="K97" i="1"/>
  <c r="L97" i="1" s="1"/>
  <c r="H97" i="1"/>
  <c r="I97" i="1" s="1"/>
  <c r="K96" i="1"/>
  <c r="L96" i="1" s="1"/>
  <c r="H96" i="1"/>
  <c r="I96" i="1" s="1"/>
  <c r="K95" i="1"/>
  <c r="L95" i="1" s="1"/>
  <c r="H95" i="1"/>
  <c r="I95" i="1" s="1"/>
  <c r="K94" i="1"/>
  <c r="L94" i="1" s="1"/>
  <c r="H94" i="1"/>
  <c r="I94" i="1" s="1"/>
  <c r="K93" i="1"/>
  <c r="L93" i="1" s="1"/>
  <c r="H93" i="1"/>
  <c r="I93" i="1" s="1"/>
  <c r="K92" i="1"/>
  <c r="L92" i="1" s="1"/>
  <c r="H92" i="1"/>
  <c r="I92" i="1" s="1"/>
  <c r="K91" i="1"/>
  <c r="L91" i="1" s="1"/>
  <c r="H91" i="1"/>
  <c r="I91" i="1" s="1"/>
  <c r="K90" i="1"/>
  <c r="L90" i="1" s="1"/>
  <c r="H90" i="1"/>
  <c r="I90" i="1" s="1"/>
  <c r="K89" i="1"/>
  <c r="L89" i="1" s="1"/>
  <c r="H89" i="1"/>
  <c r="I89" i="1" s="1"/>
  <c r="K88" i="1"/>
  <c r="L88" i="1" s="1"/>
  <c r="H88" i="1"/>
  <c r="I88" i="1" s="1"/>
  <c r="K87" i="1"/>
  <c r="L87" i="1" s="1"/>
  <c r="H87" i="1"/>
  <c r="I87" i="1" s="1"/>
  <c r="K86" i="1"/>
  <c r="L86" i="1" s="1"/>
  <c r="H86" i="1"/>
  <c r="I86" i="1" s="1"/>
  <c r="K85" i="1"/>
  <c r="L85" i="1" s="1"/>
  <c r="H85" i="1"/>
  <c r="I85" i="1" s="1"/>
  <c r="K84" i="1"/>
  <c r="L84" i="1" s="1"/>
  <c r="H84" i="1"/>
  <c r="I84" i="1" s="1"/>
  <c r="K83" i="1"/>
  <c r="L83" i="1" s="1"/>
  <c r="H83" i="1"/>
  <c r="I83" i="1" s="1"/>
  <c r="K82" i="1"/>
  <c r="J82" i="1" s="1"/>
  <c r="L82" i="1" s="1"/>
  <c r="H82" i="1"/>
  <c r="I82" i="1" s="1"/>
  <c r="K81" i="1"/>
  <c r="J81" i="1" s="1"/>
  <c r="L81" i="1" s="1"/>
  <c r="H81" i="1"/>
  <c r="I81" i="1" s="1"/>
  <c r="K80" i="1"/>
  <c r="J80" i="1" s="1"/>
  <c r="L80" i="1" s="1"/>
  <c r="H80" i="1"/>
  <c r="I80" i="1" s="1"/>
  <c r="K79" i="1"/>
  <c r="J79" i="1" s="1"/>
  <c r="L79" i="1" s="1"/>
  <c r="H79" i="1"/>
  <c r="I79" i="1" s="1"/>
  <c r="K78" i="1"/>
  <c r="J78" i="1" s="1"/>
  <c r="L78" i="1" s="1"/>
  <c r="H78" i="1"/>
  <c r="I78" i="1" s="1"/>
  <c r="K77" i="1"/>
  <c r="J77" i="1" s="1"/>
  <c r="L77" i="1" s="1"/>
  <c r="H77" i="1"/>
  <c r="I77" i="1" s="1"/>
  <c r="K76" i="1"/>
  <c r="J76" i="1" s="1"/>
  <c r="L76" i="1" s="1"/>
  <c r="H76" i="1"/>
  <c r="I76" i="1" s="1"/>
  <c r="K75" i="1"/>
  <c r="J75" i="1" s="1"/>
  <c r="L75" i="1" s="1"/>
  <c r="H75" i="1"/>
  <c r="I75" i="1" s="1"/>
  <c r="K74" i="1"/>
  <c r="J74" i="1" s="1"/>
  <c r="L74" i="1" s="1"/>
  <c r="H74" i="1"/>
  <c r="I74" i="1" s="1"/>
  <c r="K73" i="1"/>
  <c r="J73" i="1" s="1"/>
  <c r="L73" i="1" s="1"/>
  <c r="H73" i="1"/>
  <c r="I73" i="1" s="1"/>
  <c r="K72" i="1"/>
  <c r="J72" i="1" s="1"/>
  <c r="L72" i="1" s="1"/>
  <c r="H72" i="1"/>
  <c r="I72" i="1" s="1"/>
  <c r="K71" i="1"/>
  <c r="J71" i="1" s="1"/>
  <c r="L71" i="1" s="1"/>
  <c r="H71" i="1"/>
  <c r="I71" i="1" s="1"/>
  <c r="K70" i="1"/>
  <c r="J70" i="1" s="1"/>
  <c r="L70" i="1" s="1"/>
  <c r="H70" i="1"/>
  <c r="I70" i="1" s="1"/>
  <c r="K69" i="1"/>
  <c r="J69" i="1" s="1"/>
  <c r="L69" i="1" s="1"/>
  <c r="H69" i="1"/>
  <c r="I69" i="1" s="1"/>
  <c r="K68" i="1"/>
  <c r="J68" i="1" s="1"/>
  <c r="L68" i="1" s="1"/>
  <c r="H68" i="1"/>
  <c r="I68" i="1" s="1"/>
  <c r="K67" i="1"/>
  <c r="J67" i="1" s="1"/>
  <c r="L67" i="1" s="1"/>
  <c r="H67" i="1"/>
  <c r="I67" i="1" s="1"/>
  <c r="K66" i="1"/>
  <c r="J66" i="1" s="1"/>
  <c r="L66" i="1" s="1"/>
  <c r="H66" i="1"/>
  <c r="I66" i="1" s="1"/>
  <c r="K65" i="1"/>
  <c r="J65" i="1" s="1"/>
  <c r="L65" i="1" s="1"/>
  <c r="H65" i="1"/>
  <c r="I65" i="1" s="1"/>
  <c r="K64" i="1"/>
  <c r="J64" i="1" s="1"/>
  <c r="L64" i="1" s="1"/>
  <c r="H64" i="1"/>
  <c r="I64" i="1" s="1"/>
  <c r="K63" i="1"/>
  <c r="J63" i="1" s="1"/>
  <c r="L63" i="1" s="1"/>
  <c r="H63" i="1"/>
  <c r="I63" i="1" s="1"/>
  <c r="K62" i="1"/>
  <c r="J62" i="1" s="1"/>
  <c r="L62" i="1" s="1"/>
  <c r="H62" i="1"/>
  <c r="I62" i="1" s="1"/>
  <c r="K61" i="1"/>
  <c r="J61" i="1" s="1"/>
  <c r="L61" i="1" s="1"/>
  <c r="H61" i="1"/>
  <c r="I61" i="1" s="1"/>
  <c r="K60" i="1"/>
  <c r="J60" i="1" s="1"/>
  <c r="L60" i="1" s="1"/>
  <c r="H60" i="1"/>
  <c r="I60" i="1" s="1"/>
  <c r="K59" i="1"/>
  <c r="J59" i="1" s="1"/>
  <c r="L59" i="1" s="1"/>
  <c r="H59" i="1"/>
  <c r="I59" i="1" s="1"/>
  <c r="K58" i="1"/>
  <c r="J58" i="1" s="1"/>
  <c r="L58" i="1" s="1"/>
  <c r="H58" i="1"/>
  <c r="I58" i="1" s="1"/>
  <c r="K57" i="1"/>
  <c r="J57" i="1" s="1"/>
  <c r="L57" i="1" s="1"/>
  <c r="H57" i="1"/>
  <c r="I57" i="1" s="1"/>
  <c r="K56" i="1"/>
  <c r="J56" i="1" s="1"/>
  <c r="L56" i="1" s="1"/>
  <c r="H56" i="1"/>
  <c r="I56" i="1" s="1"/>
  <c r="K55" i="1"/>
  <c r="J55" i="1" s="1"/>
  <c r="L55" i="1" s="1"/>
  <c r="H55" i="1"/>
  <c r="I55" i="1" s="1"/>
  <c r="K54" i="1"/>
  <c r="J54" i="1" s="1"/>
  <c r="L54" i="1" s="1"/>
  <c r="H54" i="1"/>
  <c r="I54" i="1" s="1"/>
  <c r="K53" i="1"/>
  <c r="J53" i="1" s="1"/>
  <c r="L53" i="1" s="1"/>
  <c r="H53" i="1"/>
  <c r="I53" i="1" s="1"/>
  <c r="K52" i="1"/>
  <c r="J52" i="1" s="1"/>
  <c r="L52" i="1" s="1"/>
  <c r="H52" i="1"/>
  <c r="I52" i="1" s="1"/>
  <c r="K51" i="1"/>
  <c r="J51" i="1" s="1"/>
  <c r="L51" i="1" s="1"/>
  <c r="H51" i="1"/>
  <c r="I51" i="1" s="1"/>
  <c r="K50" i="1"/>
  <c r="J50" i="1" s="1"/>
  <c r="L50" i="1" s="1"/>
  <c r="H50" i="1"/>
  <c r="I50" i="1" s="1"/>
  <c r="K49" i="1"/>
  <c r="J49" i="1" s="1"/>
  <c r="L49" i="1" s="1"/>
  <c r="H49" i="1"/>
  <c r="I49" i="1" s="1"/>
  <c r="K48" i="1"/>
  <c r="J48" i="1" s="1"/>
  <c r="L48" i="1" s="1"/>
  <c r="H48" i="1"/>
  <c r="I48" i="1" s="1"/>
  <c r="K47" i="1"/>
  <c r="J47" i="1" s="1"/>
  <c r="L47" i="1" s="1"/>
  <c r="H47" i="1"/>
  <c r="I47" i="1" s="1"/>
  <c r="K46" i="1"/>
  <c r="J46" i="1" s="1"/>
  <c r="L46" i="1" s="1"/>
  <c r="H46" i="1"/>
  <c r="I46" i="1" s="1"/>
  <c r="K45" i="1"/>
  <c r="J45" i="1" s="1"/>
  <c r="L45" i="1" s="1"/>
  <c r="H45" i="1"/>
  <c r="I45" i="1" s="1"/>
  <c r="K44" i="1"/>
  <c r="J44" i="1" s="1"/>
  <c r="L44" i="1" s="1"/>
  <c r="H44" i="1"/>
  <c r="I44" i="1" s="1"/>
  <c r="K43" i="1"/>
  <c r="J43" i="1" s="1"/>
  <c r="L43" i="1" s="1"/>
  <c r="H43" i="1"/>
  <c r="I43" i="1" s="1"/>
  <c r="K42" i="1"/>
  <c r="J42" i="1" s="1"/>
  <c r="L42" i="1" s="1"/>
  <c r="H42" i="1"/>
  <c r="I42" i="1" s="1"/>
  <c r="K41" i="1"/>
  <c r="J41" i="1" s="1"/>
  <c r="L41" i="1" s="1"/>
  <c r="H41" i="1"/>
  <c r="I41" i="1" s="1"/>
  <c r="K40" i="1"/>
  <c r="J40" i="1" s="1"/>
  <c r="L40" i="1" s="1"/>
  <c r="H40" i="1"/>
  <c r="I40" i="1" s="1"/>
  <c r="K39" i="1"/>
  <c r="J39" i="1" s="1"/>
  <c r="L39" i="1" s="1"/>
  <c r="H39" i="1"/>
  <c r="I39" i="1" s="1"/>
  <c r="K38" i="1"/>
  <c r="J38" i="1" s="1"/>
  <c r="L38" i="1" s="1"/>
  <c r="H38" i="1"/>
  <c r="I38" i="1" s="1"/>
  <c r="K37" i="1"/>
  <c r="J37" i="1" s="1"/>
  <c r="L37" i="1" s="1"/>
  <c r="H37" i="1"/>
  <c r="I37" i="1" s="1"/>
  <c r="K36" i="1"/>
  <c r="J36" i="1" s="1"/>
  <c r="L36" i="1" s="1"/>
  <c r="H36" i="1"/>
  <c r="K35" i="1"/>
  <c r="J35" i="1"/>
  <c r="G35" i="1"/>
  <c r="K34" i="1"/>
  <c r="L34" i="1" s="1"/>
  <c r="H34" i="1"/>
  <c r="I34" i="1" s="1"/>
  <c r="K33" i="1"/>
  <c r="J33" i="1"/>
  <c r="G33" i="1"/>
  <c r="K32" i="1"/>
  <c r="J32" i="1" s="1"/>
  <c r="L32" i="1" s="1"/>
  <c r="H32" i="1"/>
  <c r="I32" i="1" s="1"/>
  <c r="K31" i="1"/>
  <c r="J31" i="1"/>
  <c r="G31" i="1"/>
  <c r="K30" i="1"/>
  <c r="J30" i="1"/>
  <c r="G30" i="1"/>
  <c r="K29" i="1"/>
  <c r="J29" i="1" s="1"/>
  <c r="L29" i="1" s="1"/>
  <c r="H29" i="1"/>
  <c r="I29" i="1" s="1"/>
  <c r="K28" i="1"/>
  <c r="J28" i="1"/>
  <c r="G28" i="1"/>
  <c r="K27" i="1"/>
  <c r="L27" i="1" s="1"/>
  <c r="H27" i="1"/>
  <c r="I27" i="1" s="1"/>
  <c r="K26" i="1"/>
  <c r="L26" i="1" s="1"/>
  <c r="H26" i="1"/>
  <c r="K25" i="1"/>
  <c r="J25" i="1"/>
  <c r="G25" i="1"/>
  <c r="K24" i="1"/>
  <c r="J24" i="1"/>
  <c r="G24" i="1"/>
  <c r="K23" i="1"/>
  <c r="J23" i="1"/>
  <c r="G23" i="1"/>
  <c r="K22" i="1"/>
  <c r="L22" i="1" s="1"/>
  <c r="H22" i="1"/>
  <c r="I22" i="1" s="1"/>
  <c r="K21" i="1"/>
  <c r="L21" i="1" s="1"/>
  <c r="H21" i="1"/>
  <c r="I21" i="1" s="1"/>
  <c r="K20" i="1"/>
  <c r="J20" i="1"/>
  <c r="G20" i="1"/>
  <c r="K19" i="1"/>
  <c r="L19" i="1" s="1"/>
  <c r="H19" i="1"/>
  <c r="I19" i="1" s="1"/>
  <c r="K18" i="1"/>
  <c r="L18" i="1" s="1"/>
  <c r="H18" i="1"/>
  <c r="I18" i="1" s="1"/>
  <c r="K17" i="1"/>
  <c r="L17" i="1" s="1"/>
  <c r="H17" i="1"/>
  <c r="I17" i="1" s="1"/>
  <c r="K16" i="1"/>
  <c r="J16" i="1" s="1"/>
  <c r="L16" i="1" s="1"/>
  <c r="H16" i="1"/>
  <c r="I16" i="1" s="1"/>
  <c r="K15" i="1"/>
  <c r="J15" i="1"/>
  <c r="G15" i="1"/>
  <c r="K14" i="1"/>
  <c r="J14" i="1"/>
  <c r="G14" i="1"/>
  <c r="K13" i="1"/>
  <c r="L13" i="1" s="1"/>
  <c r="H13" i="1"/>
  <c r="I13" i="1" s="1"/>
  <c r="K12" i="1"/>
  <c r="J12" i="1"/>
  <c r="G12" i="1"/>
  <c r="K11" i="1"/>
  <c r="L11" i="1" s="1"/>
  <c r="H11" i="1"/>
  <c r="I11" i="1" s="1"/>
  <c r="K10" i="1"/>
  <c r="J10" i="1" s="1"/>
  <c r="L10" i="1" s="1"/>
  <c r="H10" i="1"/>
  <c r="I10" i="1" s="1"/>
  <c r="K9" i="1"/>
  <c r="J9" i="1" s="1"/>
  <c r="L9" i="1" s="1"/>
  <c r="H9" i="1"/>
  <c r="I9" i="1" s="1"/>
  <c r="K8" i="1"/>
  <c r="J8" i="1"/>
  <c r="G8" i="1"/>
  <c r="K7" i="1"/>
  <c r="J7" i="1" s="1"/>
  <c r="L7" i="1" s="1"/>
  <c r="H7" i="1"/>
  <c r="I7" i="1" s="1"/>
  <c r="K6" i="1"/>
  <c r="J6" i="1" s="1"/>
  <c r="L6" i="1" s="1"/>
  <c r="H6" i="1"/>
  <c r="I6" i="1" s="1"/>
  <c r="K5" i="1"/>
  <c r="J5" i="1" s="1"/>
  <c r="L5" i="1" s="1"/>
  <c r="H5" i="1"/>
  <c r="I5" i="1" s="1"/>
  <c r="K4" i="1"/>
  <c r="L4" i="1" s="1"/>
  <c r="H4" i="1"/>
  <c r="I4" i="1" s="1"/>
  <c r="L281" i="1" l="1"/>
  <c r="L285" i="1"/>
  <c r="L289" i="1"/>
  <c r="L263" i="1"/>
  <c r="L295" i="1"/>
  <c r="L280" i="1"/>
  <c r="L284" i="1"/>
  <c r="L279" i="1"/>
  <c r="L283" i="1"/>
  <c r="L287" i="1"/>
  <c r="L294" i="1"/>
  <c r="L272" i="1"/>
  <c r="J272" i="1"/>
  <c r="L278" i="1"/>
  <c r="L282" i="1"/>
  <c r="L286" i="1"/>
  <c r="L290" i="1"/>
  <c r="K787" i="1" l="1"/>
  <c r="L787" i="1" s="1"/>
  <c r="H787" i="1"/>
  <c r="I787" i="1" s="1"/>
  <c r="K786" i="1"/>
  <c r="L786" i="1" s="1"/>
  <c r="H786" i="1"/>
  <c r="I786" i="1" s="1"/>
  <c r="K785" i="1"/>
  <c r="L785" i="1" s="1"/>
  <c r="H785" i="1"/>
  <c r="I785" i="1" s="1"/>
  <c r="K784" i="1"/>
  <c r="L784" i="1" s="1"/>
  <c r="H784" i="1"/>
  <c r="I784" i="1" s="1"/>
  <c r="K783" i="1"/>
  <c r="L783" i="1" s="1"/>
  <c r="H783" i="1"/>
  <c r="I783" i="1" s="1"/>
  <c r="K782" i="1"/>
  <c r="L782" i="1" s="1"/>
  <c r="H782" i="1"/>
  <c r="I782" i="1" s="1"/>
  <c r="K781" i="1"/>
  <c r="L781" i="1" s="1"/>
  <c r="H781" i="1"/>
  <c r="I781" i="1" s="1"/>
  <c r="K780" i="1"/>
  <c r="L780" i="1" s="1"/>
  <c r="H780" i="1"/>
  <c r="I780" i="1" s="1"/>
  <c r="K779" i="1"/>
  <c r="L779" i="1" s="1"/>
  <c r="H779" i="1"/>
  <c r="I779" i="1" s="1"/>
  <c r="K778" i="1"/>
  <c r="L778" i="1" s="1"/>
  <c r="H778" i="1"/>
  <c r="I778" i="1" s="1"/>
  <c r="K777" i="1"/>
  <c r="L777" i="1" s="1"/>
  <c r="H777" i="1"/>
  <c r="I777" i="1" s="1"/>
  <c r="K776" i="1"/>
  <c r="L776" i="1" s="1"/>
  <c r="H776" i="1"/>
  <c r="I776" i="1" s="1"/>
  <c r="K775" i="1"/>
  <c r="L775" i="1" s="1"/>
  <c r="H775" i="1"/>
  <c r="I775" i="1" s="1"/>
  <c r="K774" i="1"/>
  <c r="L774" i="1" s="1"/>
  <c r="H774" i="1"/>
  <c r="I774" i="1" s="1"/>
  <c r="K773" i="1"/>
  <c r="L773" i="1" s="1"/>
  <c r="H773" i="1"/>
  <c r="I773" i="1" s="1"/>
  <c r="K772" i="1"/>
  <c r="L772" i="1" s="1"/>
  <c r="H772" i="1"/>
  <c r="I772" i="1" s="1"/>
  <c r="K771" i="1"/>
  <c r="L771" i="1" s="1"/>
  <c r="H771" i="1"/>
  <c r="I771" i="1" s="1"/>
  <c r="K770" i="1"/>
  <c r="L770" i="1" s="1"/>
  <c r="H770" i="1"/>
  <c r="I770" i="1" s="1"/>
  <c r="K769" i="1"/>
  <c r="L769" i="1" s="1"/>
  <c r="H769" i="1"/>
  <c r="I769" i="1" s="1"/>
  <c r="K768" i="1"/>
  <c r="L768" i="1" s="1"/>
  <c r="H768" i="1"/>
  <c r="I768" i="1" s="1"/>
  <c r="K767" i="1"/>
  <c r="L767" i="1" s="1"/>
  <c r="H767" i="1"/>
  <c r="I767" i="1" s="1"/>
  <c r="K766" i="1"/>
  <c r="L766" i="1" s="1"/>
  <c r="H766" i="1"/>
  <c r="I766" i="1" s="1"/>
  <c r="K765" i="1"/>
  <c r="L765" i="1" s="1"/>
  <c r="H765" i="1"/>
  <c r="I765" i="1" s="1"/>
  <c r="K764" i="1"/>
  <c r="L764" i="1" s="1"/>
  <c r="H764" i="1"/>
  <c r="I764" i="1" s="1"/>
  <c r="K763" i="1"/>
  <c r="L763" i="1" s="1"/>
  <c r="H763" i="1"/>
  <c r="I763" i="1" s="1"/>
  <c r="K762" i="1"/>
  <c r="L762" i="1" s="1"/>
  <c r="H762" i="1"/>
  <c r="I762" i="1" s="1"/>
  <c r="K761" i="1"/>
  <c r="L761" i="1" s="1"/>
  <c r="H761" i="1"/>
  <c r="I761" i="1" s="1"/>
  <c r="K760" i="1"/>
  <c r="L760" i="1" s="1"/>
  <c r="H760" i="1"/>
  <c r="I760" i="1" s="1"/>
  <c r="K759" i="1"/>
  <c r="L759" i="1" s="1"/>
  <c r="H759" i="1"/>
  <c r="I759" i="1" s="1"/>
  <c r="K758" i="1"/>
  <c r="L758" i="1" s="1"/>
  <c r="H758" i="1"/>
  <c r="I758" i="1" s="1"/>
  <c r="K757" i="1"/>
  <c r="L757" i="1" s="1"/>
  <c r="H757" i="1"/>
  <c r="I757" i="1" s="1"/>
  <c r="K756" i="1"/>
  <c r="L756" i="1" s="1"/>
  <c r="H756" i="1"/>
  <c r="I756" i="1" s="1"/>
  <c r="K755" i="1"/>
  <c r="L755" i="1" s="1"/>
  <c r="H755" i="1"/>
  <c r="I755" i="1" s="1"/>
  <c r="K754" i="1"/>
  <c r="L754" i="1" s="1"/>
  <c r="H754" i="1"/>
  <c r="I754" i="1" s="1"/>
  <c r="K753" i="1"/>
  <c r="L753" i="1" s="1"/>
  <c r="H753" i="1"/>
  <c r="I753" i="1" s="1"/>
  <c r="K752" i="1"/>
  <c r="L752" i="1" s="1"/>
  <c r="H752" i="1"/>
  <c r="I752" i="1" s="1"/>
  <c r="K751" i="1"/>
  <c r="L751" i="1" s="1"/>
  <c r="H751" i="1"/>
  <c r="I751" i="1" s="1"/>
  <c r="K750" i="1"/>
  <c r="L750" i="1" s="1"/>
  <c r="H750" i="1"/>
  <c r="I750" i="1" s="1"/>
  <c r="K749" i="1"/>
  <c r="L749" i="1" s="1"/>
  <c r="H749" i="1"/>
  <c r="I749" i="1" s="1"/>
  <c r="K748" i="1"/>
  <c r="L748" i="1" s="1"/>
  <c r="H748" i="1"/>
  <c r="I748" i="1" s="1"/>
  <c r="K747" i="1"/>
  <c r="L747" i="1" s="1"/>
  <c r="H747" i="1"/>
  <c r="I747" i="1" s="1"/>
  <c r="K746" i="1"/>
  <c r="L746" i="1" s="1"/>
  <c r="H746" i="1"/>
  <c r="I746" i="1" s="1"/>
  <c r="K745" i="1"/>
  <c r="L745" i="1" s="1"/>
  <c r="H745" i="1"/>
  <c r="I745" i="1" s="1"/>
  <c r="K744" i="1"/>
  <c r="L744" i="1" s="1"/>
  <c r="H744" i="1"/>
  <c r="I744" i="1" s="1"/>
  <c r="K743" i="1"/>
  <c r="L743" i="1" s="1"/>
  <c r="H743" i="1"/>
  <c r="I743" i="1" s="1"/>
  <c r="K742" i="1"/>
  <c r="L742" i="1" s="1"/>
  <c r="H742" i="1"/>
  <c r="I742" i="1" s="1"/>
  <c r="K741" i="1"/>
  <c r="L741" i="1" s="1"/>
  <c r="H741" i="1"/>
  <c r="I741" i="1" s="1"/>
  <c r="K740" i="1"/>
  <c r="L740" i="1" s="1"/>
  <c r="H740" i="1"/>
  <c r="I740" i="1" s="1"/>
  <c r="K739" i="1"/>
  <c r="L739" i="1" s="1"/>
  <c r="H739" i="1"/>
  <c r="I739" i="1" s="1"/>
  <c r="K738" i="1"/>
  <c r="L738" i="1" s="1"/>
  <c r="H738" i="1"/>
  <c r="I738" i="1" s="1"/>
  <c r="K737" i="1"/>
  <c r="L737" i="1" s="1"/>
  <c r="H737" i="1"/>
  <c r="I737" i="1" s="1"/>
  <c r="K736" i="1"/>
  <c r="L736" i="1" s="1"/>
  <c r="H736" i="1"/>
  <c r="I736" i="1" s="1"/>
  <c r="K735" i="1"/>
  <c r="L735" i="1" s="1"/>
  <c r="H735" i="1"/>
  <c r="I735" i="1" s="1"/>
  <c r="K734" i="1"/>
  <c r="L734" i="1" s="1"/>
  <c r="H734" i="1"/>
  <c r="I734" i="1" s="1"/>
  <c r="K733" i="1"/>
  <c r="L733" i="1" s="1"/>
  <c r="H733" i="1"/>
  <c r="I733" i="1" s="1"/>
  <c r="K732" i="1"/>
  <c r="L732" i="1" s="1"/>
  <c r="H732" i="1"/>
  <c r="I732" i="1" s="1"/>
  <c r="K731" i="1"/>
  <c r="L731" i="1" s="1"/>
  <c r="H731" i="1"/>
  <c r="I731" i="1" s="1"/>
  <c r="K730" i="1"/>
  <c r="L730" i="1" s="1"/>
  <c r="H730" i="1"/>
  <c r="I730" i="1" s="1"/>
  <c r="K729" i="1"/>
  <c r="L729" i="1" s="1"/>
  <c r="H729" i="1"/>
  <c r="I729" i="1" s="1"/>
  <c r="K728" i="1"/>
  <c r="L728" i="1" s="1"/>
  <c r="H728" i="1"/>
  <c r="I728" i="1" s="1"/>
  <c r="K727" i="1"/>
  <c r="L727" i="1" s="1"/>
  <c r="H727" i="1"/>
  <c r="I727" i="1" s="1"/>
  <c r="K726" i="1"/>
  <c r="L726" i="1" s="1"/>
  <c r="H726" i="1"/>
  <c r="I726" i="1" s="1"/>
  <c r="K725" i="1"/>
  <c r="L725" i="1" s="1"/>
  <c r="H725" i="1"/>
  <c r="I725" i="1" s="1"/>
  <c r="K724" i="1"/>
  <c r="L724" i="1" s="1"/>
  <c r="H724" i="1"/>
  <c r="I724" i="1" s="1"/>
  <c r="K723" i="1"/>
  <c r="L723" i="1" s="1"/>
  <c r="H723" i="1"/>
  <c r="I723" i="1" s="1"/>
  <c r="K722" i="1"/>
  <c r="L722" i="1" s="1"/>
  <c r="H722" i="1"/>
  <c r="I722" i="1" s="1"/>
  <c r="K721" i="1"/>
  <c r="L721" i="1" s="1"/>
  <c r="H721" i="1"/>
  <c r="I721" i="1" s="1"/>
  <c r="K720" i="1"/>
  <c r="L720" i="1" s="1"/>
  <c r="H720" i="1"/>
  <c r="I720" i="1" s="1"/>
  <c r="K719" i="1"/>
  <c r="L719" i="1" s="1"/>
  <c r="H719" i="1"/>
  <c r="I719" i="1" s="1"/>
  <c r="K718" i="1"/>
  <c r="L718" i="1" s="1"/>
  <c r="H718" i="1"/>
  <c r="I718" i="1" s="1"/>
  <c r="K717" i="1"/>
  <c r="L717" i="1" s="1"/>
  <c r="H717" i="1"/>
  <c r="I717" i="1" s="1"/>
  <c r="K716" i="1"/>
  <c r="L716" i="1" s="1"/>
  <c r="H716" i="1"/>
  <c r="I716" i="1" s="1"/>
  <c r="K715" i="1"/>
  <c r="L715" i="1" s="1"/>
  <c r="H715" i="1"/>
  <c r="I715" i="1" s="1"/>
  <c r="K714" i="1"/>
  <c r="L714" i="1" s="1"/>
  <c r="H714" i="1"/>
  <c r="I714" i="1" s="1"/>
  <c r="K713" i="1"/>
  <c r="L713" i="1" s="1"/>
  <c r="H713" i="1"/>
  <c r="I713" i="1" s="1"/>
  <c r="K712" i="1"/>
  <c r="L712" i="1" s="1"/>
  <c r="H712" i="1"/>
  <c r="I712" i="1" s="1"/>
  <c r="K711" i="1"/>
  <c r="J711" i="1" s="1"/>
  <c r="L711" i="1" s="1"/>
  <c r="H711" i="1"/>
  <c r="I711" i="1" s="1"/>
  <c r="K710" i="1"/>
  <c r="L710" i="1" s="1"/>
  <c r="H710" i="1"/>
  <c r="I710" i="1" s="1"/>
  <c r="K709" i="1"/>
  <c r="J709" i="1" s="1"/>
  <c r="L709" i="1" s="1"/>
  <c r="H709" i="1"/>
  <c r="I709" i="1" s="1"/>
  <c r="K708" i="1"/>
  <c r="L708" i="1" s="1"/>
  <c r="H708" i="1"/>
  <c r="I708" i="1" s="1"/>
  <c r="K707" i="1"/>
  <c r="J707" i="1" s="1"/>
  <c r="L707" i="1" s="1"/>
  <c r="H707" i="1"/>
  <c r="I707" i="1" s="1"/>
  <c r="K706" i="1"/>
  <c r="L706" i="1" s="1"/>
  <c r="H706" i="1"/>
  <c r="I706" i="1" s="1"/>
  <c r="K705" i="1"/>
  <c r="L705" i="1" s="1"/>
  <c r="H705" i="1"/>
  <c r="I705" i="1" s="1"/>
  <c r="K704" i="1"/>
  <c r="L704" i="1" s="1"/>
  <c r="H704" i="1"/>
  <c r="I704" i="1" s="1"/>
  <c r="K703" i="1"/>
  <c r="L703" i="1" s="1"/>
  <c r="H703" i="1"/>
  <c r="I703" i="1" s="1"/>
  <c r="K702" i="1"/>
  <c r="L702" i="1" s="1"/>
  <c r="H702" i="1"/>
  <c r="I702" i="1" s="1"/>
  <c r="K701" i="1"/>
  <c r="J701" i="1" s="1"/>
  <c r="L701" i="1" s="1"/>
  <c r="H701" i="1"/>
  <c r="I701" i="1" s="1"/>
  <c r="K700" i="1"/>
  <c r="L700" i="1" s="1"/>
  <c r="H700" i="1"/>
  <c r="I700" i="1" s="1"/>
  <c r="K699" i="1"/>
  <c r="L699" i="1" s="1"/>
  <c r="H699" i="1"/>
  <c r="I699" i="1" s="1"/>
  <c r="K698" i="1"/>
  <c r="L698" i="1" s="1"/>
  <c r="H698" i="1"/>
  <c r="I698" i="1" s="1"/>
  <c r="K697" i="1"/>
  <c r="L697" i="1" s="1"/>
  <c r="H697" i="1"/>
  <c r="I697" i="1" s="1"/>
  <c r="K696" i="1"/>
  <c r="L696" i="1" s="1"/>
  <c r="H696" i="1"/>
  <c r="I696" i="1" s="1"/>
  <c r="K695" i="1"/>
  <c r="L695" i="1" s="1"/>
  <c r="H695" i="1"/>
  <c r="I695" i="1" s="1"/>
  <c r="K694" i="1"/>
  <c r="L694" i="1" s="1"/>
  <c r="H694" i="1"/>
  <c r="I694" i="1" s="1"/>
  <c r="K693" i="1"/>
  <c r="J693" i="1" s="1"/>
  <c r="L693" i="1" s="1"/>
  <c r="H693" i="1"/>
  <c r="I693" i="1" s="1"/>
  <c r="K692" i="1"/>
  <c r="L692" i="1" s="1"/>
  <c r="H692" i="1"/>
  <c r="I692" i="1" s="1"/>
  <c r="K691" i="1"/>
  <c r="J691" i="1" s="1"/>
  <c r="L691" i="1" s="1"/>
  <c r="H691" i="1"/>
  <c r="I691" i="1" s="1"/>
  <c r="K690" i="1"/>
  <c r="L690" i="1" s="1"/>
  <c r="H690" i="1"/>
  <c r="I690" i="1" s="1"/>
  <c r="K689" i="1"/>
  <c r="L689" i="1" s="1"/>
  <c r="H689" i="1"/>
  <c r="I689" i="1" s="1"/>
  <c r="K688" i="1"/>
  <c r="L688" i="1" s="1"/>
  <c r="H688" i="1"/>
  <c r="I688" i="1" s="1"/>
  <c r="K687" i="1"/>
  <c r="L687" i="1" s="1"/>
  <c r="H687" i="1"/>
  <c r="I687" i="1" s="1"/>
  <c r="K686" i="1"/>
  <c r="L686" i="1" s="1"/>
  <c r="H686" i="1"/>
  <c r="I686" i="1" s="1"/>
  <c r="K685" i="1"/>
  <c r="L685" i="1" s="1"/>
  <c r="H685" i="1"/>
  <c r="I685" i="1" s="1"/>
  <c r="K684" i="1"/>
  <c r="J684" i="1" s="1"/>
  <c r="L684" i="1" s="1"/>
  <c r="H684" i="1"/>
  <c r="I684" i="1" s="1"/>
  <c r="K683" i="1"/>
  <c r="L683" i="1" s="1"/>
  <c r="H683" i="1"/>
  <c r="I683" i="1" s="1"/>
  <c r="K682" i="1"/>
  <c r="L682" i="1" s="1"/>
  <c r="H682" i="1"/>
  <c r="I682" i="1" s="1"/>
  <c r="K681" i="1"/>
  <c r="L681" i="1" s="1"/>
  <c r="H681" i="1"/>
  <c r="I681" i="1" s="1"/>
  <c r="K680" i="1"/>
  <c r="J680" i="1" s="1"/>
  <c r="L680" i="1" s="1"/>
  <c r="H680" i="1"/>
  <c r="I680" i="1" s="1"/>
  <c r="K679" i="1"/>
  <c r="J679" i="1" s="1"/>
  <c r="L679" i="1" s="1"/>
  <c r="H679" i="1"/>
  <c r="I679" i="1" s="1"/>
  <c r="K678" i="1"/>
  <c r="J678" i="1" s="1"/>
  <c r="L678" i="1" s="1"/>
  <c r="H678" i="1"/>
  <c r="I678" i="1" s="1"/>
  <c r="K677" i="1"/>
  <c r="L677" i="1" s="1"/>
  <c r="H677" i="1"/>
  <c r="I677" i="1" s="1"/>
  <c r="K676" i="1"/>
  <c r="L676" i="1" s="1"/>
  <c r="H676" i="1"/>
  <c r="I676" i="1" s="1"/>
  <c r="K675" i="1"/>
  <c r="L675" i="1" s="1"/>
  <c r="H675" i="1"/>
  <c r="I675" i="1" s="1"/>
  <c r="K674" i="1"/>
  <c r="L674" i="1" s="1"/>
  <c r="H674" i="1"/>
  <c r="I674" i="1" s="1"/>
  <c r="K673" i="1"/>
  <c r="L673" i="1" s="1"/>
  <c r="H673" i="1"/>
  <c r="I673" i="1" s="1"/>
  <c r="K672" i="1"/>
  <c r="L672" i="1" s="1"/>
  <c r="H672" i="1"/>
  <c r="I672" i="1" s="1"/>
  <c r="K671" i="1"/>
  <c r="L671" i="1" s="1"/>
  <c r="H671" i="1"/>
  <c r="I671" i="1" s="1"/>
  <c r="K670" i="1"/>
  <c r="L670" i="1" s="1"/>
  <c r="H670" i="1"/>
  <c r="I670" i="1" s="1"/>
  <c r="K669" i="1"/>
  <c r="L669" i="1" s="1"/>
  <c r="H669" i="1"/>
  <c r="I669" i="1" s="1"/>
  <c r="K668" i="1"/>
  <c r="L668" i="1" s="1"/>
  <c r="H668" i="1"/>
  <c r="I668" i="1" s="1"/>
  <c r="K667" i="1"/>
  <c r="L667" i="1" s="1"/>
  <c r="H667" i="1"/>
  <c r="I667" i="1" s="1"/>
  <c r="K666" i="1"/>
  <c r="J666" i="1" s="1"/>
  <c r="L666" i="1" s="1"/>
  <c r="H666" i="1"/>
  <c r="I666" i="1" s="1"/>
  <c r="K665" i="1"/>
  <c r="J665" i="1" s="1"/>
  <c r="L665" i="1" s="1"/>
  <c r="H665" i="1"/>
  <c r="I665" i="1" s="1"/>
  <c r="K664" i="1"/>
  <c r="L664" i="1" s="1"/>
  <c r="H664" i="1"/>
  <c r="I664" i="1" s="1"/>
  <c r="K663" i="1"/>
  <c r="L663" i="1" s="1"/>
  <c r="H663" i="1"/>
  <c r="I663" i="1" s="1"/>
  <c r="K662" i="1"/>
  <c r="L662" i="1" s="1"/>
  <c r="H662" i="1"/>
  <c r="I662" i="1" s="1"/>
  <c r="K661" i="1"/>
  <c r="J661" i="1" s="1"/>
  <c r="L661" i="1" s="1"/>
  <c r="H661" i="1"/>
  <c r="I661" i="1" s="1"/>
  <c r="K660" i="1"/>
  <c r="L660" i="1" s="1"/>
  <c r="H660" i="1"/>
  <c r="I660" i="1" s="1"/>
  <c r="K659" i="1"/>
  <c r="L659" i="1" s="1"/>
  <c r="H659" i="1"/>
  <c r="I659" i="1" s="1"/>
  <c r="K658" i="1"/>
  <c r="L658" i="1" s="1"/>
  <c r="H658" i="1"/>
  <c r="I658" i="1" s="1"/>
  <c r="K657" i="1"/>
  <c r="L657" i="1" s="1"/>
  <c r="H657" i="1"/>
  <c r="I657" i="1" s="1"/>
  <c r="K656" i="1"/>
  <c r="J656" i="1" s="1"/>
  <c r="L656" i="1" s="1"/>
  <c r="H656" i="1"/>
  <c r="I656" i="1" s="1"/>
  <c r="K655" i="1"/>
  <c r="L655" i="1" s="1"/>
  <c r="H655" i="1"/>
  <c r="I655" i="1" s="1"/>
  <c r="K654" i="1"/>
  <c r="L654" i="1" s="1"/>
  <c r="H654" i="1"/>
  <c r="I654" i="1" s="1"/>
  <c r="K653" i="1"/>
  <c r="L653" i="1" s="1"/>
  <c r="H653" i="1"/>
  <c r="I653" i="1" s="1"/>
  <c r="K652" i="1"/>
  <c r="L652" i="1" s="1"/>
  <c r="H652" i="1"/>
  <c r="I652" i="1" s="1"/>
  <c r="K651" i="1"/>
  <c r="L651" i="1" s="1"/>
  <c r="H651" i="1"/>
  <c r="I651" i="1" s="1"/>
  <c r="K650" i="1"/>
  <c r="L650" i="1" s="1"/>
  <c r="H650" i="1"/>
  <c r="I650" i="1" s="1"/>
  <c r="K649" i="1"/>
  <c r="J649" i="1" s="1"/>
  <c r="L649" i="1" s="1"/>
  <c r="H649" i="1"/>
  <c r="I649" i="1" s="1"/>
  <c r="K648" i="1"/>
  <c r="J648" i="1" s="1"/>
  <c r="L648" i="1" s="1"/>
  <c r="H648" i="1"/>
  <c r="I648" i="1" s="1"/>
  <c r="K647" i="1"/>
  <c r="J647" i="1" s="1"/>
  <c r="L647" i="1" s="1"/>
  <c r="H647" i="1"/>
  <c r="I647" i="1" s="1"/>
  <c r="K646" i="1"/>
  <c r="L646" i="1" s="1"/>
  <c r="H646" i="1"/>
  <c r="I646" i="1" s="1"/>
  <c r="K645" i="1"/>
  <c r="L645" i="1" s="1"/>
  <c r="H645" i="1"/>
  <c r="I645" i="1" s="1"/>
  <c r="K644" i="1"/>
  <c r="L644" i="1" s="1"/>
  <c r="H644" i="1"/>
  <c r="I644" i="1" s="1"/>
  <c r="K643" i="1"/>
  <c r="J643" i="1" s="1"/>
  <c r="L643" i="1" s="1"/>
  <c r="H643" i="1"/>
  <c r="I643" i="1" s="1"/>
  <c r="K642" i="1"/>
  <c r="J642" i="1" s="1"/>
  <c r="L642" i="1" s="1"/>
  <c r="H642" i="1"/>
  <c r="I642" i="1" s="1"/>
  <c r="K641" i="1"/>
  <c r="L641" i="1" s="1"/>
  <c r="H641" i="1"/>
  <c r="I641" i="1" s="1"/>
  <c r="K640" i="1"/>
  <c r="L640" i="1" s="1"/>
  <c r="H640" i="1"/>
  <c r="I640" i="1" s="1"/>
  <c r="K639" i="1"/>
  <c r="L639" i="1" s="1"/>
  <c r="H639" i="1"/>
  <c r="I639" i="1" s="1"/>
  <c r="K638" i="1"/>
  <c r="L638" i="1" s="1"/>
  <c r="H638" i="1"/>
  <c r="I638" i="1" s="1"/>
  <c r="K637" i="1"/>
  <c r="L637" i="1" s="1"/>
  <c r="H637" i="1"/>
  <c r="I637" i="1" s="1"/>
  <c r="K636" i="1"/>
  <c r="L636" i="1" s="1"/>
  <c r="H636" i="1"/>
  <c r="I636" i="1" s="1"/>
  <c r="K635" i="1"/>
  <c r="J635" i="1" s="1"/>
  <c r="L635" i="1" s="1"/>
  <c r="H635" i="1"/>
  <c r="I635" i="1" s="1"/>
  <c r="K634" i="1"/>
  <c r="L634" i="1" s="1"/>
  <c r="H634" i="1"/>
  <c r="I634" i="1" s="1"/>
  <c r="K633" i="1"/>
  <c r="L633" i="1" s="1"/>
  <c r="H633" i="1"/>
  <c r="I633" i="1" s="1"/>
  <c r="K632" i="1"/>
  <c r="L632" i="1" s="1"/>
  <c r="H632" i="1"/>
  <c r="I632" i="1" s="1"/>
  <c r="K631" i="1"/>
  <c r="J631" i="1" s="1"/>
  <c r="L631" i="1" s="1"/>
  <c r="H631" i="1"/>
  <c r="I631" i="1" s="1"/>
  <c r="K630" i="1"/>
  <c r="L630" i="1" s="1"/>
  <c r="H630" i="1"/>
  <c r="I630" i="1" s="1"/>
  <c r="K629" i="1"/>
  <c r="L629" i="1" s="1"/>
  <c r="H629" i="1"/>
  <c r="I629" i="1" s="1"/>
  <c r="K628" i="1"/>
  <c r="L628" i="1" s="1"/>
  <c r="H628" i="1"/>
  <c r="I628" i="1" s="1"/>
  <c r="K627" i="1"/>
  <c r="L627" i="1" s="1"/>
  <c r="H627" i="1"/>
  <c r="I627" i="1" s="1"/>
  <c r="K626" i="1"/>
  <c r="L626" i="1" s="1"/>
  <c r="H626" i="1"/>
  <c r="I626" i="1" s="1"/>
  <c r="K625" i="1"/>
  <c r="J625" i="1" s="1"/>
  <c r="L625" i="1" s="1"/>
  <c r="H625" i="1"/>
  <c r="I625" i="1" s="1"/>
  <c r="K624" i="1"/>
  <c r="L624" i="1" s="1"/>
  <c r="H624" i="1"/>
  <c r="I624" i="1" s="1"/>
  <c r="K623" i="1"/>
  <c r="J623" i="1" s="1"/>
  <c r="L623" i="1" s="1"/>
  <c r="H623" i="1"/>
  <c r="I623" i="1" s="1"/>
  <c r="K622" i="1"/>
  <c r="J622" i="1" s="1"/>
  <c r="L622" i="1" s="1"/>
  <c r="H622" i="1"/>
  <c r="I622" i="1" s="1"/>
  <c r="K621" i="1"/>
  <c r="L621" i="1" s="1"/>
  <c r="H621" i="1"/>
  <c r="I621" i="1" s="1"/>
  <c r="K620" i="1"/>
  <c r="L620" i="1" s="1"/>
  <c r="H620" i="1"/>
  <c r="I620" i="1" s="1"/>
  <c r="K619" i="1"/>
  <c r="L619" i="1" s="1"/>
  <c r="H619" i="1"/>
  <c r="I619" i="1" s="1"/>
  <c r="K618" i="1"/>
  <c r="L618" i="1" s="1"/>
  <c r="H618" i="1"/>
  <c r="I618" i="1" s="1"/>
  <c r="K617" i="1"/>
  <c r="J617" i="1" s="1"/>
  <c r="L617" i="1" s="1"/>
  <c r="H617" i="1"/>
  <c r="I617" i="1" s="1"/>
  <c r="K616" i="1"/>
  <c r="J616" i="1" s="1"/>
  <c r="L616" i="1" s="1"/>
  <c r="H616" i="1"/>
  <c r="I616" i="1" s="1"/>
  <c r="K615" i="1"/>
  <c r="L615" i="1" s="1"/>
  <c r="H615" i="1"/>
  <c r="I615" i="1" s="1"/>
  <c r="K614" i="1"/>
  <c r="J614" i="1" s="1"/>
  <c r="L614" i="1" s="1"/>
  <c r="H614" i="1"/>
  <c r="I614" i="1" s="1"/>
  <c r="K613" i="1"/>
  <c r="L613" i="1" s="1"/>
  <c r="H613" i="1"/>
  <c r="I613" i="1" s="1"/>
  <c r="K612" i="1"/>
  <c r="L612" i="1" s="1"/>
  <c r="H612" i="1"/>
  <c r="I612" i="1" s="1"/>
  <c r="K611" i="1"/>
  <c r="L611" i="1" s="1"/>
  <c r="H611" i="1"/>
  <c r="I611" i="1" s="1"/>
  <c r="K610" i="1"/>
  <c r="J610" i="1" s="1"/>
  <c r="L610" i="1" s="1"/>
  <c r="H610" i="1"/>
  <c r="I610" i="1" s="1"/>
  <c r="K609" i="1"/>
  <c r="L609" i="1" s="1"/>
  <c r="H609" i="1"/>
  <c r="I609" i="1" s="1"/>
  <c r="K608" i="1"/>
  <c r="L608" i="1" s="1"/>
  <c r="H608" i="1"/>
  <c r="I608" i="1" s="1"/>
  <c r="K607" i="1"/>
  <c r="J607" i="1" s="1"/>
  <c r="L607" i="1" s="1"/>
  <c r="H607" i="1"/>
  <c r="I607" i="1" s="1"/>
  <c r="K606" i="1"/>
  <c r="L606" i="1" s="1"/>
  <c r="H606" i="1"/>
  <c r="I606" i="1" s="1"/>
  <c r="K605" i="1"/>
  <c r="J605" i="1" s="1"/>
  <c r="L605" i="1" s="1"/>
  <c r="H605" i="1"/>
  <c r="I605" i="1" s="1"/>
  <c r="K604" i="1"/>
  <c r="L604" i="1" s="1"/>
  <c r="H604" i="1"/>
  <c r="I604" i="1" s="1"/>
  <c r="K603" i="1"/>
  <c r="L603" i="1" s="1"/>
  <c r="H603" i="1"/>
  <c r="I603" i="1" s="1"/>
  <c r="K602" i="1"/>
  <c r="L602" i="1" s="1"/>
  <c r="H602" i="1"/>
  <c r="I602" i="1" s="1"/>
  <c r="K601" i="1"/>
  <c r="L601" i="1" s="1"/>
  <c r="H601" i="1"/>
  <c r="I601" i="1" s="1"/>
  <c r="K600" i="1"/>
  <c r="L600" i="1" s="1"/>
  <c r="H600" i="1"/>
  <c r="I600" i="1" s="1"/>
  <c r="K599" i="1"/>
  <c r="L599" i="1" s="1"/>
  <c r="H599" i="1"/>
  <c r="I599" i="1" s="1"/>
  <c r="K598" i="1"/>
  <c r="L598" i="1" s="1"/>
  <c r="H598" i="1"/>
  <c r="I598" i="1" s="1"/>
  <c r="K597" i="1"/>
  <c r="J597" i="1" s="1"/>
  <c r="L597" i="1" s="1"/>
  <c r="H597" i="1"/>
  <c r="I597" i="1" s="1"/>
  <c r="K596" i="1"/>
  <c r="J596" i="1" s="1"/>
  <c r="L596" i="1" s="1"/>
  <c r="H596" i="1"/>
  <c r="I596" i="1" s="1"/>
  <c r="K595" i="1"/>
  <c r="L595" i="1" s="1"/>
  <c r="H595" i="1"/>
  <c r="I595" i="1" s="1"/>
  <c r="K594" i="1"/>
  <c r="L594" i="1" s="1"/>
  <c r="H594" i="1"/>
  <c r="I594" i="1" s="1"/>
  <c r="K593" i="1"/>
  <c r="J593" i="1" s="1"/>
  <c r="L593" i="1" s="1"/>
  <c r="H593" i="1"/>
  <c r="I593" i="1" s="1"/>
  <c r="K592" i="1"/>
  <c r="J592" i="1" s="1"/>
  <c r="L592" i="1" s="1"/>
  <c r="H592" i="1"/>
  <c r="I592" i="1" s="1"/>
  <c r="K591" i="1"/>
  <c r="L591" i="1" s="1"/>
  <c r="H591" i="1"/>
  <c r="I591" i="1" s="1"/>
  <c r="K590" i="1"/>
  <c r="L590" i="1" s="1"/>
  <c r="H590" i="1"/>
  <c r="I590" i="1" s="1"/>
  <c r="K589" i="1"/>
  <c r="L589" i="1" s="1"/>
  <c r="H589" i="1"/>
  <c r="I589" i="1" s="1"/>
  <c r="K588" i="1"/>
  <c r="J588" i="1" s="1"/>
  <c r="L588" i="1" s="1"/>
  <c r="H588" i="1"/>
  <c r="I588" i="1" s="1"/>
  <c r="K587" i="1"/>
  <c r="L587" i="1" s="1"/>
  <c r="H587" i="1"/>
  <c r="I587" i="1" s="1"/>
  <c r="K586" i="1"/>
  <c r="L586" i="1" s="1"/>
  <c r="H586" i="1"/>
  <c r="I586" i="1" s="1"/>
  <c r="K585" i="1"/>
  <c r="J585" i="1" s="1"/>
  <c r="L585" i="1" s="1"/>
  <c r="H585" i="1"/>
  <c r="I585" i="1" s="1"/>
  <c r="K584" i="1"/>
  <c r="J584" i="1" s="1"/>
  <c r="L584" i="1" s="1"/>
  <c r="H584" i="1"/>
  <c r="I584" i="1" s="1"/>
  <c r="K583" i="1"/>
  <c r="L583" i="1" s="1"/>
  <c r="H583" i="1"/>
  <c r="I583" i="1" s="1"/>
  <c r="K582" i="1"/>
  <c r="J582" i="1" s="1"/>
  <c r="L582" i="1" s="1"/>
  <c r="H582" i="1"/>
  <c r="I582" i="1" s="1"/>
  <c r="K581" i="1"/>
  <c r="J581" i="1" s="1"/>
  <c r="L581" i="1" s="1"/>
  <c r="H581" i="1"/>
  <c r="I581" i="1" s="1"/>
  <c r="K580" i="1"/>
  <c r="J580" i="1" s="1"/>
  <c r="L580" i="1" s="1"/>
  <c r="H580" i="1"/>
  <c r="I580" i="1" s="1"/>
  <c r="K579" i="1"/>
  <c r="J579" i="1" s="1"/>
  <c r="L579" i="1" s="1"/>
  <c r="H579" i="1"/>
  <c r="I579" i="1" s="1"/>
  <c r="K578" i="1"/>
  <c r="J578" i="1" s="1"/>
  <c r="L578" i="1" s="1"/>
  <c r="H578" i="1"/>
  <c r="I578" i="1" s="1"/>
  <c r="K577" i="1"/>
  <c r="L577" i="1" s="1"/>
  <c r="H577" i="1"/>
  <c r="I577" i="1" s="1"/>
  <c r="K576" i="1"/>
  <c r="J576" i="1" s="1"/>
  <c r="L576" i="1" s="1"/>
  <c r="H576" i="1"/>
  <c r="I576" i="1" s="1"/>
  <c r="K575" i="1"/>
  <c r="J575" i="1" s="1"/>
  <c r="L575" i="1" s="1"/>
  <c r="H575" i="1"/>
  <c r="I575" i="1" s="1"/>
  <c r="K574" i="1"/>
  <c r="J574" i="1" s="1"/>
  <c r="L574" i="1" s="1"/>
  <c r="H574" i="1"/>
  <c r="I574" i="1" s="1"/>
  <c r="K573" i="1"/>
  <c r="J573" i="1" s="1"/>
  <c r="L573" i="1" s="1"/>
  <c r="H573" i="1"/>
  <c r="I573" i="1" s="1"/>
  <c r="K572" i="1"/>
  <c r="J572" i="1" s="1"/>
  <c r="L572" i="1" s="1"/>
  <c r="H572" i="1"/>
  <c r="I572" i="1" s="1"/>
  <c r="K571" i="1"/>
  <c r="J571" i="1" s="1"/>
  <c r="L571" i="1" s="1"/>
  <c r="H571" i="1"/>
  <c r="I571" i="1" s="1"/>
  <c r="K570" i="1"/>
  <c r="J570" i="1" s="1"/>
  <c r="L570" i="1" s="1"/>
  <c r="H570" i="1"/>
  <c r="I570" i="1" s="1"/>
  <c r="K569" i="1"/>
  <c r="L569" i="1" s="1"/>
  <c r="H569" i="1"/>
  <c r="I569" i="1" s="1"/>
  <c r="K568" i="1"/>
  <c r="L568" i="1" s="1"/>
  <c r="H568" i="1"/>
  <c r="I568" i="1" s="1"/>
  <c r="K567" i="1"/>
  <c r="J567" i="1" s="1"/>
  <c r="L567" i="1" s="1"/>
  <c r="H567" i="1"/>
  <c r="I567" i="1" s="1"/>
  <c r="K566" i="1"/>
  <c r="J566" i="1" s="1"/>
  <c r="L566" i="1" s="1"/>
  <c r="H566" i="1"/>
  <c r="I566" i="1" s="1"/>
  <c r="K565" i="1"/>
  <c r="L565" i="1" s="1"/>
  <c r="H565" i="1"/>
  <c r="I565" i="1" s="1"/>
  <c r="K564" i="1"/>
  <c r="J564" i="1" s="1"/>
  <c r="L564" i="1" s="1"/>
  <c r="H564" i="1"/>
  <c r="I564" i="1" s="1"/>
  <c r="K563" i="1"/>
  <c r="J563" i="1" s="1"/>
  <c r="L563" i="1" s="1"/>
  <c r="H563" i="1"/>
  <c r="I563" i="1" s="1"/>
  <c r="K562" i="1"/>
  <c r="L562" i="1" s="1"/>
  <c r="H562" i="1"/>
  <c r="I562" i="1" s="1"/>
  <c r="K561" i="1"/>
  <c r="J561" i="1" s="1"/>
  <c r="L561" i="1" s="1"/>
  <c r="H561" i="1"/>
  <c r="I561" i="1" s="1"/>
  <c r="K560" i="1"/>
  <c r="J560" i="1" s="1"/>
  <c r="L560" i="1" s="1"/>
  <c r="H560" i="1"/>
  <c r="I560" i="1" s="1"/>
  <c r="K559" i="1"/>
  <c r="L559" i="1" s="1"/>
  <c r="H559" i="1"/>
  <c r="I559" i="1" s="1"/>
  <c r="K558" i="1"/>
  <c r="J558" i="1" s="1"/>
  <c r="L558" i="1" s="1"/>
  <c r="H558" i="1"/>
  <c r="I558" i="1" s="1"/>
  <c r="K557" i="1"/>
  <c r="J557" i="1" s="1"/>
  <c r="L557" i="1" s="1"/>
  <c r="H557" i="1"/>
  <c r="I557" i="1" s="1"/>
  <c r="K556" i="1"/>
  <c r="L556" i="1" s="1"/>
  <c r="H556" i="1"/>
  <c r="I556" i="1" s="1"/>
  <c r="K555" i="1"/>
  <c r="J555" i="1" s="1"/>
  <c r="L555" i="1" s="1"/>
  <c r="H555" i="1"/>
  <c r="I555" i="1" s="1"/>
  <c r="K554" i="1"/>
  <c r="L554" i="1" s="1"/>
  <c r="H554" i="1"/>
  <c r="I554" i="1" s="1"/>
  <c r="K553" i="1"/>
  <c r="L553" i="1" s="1"/>
  <c r="H553" i="1"/>
  <c r="I553" i="1" s="1"/>
  <c r="K552" i="1"/>
  <c r="J552" i="1" s="1"/>
  <c r="L552" i="1" s="1"/>
  <c r="H552" i="1"/>
  <c r="I552" i="1" s="1"/>
  <c r="K551" i="1"/>
  <c r="J551" i="1" s="1"/>
  <c r="L551" i="1" s="1"/>
  <c r="H551" i="1"/>
  <c r="I551" i="1" s="1"/>
  <c r="K550" i="1"/>
  <c r="L550" i="1" s="1"/>
  <c r="H550" i="1"/>
  <c r="I550" i="1" s="1"/>
  <c r="K549" i="1"/>
  <c r="L549" i="1" s="1"/>
  <c r="H549" i="1"/>
  <c r="I549" i="1" s="1"/>
  <c r="K548" i="1"/>
  <c r="L548" i="1" s="1"/>
  <c r="H548" i="1"/>
  <c r="I548" i="1" s="1"/>
  <c r="K547" i="1"/>
  <c r="L547" i="1" s="1"/>
  <c r="H547" i="1"/>
  <c r="I547" i="1" s="1"/>
  <c r="K546" i="1"/>
  <c r="L546" i="1" s="1"/>
  <c r="H546" i="1"/>
  <c r="I546" i="1" s="1"/>
  <c r="K545" i="1"/>
  <c r="L545" i="1" s="1"/>
  <c r="H545" i="1"/>
  <c r="I545" i="1" s="1"/>
  <c r="K544" i="1"/>
  <c r="L544" i="1" s="1"/>
  <c r="H544" i="1"/>
  <c r="I544" i="1" s="1"/>
  <c r="K543" i="1"/>
  <c r="L543" i="1" s="1"/>
  <c r="H543" i="1"/>
  <c r="I543" i="1" s="1"/>
  <c r="K542" i="1"/>
  <c r="J542" i="1" s="1"/>
  <c r="L542" i="1" s="1"/>
  <c r="H542" i="1"/>
  <c r="I542" i="1" s="1"/>
  <c r="K541" i="1"/>
  <c r="J541" i="1" s="1"/>
  <c r="L541" i="1" s="1"/>
  <c r="H541" i="1"/>
  <c r="I541" i="1" s="1"/>
  <c r="K540" i="1"/>
  <c r="J540" i="1" s="1"/>
  <c r="L540" i="1" s="1"/>
  <c r="H540" i="1"/>
  <c r="I540" i="1" s="1"/>
  <c r="K539" i="1"/>
  <c r="J539" i="1" s="1"/>
  <c r="L539" i="1" s="1"/>
  <c r="H539" i="1"/>
  <c r="I539" i="1" s="1"/>
  <c r="K538" i="1"/>
  <c r="J538" i="1" s="1"/>
  <c r="L538" i="1" s="1"/>
  <c r="H538" i="1"/>
  <c r="I538" i="1" s="1"/>
  <c r="K537" i="1"/>
  <c r="J537" i="1" s="1"/>
  <c r="L537" i="1" s="1"/>
  <c r="H537" i="1"/>
  <c r="I537" i="1" s="1"/>
  <c r="K536" i="1"/>
  <c r="J536" i="1" s="1"/>
  <c r="L536" i="1" s="1"/>
  <c r="H536" i="1"/>
  <c r="I536" i="1" s="1"/>
  <c r="K535" i="1"/>
  <c r="J535" i="1" s="1"/>
  <c r="L535" i="1" s="1"/>
  <c r="H535" i="1"/>
  <c r="I535" i="1" s="1"/>
  <c r="K534" i="1"/>
  <c r="J534" i="1" s="1"/>
  <c r="L534" i="1" s="1"/>
  <c r="H534" i="1"/>
  <c r="I534" i="1" s="1"/>
  <c r="K533" i="1"/>
  <c r="L533" i="1" s="1"/>
  <c r="H533" i="1"/>
  <c r="I533" i="1" s="1"/>
  <c r="K532" i="1"/>
  <c r="J532" i="1" s="1"/>
  <c r="L532" i="1" s="1"/>
  <c r="H532" i="1"/>
  <c r="I532" i="1" s="1"/>
  <c r="K531" i="1"/>
  <c r="L531" i="1" s="1"/>
  <c r="H531" i="1"/>
  <c r="I531" i="1" s="1"/>
  <c r="K530" i="1"/>
  <c r="L530" i="1" s="1"/>
  <c r="H530" i="1"/>
  <c r="I530" i="1" s="1"/>
  <c r="K529" i="1"/>
  <c r="L529" i="1" s="1"/>
  <c r="H529" i="1"/>
  <c r="I529" i="1" s="1"/>
  <c r="K528" i="1"/>
  <c r="L528" i="1" s="1"/>
  <c r="H528" i="1"/>
  <c r="I528" i="1" s="1"/>
  <c r="K527" i="1"/>
  <c r="J527" i="1" s="1"/>
  <c r="L527" i="1" s="1"/>
  <c r="H527" i="1"/>
  <c r="I527" i="1" s="1"/>
  <c r="K526" i="1"/>
  <c r="L526" i="1" s="1"/>
  <c r="H526" i="1"/>
  <c r="I526" i="1" s="1"/>
  <c r="K525" i="1"/>
  <c r="J525" i="1" s="1"/>
  <c r="L525" i="1" s="1"/>
  <c r="H525" i="1"/>
  <c r="I525" i="1" s="1"/>
  <c r="K524" i="1"/>
  <c r="J524" i="1" s="1"/>
  <c r="L524" i="1" s="1"/>
  <c r="H524" i="1"/>
  <c r="I524" i="1" s="1"/>
  <c r="K523" i="1"/>
  <c r="L523" i="1" s="1"/>
  <c r="H523" i="1"/>
  <c r="I523" i="1" s="1"/>
  <c r="K522" i="1"/>
  <c r="J522" i="1" s="1"/>
  <c r="L522" i="1" s="1"/>
  <c r="H522" i="1"/>
  <c r="I522" i="1" s="1"/>
  <c r="K521" i="1"/>
  <c r="J521" i="1" s="1"/>
  <c r="L521" i="1" s="1"/>
  <c r="H521" i="1"/>
  <c r="I521" i="1" s="1"/>
  <c r="K520" i="1"/>
  <c r="L520" i="1" s="1"/>
  <c r="H520" i="1"/>
  <c r="I520" i="1" s="1"/>
  <c r="K519" i="1"/>
  <c r="J519" i="1" s="1"/>
  <c r="L519" i="1" s="1"/>
  <c r="H519" i="1"/>
  <c r="I519" i="1" s="1"/>
  <c r="K518" i="1"/>
  <c r="L518" i="1" s="1"/>
  <c r="H518" i="1"/>
  <c r="I518" i="1" s="1"/>
  <c r="K517" i="1"/>
  <c r="J517" i="1" s="1"/>
  <c r="L517" i="1" s="1"/>
  <c r="H517" i="1"/>
  <c r="I517" i="1" s="1"/>
  <c r="K516" i="1"/>
  <c r="L516" i="1" s="1"/>
  <c r="H516" i="1"/>
  <c r="I516" i="1" s="1"/>
  <c r="K515" i="1"/>
  <c r="L515" i="1" s="1"/>
  <c r="H515" i="1"/>
  <c r="I515" i="1" s="1"/>
  <c r="K514" i="1"/>
  <c r="L514" i="1" s="1"/>
  <c r="H514" i="1"/>
  <c r="I514" i="1" s="1"/>
  <c r="K513" i="1"/>
  <c r="L513" i="1" s="1"/>
  <c r="H513" i="1"/>
  <c r="I513" i="1" s="1"/>
  <c r="K512" i="1"/>
  <c r="J512" i="1" s="1"/>
  <c r="L512" i="1" s="1"/>
  <c r="H512" i="1"/>
  <c r="I512" i="1" s="1"/>
  <c r="K511" i="1"/>
  <c r="J511" i="1" s="1"/>
  <c r="L511" i="1" s="1"/>
  <c r="H511" i="1"/>
  <c r="I511" i="1" s="1"/>
  <c r="K510" i="1"/>
  <c r="J510" i="1" s="1"/>
  <c r="L510" i="1" s="1"/>
  <c r="H510" i="1"/>
  <c r="I510" i="1" s="1"/>
  <c r="K509" i="1"/>
  <c r="J509" i="1" s="1"/>
  <c r="L509" i="1" s="1"/>
  <c r="H509" i="1"/>
  <c r="I509" i="1" s="1"/>
  <c r="K508" i="1"/>
  <c r="L508" i="1" s="1"/>
  <c r="H508" i="1"/>
  <c r="I508" i="1" s="1"/>
  <c r="K507" i="1"/>
  <c r="J507" i="1" s="1"/>
  <c r="L507" i="1" s="1"/>
  <c r="H507" i="1"/>
  <c r="I507" i="1" s="1"/>
  <c r="K506" i="1"/>
  <c r="L506" i="1" s="1"/>
  <c r="H506" i="1"/>
  <c r="I506" i="1" s="1"/>
  <c r="K505" i="1"/>
  <c r="L505" i="1" s="1"/>
  <c r="H505" i="1"/>
  <c r="I505" i="1" s="1"/>
  <c r="K504" i="1"/>
  <c r="J504" i="1" s="1"/>
  <c r="L504" i="1" s="1"/>
  <c r="H504" i="1"/>
  <c r="I504" i="1" s="1"/>
  <c r="K503" i="1"/>
  <c r="L503" i="1" s="1"/>
  <c r="H503" i="1"/>
  <c r="I503" i="1" s="1"/>
  <c r="K502" i="1"/>
  <c r="J502" i="1" s="1"/>
  <c r="L502" i="1" s="1"/>
  <c r="H502" i="1"/>
  <c r="I502" i="1" s="1"/>
  <c r="K501" i="1"/>
  <c r="L501" i="1" s="1"/>
  <c r="H501" i="1"/>
  <c r="I501" i="1" s="1"/>
  <c r="K500" i="1"/>
  <c r="J500" i="1" s="1"/>
  <c r="L500" i="1" s="1"/>
  <c r="H500" i="1"/>
  <c r="I500" i="1" s="1"/>
  <c r="K499" i="1"/>
  <c r="L499" i="1" s="1"/>
  <c r="H499" i="1"/>
  <c r="I499" i="1" s="1"/>
  <c r="K498" i="1"/>
  <c r="L498" i="1" s="1"/>
  <c r="H498" i="1"/>
  <c r="I498" i="1" s="1"/>
  <c r="K497" i="1"/>
  <c r="L497" i="1" s="1"/>
  <c r="H497" i="1"/>
  <c r="I497" i="1" s="1"/>
  <c r="K496" i="1"/>
  <c r="L496" i="1" s="1"/>
  <c r="H496" i="1"/>
  <c r="I496" i="1" s="1"/>
  <c r="K495" i="1"/>
  <c r="L495" i="1" s="1"/>
  <c r="H495" i="1"/>
  <c r="I495" i="1" s="1"/>
  <c r="K494" i="1"/>
  <c r="L494" i="1" s="1"/>
  <c r="H494" i="1"/>
  <c r="I494" i="1" s="1"/>
  <c r="K493" i="1"/>
  <c r="J493" i="1" s="1"/>
  <c r="L493" i="1" s="1"/>
  <c r="H493" i="1"/>
  <c r="I493" i="1" s="1"/>
  <c r="K492" i="1"/>
  <c r="L492" i="1" s="1"/>
  <c r="H492" i="1"/>
  <c r="I492" i="1" s="1"/>
  <c r="K491" i="1"/>
  <c r="L491" i="1" s="1"/>
  <c r="H491" i="1"/>
  <c r="I491" i="1" s="1"/>
  <c r="K490" i="1"/>
  <c r="L490" i="1" s="1"/>
  <c r="H490" i="1"/>
  <c r="I490" i="1" s="1"/>
  <c r="K489" i="1"/>
  <c r="J489" i="1" s="1"/>
  <c r="L489" i="1" s="1"/>
  <c r="H489" i="1"/>
  <c r="I489" i="1" s="1"/>
  <c r="K488" i="1"/>
  <c r="L488" i="1" s="1"/>
  <c r="H488" i="1"/>
  <c r="I488" i="1" s="1"/>
  <c r="K487" i="1"/>
  <c r="L487" i="1" s="1"/>
  <c r="H487" i="1"/>
  <c r="I487" i="1" s="1"/>
  <c r="K486" i="1"/>
  <c r="L486" i="1" s="1"/>
  <c r="H486" i="1"/>
  <c r="I486" i="1" s="1"/>
  <c r="K485" i="1"/>
  <c r="J485" i="1" s="1"/>
  <c r="L485" i="1" s="1"/>
  <c r="H485" i="1"/>
  <c r="I485" i="1" s="1"/>
  <c r="K484" i="1"/>
  <c r="J484" i="1" s="1"/>
  <c r="L484" i="1" s="1"/>
  <c r="H484" i="1"/>
  <c r="I484" i="1" s="1"/>
  <c r="K483" i="1"/>
  <c r="J483" i="1" s="1"/>
  <c r="L483" i="1" s="1"/>
  <c r="H483" i="1"/>
  <c r="I483" i="1" s="1"/>
  <c r="K482" i="1"/>
  <c r="J482" i="1" s="1"/>
  <c r="L482" i="1" s="1"/>
  <c r="H482" i="1"/>
  <c r="I482" i="1" s="1"/>
  <c r="K481" i="1"/>
  <c r="J481" i="1" s="1"/>
  <c r="L481" i="1" s="1"/>
  <c r="H481" i="1"/>
  <c r="I481" i="1" s="1"/>
  <c r="K480" i="1"/>
  <c r="L480" i="1" s="1"/>
  <c r="H480" i="1"/>
  <c r="I480" i="1" s="1"/>
  <c r="K479" i="1"/>
  <c r="L479" i="1" s="1"/>
  <c r="H479" i="1"/>
  <c r="I479" i="1" s="1"/>
  <c r="K478" i="1"/>
  <c r="L478" i="1" s="1"/>
  <c r="H478" i="1"/>
  <c r="I478" i="1" s="1"/>
  <c r="K477" i="1"/>
  <c r="J477" i="1" s="1"/>
  <c r="L477" i="1" s="1"/>
  <c r="H477" i="1"/>
  <c r="I477" i="1" s="1"/>
  <c r="K476" i="1"/>
  <c r="J476" i="1" s="1"/>
  <c r="L476" i="1" s="1"/>
  <c r="H476" i="1"/>
  <c r="I476" i="1" s="1"/>
  <c r="K475" i="1"/>
  <c r="J475" i="1" s="1"/>
  <c r="L475" i="1" s="1"/>
  <c r="H475" i="1"/>
  <c r="I475" i="1" s="1"/>
  <c r="K474" i="1"/>
  <c r="L474" i="1" s="1"/>
  <c r="H474" i="1"/>
  <c r="I474" i="1" s="1"/>
  <c r="K473" i="1"/>
  <c r="J473" i="1" s="1"/>
  <c r="L473" i="1" s="1"/>
  <c r="H473" i="1"/>
  <c r="I473" i="1" s="1"/>
  <c r="K472" i="1"/>
  <c r="L472" i="1" s="1"/>
  <c r="H472" i="1"/>
  <c r="I472" i="1" s="1"/>
  <c r="K471" i="1"/>
  <c r="L471" i="1" s="1"/>
  <c r="H471" i="1"/>
  <c r="I471" i="1" s="1"/>
  <c r="K470" i="1"/>
  <c r="L470" i="1" s="1"/>
  <c r="H470" i="1"/>
  <c r="I470" i="1" s="1"/>
  <c r="K469" i="1"/>
  <c r="L469" i="1" s="1"/>
  <c r="H469" i="1"/>
  <c r="I469" i="1" s="1"/>
  <c r="K468" i="1"/>
  <c r="L468" i="1" s="1"/>
  <c r="H468" i="1"/>
  <c r="I468" i="1" s="1"/>
  <c r="K467" i="1"/>
  <c r="L467" i="1" s="1"/>
  <c r="H467" i="1"/>
  <c r="I467" i="1" s="1"/>
  <c r="K466" i="1"/>
  <c r="J466" i="1" s="1"/>
  <c r="L466" i="1" s="1"/>
  <c r="H466" i="1"/>
  <c r="I466" i="1" s="1"/>
  <c r="K465" i="1"/>
  <c r="L465" i="1" s="1"/>
  <c r="H465" i="1"/>
  <c r="I465" i="1" s="1"/>
  <c r="K464" i="1"/>
  <c r="J464" i="1" s="1"/>
  <c r="L464" i="1" s="1"/>
  <c r="H464" i="1"/>
  <c r="I464" i="1" s="1"/>
  <c r="K463" i="1"/>
  <c r="J463" i="1" s="1"/>
  <c r="L463" i="1" s="1"/>
  <c r="H463" i="1"/>
  <c r="I463" i="1" s="1"/>
  <c r="K462" i="1"/>
  <c r="L462" i="1" s="1"/>
  <c r="H462" i="1"/>
  <c r="I462" i="1" s="1"/>
  <c r="K461" i="1"/>
  <c r="J461" i="1" s="1"/>
  <c r="L461" i="1" s="1"/>
  <c r="H461" i="1"/>
  <c r="I461" i="1" s="1"/>
  <c r="K460" i="1"/>
  <c r="J460" i="1" s="1"/>
  <c r="L460" i="1" s="1"/>
  <c r="H460" i="1"/>
  <c r="I460" i="1" s="1"/>
  <c r="K459" i="1"/>
  <c r="L459" i="1" s="1"/>
  <c r="H459" i="1"/>
  <c r="I459" i="1" s="1"/>
  <c r="K458" i="1"/>
  <c r="L458" i="1" s="1"/>
  <c r="H458" i="1"/>
  <c r="I458" i="1" s="1"/>
  <c r="K457" i="1"/>
  <c r="L457" i="1" s="1"/>
  <c r="H457" i="1"/>
  <c r="I457" i="1" s="1"/>
  <c r="K456" i="1"/>
  <c r="J456" i="1" s="1"/>
  <c r="L456" i="1" s="1"/>
  <c r="H456" i="1"/>
  <c r="I456" i="1" s="1"/>
  <c r="K455" i="1"/>
  <c r="L455" i="1" s="1"/>
  <c r="H455" i="1"/>
  <c r="I455" i="1" s="1"/>
  <c r="K454" i="1"/>
  <c r="L454" i="1" s="1"/>
  <c r="H454" i="1"/>
  <c r="I454" i="1" s="1"/>
  <c r="K453" i="1"/>
  <c r="L453" i="1" s="1"/>
  <c r="H453" i="1"/>
  <c r="I453" i="1" s="1"/>
  <c r="K452" i="1"/>
  <c r="L452" i="1" s="1"/>
  <c r="H452" i="1"/>
  <c r="I452" i="1" s="1"/>
  <c r="K451" i="1"/>
  <c r="L451" i="1" s="1"/>
  <c r="H451" i="1"/>
  <c r="I451" i="1" s="1"/>
  <c r="K450" i="1"/>
  <c r="J450" i="1" s="1"/>
  <c r="L450" i="1" s="1"/>
  <c r="H450" i="1"/>
  <c r="I450" i="1" s="1"/>
  <c r="K449" i="1"/>
  <c r="L449" i="1" s="1"/>
  <c r="H449" i="1"/>
  <c r="I449" i="1" s="1"/>
  <c r="K448" i="1"/>
  <c r="L448" i="1" s="1"/>
  <c r="H448" i="1"/>
  <c r="I448" i="1" s="1"/>
  <c r="K447" i="1"/>
  <c r="L447" i="1" s="1"/>
  <c r="H447" i="1"/>
  <c r="I447" i="1" s="1"/>
  <c r="K446" i="1"/>
  <c r="L446" i="1" s="1"/>
  <c r="H446" i="1"/>
  <c r="I446" i="1" s="1"/>
  <c r="K445" i="1"/>
  <c r="L445" i="1" s="1"/>
  <c r="H445" i="1"/>
  <c r="I445" i="1" s="1"/>
  <c r="K444" i="1"/>
  <c r="J444" i="1" s="1"/>
  <c r="L444" i="1" s="1"/>
  <c r="H444" i="1"/>
  <c r="I444" i="1" s="1"/>
  <c r="K443" i="1"/>
  <c r="L443" i="1" s="1"/>
  <c r="H443" i="1"/>
  <c r="I443" i="1" s="1"/>
  <c r="K442" i="1"/>
  <c r="L442" i="1" s="1"/>
  <c r="H442" i="1"/>
  <c r="I442" i="1" s="1"/>
  <c r="K441" i="1"/>
  <c r="J441" i="1" s="1"/>
  <c r="L441" i="1" s="1"/>
  <c r="H441" i="1"/>
  <c r="I441" i="1" s="1"/>
  <c r="K440" i="1"/>
  <c r="L440" i="1" s="1"/>
  <c r="H440" i="1"/>
  <c r="I440" i="1" s="1"/>
  <c r="K439" i="1"/>
  <c r="J439" i="1" s="1"/>
  <c r="L439" i="1" s="1"/>
  <c r="H439" i="1"/>
  <c r="I439" i="1" s="1"/>
  <c r="K438" i="1"/>
  <c r="L438" i="1" s="1"/>
  <c r="H438" i="1"/>
  <c r="I438" i="1" s="1"/>
  <c r="K437" i="1"/>
  <c r="J437" i="1" s="1"/>
  <c r="L437" i="1" s="1"/>
  <c r="H437" i="1"/>
  <c r="I437" i="1" s="1"/>
  <c r="K436" i="1"/>
  <c r="L436" i="1" s="1"/>
  <c r="H436" i="1"/>
  <c r="I436" i="1" s="1"/>
  <c r="K435" i="1"/>
  <c r="L435" i="1" s="1"/>
  <c r="H435" i="1"/>
  <c r="I435" i="1" s="1"/>
  <c r="K434" i="1"/>
  <c r="L434" i="1" s="1"/>
  <c r="H434" i="1"/>
  <c r="I434" i="1" s="1"/>
  <c r="K433" i="1"/>
  <c r="J433" i="1" s="1"/>
  <c r="L433" i="1" s="1"/>
  <c r="H433" i="1"/>
  <c r="I433" i="1" s="1"/>
  <c r="K432" i="1"/>
  <c r="J432" i="1" s="1"/>
  <c r="L432" i="1" s="1"/>
  <c r="H432" i="1"/>
  <c r="I432" i="1" s="1"/>
  <c r="K431" i="1"/>
  <c r="L431" i="1" s="1"/>
  <c r="H431" i="1"/>
  <c r="I431" i="1" s="1"/>
  <c r="K430" i="1"/>
  <c r="J430" i="1" s="1"/>
  <c r="L430" i="1" s="1"/>
  <c r="H430" i="1"/>
  <c r="I430" i="1" s="1"/>
  <c r="K429" i="1"/>
  <c r="L429" i="1" s="1"/>
  <c r="H429" i="1"/>
  <c r="I429" i="1" s="1"/>
  <c r="K428" i="1"/>
  <c r="J428" i="1" s="1"/>
  <c r="L428" i="1" s="1"/>
  <c r="H428" i="1"/>
  <c r="I428" i="1" s="1"/>
  <c r="K427" i="1"/>
  <c r="J427" i="1" s="1"/>
  <c r="L427" i="1" s="1"/>
  <c r="H427" i="1"/>
  <c r="I427" i="1" s="1"/>
  <c r="K426" i="1"/>
  <c r="L426" i="1" s="1"/>
  <c r="H426" i="1"/>
  <c r="I426" i="1" s="1"/>
  <c r="K425" i="1"/>
  <c r="L425" i="1" s="1"/>
  <c r="H425" i="1"/>
  <c r="I425" i="1" s="1"/>
  <c r="K424" i="1"/>
  <c r="J424" i="1" s="1"/>
  <c r="L424" i="1" s="1"/>
  <c r="H424" i="1"/>
  <c r="I424" i="1" s="1"/>
  <c r="K423" i="1"/>
  <c r="J423" i="1" s="1"/>
  <c r="L423" i="1" s="1"/>
  <c r="H423" i="1"/>
  <c r="I423" i="1" s="1"/>
  <c r="K422" i="1"/>
  <c r="J422" i="1" s="1"/>
  <c r="L422" i="1" s="1"/>
  <c r="H422" i="1"/>
  <c r="I422" i="1" s="1"/>
  <c r="K421" i="1"/>
  <c r="J421" i="1" s="1"/>
  <c r="L421" i="1" s="1"/>
  <c r="H421" i="1"/>
  <c r="I421" i="1" s="1"/>
  <c r="K420" i="1"/>
  <c r="L420" i="1" s="1"/>
  <c r="H420" i="1"/>
  <c r="I420" i="1" s="1"/>
  <c r="K419" i="1"/>
  <c r="L419" i="1" s="1"/>
  <c r="H419" i="1"/>
  <c r="I419" i="1" s="1"/>
  <c r="K418" i="1"/>
  <c r="J418" i="1" s="1"/>
  <c r="L418" i="1" s="1"/>
  <c r="H418" i="1"/>
  <c r="I418" i="1" s="1"/>
  <c r="K417" i="1"/>
  <c r="L417" i="1" s="1"/>
  <c r="H417" i="1"/>
  <c r="I417" i="1" s="1"/>
  <c r="K416" i="1"/>
  <c r="L416" i="1" s="1"/>
  <c r="H416" i="1"/>
  <c r="I416" i="1" s="1"/>
  <c r="K415" i="1"/>
  <c r="L415" i="1" s="1"/>
  <c r="H415" i="1"/>
  <c r="I415" i="1" s="1"/>
  <c r="K414" i="1"/>
  <c r="L414" i="1" s="1"/>
  <c r="H414" i="1"/>
  <c r="I414" i="1" s="1"/>
  <c r="K413" i="1"/>
  <c r="J413" i="1" s="1"/>
  <c r="L413" i="1" s="1"/>
  <c r="H413" i="1"/>
  <c r="I413" i="1" s="1"/>
  <c r="K412" i="1"/>
  <c r="L412" i="1" s="1"/>
  <c r="H412" i="1"/>
  <c r="I412" i="1" s="1"/>
  <c r="K411" i="1"/>
  <c r="L411" i="1" s="1"/>
  <c r="H411" i="1"/>
  <c r="I411" i="1" s="1"/>
  <c r="K410" i="1"/>
  <c r="L410" i="1" s="1"/>
  <c r="H410" i="1"/>
  <c r="I410" i="1" s="1"/>
  <c r="K409" i="1"/>
  <c r="L409" i="1" s="1"/>
  <c r="H409" i="1"/>
  <c r="I409" i="1" s="1"/>
  <c r="K408" i="1"/>
  <c r="L408" i="1" s="1"/>
  <c r="H408" i="1"/>
  <c r="I408" i="1" s="1"/>
  <c r="K407" i="1"/>
  <c r="L407" i="1" s="1"/>
  <c r="H407" i="1"/>
  <c r="I407" i="1" s="1"/>
  <c r="K406" i="1"/>
  <c r="L406" i="1" s="1"/>
  <c r="H406" i="1"/>
  <c r="I406" i="1" s="1"/>
  <c r="K405" i="1"/>
  <c r="L405" i="1" s="1"/>
  <c r="H405" i="1"/>
  <c r="I405" i="1" s="1"/>
  <c r="K404" i="1"/>
  <c r="L404" i="1" s="1"/>
  <c r="H404" i="1"/>
  <c r="I404" i="1" s="1"/>
  <c r="K403" i="1"/>
  <c r="J403" i="1" s="1"/>
  <c r="L403" i="1" s="1"/>
  <c r="H403" i="1"/>
  <c r="I403" i="1" s="1"/>
  <c r="K402" i="1"/>
  <c r="J402" i="1"/>
  <c r="I402" i="1"/>
  <c r="G402" i="1"/>
  <c r="K401" i="1"/>
  <c r="L401" i="1" s="1"/>
  <c r="H401" i="1"/>
  <c r="I401" i="1" s="1"/>
  <c r="K400" i="1"/>
  <c r="L400" i="1" s="1"/>
  <c r="H400" i="1"/>
  <c r="I400" i="1" s="1"/>
  <c r="K399" i="1"/>
  <c r="L399" i="1" s="1"/>
  <c r="H399" i="1"/>
  <c r="I399" i="1" s="1"/>
  <c r="K398" i="1"/>
  <c r="L398" i="1" s="1"/>
  <c r="H398" i="1"/>
  <c r="I398" i="1" s="1"/>
  <c r="K397" i="1"/>
  <c r="L397" i="1" s="1"/>
  <c r="H397" i="1"/>
  <c r="I397" i="1" s="1"/>
  <c r="K396" i="1"/>
  <c r="L396" i="1" s="1"/>
  <c r="H396" i="1"/>
  <c r="I396" i="1" s="1"/>
  <c r="K395" i="1"/>
  <c r="L395" i="1" s="1"/>
  <c r="H395" i="1"/>
  <c r="I395" i="1" s="1"/>
  <c r="K394" i="1"/>
  <c r="J394" i="1" s="1"/>
  <c r="L394" i="1" s="1"/>
  <c r="H394" i="1"/>
  <c r="I394" i="1" s="1"/>
  <c r="K393" i="1"/>
  <c r="L393" i="1" s="1"/>
  <c r="H393" i="1"/>
  <c r="I393" i="1" s="1"/>
  <c r="K392" i="1"/>
  <c r="J392" i="1" s="1"/>
  <c r="L392" i="1" s="1"/>
  <c r="H392" i="1"/>
  <c r="I392" i="1" s="1"/>
  <c r="K391" i="1"/>
  <c r="L391" i="1" s="1"/>
  <c r="H391" i="1"/>
  <c r="I391" i="1" s="1"/>
  <c r="K390" i="1"/>
  <c r="L390" i="1" s="1"/>
  <c r="H390" i="1"/>
  <c r="I390" i="1" s="1"/>
  <c r="K389" i="1"/>
  <c r="L389" i="1" s="1"/>
  <c r="H389" i="1"/>
  <c r="I389" i="1" s="1"/>
  <c r="L388" i="1"/>
  <c r="K388" i="1"/>
  <c r="H388" i="1"/>
  <c r="I388" i="1" s="1"/>
  <c r="K387" i="1"/>
  <c r="J387" i="1" s="1"/>
  <c r="L387" i="1" s="1"/>
  <c r="H387" i="1"/>
  <c r="I387" i="1" s="1"/>
  <c r="K386" i="1"/>
  <c r="J386" i="1" s="1"/>
  <c r="L386" i="1" s="1"/>
  <c r="H386" i="1"/>
  <c r="I386" i="1" s="1"/>
  <c r="K385" i="1"/>
  <c r="L385" i="1" s="1"/>
  <c r="H385" i="1"/>
  <c r="I385" i="1" s="1"/>
  <c r="K384" i="1"/>
  <c r="J384" i="1" s="1"/>
  <c r="L384" i="1" s="1"/>
  <c r="H384" i="1"/>
  <c r="I384" i="1" s="1"/>
  <c r="K383" i="1"/>
  <c r="J383" i="1" s="1"/>
  <c r="L383" i="1" s="1"/>
  <c r="H383" i="1"/>
  <c r="I383" i="1" s="1"/>
  <c r="K382" i="1"/>
  <c r="J382" i="1" s="1"/>
  <c r="L382" i="1" s="1"/>
  <c r="H382" i="1"/>
  <c r="I382" i="1" s="1"/>
  <c r="K381" i="1"/>
  <c r="L381" i="1" s="1"/>
  <c r="H381" i="1"/>
  <c r="I381" i="1" s="1"/>
  <c r="K380" i="1"/>
  <c r="L380" i="1" s="1"/>
  <c r="H380" i="1"/>
  <c r="I380" i="1" s="1"/>
  <c r="K379" i="1"/>
  <c r="L379" i="1" s="1"/>
  <c r="H379" i="1"/>
  <c r="I379" i="1" s="1"/>
  <c r="K378" i="1"/>
  <c r="L378" i="1" s="1"/>
  <c r="H378" i="1"/>
  <c r="I378" i="1" s="1"/>
  <c r="K377" i="1"/>
  <c r="L377" i="1" s="1"/>
  <c r="H377" i="1"/>
  <c r="I377" i="1" s="1"/>
  <c r="K376" i="1"/>
  <c r="L376" i="1" s="1"/>
  <c r="H376" i="1"/>
  <c r="I376" i="1" s="1"/>
  <c r="K375" i="1"/>
  <c r="L375" i="1" s="1"/>
  <c r="H375" i="1"/>
  <c r="I375" i="1" s="1"/>
  <c r="K374" i="1"/>
  <c r="L374" i="1" s="1"/>
  <c r="H374" i="1"/>
  <c r="I374" i="1" s="1"/>
  <c r="K373" i="1"/>
  <c r="L373" i="1" s="1"/>
  <c r="H373" i="1"/>
  <c r="I373" i="1" s="1"/>
  <c r="K372" i="1"/>
  <c r="L372" i="1" s="1"/>
  <c r="H372" i="1"/>
  <c r="I372" i="1" s="1"/>
  <c r="K371" i="1"/>
  <c r="L371" i="1" s="1"/>
  <c r="H371" i="1"/>
  <c r="I371" i="1" s="1"/>
  <c r="K370" i="1"/>
  <c r="L370" i="1" s="1"/>
  <c r="H370" i="1"/>
  <c r="I370" i="1" s="1"/>
  <c r="K369" i="1"/>
  <c r="L369" i="1" s="1"/>
  <c r="H369" i="1"/>
  <c r="I369" i="1" s="1"/>
  <c r="K368" i="1"/>
  <c r="J368" i="1" s="1"/>
  <c r="L368" i="1" s="1"/>
  <c r="H368" i="1"/>
  <c r="I368" i="1" s="1"/>
  <c r="K367" i="1"/>
  <c r="L367" i="1" s="1"/>
  <c r="H367" i="1"/>
  <c r="I367" i="1" s="1"/>
  <c r="K366" i="1"/>
  <c r="J366" i="1" s="1"/>
  <c r="L366" i="1" s="1"/>
  <c r="H366" i="1"/>
  <c r="I366" i="1" s="1"/>
  <c r="K365" i="1"/>
  <c r="J365" i="1" s="1"/>
  <c r="L365" i="1" s="1"/>
  <c r="H365" i="1"/>
  <c r="I365" i="1" s="1"/>
  <c r="K364" i="1"/>
  <c r="L364" i="1" s="1"/>
  <c r="H364" i="1"/>
  <c r="I364" i="1" s="1"/>
  <c r="K363" i="1"/>
  <c r="J363" i="1" s="1"/>
  <c r="L363" i="1" s="1"/>
  <c r="H363" i="1"/>
  <c r="I363" i="1" s="1"/>
  <c r="K362" i="1"/>
  <c r="L362" i="1" s="1"/>
  <c r="H362" i="1"/>
  <c r="I362" i="1" s="1"/>
  <c r="K361" i="1"/>
  <c r="L361" i="1" s="1"/>
  <c r="H361" i="1"/>
  <c r="I361" i="1" s="1"/>
  <c r="K360" i="1"/>
  <c r="L360" i="1" s="1"/>
  <c r="H360" i="1"/>
  <c r="I360" i="1" s="1"/>
  <c r="K359" i="1"/>
  <c r="L359" i="1" s="1"/>
  <c r="H359" i="1"/>
  <c r="I359" i="1" s="1"/>
  <c r="K358" i="1"/>
  <c r="J358" i="1" s="1"/>
  <c r="L358" i="1" s="1"/>
  <c r="H358" i="1"/>
  <c r="I358" i="1" s="1"/>
  <c r="K357" i="1"/>
  <c r="L357" i="1" s="1"/>
  <c r="H357" i="1"/>
  <c r="I357" i="1" s="1"/>
  <c r="K356" i="1"/>
  <c r="L356" i="1" s="1"/>
  <c r="H356" i="1"/>
  <c r="I356" i="1" s="1"/>
  <c r="K355" i="1"/>
  <c r="L355" i="1" s="1"/>
  <c r="H355" i="1"/>
  <c r="I355" i="1" s="1"/>
  <c r="K354" i="1"/>
  <c r="L354" i="1" s="1"/>
  <c r="H354" i="1"/>
  <c r="I354" i="1" s="1"/>
  <c r="K353" i="1"/>
  <c r="J353" i="1" s="1"/>
  <c r="L353" i="1" s="1"/>
  <c r="H353" i="1"/>
  <c r="I353" i="1" s="1"/>
  <c r="K352" i="1"/>
  <c r="J352" i="1" s="1"/>
  <c r="L352" i="1" s="1"/>
  <c r="H352" i="1"/>
  <c r="I352" i="1" s="1"/>
  <c r="K351" i="1"/>
  <c r="J351" i="1" s="1"/>
  <c r="L351" i="1" s="1"/>
  <c r="H351" i="1"/>
  <c r="I351" i="1" s="1"/>
  <c r="K350" i="1"/>
  <c r="L350" i="1" s="1"/>
  <c r="H350" i="1"/>
  <c r="I350" i="1" s="1"/>
  <c r="K349" i="1"/>
  <c r="J349" i="1" s="1"/>
  <c r="L349" i="1" s="1"/>
  <c r="H349" i="1"/>
  <c r="I349" i="1" s="1"/>
  <c r="K348" i="1"/>
  <c r="L348" i="1" s="1"/>
  <c r="H348" i="1"/>
  <c r="I348" i="1" s="1"/>
  <c r="K347" i="1"/>
  <c r="L347" i="1" s="1"/>
  <c r="H347" i="1"/>
  <c r="I347" i="1" s="1"/>
  <c r="K346" i="1"/>
  <c r="L346" i="1" s="1"/>
  <c r="H346" i="1"/>
  <c r="I346" i="1" s="1"/>
  <c r="K345" i="1"/>
  <c r="L345" i="1" s="1"/>
  <c r="H345" i="1"/>
  <c r="I345" i="1" s="1"/>
  <c r="K344" i="1"/>
  <c r="L344" i="1" s="1"/>
  <c r="H344" i="1"/>
  <c r="I344" i="1" s="1"/>
  <c r="K343" i="1"/>
  <c r="L343" i="1" s="1"/>
  <c r="H343" i="1"/>
  <c r="I343" i="1" s="1"/>
  <c r="K342" i="1"/>
  <c r="L342" i="1" s="1"/>
  <c r="H342" i="1"/>
  <c r="I342" i="1" s="1"/>
  <c r="K341" i="1"/>
  <c r="L341" i="1" s="1"/>
  <c r="H341" i="1"/>
  <c r="I341" i="1" s="1"/>
  <c r="K340" i="1"/>
  <c r="L340" i="1" s="1"/>
  <c r="H340" i="1"/>
  <c r="I340" i="1" s="1"/>
  <c r="K339" i="1"/>
  <c r="J339" i="1"/>
  <c r="I339" i="1"/>
  <c r="G339" i="1"/>
  <c r="K338" i="1"/>
  <c r="L338" i="1" s="1"/>
  <c r="H338" i="1"/>
  <c r="I338" i="1" s="1"/>
  <c r="K337" i="1"/>
  <c r="J337" i="1" s="1"/>
  <c r="L337" i="1" s="1"/>
  <c r="H337" i="1"/>
  <c r="I337" i="1" s="1"/>
  <c r="K336" i="1"/>
  <c r="J336" i="1" s="1"/>
  <c r="L336" i="1" s="1"/>
  <c r="H336" i="1"/>
  <c r="I336" i="1" s="1"/>
  <c r="K335" i="1"/>
  <c r="J335" i="1" s="1"/>
  <c r="L335" i="1" s="1"/>
  <c r="H335" i="1"/>
  <c r="I335" i="1" s="1"/>
  <c r="K334" i="1"/>
  <c r="J334" i="1" s="1"/>
  <c r="L334" i="1" s="1"/>
  <c r="H334" i="1"/>
  <c r="I334" i="1" s="1"/>
  <c r="K333" i="1"/>
  <c r="J333" i="1" s="1"/>
  <c r="L333" i="1" s="1"/>
  <c r="H333" i="1"/>
  <c r="I333" i="1" s="1"/>
  <c r="K332" i="1"/>
  <c r="L332" i="1" s="1"/>
  <c r="H332" i="1"/>
  <c r="I332" i="1" s="1"/>
  <c r="K331" i="1"/>
  <c r="L331" i="1" s="1"/>
  <c r="H331" i="1"/>
  <c r="I331" i="1" s="1"/>
  <c r="K330" i="1"/>
  <c r="L330" i="1" s="1"/>
  <c r="H330" i="1"/>
  <c r="I330" i="1" s="1"/>
  <c r="K329" i="1"/>
  <c r="J329" i="1" s="1"/>
  <c r="L329" i="1" s="1"/>
  <c r="H329" i="1"/>
  <c r="I329" i="1" s="1"/>
  <c r="K328" i="1"/>
  <c r="J328" i="1"/>
  <c r="I328" i="1"/>
  <c r="G328" i="1"/>
  <c r="K327" i="1"/>
  <c r="J327" i="1"/>
  <c r="I327" i="1"/>
  <c r="G327" i="1"/>
  <c r="K326" i="1"/>
  <c r="J326" i="1"/>
  <c r="I326" i="1"/>
  <c r="G326" i="1"/>
  <c r="K325" i="1"/>
  <c r="J325" i="1"/>
  <c r="I325" i="1"/>
  <c r="G325" i="1"/>
  <c r="K324" i="1"/>
  <c r="J324" i="1"/>
  <c r="I324" i="1"/>
  <c r="G324" i="1"/>
  <c r="K323" i="1"/>
  <c r="J323" i="1" s="1"/>
  <c r="L323" i="1" s="1"/>
  <c r="H323" i="1"/>
  <c r="I323" i="1" s="1"/>
  <c r="K322" i="1"/>
  <c r="J322" i="1"/>
  <c r="I322" i="1"/>
  <c r="G322" i="1"/>
  <c r="K321" i="1"/>
  <c r="J321" i="1"/>
  <c r="I321" i="1"/>
  <c r="G321" i="1"/>
  <c r="K320" i="1"/>
  <c r="J320" i="1"/>
  <c r="I320" i="1"/>
  <c r="G320" i="1"/>
  <c r="K319" i="1"/>
  <c r="J319" i="1"/>
  <c r="I319" i="1"/>
  <c r="G319" i="1"/>
  <c r="K318" i="1"/>
  <c r="J318" i="1" s="1"/>
  <c r="L318" i="1" s="1"/>
  <c r="H318" i="1"/>
  <c r="I318" i="1" s="1"/>
  <c r="K317" i="1"/>
  <c r="L317" i="1" s="1"/>
  <c r="H317" i="1"/>
  <c r="I317" i="1" s="1"/>
  <c r="K316" i="1"/>
  <c r="J316" i="1" s="1"/>
  <c r="L316" i="1" s="1"/>
  <c r="H316" i="1"/>
  <c r="I316" i="1" s="1"/>
  <c r="K315" i="1"/>
  <c r="J315" i="1"/>
  <c r="I315" i="1"/>
  <c r="G315" i="1"/>
  <c r="K314" i="1"/>
  <c r="J314" i="1"/>
  <c r="I314" i="1"/>
  <c r="G314" i="1"/>
  <c r="K313" i="1"/>
  <c r="L313" i="1" s="1"/>
  <c r="H313" i="1"/>
  <c r="I313" i="1" s="1"/>
  <c r="K312" i="1"/>
  <c r="J312" i="1"/>
  <c r="I312" i="1"/>
  <c r="G312" i="1"/>
  <c r="K311" i="1"/>
  <c r="J311" i="1"/>
  <c r="I311" i="1"/>
  <c r="G311" i="1"/>
  <c r="K310" i="1"/>
  <c r="L310" i="1" s="1"/>
  <c r="H310" i="1"/>
  <c r="I310" i="1" s="1"/>
  <c r="K309" i="1"/>
  <c r="L309" i="1" s="1"/>
  <c r="H309" i="1"/>
  <c r="I309" i="1" s="1"/>
  <c r="K308" i="1"/>
  <c r="J308" i="1"/>
  <c r="I308" i="1"/>
  <c r="G308" i="1"/>
  <c r="K307" i="1"/>
  <c r="J307" i="1"/>
  <c r="I307" i="1"/>
  <c r="G307" i="1"/>
  <c r="K306" i="1"/>
  <c r="L306" i="1" s="1"/>
  <c r="H306" i="1"/>
  <c r="I306" i="1" s="1"/>
  <c r="K305" i="1"/>
  <c r="L305" i="1" s="1"/>
  <c r="H305" i="1"/>
  <c r="I305" i="1" s="1"/>
  <c r="K304" i="1"/>
  <c r="J304" i="1" s="1"/>
  <c r="L304" i="1" s="1"/>
  <c r="H304" i="1"/>
  <c r="I304" i="1" s="1"/>
  <c r="K303" i="1"/>
  <c r="J303" i="1"/>
  <c r="G303" i="1"/>
  <c r="K302" i="1"/>
  <c r="L302" i="1" s="1"/>
  <c r="H302" i="1"/>
  <c r="I302" i="1" s="1"/>
  <c r="K301" i="1"/>
  <c r="J301" i="1"/>
  <c r="G301" i="1"/>
  <c r="K300" i="1"/>
  <c r="J300" i="1" s="1"/>
  <c r="L300" i="1" s="1"/>
  <c r="H300" i="1"/>
  <c r="I300" i="1" s="1"/>
  <c r="J298" i="1"/>
  <c r="G298" i="1"/>
  <c r="J297" i="1"/>
  <c r="G297" i="1"/>
</calcChain>
</file>

<file path=xl/sharedStrings.xml><?xml version="1.0" encoding="utf-8"?>
<sst xmlns="http://schemas.openxmlformats.org/spreadsheetml/2006/main" count="870" uniqueCount="801">
  <si>
    <r>
      <rPr>
        <b/>
        <u/>
        <sz val="12"/>
        <color theme="10"/>
        <rFont val="Arial"/>
        <family val="2"/>
      </rPr>
      <t>Note: Data as of 12/31/2017 Actuarial Valuation Results.</t>
    </r>
    <r>
      <rPr>
        <u/>
        <sz val="12"/>
        <color theme="10"/>
        <rFont val="Arial"/>
        <family val="2"/>
      </rPr>
      <t xml:space="preserve">
</t>
    </r>
    <r>
      <rPr>
        <sz val="12"/>
        <color theme="10"/>
        <rFont val="Arial"/>
        <family val="2"/>
      </rPr>
      <t>Pooling Coverage Agreements and Lump Sum Payments received after 12/31/2017 are not accounted for in this list.</t>
    </r>
  </si>
  <si>
    <t xml:space="preserve">Minimum EIF Payment </t>
  </si>
  <si>
    <t>Maximum EIF Payment</t>
  </si>
  <si>
    <t>Employer Name</t>
  </si>
  <si>
    <t>UAL (reflecting Side Accounts)</t>
  </si>
  <si>
    <t>Combined Valuation Payroll</t>
  </si>
  <si>
    <t>UAL as a % of Payroll</t>
  </si>
  <si>
    <t>Transition liability (SLGRP only)</t>
  </si>
  <si>
    <t>Minimum lump sum payment (w/ TL)</t>
  </si>
  <si>
    <t>EIF Match</t>
  </si>
  <si>
    <t>Total side account amount</t>
  </si>
  <si>
    <t>Maximum lump sum payment (w/ TL)</t>
  </si>
  <si>
    <t xml:space="preserve"> EIF  match</t>
  </si>
  <si>
    <t>Notes</t>
  </si>
  <si>
    <t>City of Clatskanie</t>
  </si>
  <si>
    <t>City of Ontario</t>
  </si>
  <si>
    <t>Douglas County Fire District #2</t>
  </si>
  <si>
    <t>Douglas County</t>
  </si>
  <si>
    <t>North Bend Coos-Curry Housing Authority</t>
  </si>
  <si>
    <t>Total side account amount does not include transition liability.</t>
  </si>
  <si>
    <t>Curry County</t>
  </si>
  <si>
    <t>Klamath County Fire District #1</t>
  </si>
  <si>
    <t>City of Culver</t>
  </si>
  <si>
    <t>Tangent Rural Fire Protection District</t>
  </si>
  <si>
    <t>League of Oregon Cities</t>
  </si>
  <si>
    <t>City of Huntington</t>
  </si>
  <si>
    <t>Goshen Fire District</t>
  </si>
  <si>
    <t>Jackson County Fire District #5</t>
  </si>
  <si>
    <t>City of Prairie City</t>
  </si>
  <si>
    <t>Port of Umatilla</t>
  </si>
  <si>
    <t>Deschutes Valley Water District</t>
  </si>
  <si>
    <t>City of Condon</t>
  </si>
  <si>
    <t>City of Dufur</t>
  </si>
  <si>
    <t>Sisters-Camp Sherman Rural Fire Protection District</t>
  </si>
  <si>
    <t>Columbia Drainage Vector Control District</t>
  </si>
  <si>
    <t>Winston-Dillard Fire District</t>
  </si>
  <si>
    <t>City of Dunes City</t>
  </si>
  <si>
    <t>City of Joseph</t>
  </si>
  <si>
    <t>Chiloquin Agency Lake Rural Fire Protection District</t>
  </si>
  <si>
    <t>City of Oakland</t>
  </si>
  <si>
    <t>Eugene Water &amp; Electric Board</t>
  </si>
  <si>
    <t>Transition Liability Paid</t>
  </si>
  <si>
    <t>Horsefly Irrigation District</t>
  </si>
  <si>
    <t>Rogue River Valley Irrigation District</t>
  </si>
  <si>
    <t>City of Cottage Grove</t>
  </si>
  <si>
    <t>City of Cascade Locks</t>
  </si>
  <si>
    <t>Salem Housing Authority</t>
  </si>
  <si>
    <t>City of Vale</t>
  </si>
  <si>
    <t>Centennial School District #28</t>
  </si>
  <si>
    <t>Klamath County School District</t>
  </si>
  <si>
    <t>Grants Pass School District</t>
  </si>
  <si>
    <t>Woodburn School District</t>
  </si>
  <si>
    <t>Bethel School District</t>
  </si>
  <si>
    <t>Northwest Regional Education Service District</t>
  </si>
  <si>
    <t>Central Point School District #6</t>
  </si>
  <si>
    <t>Lebanon Community School District</t>
  </si>
  <si>
    <t>Oregon Trail School District #46</t>
  </si>
  <si>
    <t>Eagle Point School District #9</t>
  </si>
  <si>
    <t>Parkrose School District</t>
  </si>
  <si>
    <t>Dallas School District</t>
  </si>
  <si>
    <t>Klamath Falls City Schools</t>
  </si>
  <si>
    <t>Ashland Public Schools</t>
  </si>
  <si>
    <t>Linn-Benton-Lincoln Education Service District</t>
  </si>
  <si>
    <t>Southern Oregon Education Service District</t>
  </si>
  <si>
    <t>Scappoose School District</t>
  </si>
  <si>
    <t>Junction City School District #69</t>
  </si>
  <si>
    <t>Oregon Connections Academy</t>
  </si>
  <si>
    <t>Nyssa School District #26</t>
  </si>
  <si>
    <t>Corbett School District #39</t>
  </si>
  <si>
    <t>Neah-Kah-Nie School District</t>
  </si>
  <si>
    <t>Vale School District #84</t>
  </si>
  <si>
    <t>Coquille School District #8</t>
  </si>
  <si>
    <t>Harrisburg School District #7</t>
  </si>
  <si>
    <t>Pleasant Hill School District</t>
  </si>
  <si>
    <t>Clatskanie School District #6J</t>
  </si>
  <si>
    <t>Baker Web Academy</t>
  </si>
  <si>
    <t>Sheridan School District #48J</t>
  </si>
  <si>
    <t>Mt Angel School District #91</t>
  </si>
  <si>
    <t>South Coast Education Service District Region #7</t>
  </si>
  <si>
    <t>Lake County School District #7</t>
  </si>
  <si>
    <t>Rogue River School District</t>
  </si>
  <si>
    <t>Bandon School District</t>
  </si>
  <si>
    <t>Culver School District #4</t>
  </si>
  <si>
    <t>Oregon Virtual Academy</t>
  </si>
  <si>
    <t>Central Linn School District #552C</t>
  </si>
  <si>
    <t>Arthur Academy Charter School</t>
  </si>
  <si>
    <t>Myrtle Point School District #41</t>
  </si>
  <si>
    <t>Scio School District #95C</t>
  </si>
  <si>
    <t>Oakridge School District</t>
  </si>
  <si>
    <t>Colton School District #53</t>
  </si>
  <si>
    <t>Vernonia School District</t>
  </si>
  <si>
    <t>Athena-Weston School District #29Rj</t>
  </si>
  <si>
    <t>Oakland School District</t>
  </si>
  <si>
    <t>Knappa School District #4</t>
  </si>
  <si>
    <t>Redmond Proficiency Academy</t>
  </si>
  <si>
    <t>Clackamas Web Academy</t>
  </si>
  <si>
    <t>Self Enhancement Inc</t>
  </si>
  <si>
    <t>Desert Sky Montessori</t>
  </si>
  <si>
    <t>Ashwood School</t>
  </si>
  <si>
    <t>Pine Creek School</t>
  </si>
  <si>
    <t>Diamond School District #7</t>
  </si>
  <si>
    <t>Drewsey School</t>
  </si>
  <si>
    <t>Kings Valley Charter School</t>
  </si>
  <si>
    <t>Troy School District #54</t>
  </si>
  <si>
    <t>Double O School District</t>
  </si>
  <si>
    <t>Cannon Beach Academy</t>
  </si>
  <si>
    <t>Juntura Grade School</t>
  </si>
  <si>
    <t>Oregon Virtual Education East</t>
  </si>
  <si>
    <t>Oregon Virtual Education West</t>
  </si>
  <si>
    <t>Southwest Charter School</t>
  </si>
  <si>
    <t>Clackamas Charter Alliance #2</t>
  </si>
  <si>
    <t>Adel School District #21</t>
  </si>
  <si>
    <t>Frenchglen School District</t>
  </si>
  <si>
    <t>Plush School District</t>
  </si>
  <si>
    <t>W W Jones School</t>
  </si>
  <si>
    <t>Suntex School District</t>
  </si>
  <si>
    <t>Pinehurst School</t>
  </si>
  <si>
    <t>Fields-Trout Creek #33</t>
  </si>
  <si>
    <t>Lourdes Charter School</t>
  </si>
  <si>
    <t>Opal Charter School</t>
  </si>
  <si>
    <t>South Columbia Family School</t>
  </si>
  <si>
    <t>The Valley School Of Southern Oregon</t>
  </si>
  <si>
    <t>Black Butte School District</t>
  </si>
  <si>
    <t>Logos Public Charter School</t>
  </si>
  <si>
    <t>Ballston Community School</t>
  </si>
  <si>
    <t>Bridge Educational Foundation</t>
  </si>
  <si>
    <t>Siletz Valley Early College Academy</t>
  </si>
  <si>
    <t>The Village School</t>
  </si>
  <si>
    <t>Sheridan Japanese School Foundation</t>
  </si>
  <si>
    <t>Spray School District #1</t>
  </si>
  <si>
    <t>Bennett Pearson Academy, Inc.</t>
  </si>
  <si>
    <t>Armadillo Technical Institute</t>
  </si>
  <si>
    <t>West Lane Tech</t>
  </si>
  <si>
    <t>Burnt River High School</t>
  </si>
  <si>
    <t>Renaissance Public Academy</t>
  </si>
  <si>
    <t>Muddy Creek Charter School</t>
  </si>
  <si>
    <t>Frontier Charter Academy</t>
  </si>
  <si>
    <t>Nixyaawii Community School</t>
  </si>
  <si>
    <t>Howard Street Charter School, Inc</t>
  </si>
  <si>
    <t>Ukiah School</t>
  </si>
  <si>
    <t>Mitchell School</t>
  </si>
  <si>
    <t>Crane Elementary School</t>
  </si>
  <si>
    <t>Long Creek Schools</t>
  </si>
  <si>
    <t>River's Edge Academy Charter School</t>
  </si>
  <si>
    <t>Sheridan Allprep Academy</t>
  </si>
  <si>
    <t>Dallas Community School-Community Innovation Partners</t>
  </si>
  <si>
    <t>Monument School District #8</t>
  </si>
  <si>
    <t>The Emerson School</t>
  </si>
  <si>
    <t>Silvies River Web Academy</t>
  </si>
  <si>
    <t>Sunny Wolf Charter School</t>
  </si>
  <si>
    <t>Annex Elementary School</t>
  </si>
  <si>
    <t>Crane Union High School</t>
  </si>
  <si>
    <t>Grant County Education Service District</t>
  </si>
  <si>
    <t>Dayville School District #16J</t>
  </si>
  <si>
    <t>Woodland Educational Initiative</t>
  </si>
  <si>
    <t>Three Rivers Charter School</t>
  </si>
  <si>
    <t>North Central Education Service District</t>
  </si>
  <si>
    <t>Jordan Valley School District #3</t>
  </si>
  <si>
    <t>Phoenix School</t>
  </si>
  <si>
    <t>Sweet Home Charter School</t>
  </si>
  <si>
    <t>Lake County Education Service District</t>
  </si>
  <si>
    <t>Madrone Trail Public Charter School</t>
  </si>
  <si>
    <t>Huntington School District #16J</t>
  </si>
  <si>
    <t>Bend International School</t>
  </si>
  <si>
    <t>Sherwood Charter School</t>
  </si>
  <si>
    <t>Molalla River Academy</t>
  </si>
  <si>
    <t>Eagleridge High School</t>
  </si>
  <si>
    <t>Kairos Pdx</t>
  </si>
  <si>
    <t>Eddyville Charter School</t>
  </si>
  <si>
    <t>Siletz Valley School</t>
  </si>
  <si>
    <t>Powell Butte Community Charter School</t>
  </si>
  <si>
    <t>Academy Of Arts &amp; Academics</t>
  </si>
  <si>
    <t>City View Charter School</t>
  </si>
  <si>
    <t>Cascade Heights Public Charter School</t>
  </si>
  <si>
    <t>Forest Grove Community School</t>
  </si>
  <si>
    <t>Fossil School District #21J</t>
  </si>
  <si>
    <t>Springwater Environmental Sciences School</t>
  </si>
  <si>
    <t>Le Monde Immersion Charter School</t>
  </si>
  <si>
    <t>Center for Advance Learning</t>
  </si>
  <si>
    <t>The Lighthouse School</t>
  </si>
  <si>
    <t>Arco Iris Spanish Immersion Charter School</t>
  </si>
  <si>
    <t>Condon Admin School District #25J</t>
  </si>
  <si>
    <t>Insight School of Oregon Charter</t>
  </si>
  <si>
    <t>Coburg Community Charter School</t>
  </si>
  <si>
    <t>The Ivy School</t>
  </si>
  <si>
    <t>Luckiamute Valley Charter School</t>
  </si>
  <si>
    <t>Trillium Charter School</t>
  </si>
  <si>
    <t>Harper School District #66</t>
  </si>
  <si>
    <t>Crater Lake Charter Academy</t>
  </si>
  <si>
    <t>Mitch Charter School</t>
  </si>
  <si>
    <t>Ridgeline Montessori</t>
  </si>
  <si>
    <t>KNOVA Learning Oregon</t>
  </si>
  <si>
    <t>Mosier Community School</t>
  </si>
  <si>
    <t>Powers School District</t>
  </si>
  <si>
    <t>Hope Chinese Charter School</t>
  </si>
  <si>
    <t>Paisley School District</t>
  </si>
  <si>
    <t>Sauvie Island Academy</t>
  </si>
  <si>
    <t>Sand Ridge Charter School</t>
  </si>
  <si>
    <t>Harney Education Service District Region XVII</t>
  </si>
  <si>
    <t>Prairie City School District #4</t>
  </si>
  <si>
    <t>Helix School District</t>
  </si>
  <si>
    <t>Jefferson County Education Service District</t>
  </si>
  <si>
    <t>Arlington Public Schools</t>
  </si>
  <si>
    <t>Wallowa County Region 18</t>
  </si>
  <si>
    <t>Four Rivers Community School</t>
  </si>
  <si>
    <t>Prospect School District</t>
  </si>
  <si>
    <t>Days Creek School District #15</t>
  </si>
  <si>
    <t>Butte Falls School District</t>
  </si>
  <si>
    <t>Portland Village School</t>
  </si>
  <si>
    <t>Wallowa School</t>
  </si>
  <si>
    <t>Camas Valley School District #21</t>
  </si>
  <si>
    <t>Sherman County School District</t>
  </si>
  <si>
    <t>Ione School District</t>
  </si>
  <si>
    <t>Mapleton School District</t>
  </si>
  <si>
    <t>Alsea School</t>
  </si>
  <si>
    <t>Yoncalla School District #32</t>
  </si>
  <si>
    <t>Pine-Eagle School District #61</t>
  </si>
  <si>
    <t>Port Orford-Langlois School District #2Cj</t>
  </si>
  <si>
    <t>Gresham Barlow Web Academy</t>
  </si>
  <si>
    <t>Elkton School District #34</t>
  </si>
  <si>
    <t>North Lake School District #14</t>
  </si>
  <si>
    <t>Adrian School District #61</t>
  </si>
  <si>
    <t>Cove School District</t>
  </si>
  <si>
    <t>McKenzie School District</t>
  </si>
  <si>
    <t>Lewis And Clark Montessori Charter School</t>
  </si>
  <si>
    <t>North Powder School District</t>
  </si>
  <si>
    <t>Alliance Charter Academy</t>
  </si>
  <si>
    <t>Marcola School District #79</t>
  </si>
  <si>
    <t>Glendale #77</t>
  </si>
  <si>
    <t>Joseph School District #6</t>
  </si>
  <si>
    <t>Triangle Lake Schools</t>
  </si>
  <si>
    <t>North Douglas School District #22</t>
  </si>
  <si>
    <t>Estacada Web Academy</t>
  </si>
  <si>
    <t>South Wasco County School District #1</t>
  </si>
  <si>
    <t>St Paul School District</t>
  </si>
  <si>
    <t>Perrydale School District #21</t>
  </si>
  <si>
    <t>Multisensory Learning Academy</t>
  </si>
  <si>
    <t>Wasco County Education Service District</t>
  </si>
  <si>
    <t>Imbler School District</t>
  </si>
  <si>
    <t>Jewell School District #8</t>
  </si>
  <si>
    <t>Elgin School District #23</t>
  </si>
  <si>
    <t>Enterprise School District #21</t>
  </si>
  <si>
    <t>Dufur Schools</t>
  </si>
  <si>
    <t>Riddle School District</t>
  </si>
  <si>
    <t>Crow-Applegate-Lorane District #66</t>
  </si>
  <si>
    <t>Lowell School District</t>
  </si>
  <si>
    <t>Central Curry School District #1</t>
  </si>
  <si>
    <t>Malheur Education Service District Region 14</t>
  </si>
  <si>
    <t>Woodburn Fire District</t>
  </si>
  <si>
    <t>West Slope Water District</t>
  </si>
  <si>
    <t>City of Echo</t>
  </si>
  <si>
    <t>Lyons Fire District</t>
  </si>
  <si>
    <t>City of Pilot Rock</t>
  </si>
  <si>
    <t>Clatskanie PUD</t>
  </si>
  <si>
    <t>City of Oakridge</t>
  </si>
  <si>
    <t>City of Coos Bay</t>
  </si>
  <si>
    <t>Lane County</t>
  </si>
  <si>
    <t>Klamath Vector Control</t>
  </si>
  <si>
    <t>Halsey Shedd Rural Fire Protection District</t>
  </si>
  <si>
    <t>Wy’East Fire District</t>
  </si>
  <si>
    <t>City of Rogue River</t>
  </si>
  <si>
    <t>City of St Helens</t>
  </si>
  <si>
    <t>Marion County Fire District #1</t>
  </si>
  <si>
    <t>Molalla Rural Fire Protection District #73</t>
  </si>
  <si>
    <t>David Douglas School District</t>
  </si>
  <si>
    <t>Clackamas Vector Control</t>
  </si>
  <si>
    <t>Cloverdale Rural Fire Protection District</t>
  </si>
  <si>
    <t>City of Garibaldi</t>
  </si>
  <si>
    <t>City of Eugene</t>
  </si>
  <si>
    <t>Klamath Community College</t>
  </si>
  <si>
    <t>Clackamas River Water</t>
  </si>
  <si>
    <t>Black Butte Ranch Rural Fire Protection District</t>
  </si>
  <si>
    <t>Central Oregon Irrigation District</t>
  </si>
  <si>
    <t>Coos County</t>
  </si>
  <si>
    <t>Tigard-Tualatin School District #23J</t>
  </si>
  <si>
    <t>Josephine County</t>
  </si>
  <si>
    <t>Town of Canyon City</t>
  </si>
  <si>
    <t>Parkdale Fire District</t>
  </si>
  <si>
    <t>Willamina School District #30J</t>
  </si>
  <si>
    <t>City of Astoria</t>
  </si>
  <si>
    <t>Klamath County Emergency Communications District</t>
  </si>
  <si>
    <t>Sherwood School District #88J</t>
  </si>
  <si>
    <t>Douglas Education Service District</t>
  </si>
  <si>
    <t>Rainbow Water District</t>
  </si>
  <si>
    <t>City of Milton-Freewater</t>
  </si>
  <si>
    <t>Oregon School Boards Association</t>
  </si>
  <si>
    <t>Medford School District #549C</t>
  </si>
  <si>
    <t>Rockwood Water PUD</t>
  </si>
  <si>
    <t>Sherman County</t>
  </si>
  <si>
    <t>Banks School District</t>
  </si>
  <si>
    <t>Creswell School District #40</t>
  </si>
  <si>
    <t>Brownsville Rural Fire Protection District</t>
  </si>
  <si>
    <t>City of Wheeler</t>
  </si>
  <si>
    <t>Nehalem Bay Fire &amp; Rescue</t>
  </si>
  <si>
    <t>Idanha-Detroit Rural Fire Protection District</t>
  </si>
  <si>
    <t>Jackson County Fire District #4</t>
  </si>
  <si>
    <t>West Multnomah Soil And Water Conservation District</t>
  </si>
  <si>
    <t>North Central Public Health District</t>
  </si>
  <si>
    <t>Housing Authority of Jackson County</t>
  </si>
  <si>
    <t>City of Enterprise</t>
  </si>
  <si>
    <t>City of Tualatin</t>
  </si>
  <si>
    <t>City of Hubbard</t>
  </si>
  <si>
    <t>Siuslaw Rural Fire Protection District #1</t>
  </si>
  <si>
    <t>Multnomah Drainage</t>
  </si>
  <si>
    <t>City of Coquille</t>
  </si>
  <si>
    <t>Talent Irrigation District</t>
  </si>
  <si>
    <t>City of Turner</t>
  </si>
  <si>
    <t>Jefferson County Library District</t>
  </si>
  <si>
    <t>Odell Sanitary District</t>
  </si>
  <si>
    <t>Local Government Personnel Institute</t>
  </si>
  <si>
    <t>Grants Pass Irrigation District</t>
  </si>
  <si>
    <t>Eugene School District 4J</t>
  </si>
  <si>
    <t>Linn County</t>
  </si>
  <si>
    <t>Lake County Library District</t>
  </si>
  <si>
    <t>Santa Clara Rural Fire Protection District</t>
  </si>
  <si>
    <t>Washington County Consolidated Communications Agency</t>
  </si>
  <si>
    <t>City of Lake Oswego</t>
  </si>
  <si>
    <t>Yachats Rural Fire Protection District</t>
  </si>
  <si>
    <t>Port of Coos Bay</t>
  </si>
  <si>
    <t>Imbler Rural Fire Protection District</t>
  </si>
  <si>
    <t>City of Estacada</t>
  </si>
  <si>
    <t>Lebanon Aquatic District</t>
  </si>
  <si>
    <t>Crystal Springs Water District</t>
  </si>
  <si>
    <t>City of Adair Village</t>
  </si>
  <si>
    <t>City of Ashland</t>
  </si>
  <si>
    <t>City of Scappoose</t>
  </si>
  <si>
    <t>High Desert Parks &amp; Recreation District</t>
  </si>
  <si>
    <t>Clatskanie Library</t>
  </si>
  <si>
    <t>City of Hermiston</t>
  </si>
  <si>
    <t>City of Millersburg</t>
  </si>
  <si>
    <t>Lane Council of Governments</t>
  </si>
  <si>
    <t>City of Imbler</t>
  </si>
  <si>
    <t>Mulino Water District #23</t>
  </si>
  <si>
    <t>City of Mill City</t>
  </si>
  <si>
    <t>Jefferson County EMS</t>
  </si>
  <si>
    <t>City of Beaverton</t>
  </si>
  <si>
    <t>City of Elkton</t>
  </si>
  <si>
    <t>North Morrow Vector Control District</t>
  </si>
  <si>
    <t>Rural Road Assessment District #3</t>
  </si>
  <si>
    <t>Canby Utility Board</t>
  </si>
  <si>
    <t>Mid-Columbia Center For Living</t>
  </si>
  <si>
    <t>City of Grants Pass</t>
  </si>
  <si>
    <t>North Wasco County Parks And Recreation District</t>
  </si>
  <si>
    <t>Corbett Water District</t>
  </si>
  <si>
    <t>City of Drain</t>
  </si>
  <si>
    <t>McMinnville Water &amp; Light Department</t>
  </si>
  <si>
    <t>City of Happy Valley</t>
  </si>
  <si>
    <t>City of Roseburg</t>
  </si>
  <si>
    <t>City of McMinnville</t>
  </si>
  <si>
    <t>Council of Governments</t>
  </si>
  <si>
    <t>Neskowin Water District</t>
  </si>
  <si>
    <t>Washington County</t>
  </si>
  <si>
    <t>Cannon Beach Rural Fire Protection District</t>
  </si>
  <si>
    <t>City of Creswell</t>
  </si>
  <si>
    <t>City of Columbia City</t>
  </si>
  <si>
    <t>Stayton Fire District</t>
  </si>
  <si>
    <t>City of Depoe Bay</t>
  </si>
  <si>
    <t>Yamhill Communications Agency</t>
  </si>
  <si>
    <t>Wickiup Water District</t>
  </si>
  <si>
    <t>Crook County Rural Fire Protection District #1</t>
  </si>
  <si>
    <t>Western Lane Ambulance District</t>
  </si>
  <si>
    <t>Tillamook Peoples Utility District</t>
  </si>
  <si>
    <t>Baker County Library District</t>
  </si>
  <si>
    <t>City of Sherwood</t>
  </si>
  <si>
    <t>City of Dallas</t>
  </si>
  <si>
    <t>Coos Bay School District #9</t>
  </si>
  <si>
    <t>City of Bandon</t>
  </si>
  <si>
    <t>Depoe Bay Rural Fire Protection District</t>
  </si>
  <si>
    <t>City of Yoncalla</t>
  </si>
  <si>
    <t>South Suburban Sanitary District</t>
  </si>
  <si>
    <t>City of Baker City</t>
  </si>
  <si>
    <t>Scappoose Rural Fire Protection District</t>
  </si>
  <si>
    <t>Chetco Library Board</t>
  </si>
  <si>
    <t>Netarts-Oceanside Rural Fire Protection District</t>
  </si>
  <si>
    <t>City of Boardman</t>
  </si>
  <si>
    <t>City of Wilsonville</t>
  </si>
  <si>
    <t>Oregon Trail Library District</t>
  </si>
  <si>
    <t>City of Sandy</t>
  </si>
  <si>
    <t>Warrenton-Hammond School District</t>
  </si>
  <si>
    <t>City of Junction City</t>
  </si>
  <si>
    <t>Clackamas County</t>
  </si>
  <si>
    <t>Sweet Home Fire and Ambulance District</t>
  </si>
  <si>
    <t>Harrisburg Fire-Rescue</t>
  </si>
  <si>
    <t>Canby Fire District</t>
  </si>
  <si>
    <t>City of Nyssa</t>
  </si>
  <si>
    <t>City of Port Orford</t>
  </si>
  <si>
    <t>Owyhee Irrigation District</t>
  </si>
  <si>
    <t>Lane Fire Authority</t>
  </si>
  <si>
    <t>City of Harrisburg</t>
  </si>
  <si>
    <t>Gilliam County</t>
  </si>
  <si>
    <t>Silver Falls Library District</t>
  </si>
  <si>
    <t>South Lane County Fire and Rescue</t>
  </si>
  <si>
    <t>City of Stayton</t>
  </si>
  <si>
    <t>City of Warrenton</t>
  </si>
  <si>
    <t>West Linn School District</t>
  </si>
  <si>
    <t>City of Gresham</t>
  </si>
  <si>
    <t>Forest Grove School District</t>
  </si>
  <si>
    <t>City of Brookings</t>
  </si>
  <si>
    <t>City of Hood River</t>
  </si>
  <si>
    <t>City of Central Point</t>
  </si>
  <si>
    <t>Columbia 911 Communications District</t>
  </si>
  <si>
    <t>Glide Fire Department</t>
  </si>
  <si>
    <t>City of Hines</t>
  </si>
  <si>
    <t>Junction City Fire Department</t>
  </si>
  <si>
    <t>Umatilla School District #6R</t>
  </si>
  <si>
    <t>Crooked River Ranch Rural Fire Protection District</t>
  </si>
  <si>
    <t>Columbia River Public Utility District</t>
  </si>
  <si>
    <t>Winston-Dillard Water District</t>
  </si>
  <si>
    <t>City of Lyons</t>
  </si>
  <si>
    <t>North Lincoln Fire &amp; Rescue District #1</t>
  </si>
  <si>
    <t>City of Manzanita</t>
  </si>
  <si>
    <t>Philomath Fire Department</t>
  </si>
  <si>
    <t>Crescent Rural Fire Protection District</t>
  </si>
  <si>
    <t>City of North Powder</t>
  </si>
  <si>
    <t>Jackson County</t>
  </si>
  <si>
    <t>City of Albany</t>
  </si>
  <si>
    <t>City of Cave Junction</t>
  </si>
  <si>
    <t>Sutherlin Water Control District</t>
  </si>
  <si>
    <t>City of Lowell</t>
  </si>
  <si>
    <t>Hoodland Fire District #74</t>
  </si>
  <si>
    <t>City of Dundee</t>
  </si>
  <si>
    <t>Southwest Lincoln County Water District</t>
  </si>
  <si>
    <t>City of Irrigon</t>
  </si>
  <si>
    <t>Suburban East Salem Water District</t>
  </si>
  <si>
    <t>City of Sheridan</t>
  </si>
  <si>
    <t>Morrow County Schools</t>
  </si>
  <si>
    <t>City of Durham</t>
  </si>
  <si>
    <t>Green Sanitary</t>
  </si>
  <si>
    <t>City of Madras</t>
  </si>
  <si>
    <t>City of Rockaway Beach</t>
  </si>
  <si>
    <t>Lane County Education Service District</t>
  </si>
  <si>
    <t>Metropolitan Area Communications Commission</t>
  </si>
  <si>
    <t>Port of Garibaldi</t>
  </si>
  <si>
    <t>Madras School District</t>
  </si>
  <si>
    <t>Community Services Consortium</t>
  </si>
  <si>
    <t>Mid-Willamette Valley Senior Service Agency</t>
  </si>
  <si>
    <t>Harney Hospital</t>
  </si>
  <si>
    <t>Lebanon Fire District</t>
  </si>
  <si>
    <t>City of Riddle</t>
  </si>
  <si>
    <t>Redmond School District #2J</t>
  </si>
  <si>
    <t>City of Salem</t>
  </si>
  <si>
    <t>Tri-City Water and Sanitary Authority</t>
  </si>
  <si>
    <t>Greater Albany School District #8J</t>
  </si>
  <si>
    <t>City of Tillamook</t>
  </si>
  <si>
    <t>Central Oregon Community College</t>
  </si>
  <si>
    <t>McMinnville Schools</t>
  </si>
  <si>
    <t>Nesika Beach-Ophir Water District</t>
  </si>
  <si>
    <t>Port of Tillamook Bay</t>
  </si>
  <si>
    <t>City of Cannon Beach</t>
  </si>
  <si>
    <t>Clackamas County Fire District</t>
  </si>
  <si>
    <t>Siuslaw Public Library</t>
  </si>
  <si>
    <t>Harney County</t>
  </si>
  <si>
    <t>Pleasant Hill Fire Department</t>
  </si>
  <si>
    <t>Wasco County</t>
  </si>
  <si>
    <t>City of Eagle Point</t>
  </si>
  <si>
    <t>Eisenschmidt Pool</t>
  </si>
  <si>
    <t>City of Woodburn</t>
  </si>
  <si>
    <t>City of North Plains</t>
  </si>
  <si>
    <t>Oak Lodge Water Services District</t>
  </si>
  <si>
    <t>City of Independence</t>
  </si>
  <si>
    <t>Jackson County Vector Control District</t>
  </si>
  <si>
    <t>Nestucca Valley School District #101</t>
  </si>
  <si>
    <t>Bend-La Pine Public Schools</t>
  </si>
  <si>
    <t>City of King City</t>
  </si>
  <si>
    <t>City of Veneta</t>
  </si>
  <si>
    <t>City of Silverton</t>
  </si>
  <si>
    <t>Clatskanie Rural Fire Protection District</t>
  </si>
  <si>
    <t>Keizer Fire Department</t>
  </si>
  <si>
    <t>City of North Bend</t>
  </si>
  <si>
    <t>Netarts Water District</t>
  </si>
  <si>
    <t>City of Gladstone</t>
  </si>
  <si>
    <t>City of Philomath</t>
  </si>
  <si>
    <t>City of West Linn</t>
  </si>
  <si>
    <t>Lake County</t>
  </si>
  <si>
    <t>Silverton Fire District</t>
  </si>
  <si>
    <t>North Bend Public Schools</t>
  </si>
  <si>
    <t>Tualatin Valley Fire &amp; Rescue</t>
  </si>
  <si>
    <t>City of Fossil</t>
  </si>
  <si>
    <t>Tualatin Valley Water District</t>
  </si>
  <si>
    <t>City of Fairview</t>
  </si>
  <si>
    <t>City of Wood Village</t>
  </si>
  <si>
    <t>NORCOM</t>
  </si>
  <si>
    <t>Fairview Water District</t>
  </si>
  <si>
    <t>Medford Irrigation District</t>
  </si>
  <si>
    <t>La Pine Rural Fire Protection District</t>
  </si>
  <si>
    <t>Baker County</t>
  </si>
  <si>
    <t>Tualatin Valley Irrigation District</t>
  </si>
  <si>
    <t>Hermiston School District #8R</t>
  </si>
  <si>
    <t>City of Redmond</t>
  </si>
  <si>
    <t>High Desert Education Service District</t>
  </si>
  <si>
    <t>Seal Rock Water District</t>
  </si>
  <si>
    <t>Klamath Housing Authority</t>
  </si>
  <si>
    <t>Monroe School District #1J</t>
  </si>
  <si>
    <t>Ontario School District #8C</t>
  </si>
  <si>
    <t>Redmond Fire &amp; Rescue</t>
  </si>
  <si>
    <t>Beaverton School District</t>
  </si>
  <si>
    <t>Polk County</t>
  </si>
  <si>
    <t>City of Oregon City</t>
  </si>
  <si>
    <t>City of Bay City</t>
  </si>
  <si>
    <t>City of Falls City</t>
  </si>
  <si>
    <t>North Douglas County Fire and EMS</t>
  </si>
  <si>
    <t>Home Forward</t>
  </si>
  <si>
    <t>Juntura Road District #4</t>
  </si>
  <si>
    <t>City of Malin</t>
  </si>
  <si>
    <t>City of Yamhill</t>
  </si>
  <si>
    <t>Multnomah County</t>
  </si>
  <si>
    <t>Sheridan Fire District</t>
  </si>
  <si>
    <t>West Valley Housing Authority</t>
  </si>
  <si>
    <t>Echo School District</t>
  </si>
  <si>
    <t>City of Monmouth</t>
  </si>
  <si>
    <t>City of Lafayette</t>
  </si>
  <si>
    <t>Tillamook Bay Community College</t>
  </si>
  <si>
    <t>Philomath School District #17J</t>
  </si>
  <si>
    <t>Coos County Airport District</t>
  </si>
  <si>
    <t>Silver Falls School District</t>
  </si>
  <si>
    <t>Roseburg Urban Sanitary Authority</t>
  </si>
  <si>
    <t>Riverdale School</t>
  </si>
  <si>
    <t>Coburg Rural Fire Protection District</t>
  </si>
  <si>
    <t>City of Sisters</t>
  </si>
  <si>
    <t>State Agencies</t>
  </si>
  <si>
    <t>McKenzie Fire And Rescue</t>
  </si>
  <si>
    <t>Seaside Schools</t>
  </si>
  <si>
    <t>Oregon City School District #62</t>
  </si>
  <si>
    <t>City of Lebanon</t>
  </si>
  <si>
    <t>City of Portland</t>
  </si>
  <si>
    <t>City of Aumsville</t>
  </si>
  <si>
    <t>City of Talent</t>
  </si>
  <si>
    <t>Monroe Fire Department</t>
  </si>
  <si>
    <t>City of Burns</t>
  </si>
  <si>
    <t>Deschutes County</t>
  </si>
  <si>
    <t>Applegate Valley Rural Fire Protection District #9</t>
  </si>
  <si>
    <t>City of Pendleton</t>
  </si>
  <si>
    <t>City of Maupin</t>
  </si>
  <si>
    <t>Three Rivers U J School District</t>
  </si>
  <si>
    <t>Metro</t>
  </si>
  <si>
    <t>Umatilla County Fire District #1</t>
  </si>
  <si>
    <t>Springfield School District #19</t>
  </si>
  <si>
    <t>City of Milwaukie</t>
  </si>
  <si>
    <t>City of Myrtle Creek</t>
  </si>
  <si>
    <t>Hillsboro School District #1J</t>
  </si>
  <si>
    <t>Northeast Oregon Housing Authority</t>
  </si>
  <si>
    <t>Arch Cape Water-Sanitary District</t>
  </si>
  <si>
    <t>Glide School District #12</t>
  </si>
  <si>
    <t>Town of Butte Falls</t>
  </si>
  <si>
    <t>Clean Water Services</t>
  </si>
  <si>
    <t>Dexter Rural Fire Protection District</t>
  </si>
  <si>
    <t>City of Canby</t>
  </si>
  <si>
    <t>Salem-Keizer Public Schools</t>
  </si>
  <si>
    <t>Benton County</t>
  </si>
  <si>
    <t>City of Lincoln City</t>
  </si>
  <si>
    <t>Baker School District #5J</t>
  </si>
  <si>
    <t>Hood River County School District</t>
  </si>
  <si>
    <t>Columbia Gorge Community College</t>
  </si>
  <si>
    <t>La Grande Public Schools</t>
  </si>
  <si>
    <t>Oregon Health &amp; Science University</t>
  </si>
  <si>
    <t>Rogue River Fire District</t>
  </si>
  <si>
    <t>City of Newport</t>
  </si>
  <si>
    <t>Crook County</t>
  </si>
  <si>
    <t>Ochoco Irrigation District</t>
  </si>
  <si>
    <t>Wasco County Soil-Water Conservation District</t>
  </si>
  <si>
    <t>City of Halsey</t>
  </si>
  <si>
    <t>Umatilla Fire Department</t>
  </si>
  <si>
    <t>City of La Grande</t>
  </si>
  <si>
    <t>Marion County</t>
  </si>
  <si>
    <t>City of Tigard</t>
  </si>
  <si>
    <t>City of Wallowa</t>
  </si>
  <si>
    <t>Sandy Fire Department</t>
  </si>
  <si>
    <t>Port of Portland</t>
  </si>
  <si>
    <t>City of Vernonia</t>
  </si>
  <si>
    <t>City of Medford</t>
  </si>
  <si>
    <t>Columbia County</t>
  </si>
  <si>
    <t>City of Cornelius</t>
  </si>
  <si>
    <t>City of Springfield</t>
  </si>
  <si>
    <t>Jackson County Fire District #3</t>
  </si>
  <si>
    <t>West Extension Irrigation District</t>
  </si>
  <si>
    <t>InterMountain Education Service District</t>
  </si>
  <si>
    <t>Clackamas Education Service District</t>
  </si>
  <si>
    <t>Oregon Coast Community College</t>
  </si>
  <si>
    <t>Phoenix-Talent School District</t>
  </si>
  <si>
    <t>Columbia River Fire &amp; Rescue</t>
  </si>
  <si>
    <t>Amity Fire District</t>
  </si>
  <si>
    <t>City of Yachats</t>
  </si>
  <si>
    <t>City of Newberg</t>
  </si>
  <si>
    <t>Clatsop County</t>
  </si>
  <si>
    <t>Blue Mountain Community College</t>
  </si>
  <si>
    <t>Clackamas Community College</t>
  </si>
  <si>
    <t>Rogue Community College</t>
  </si>
  <si>
    <t>Estacada School District #108</t>
  </si>
  <si>
    <t>City of Hillsboro</t>
  </si>
  <si>
    <t>City of Rainier</t>
  </si>
  <si>
    <t>City of Corvallis</t>
  </si>
  <si>
    <t>Corvallis School District #509J</t>
  </si>
  <si>
    <t>Portland Community College</t>
  </si>
  <si>
    <t>Lake Oswego School District</t>
  </si>
  <si>
    <t>North Wasco County School District #21</t>
  </si>
  <si>
    <t>Nestucca Rural Fire District</t>
  </si>
  <si>
    <t>Fern Ridge School District</t>
  </si>
  <si>
    <t>Umatilla County</t>
  </si>
  <si>
    <t>Clackamas County Housing Authority</t>
  </si>
  <si>
    <t>Reedsport School District</t>
  </si>
  <si>
    <t>City of Klamath Falls</t>
  </si>
  <si>
    <t>City of Dayton</t>
  </si>
  <si>
    <t>Port Orford Library</t>
  </si>
  <si>
    <t>City of Mt. Vernon</t>
  </si>
  <si>
    <t>Gresham-Barlow School District #10</t>
  </si>
  <si>
    <t>Linn-Benton Community College</t>
  </si>
  <si>
    <t>North Clackamas County Water Commission</t>
  </si>
  <si>
    <t>Sunriver Service District</t>
  </si>
  <si>
    <t>North Marion School District #15</t>
  </si>
  <si>
    <t>Umpqua Community College</t>
  </si>
  <si>
    <t>City of Umatilla</t>
  </si>
  <si>
    <t>Black Butte Ranch Police</t>
  </si>
  <si>
    <t>Polk County Fire District #1</t>
  </si>
  <si>
    <t>City of Carlton</t>
  </si>
  <si>
    <t>Netarts-Oceanside Sanitary District</t>
  </si>
  <si>
    <t>Mohawk Valley Rural Fire District</t>
  </si>
  <si>
    <t>City of Sutherlin</t>
  </si>
  <si>
    <t>City of Keizer</t>
  </si>
  <si>
    <t>City of Canyonville</t>
  </si>
  <si>
    <t>Central School District #13J</t>
  </si>
  <si>
    <t>Umatilla County Soil &amp; Water District</t>
  </si>
  <si>
    <t>Union County School District</t>
  </si>
  <si>
    <t>Siuslaw School District #97J</t>
  </si>
  <si>
    <t>Port of Cascade Locks</t>
  </si>
  <si>
    <t>Aumsville Rural Fire Protection District</t>
  </si>
  <si>
    <t>Pilot Rock School District #2R</t>
  </si>
  <si>
    <t>Roseburg Public Schools</t>
  </si>
  <si>
    <t>City of Florence</t>
  </si>
  <si>
    <t>North Clackamas School District #12</t>
  </si>
  <si>
    <t>City of Bend</t>
  </si>
  <si>
    <t>Linn-Benton Housing Authority</t>
  </si>
  <si>
    <t>City of Myrtle Point</t>
  </si>
  <si>
    <t>City of Banks</t>
  </si>
  <si>
    <t>Northern Oregon Corrections</t>
  </si>
  <si>
    <t>Chemeketa Community College</t>
  </si>
  <si>
    <t>Southwestern Community College</t>
  </si>
  <si>
    <t>Illinois Valley Fire District</t>
  </si>
  <si>
    <t>Newberg School District #29Jt</t>
  </si>
  <si>
    <t>Sunrise Water Authority</t>
  </si>
  <si>
    <t>Mist-Birkenfeld Rural Fire Protection District</t>
  </si>
  <si>
    <t>City of Coburg</t>
  </si>
  <si>
    <t>Sublimity Fire District</t>
  </si>
  <si>
    <t>City of John Day</t>
  </si>
  <si>
    <t>Clatsop Community College</t>
  </si>
  <si>
    <t>Mill City Rural Fire Protection District</t>
  </si>
  <si>
    <t>Rainier School District #13</t>
  </si>
  <si>
    <t>Gaston Public Schools</t>
  </si>
  <si>
    <t>Reynolds School District</t>
  </si>
  <si>
    <t>Jefferson Rural Fire Protection District</t>
  </si>
  <si>
    <t>City of Phoenix</t>
  </si>
  <si>
    <t>Lincoln County</t>
  </si>
  <si>
    <t>City of Troutdale</t>
  </si>
  <si>
    <t>City of Westfir</t>
  </si>
  <si>
    <t>City of Jacksonville</t>
  </si>
  <si>
    <t>Malheur County</t>
  </si>
  <si>
    <t>Brookings-Harbor School District #17C</t>
  </si>
  <si>
    <t>John Day School District</t>
  </si>
  <si>
    <t>City of Winston</t>
  </si>
  <si>
    <t>Seal Rock Rural Fire Protection District</t>
  </si>
  <si>
    <t>Multnomah Education Service District</t>
  </si>
  <si>
    <t>Hood River County</t>
  </si>
  <si>
    <t>Cascade School District #5</t>
  </si>
  <si>
    <t>Jefferson School District #14Cj</t>
  </si>
  <si>
    <t>City of Moro</t>
  </si>
  <si>
    <t>Estacada Fire Department</t>
  </si>
  <si>
    <t>City of Amity</t>
  </si>
  <si>
    <t>Stanfield School District</t>
  </si>
  <si>
    <t>Nyssa Road Assessment District #2</t>
  </si>
  <si>
    <t>Jefferson County</t>
  </si>
  <si>
    <t>Port of The Dalles</t>
  </si>
  <si>
    <t>Knappa Svensen Burnside Rural Fire Protection District</t>
  </si>
  <si>
    <t>Farmers Irrigation District</t>
  </si>
  <si>
    <t>City of Gearhart</t>
  </si>
  <si>
    <t>North Santiam School District #29J</t>
  </si>
  <si>
    <t>Port of Hood River</t>
  </si>
  <si>
    <t>City of Reedsport</t>
  </si>
  <si>
    <t>Santiam Canyon School District</t>
  </si>
  <si>
    <t>Lane Community College</t>
  </si>
  <si>
    <t>Bend Parks &amp; Recreation</t>
  </si>
  <si>
    <t>Town of Lakeview</t>
  </si>
  <si>
    <t>City of Toledo</t>
  </si>
  <si>
    <t>City of Monroe</t>
  </si>
  <si>
    <t>Scappoose Public Library</t>
  </si>
  <si>
    <t>City of Weston</t>
  </si>
  <si>
    <t>City of Prineville</t>
  </si>
  <si>
    <t>Dayton Public Schools</t>
  </si>
  <si>
    <t>Sisters School District</t>
  </si>
  <si>
    <t>Port of Newport</t>
  </si>
  <si>
    <t>Colton Fire Department</t>
  </si>
  <si>
    <t>Jefferson County Rural Fire Protection District #1</t>
  </si>
  <si>
    <t>Treasure Valley Community College</t>
  </si>
  <si>
    <t>South Lane School District</t>
  </si>
  <si>
    <t>Mt Hood Community College</t>
  </si>
  <si>
    <t>City of Mt Angel</t>
  </si>
  <si>
    <t>Tillamook County Soil And Water Conservation District</t>
  </si>
  <si>
    <t>Deschutes Public Library District</t>
  </si>
  <si>
    <t>Canby School District</t>
  </si>
  <si>
    <t>Lowell Rural Fire Protection District</t>
  </si>
  <si>
    <t>City of Athena</t>
  </si>
  <si>
    <t>City of Lakeside</t>
  </si>
  <si>
    <t>Sutherlin School District #130</t>
  </si>
  <si>
    <t>City of Gervais</t>
  </si>
  <si>
    <t>City of Helix</t>
  </si>
  <si>
    <t>Willamette Education Service District</t>
  </si>
  <si>
    <t>Mosier Fire District</t>
  </si>
  <si>
    <t>Yamhill County</t>
  </si>
  <si>
    <t>Salmon Harbor-Douglas County</t>
  </si>
  <si>
    <t>Banks Fire District #13</t>
  </si>
  <si>
    <t>Klamath County</t>
  </si>
  <si>
    <t>Curry Library</t>
  </si>
  <si>
    <t>Milton-Freewater Unified School District #7</t>
  </si>
  <si>
    <t>West Valley Fire District</t>
  </si>
  <si>
    <t>City of Sweet Home</t>
  </si>
  <si>
    <t>Crook County School District</t>
  </si>
  <si>
    <t>City of Aurora</t>
  </si>
  <si>
    <t>Falls City School District</t>
  </si>
  <si>
    <t>Aurora Rural Fire Protection District</t>
  </si>
  <si>
    <t>City of Shady Cove</t>
  </si>
  <si>
    <t>Ice Fountain Water District</t>
  </si>
  <si>
    <t>St Helens School District #502</t>
  </si>
  <si>
    <t>Nehalem Bay Wastewater Agency</t>
  </si>
  <si>
    <t>Portland Public Schools</t>
  </si>
  <si>
    <t>Turner Fire District</t>
  </si>
  <si>
    <t>Pendleton School District #16R</t>
  </si>
  <si>
    <t>Central Oregon Regional Housing Authority</t>
  </si>
  <si>
    <t>Polk Soil &amp; Water Conservation District</t>
  </si>
  <si>
    <t>Winchester Bay Sanitary District</t>
  </si>
  <si>
    <t>Tillamook Public Schools</t>
  </si>
  <si>
    <t>Sweet Home School District #55</t>
  </si>
  <si>
    <t>Amity School District</t>
  </si>
  <si>
    <t>Port of Astoria</t>
  </si>
  <si>
    <t>Lakeside Water District</t>
  </si>
  <si>
    <t>Gervais School District #1</t>
  </si>
  <si>
    <t>Gladstone School District #115</t>
  </si>
  <si>
    <t>Grant County</t>
  </si>
  <si>
    <t>Weston Cemetery</t>
  </si>
  <si>
    <t>Clackamas River Water Providers</t>
  </si>
  <si>
    <t>Umatilla County Special Library District</t>
  </si>
  <si>
    <t>Tillamook 9-1-1</t>
  </si>
  <si>
    <t>Central Oregon Intergovernmental Council</t>
  </si>
  <si>
    <t>City of Gold Beach</t>
  </si>
  <si>
    <t>Redmond Area Park &amp; Recreation District</t>
  </si>
  <si>
    <t>Sweet Home Cemetery</t>
  </si>
  <si>
    <t>City-County Insurance Services</t>
  </si>
  <si>
    <t>Jefferson County Soil &amp; Water Conservation District</t>
  </si>
  <si>
    <t>Clatsop County School District #1C</t>
  </si>
  <si>
    <t>Rainier Cemetery District</t>
  </si>
  <si>
    <t>Charleston Rural Fire Protection District</t>
  </si>
  <si>
    <t>City of Molalla</t>
  </si>
  <si>
    <t>Boardman Rural Fire Protection District</t>
  </si>
  <si>
    <t>Umatilla-Morrow Radio and Data District</t>
  </si>
  <si>
    <t>Tri-County Cooperative Weed Management Area</t>
  </si>
  <si>
    <t>Mt Angel Fire District</t>
  </si>
  <si>
    <t>City Of Forest Grove</t>
  </si>
  <si>
    <t>Mid-Columbia Fire And Rescue V1-801</t>
  </si>
  <si>
    <t>City of Waldport</t>
  </si>
  <si>
    <t>LaGrande Rural Fire Protection District</t>
  </si>
  <si>
    <t>Lake Chinook Fire and Rescue District</t>
  </si>
  <si>
    <t>Siletz Rural Fire Protection District</t>
  </si>
  <si>
    <t>Yamhill Fire Protection District</t>
  </si>
  <si>
    <t>City of Heppner</t>
  </si>
  <si>
    <t>Tillamook Fire District</t>
  </si>
  <si>
    <t>Molalla River School District</t>
  </si>
  <si>
    <t>Mapleton Water District</t>
  </si>
  <si>
    <t>Vernonia Fire</t>
  </si>
  <si>
    <t>Oregon Community College Association</t>
  </si>
  <si>
    <t>Port of St Helens</t>
  </si>
  <si>
    <t>City of Merrill</t>
  </si>
  <si>
    <t>Fern Ridge Community Library</t>
  </si>
  <si>
    <t>Gaston Rural Fire Protection District</t>
  </si>
  <si>
    <t>Yamhill-Carlton School District #1</t>
  </si>
  <si>
    <t>City of Chiloquin</t>
  </si>
  <si>
    <t>East Fork Irrigation District</t>
  </si>
  <si>
    <t>South Umpqua School District</t>
  </si>
  <si>
    <t>Neskowin Regional Sanitary Authority</t>
  </si>
  <si>
    <t>Oregon Municipal Electric Utilities Association</t>
  </si>
  <si>
    <t>City of Gold Hill</t>
  </si>
  <si>
    <t>Harbor Water PUD</t>
  </si>
  <si>
    <t>East Umatilla County Rural Fire Protection District</t>
  </si>
  <si>
    <t>Wallowa County</t>
  </si>
  <si>
    <t>Millington Rural Fire Protection District</t>
  </si>
  <si>
    <t>Central Oregon Coast Fire &amp; Rescue District</t>
  </si>
  <si>
    <t>City of Elgin</t>
  </si>
  <si>
    <t>Marion County Housing Authority</t>
  </si>
  <si>
    <t>Scio Fire District</t>
  </si>
  <si>
    <t>Winston-Dillard Schools</t>
  </si>
  <si>
    <t>Baker Valley Irrigation District</t>
  </si>
  <si>
    <t>Lincoln County School District</t>
  </si>
  <si>
    <t>City of Stanfield</t>
  </si>
  <si>
    <t>Evans Valley Fire District #6</t>
  </si>
  <si>
    <t>West Side Rural Fire Protection District</t>
  </si>
  <si>
    <t>City of Jordan Valley</t>
  </si>
  <si>
    <t>Douglas Soil &amp; Water Conservation District</t>
  </si>
  <si>
    <t>Harney County School District #3</t>
  </si>
  <si>
    <t>City of Jefferson</t>
  </si>
  <si>
    <t>City of Willamina</t>
  </si>
  <si>
    <t>City of Gaston</t>
  </si>
  <si>
    <t>Valley View Cemetery</t>
  </si>
  <si>
    <t>City of Metolius</t>
  </si>
  <si>
    <t>Estacada Cemetery District</t>
  </si>
  <si>
    <t>Employer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</si>
</sst>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u/>
      <sz val="12"/>
      <color theme="10"/>
      <name val="Arial"/>
      <family val="2"/>
    </font>
    <font>
      <sz val="12"/>
      <color theme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0" xfId="3" applyFont="1" applyFill="1" applyAlignment="1">
      <alignment horizontal="center" wrapText="1"/>
    </xf>
    <xf numFmtId="0" fontId="3" fillId="2" borderId="0" xfId="3" applyFont="1" applyFill="1" applyAlignment="1">
      <alignment horizontal="center"/>
    </xf>
    <xf numFmtId="0" fontId="7" fillId="0" borderId="4" xfId="0" applyNumberFormat="1" applyFont="1" applyFill="1" applyBorder="1" applyAlignment="1">
      <alignment horizontal="left" wrapText="1"/>
    </xf>
    <xf numFmtId="0" fontId="7" fillId="0" borderId="4" xfId="1" applyNumberFormat="1" applyFont="1" applyFill="1" applyBorder="1" applyAlignment="1">
      <alignment horizontal="left" wrapText="1"/>
    </xf>
    <xf numFmtId="9" fontId="7" fillId="0" borderId="4" xfId="2" applyNumberFormat="1" applyFont="1" applyFill="1" applyBorder="1" applyAlignment="1">
      <alignment horizontal="left" wrapText="1"/>
    </xf>
    <xf numFmtId="0" fontId="7" fillId="0" borderId="8" xfId="1" applyNumberFormat="1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/>
    <xf numFmtId="44" fontId="7" fillId="0" borderId="0" xfId="1" applyFont="1"/>
    <xf numFmtId="9" fontId="7" fillId="0" borderId="0" xfId="2" applyNumberFormat="1" applyFont="1"/>
    <xf numFmtId="0" fontId="7" fillId="0" borderId="0" xfId="0" applyFont="1" applyFill="1" applyAlignment="1">
      <alignment wrapText="1"/>
    </xf>
    <xf numFmtId="0" fontId="7" fillId="0" borderId="0" xfId="0" applyFont="1" applyFill="1"/>
    <xf numFmtId="44" fontId="7" fillId="0" borderId="0" xfId="1" applyFont="1" applyFill="1"/>
    <xf numFmtId="9" fontId="7" fillId="0" borderId="0" xfId="2" applyNumberFormat="1" applyFont="1" applyFill="1"/>
    <xf numFmtId="0" fontId="7" fillId="0" borderId="0" xfId="0" applyFont="1" applyAlignment="1"/>
    <xf numFmtId="9" fontId="7" fillId="0" borderId="0" xfId="0" applyNumberFormat="1" applyFont="1"/>
    <xf numFmtId="3" fontId="7" fillId="0" borderId="0" xfId="0" applyNumberFormat="1" applyFont="1"/>
    <xf numFmtId="9" fontId="7" fillId="0" borderId="0" xfId="2" applyFont="1"/>
    <xf numFmtId="0" fontId="7" fillId="3" borderId="9" xfId="0" applyNumberFormat="1" applyFont="1" applyFill="1" applyBorder="1" applyAlignment="1">
      <alignment wrapText="1"/>
    </xf>
    <xf numFmtId="0" fontId="6" fillId="0" borderId="0" xfId="3" applyFont="1" applyBorder="1" applyAlignment="1">
      <alignment horizontal="center"/>
    </xf>
    <xf numFmtId="44" fontId="7" fillId="0" borderId="0" xfId="0" applyNumberFormat="1" applyFont="1"/>
    <xf numFmtId="0" fontId="3" fillId="0" borderId="0" xfId="3" applyFont="1" applyAlignment="1">
      <alignment horizontal="center" wrapText="1"/>
    </xf>
    <xf numFmtId="0" fontId="3" fillId="0" borderId="0" xfId="3" applyFont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7" fillId="4" borderId="5" xfId="1" applyNumberFormat="1" applyFont="1" applyFill="1" applyBorder="1" applyAlignment="1">
      <alignment horizontal="left" wrapText="1"/>
    </xf>
    <xf numFmtId="0" fontId="7" fillId="4" borderId="6" xfId="1" applyNumberFormat="1" applyFont="1" applyFill="1" applyBorder="1" applyAlignment="1">
      <alignment horizontal="left" wrapText="1"/>
    </xf>
    <xf numFmtId="0" fontId="7" fillId="5" borderId="6" xfId="1" applyNumberFormat="1" applyFont="1" applyFill="1" applyBorder="1" applyAlignment="1">
      <alignment horizontal="left" wrapText="1"/>
    </xf>
    <xf numFmtId="0" fontId="7" fillId="5" borderId="7" xfId="1" applyNumberFormat="1" applyFont="1" applyFill="1" applyBorder="1" applyAlignment="1">
      <alignment horizontal="left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egon.gov/pers/Documents/Financials/Pension-Summary-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7"/>
  <sheetViews>
    <sheetView tabSelected="1" workbookViewId="0">
      <selection activeCell="F7" sqref="F7"/>
    </sheetView>
  </sheetViews>
  <sheetFormatPr defaultRowHeight="14.4" x14ac:dyDescent="0.3"/>
  <cols>
    <col min="1" max="1" width="11.109375" customWidth="1"/>
    <col min="2" max="2" width="59.6640625" bestFit="1" customWidth="1"/>
    <col min="3" max="4" width="22.109375" bestFit="1" customWidth="1"/>
    <col min="5" max="5" width="15.109375" customWidth="1"/>
    <col min="6" max="6" width="17.5546875" bestFit="1" customWidth="1"/>
    <col min="7" max="7" width="24.44140625" customWidth="1"/>
    <col min="8" max="8" width="14.21875" customWidth="1"/>
    <col min="9" max="9" width="19.6640625" customWidth="1"/>
    <col min="10" max="11" width="20.109375" bestFit="1" customWidth="1"/>
    <col min="12" max="12" width="22.109375" bestFit="1" customWidth="1"/>
    <col min="13" max="13" width="41.33203125" customWidth="1"/>
  </cols>
  <sheetData>
    <row r="1" spans="1:13" ht="16.2" thickBot="1" x14ac:dyDescent="0.35">
      <c r="A1" s="22" t="s">
        <v>0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3" ht="16.2" thickBot="1" x14ac:dyDescent="0.35">
      <c r="A2" s="1"/>
      <c r="B2" s="2"/>
      <c r="C2" s="2"/>
      <c r="D2" s="2"/>
      <c r="E2" s="2"/>
      <c r="F2" s="20"/>
      <c r="G2" s="24" t="s">
        <v>1</v>
      </c>
      <c r="H2" s="25"/>
      <c r="I2" s="25"/>
      <c r="J2" s="25" t="s">
        <v>2</v>
      </c>
      <c r="K2" s="26"/>
      <c r="L2" s="27"/>
    </row>
    <row r="3" spans="1:13" ht="46.2" thickBot="1" x14ac:dyDescent="0.35">
      <c r="A3" s="3" t="s">
        <v>800</v>
      </c>
      <c r="B3" s="3" t="s">
        <v>3</v>
      </c>
      <c r="C3" s="4" t="s">
        <v>4</v>
      </c>
      <c r="D3" s="4" t="s">
        <v>5</v>
      </c>
      <c r="E3" s="5" t="s">
        <v>6</v>
      </c>
      <c r="F3" s="19" t="s">
        <v>7</v>
      </c>
      <c r="G3" s="28" t="s">
        <v>8</v>
      </c>
      <c r="H3" s="29" t="s">
        <v>9</v>
      </c>
      <c r="I3" s="29" t="s">
        <v>10</v>
      </c>
      <c r="J3" s="30" t="s">
        <v>11</v>
      </c>
      <c r="K3" s="30" t="s">
        <v>12</v>
      </c>
      <c r="L3" s="31" t="s">
        <v>10</v>
      </c>
      <c r="M3" s="6" t="s">
        <v>13</v>
      </c>
    </row>
    <row r="4" spans="1:13" ht="15.6" x14ac:dyDescent="0.3">
      <c r="A4" s="8">
        <v>2162</v>
      </c>
      <c r="B4" s="7" t="s">
        <v>14</v>
      </c>
      <c r="C4" s="9">
        <v>3019940.11</v>
      </c>
      <c r="D4" s="9">
        <v>499305.95</v>
      </c>
      <c r="E4" s="10">
        <v>6.05</v>
      </c>
      <c r="F4" s="9"/>
      <c r="G4" s="9">
        <v>25000</v>
      </c>
      <c r="H4" s="9">
        <f t="shared" ref="H4:H67" si="0">0.25*G4</f>
        <v>6250</v>
      </c>
      <c r="I4" s="9">
        <f t="shared" ref="I4:I67" si="1">SUM(G4+H4)</f>
        <v>31250</v>
      </c>
      <c r="J4" s="9">
        <v>1200000</v>
      </c>
      <c r="K4" s="9">
        <f t="shared" ref="K4:K67" si="2">IF((0.05*C4)&lt;300000,300000,(0.05*C4))</f>
        <v>300000</v>
      </c>
      <c r="L4" s="9">
        <f>(J4+K4)</f>
        <v>1500000</v>
      </c>
      <c r="M4" s="8"/>
    </row>
    <row r="5" spans="1:13" ht="15.6" x14ac:dyDescent="0.3">
      <c r="A5" s="8">
        <v>2118</v>
      </c>
      <c r="B5" s="7" t="s">
        <v>15</v>
      </c>
      <c r="C5" s="9">
        <v>16668922.869999999</v>
      </c>
      <c r="D5" s="9">
        <v>2854434.52</v>
      </c>
      <c r="E5" s="10">
        <v>5.84</v>
      </c>
      <c r="F5" s="8"/>
      <c r="G5" s="9">
        <v>25000</v>
      </c>
      <c r="H5" s="9">
        <f t="shared" si="0"/>
        <v>6250</v>
      </c>
      <c r="I5" s="9">
        <f t="shared" si="1"/>
        <v>31250</v>
      </c>
      <c r="J5" s="9">
        <f>SUM(K5*4)</f>
        <v>3333784.574</v>
      </c>
      <c r="K5" s="9">
        <f t="shared" si="2"/>
        <v>833446.14350000001</v>
      </c>
      <c r="L5" s="9">
        <f>(J5+K5)</f>
        <v>4167230.7175000003</v>
      </c>
      <c r="M5" s="8"/>
    </row>
    <row r="6" spans="1:13" ht="15.6" x14ac:dyDescent="0.3">
      <c r="A6" s="8">
        <v>2729</v>
      </c>
      <c r="B6" s="7" t="s">
        <v>16</v>
      </c>
      <c r="C6" s="9">
        <v>22647411.449999999</v>
      </c>
      <c r="D6" s="9">
        <v>4609129.1399999997</v>
      </c>
      <c r="E6" s="10">
        <v>4.91</v>
      </c>
      <c r="F6" s="8"/>
      <c r="G6" s="9">
        <v>25000</v>
      </c>
      <c r="H6" s="9">
        <f t="shared" si="0"/>
        <v>6250</v>
      </c>
      <c r="I6" s="9">
        <f t="shared" si="1"/>
        <v>31250</v>
      </c>
      <c r="J6" s="9">
        <f>SUM(K6*4)</f>
        <v>4529482.29</v>
      </c>
      <c r="K6" s="9">
        <f t="shared" si="2"/>
        <v>1132370.5725</v>
      </c>
      <c r="L6" s="9">
        <f>(J6+K6)</f>
        <v>5661852.8624999998</v>
      </c>
      <c r="M6" s="8"/>
    </row>
    <row r="7" spans="1:13" ht="15.6" x14ac:dyDescent="0.3">
      <c r="A7" s="8">
        <v>2003</v>
      </c>
      <c r="B7" s="7" t="s">
        <v>17</v>
      </c>
      <c r="C7" s="9">
        <v>107123693.98999999</v>
      </c>
      <c r="D7" s="9">
        <v>23675880.530000001</v>
      </c>
      <c r="E7" s="10">
        <v>4.5199999999999996</v>
      </c>
      <c r="F7" s="8"/>
      <c r="G7" s="9">
        <v>25000</v>
      </c>
      <c r="H7" s="9">
        <f t="shared" si="0"/>
        <v>6250</v>
      </c>
      <c r="I7" s="9">
        <f t="shared" si="1"/>
        <v>31250</v>
      </c>
      <c r="J7" s="9">
        <f>SUM(K7*4)</f>
        <v>21424738.798</v>
      </c>
      <c r="K7" s="9">
        <f t="shared" si="2"/>
        <v>5356184.6995000001</v>
      </c>
      <c r="L7" s="9">
        <f>(J7+K7)</f>
        <v>26780923.497500002</v>
      </c>
      <c r="M7" s="8"/>
    </row>
    <row r="8" spans="1:13" ht="15.6" x14ac:dyDescent="0.3">
      <c r="A8" s="8">
        <v>2781</v>
      </c>
      <c r="B8" s="7" t="s">
        <v>18</v>
      </c>
      <c r="C8" s="9">
        <v>1864671</v>
      </c>
      <c r="D8" s="9">
        <v>424587.57</v>
      </c>
      <c r="E8" s="10">
        <v>4.3899999999999997</v>
      </c>
      <c r="F8" s="9">
        <v>1049998</v>
      </c>
      <c r="G8" s="9">
        <f>SUM(F8+25000)</f>
        <v>1074998</v>
      </c>
      <c r="H8" s="9">
        <v>6250</v>
      </c>
      <c r="I8" s="9">
        <v>31250</v>
      </c>
      <c r="J8" s="9">
        <f>SUM(1200000+F8)</f>
        <v>2249998</v>
      </c>
      <c r="K8" s="9">
        <f t="shared" si="2"/>
        <v>300000</v>
      </c>
      <c r="L8" s="9">
        <v>1500000</v>
      </c>
      <c r="M8" s="8" t="s">
        <v>19</v>
      </c>
    </row>
    <row r="9" spans="1:13" ht="15.6" x14ac:dyDescent="0.3">
      <c r="A9" s="8">
        <v>2002</v>
      </c>
      <c r="B9" s="7" t="s">
        <v>20</v>
      </c>
      <c r="C9" s="9">
        <v>17812165.77</v>
      </c>
      <c r="D9" s="9">
        <v>4663547.3</v>
      </c>
      <c r="E9" s="10">
        <v>3.82</v>
      </c>
      <c r="F9" s="8"/>
      <c r="G9" s="9">
        <v>25000</v>
      </c>
      <c r="H9" s="9">
        <f t="shared" si="0"/>
        <v>6250</v>
      </c>
      <c r="I9" s="9">
        <f t="shared" si="1"/>
        <v>31250</v>
      </c>
      <c r="J9" s="9">
        <f>SUM(K9*4)</f>
        <v>3562433.1540000001</v>
      </c>
      <c r="K9" s="9">
        <f t="shared" si="2"/>
        <v>890608.28850000002</v>
      </c>
      <c r="L9" s="9">
        <f>(J9+K9)</f>
        <v>4453041.4424999999</v>
      </c>
      <c r="M9" s="8"/>
    </row>
    <row r="10" spans="1:13" ht="15.6" x14ac:dyDescent="0.3">
      <c r="A10" s="8">
        <v>2515</v>
      </c>
      <c r="B10" s="7" t="s">
        <v>21</v>
      </c>
      <c r="C10" s="9">
        <v>17838140.739999998</v>
      </c>
      <c r="D10" s="9">
        <v>4872723.08</v>
      </c>
      <c r="E10" s="10">
        <v>3.66</v>
      </c>
      <c r="F10" s="8"/>
      <c r="G10" s="9">
        <v>25000</v>
      </c>
      <c r="H10" s="9">
        <f t="shared" si="0"/>
        <v>6250</v>
      </c>
      <c r="I10" s="9">
        <f t="shared" si="1"/>
        <v>31250</v>
      </c>
      <c r="J10" s="9">
        <f>SUM(K10*4)</f>
        <v>3567628.148</v>
      </c>
      <c r="K10" s="9">
        <f t="shared" si="2"/>
        <v>891907.03700000001</v>
      </c>
      <c r="L10" s="9">
        <f>(J10+K10)</f>
        <v>4459535.1850000005</v>
      </c>
      <c r="M10" s="8"/>
    </row>
    <row r="11" spans="1:13" ht="15.6" x14ac:dyDescent="0.3">
      <c r="A11" s="8">
        <v>2257</v>
      </c>
      <c r="B11" s="7" t="s">
        <v>22</v>
      </c>
      <c r="C11" s="9">
        <v>554862.97</v>
      </c>
      <c r="D11" s="9">
        <v>158484.69</v>
      </c>
      <c r="E11" s="10">
        <v>3.5</v>
      </c>
      <c r="F11" s="8"/>
      <c r="G11" s="9">
        <v>25000</v>
      </c>
      <c r="H11" s="9">
        <f t="shared" si="0"/>
        <v>6250</v>
      </c>
      <c r="I11" s="9">
        <f t="shared" si="1"/>
        <v>31250</v>
      </c>
      <c r="J11" s="9">
        <v>1200000</v>
      </c>
      <c r="K11" s="9">
        <f t="shared" si="2"/>
        <v>300000</v>
      </c>
      <c r="L11" s="9">
        <f>(J11+K11)</f>
        <v>1500000</v>
      </c>
      <c r="M11" s="8"/>
    </row>
    <row r="12" spans="1:13" ht="15.6" x14ac:dyDescent="0.3">
      <c r="A12" s="8">
        <v>2553</v>
      </c>
      <c r="B12" s="7" t="s">
        <v>23</v>
      </c>
      <c r="C12" s="9">
        <v>527552</v>
      </c>
      <c r="D12" s="9">
        <v>152662.51999999999</v>
      </c>
      <c r="E12" s="10">
        <v>3.46</v>
      </c>
      <c r="F12" s="9">
        <v>213317</v>
      </c>
      <c r="G12" s="9">
        <f>SUM(F12+25000)</f>
        <v>238317</v>
      </c>
      <c r="H12" s="9">
        <v>6250</v>
      </c>
      <c r="I12" s="9">
        <v>31250</v>
      </c>
      <c r="J12" s="9">
        <f>SUM(1200000+F12)</f>
        <v>1413317</v>
      </c>
      <c r="K12" s="9">
        <f t="shared" si="2"/>
        <v>300000</v>
      </c>
      <c r="L12" s="9">
        <v>1500000</v>
      </c>
      <c r="M12" s="8" t="s">
        <v>19</v>
      </c>
    </row>
    <row r="13" spans="1:13" ht="15.6" x14ac:dyDescent="0.3">
      <c r="A13" s="8">
        <v>2521</v>
      </c>
      <c r="B13" s="7" t="s">
        <v>24</v>
      </c>
      <c r="C13" s="9">
        <v>5093731.1399999997</v>
      </c>
      <c r="D13" s="9">
        <v>1474373.23</v>
      </c>
      <c r="E13" s="10">
        <v>3.45</v>
      </c>
      <c r="F13" s="8"/>
      <c r="G13" s="9">
        <v>25000</v>
      </c>
      <c r="H13" s="9">
        <f t="shared" si="0"/>
        <v>6250</v>
      </c>
      <c r="I13" s="9">
        <f t="shared" si="1"/>
        <v>31250</v>
      </c>
      <c r="J13" s="9">
        <v>1200000</v>
      </c>
      <c r="K13" s="9">
        <f t="shared" si="2"/>
        <v>300000</v>
      </c>
      <c r="L13" s="9">
        <f>(J13+K13)</f>
        <v>1500000</v>
      </c>
      <c r="M13" s="8"/>
    </row>
    <row r="14" spans="1:13" ht="15.6" x14ac:dyDescent="0.3">
      <c r="A14" s="8">
        <v>2191</v>
      </c>
      <c r="B14" s="7" t="s">
        <v>25</v>
      </c>
      <c r="C14" s="9">
        <v>335340</v>
      </c>
      <c r="D14" s="9">
        <v>98562</v>
      </c>
      <c r="E14" s="10">
        <v>3.4</v>
      </c>
      <c r="F14" s="9">
        <v>310006</v>
      </c>
      <c r="G14" s="9">
        <f>SUM(F14+25000)</f>
        <v>335006</v>
      </c>
      <c r="H14" s="9">
        <v>6250</v>
      </c>
      <c r="I14" s="9">
        <v>31250</v>
      </c>
      <c r="J14" s="9">
        <f>SUM(F14+1200000)</f>
        <v>1510006</v>
      </c>
      <c r="K14" s="9">
        <f t="shared" si="2"/>
        <v>300000</v>
      </c>
      <c r="L14" s="9">
        <v>1500000</v>
      </c>
      <c r="M14" s="8" t="s">
        <v>19</v>
      </c>
    </row>
    <row r="15" spans="1:13" ht="15.6" x14ac:dyDescent="0.3">
      <c r="A15" s="8">
        <v>2573</v>
      </c>
      <c r="B15" s="7" t="s">
        <v>26</v>
      </c>
      <c r="C15" s="9">
        <v>528607</v>
      </c>
      <c r="D15" s="9">
        <v>162459.85</v>
      </c>
      <c r="E15" s="10">
        <v>3.25</v>
      </c>
      <c r="F15" s="9">
        <v>194206</v>
      </c>
      <c r="G15" s="9">
        <f>SUM(F15+25000)</f>
        <v>219206</v>
      </c>
      <c r="H15" s="9">
        <v>6250</v>
      </c>
      <c r="I15" s="9">
        <v>31250</v>
      </c>
      <c r="J15" s="9">
        <f>SUM(F15+1200000)</f>
        <v>1394206</v>
      </c>
      <c r="K15" s="9">
        <f t="shared" si="2"/>
        <v>300000</v>
      </c>
      <c r="L15" s="9">
        <v>1500000</v>
      </c>
      <c r="M15" s="8" t="s">
        <v>19</v>
      </c>
    </row>
    <row r="16" spans="1:13" ht="15.6" x14ac:dyDescent="0.3">
      <c r="A16" s="8">
        <v>2556</v>
      </c>
      <c r="B16" s="7" t="s">
        <v>27</v>
      </c>
      <c r="C16" s="9">
        <v>8211589.97000001</v>
      </c>
      <c r="D16" s="9">
        <v>2524540.38</v>
      </c>
      <c r="E16" s="10">
        <v>3.25</v>
      </c>
      <c r="F16" s="9"/>
      <c r="G16" s="9">
        <v>25000</v>
      </c>
      <c r="H16" s="9">
        <f t="shared" si="0"/>
        <v>6250</v>
      </c>
      <c r="I16" s="9">
        <f t="shared" si="1"/>
        <v>31250</v>
      </c>
      <c r="J16" s="9">
        <f>SUM(K16*4)</f>
        <v>1642317.994000002</v>
      </c>
      <c r="K16" s="9">
        <f t="shared" si="2"/>
        <v>410579.49850000051</v>
      </c>
      <c r="L16" s="9">
        <f>(J16+K16)</f>
        <v>2052897.4925000025</v>
      </c>
      <c r="M16" s="8"/>
    </row>
    <row r="17" spans="1:13" ht="15.6" x14ac:dyDescent="0.3">
      <c r="A17" s="8">
        <v>2218</v>
      </c>
      <c r="B17" s="7" t="s">
        <v>28</v>
      </c>
      <c r="C17" s="9">
        <v>745211.22</v>
      </c>
      <c r="D17" s="9">
        <v>229144.33</v>
      </c>
      <c r="E17" s="10">
        <v>3.25</v>
      </c>
      <c r="F17" s="8"/>
      <c r="G17" s="9">
        <v>25000</v>
      </c>
      <c r="H17" s="9">
        <f t="shared" si="0"/>
        <v>6250</v>
      </c>
      <c r="I17" s="9">
        <f t="shared" si="1"/>
        <v>31250</v>
      </c>
      <c r="J17" s="9">
        <v>1200000</v>
      </c>
      <c r="K17" s="9">
        <f t="shared" si="2"/>
        <v>300000</v>
      </c>
      <c r="L17" s="9">
        <f>(J17+K17)</f>
        <v>1500000</v>
      </c>
      <c r="M17" s="8"/>
    </row>
    <row r="18" spans="1:13" ht="15.6" x14ac:dyDescent="0.3">
      <c r="A18" s="8">
        <v>2581</v>
      </c>
      <c r="B18" s="7" t="s">
        <v>29</v>
      </c>
      <c r="C18" s="9">
        <v>505501.75</v>
      </c>
      <c r="D18" s="9">
        <v>157607</v>
      </c>
      <c r="E18" s="10">
        <v>3.21</v>
      </c>
      <c r="F18" s="8"/>
      <c r="G18" s="9">
        <v>25000</v>
      </c>
      <c r="H18" s="9">
        <f t="shared" si="0"/>
        <v>6250</v>
      </c>
      <c r="I18" s="9">
        <f t="shared" si="1"/>
        <v>31250</v>
      </c>
      <c r="J18" s="9">
        <v>1200000</v>
      </c>
      <c r="K18" s="9">
        <f t="shared" si="2"/>
        <v>300000</v>
      </c>
      <c r="L18" s="9">
        <f>(J18+K18)</f>
        <v>1500000</v>
      </c>
      <c r="M18" s="8"/>
    </row>
    <row r="19" spans="1:13" ht="15.6" x14ac:dyDescent="0.3">
      <c r="A19" s="8">
        <v>2527</v>
      </c>
      <c r="B19" s="7" t="s">
        <v>30</v>
      </c>
      <c r="C19" s="9">
        <v>4556978.1500000004</v>
      </c>
      <c r="D19" s="9">
        <v>1427738.26</v>
      </c>
      <c r="E19" s="10">
        <v>3.19</v>
      </c>
      <c r="F19" s="8"/>
      <c r="G19" s="9">
        <v>25000</v>
      </c>
      <c r="H19" s="9">
        <f t="shared" si="0"/>
        <v>6250</v>
      </c>
      <c r="I19" s="9">
        <f t="shared" si="1"/>
        <v>31250</v>
      </c>
      <c r="J19" s="9">
        <v>1200000</v>
      </c>
      <c r="K19" s="9">
        <f t="shared" si="2"/>
        <v>300000</v>
      </c>
      <c r="L19" s="9">
        <f>(J19+K19)</f>
        <v>1500000</v>
      </c>
      <c r="M19" s="8"/>
    </row>
    <row r="20" spans="1:13" ht="15.6" x14ac:dyDescent="0.3">
      <c r="A20" s="8">
        <v>2177</v>
      </c>
      <c r="B20" s="7" t="s">
        <v>31</v>
      </c>
      <c r="C20" s="9">
        <v>613848</v>
      </c>
      <c r="D20" s="9">
        <v>200592.91</v>
      </c>
      <c r="E20" s="10">
        <v>3.06</v>
      </c>
      <c r="F20" s="9">
        <v>200955</v>
      </c>
      <c r="G20" s="9">
        <f>SUM(F20+25000)</f>
        <v>225955</v>
      </c>
      <c r="H20" s="9">
        <v>6250</v>
      </c>
      <c r="I20" s="9">
        <v>31250</v>
      </c>
      <c r="J20" s="9">
        <f>SUM(F20+1200000)</f>
        <v>1400955</v>
      </c>
      <c r="K20" s="9">
        <f t="shared" si="2"/>
        <v>300000</v>
      </c>
      <c r="L20" s="9">
        <v>1500000</v>
      </c>
      <c r="M20" s="8" t="s">
        <v>19</v>
      </c>
    </row>
    <row r="21" spans="1:13" ht="15.6" x14ac:dyDescent="0.3">
      <c r="A21" s="8">
        <v>2262</v>
      </c>
      <c r="B21" s="7" t="s">
        <v>32</v>
      </c>
      <c r="C21" s="9">
        <v>302835.20000000001</v>
      </c>
      <c r="D21" s="9">
        <v>99753.66</v>
      </c>
      <c r="E21" s="10">
        <v>3.04</v>
      </c>
      <c r="F21" s="8"/>
      <c r="G21" s="9">
        <v>25000</v>
      </c>
      <c r="H21" s="9">
        <f t="shared" si="0"/>
        <v>6250</v>
      </c>
      <c r="I21" s="9">
        <f t="shared" si="1"/>
        <v>31250</v>
      </c>
      <c r="J21" s="9">
        <v>1200000</v>
      </c>
      <c r="K21" s="9">
        <f t="shared" si="2"/>
        <v>300000</v>
      </c>
      <c r="L21" s="9">
        <f>(J21+K21)</f>
        <v>1500000</v>
      </c>
      <c r="M21" s="8"/>
    </row>
    <row r="22" spans="1:13" ht="15.6" x14ac:dyDescent="0.3">
      <c r="A22" s="8">
        <v>2701</v>
      </c>
      <c r="B22" s="7" t="s">
        <v>33</v>
      </c>
      <c r="C22" s="9">
        <v>3746209</v>
      </c>
      <c r="D22" s="9">
        <v>1250352.56</v>
      </c>
      <c r="E22" s="10">
        <v>3</v>
      </c>
      <c r="F22" s="8"/>
      <c r="G22" s="9">
        <v>25000</v>
      </c>
      <c r="H22" s="9">
        <f t="shared" si="0"/>
        <v>6250</v>
      </c>
      <c r="I22" s="9">
        <f t="shared" si="1"/>
        <v>31250</v>
      </c>
      <c r="J22" s="9">
        <v>1200000</v>
      </c>
      <c r="K22" s="9">
        <f t="shared" si="2"/>
        <v>300000</v>
      </c>
      <c r="L22" s="9">
        <f>(J22+K22)</f>
        <v>1500000</v>
      </c>
      <c r="M22" s="8"/>
    </row>
    <row r="23" spans="1:13" ht="15.6" x14ac:dyDescent="0.3">
      <c r="A23" s="8">
        <v>2687</v>
      </c>
      <c r="B23" s="7" t="s">
        <v>34</v>
      </c>
      <c r="C23" s="9">
        <v>460817</v>
      </c>
      <c r="D23" s="9">
        <v>154193.54</v>
      </c>
      <c r="E23" s="10">
        <v>2.99</v>
      </c>
      <c r="F23" s="9">
        <v>164959</v>
      </c>
      <c r="G23" s="9">
        <f>SUM(F23+25000)</f>
        <v>189959</v>
      </c>
      <c r="H23" s="9">
        <v>6250</v>
      </c>
      <c r="I23" s="9">
        <v>31250</v>
      </c>
      <c r="J23" s="9">
        <f>SUM(F23+1200000)</f>
        <v>1364959</v>
      </c>
      <c r="K23" s="9">
        <f t="shared" si="2"/>
        <v>300000</v>
      </c>
      <c r="L23" s="9">
        <v>1500000</v>
      </c>
      <c r="M23" s="8" t="s">
        <v>19</v>
      </c>
    </row>
    <row r="24" spans="1:13" ht="15.6" x14ac:dyDescent="0.3">
      <c r="A24" s="8">
        <v>2552</v>
      </c>
      <c r="B24" s="7" t="s">
        <v>35</v>
      </c>
      <c r="C24" s="9">
        <v>2537883</v>
      </c>
      <c r="D24" s="9">
        <v>851184.21</v>
      </c>
      <c r="E24" s="10">
        <v>2.98</v>
      </c>
      <c r="F24" s="9">
        <v>904684</v>
      </c>
      <c r="G24" s="9">
        <f>SUM(F24+25000)</f>
        <v>929684</v>
      </c>
      <c r="H24" s="9">
        <v>6250</v>
      </c>
      <c r="I24" s="9">
        <v>31250</v>
      </c>
      <c r="J24" s="9">
        <f>SUM(F24+1200000)</f>
        <v>2104684</v>
      </c>
      <c r="K24" s="9">
        <f t="shared" si="2"/>
        <v>300000</v>
      </c>
      <c r="L24" s="9">
        <v>1500000</v>
      </c>
      <c r="M24" s="8" t="s">
        <v>19</v>
      </c>
    </row>
    <row r="25" spans="1:13" ht="15.6" x14ac:dyDescent="0.3">
      <c r="A25" s="8">
        <v>2299</v>
      </c>
      <c r="B25" s="7" t="s">
        <v>36</v>
      </c>
      <c r="C25" s="9">
        <v>87205</v>
      </c>
      <c r="D25" s="9">
        <v>30226.21</v>
      </c>
      <c r="E25" s="10">
        <v>2.89</v>
      </c>
      <c r="F25" s="9">
        <v>29208</v>
      </c>
      <c r="G25" s="9">
        <f>SUM(F25+25000)</f>
        <v>54208</v>
      </c>
      <c r="H25" s="9">
        <v>6250</v>
      </c>
      <c r="I25" s="9">
        <v>31250</v>
      </c>
      <c r="J25" s="9">
        <f>SUM(F25+1200000)</f>
        <v>1229208</v>
      </c>
      <c r="K25" s="9">
        <f t="shared" si="2"/>
        <v>300000</v>
      </c>
      <c r="L25" s="9">
        <v>1500000</v>
      </c>
      <c r="M25" s="8" t="s">
        <v>19</v>
      </c>
    </row>
    <row r="26" spans="1:13" ht="15.6" x14ac:dyDescent="0.3">
      <c r="A26" s="8">
        <v>2232</v>
      </c>
      <c r="B26" s="7" t="s">
        <v>37</v>
      </c>
      <c r="C26" s="9">
        <v>284285.82</v>
      </c>
      <c r="D26" s="9">
        <v>100961.72</v>
      </c>
      <c r="E26" s="10">
        <v>2.82</v>
      </c>
      <c r="F26" s="8"/>
      <c r="G26" s="9">
        <v>25000</v>
      </c>
      <c r="H26" s="9">
        <f t="shared" si="0"/>
        <v>6250</v>
      </c>
      <c r="I26" s="9">
        <v>31250</v>
      </c>
      <c r="J26" s="9">
        <v>1200000</v>
      </c>
      <c r="K26" s="9">
        <f t="shared" si="2"/>
        <v>300000</v>
      </c>
      <c r="L26" s="9">
        <f>(J26+K26)</f>
        <v>1500000</v>
      </c>
      <c r="M26" s="8"/>
    </row>
    <row r="27" spans="1:13" ht="15.6" x14ac:dyDescent="0.3">
      <c r="A27" s="8">
        <v>2645</v>
      </c>
      <c r="B27" s="7" t="s">
        <v>38</v>
      </c>
      <c r="C27" s="9">
        <v>150279.60999999999</v>
      </c>
      <c r="D27" s="9">
        <v>53646.58</v>
      </c>
      <c r="E27" s="10">
        <v>2.8</v>
      </c>
      <c r="F27" s="8"/>
      <c r="G27" s="9">
        <v>25000</v>
      </c>
      <c r="H27" s="9">
        <f t="shared" si="0"/>
        <v>6250</v>
      </c>
      <c r="I27" s="9">
        <f t="shared" si="1"/>
        <v>31250</v>
      </c>
      <c r="J27" s="9">
        <v>1200000</v>
      </c>
      <c r="K27" s="9">
        <f t="shared" si="2"/>
        <v>300000</v>
      </c>
      <c r="L27" s="9">
        <f>(J27+K27)</f>
        <v>1500000</v>
      </c>
      <c r="M27" s="8"/>
    </row>
    <row r="28" spans="1:13" ht="15.6" x14ac:dyDescent="0.3">
      <c r="A28" s="8">
        <v>2143</v>
      </c>
      <c r="B28" s="7" t="s">
        <v>39</v>
      </c>
      <c r="C28" s="9">
        <v>411661</v>
      </c>
      <c r="D28" s="9">
        <v>148155.28</v>
      </c>
      <c r="E28" s="10">
        <v>2.78</v>
      </c>
      <c r="F28" s="9">
        <v>106703</v>
      </c>
      <c r="G28" s="9">
        <f>SUM(F28+25000)</f>
        <v>131703</v>
      </c>
      <c r="H28" s="9">
        <v>6250</v>
      </c>
      <c r="I28" s="9">
        <v>31250</v>
      </c>
      <c r="J28" s="9">
        <f>SUM(F28+1200000)</f>
        <v>1306703</v>
      </c>
      <c r="K28" s="9">
        <f t="shared" si="2"/>
        <v>300000</v>
      </c>
      <c r="L28" s="9">
        <v>1500000</v>
      </c>
      <c r="M28" s="8" t="s">
        <v>19</v>
      </c>
    </row>
    <row r="29" spans="1:13" ht="15.6" x14ac:dyDescent="0.3">
      <c r="A29" s="12">
        <v>2132</v>
      </c>
      <c r="B29" s="11" t="s">
        <v>40</v>
      </c>
      <c r="C29" s="13">
        <v>109900208</v>
      </c>
      <c r="D29" s="13">
        <v>39905749.909999996</v>
      </c>
      <c r="E29" s="14">
        <v>2.75</v>
      </c>
      <c r="F29" s="13"/>
      <c r="G29" s="13">
        <v>25000</v>
      </c>
      <c r="H29" s="13">
        <f t="shared" si="0"/>
        <v>6250</v>
      </c>
      <c r="I29" s="9">
        <f t="shared" si="1"/>
        <v>31250</v>
      </c>
      <c r="J29" s="13">
        <f>SUM(K29*4)</f>
        <v>21980041.600000001</v>
      </c>
      <c r="K29" s="13">
        <f t="shared" si="2"/>
        <v>5495010.4000000004</v>
      </c>
      <c r="L29" s="13">
        <f>(J29+K29)</f>
        <v>27475052</v>
      </c>
      <c r="M29" s="12" t="s">
        <v>41</v>
      </c>
    </row>
    <row r="30" spans="1:13" ht="15.6" x14ac:dyDescent="0.3">
      <c r="A30" s="8">
        <v>2510</v>
      </c>
      <c r="B30" s="7" t="s">
        <v>42</v>
      </c>
      <c r="C30" s="9">
        <v>67468</v>
      </c>
      <c r="D30" s="9">
        <v>24881.31</v>
      </c>
      <c r="E30" s="10">
        <v>2.71</v>
      </c>
      <c r="F30" s="9">
        <v>16254</v>
      </c>
      <c r="G30" s="9">
        <f>SUM(F30+25000)</f>
        <v>41254</v>
      </c>
      <c r="H30" s="9">
        <v>6250</v>
      </c>
      <c r="I30" s="9">
        <v>31250</v>
      </c>
      <c r="J30" s="9">
        <f>SUM(F30+1200000)</f>
        <v>1216254</v>
      </c>
      <c r="K30" s="9">
        <f t="shared" si="2"/>
        <v>300000</v>
      </c>
      <c r="L30" s="9">
        <v>1500000</v>
      </c>
      <c r="M30" s="8" t="s">
        <v>19</v>
      </c>
    </row>
    <row r="31" spans="1:13" ht="15.6" x14ac:dyDescent="0.3">
      <c r="A31" s="8">
        <v>2585</v>
      </c>
      <c r="B31" s="7" t="s">
        <v>43</v>
      </c>
      <c r="C31" s="9">
        <v>873448</v>
      </c>
      <c r="D31" s="9">
        <v>324633.46999999997</v>
      </c>
      <c r="E31" s="10">
        <v>2.69</v>
      </c>
      <c r="F31" s="9">
        <v>205235</v>
      </c>
      <c r="G31" s="9">
        <f>SUM(F31+25000)</f>
        <v>230235</v>
      </c>
      <c r="H31" s="9">
        <v>6250</v>
      </c>
      <c r="I31" s="9">
        <v>31250</v>
      </c>
      <c r="J31" s="9">
        <f>SUM(F31+1200000)</f>
        <v>1405235</v>
      </c>
      <c r="K31" s="9">
        <f t="shared" si="2"/>
        <v>300000</v>
      </c>
      <c r="L31" s="9">
        <v>1500000</v>
      </c>
      <c r="M31" s="8" t="s">
        <v>19</v>
      </c>
    </row>
    <row r="32" spans="1:13" ht="15.6" x14ac:dyDescent="0.3">
      <c r="A32" s="8">
        <v>2127</v>
      </c>
      <c r="B32" s="7" t="s">
        <v>44</v>
      </c>
      <c r="C32" s="9">
        <v>10629748.07</v>
      </c>
      <c r="D32" s="9">
        <v>4081955.46</v>
      </c>
      <c r="E32" s="10">
        <v>2.6</v>
      </c>
      <c r="F32" s="8"/>
      <c r="G32" s="9">
        <v>25000</v>
      </c>
      <c r="H32" s="9">
        <f t="shared" si="0"/>
        <v>6250</v>
      </c>
      <c r="I32" s="9">
        <f t="shared" si="1"/>
        <v>31250</v>
      </c>
      <c r="J32" s="9">
        <f>SUM(K32*4)</f>
        <v>2125949.6140000001</v>
      </c>
      <c r="K32" s="9">
        <f t="shared" si="2"/>
        <v>531487.40350000001</v>
      </c>
      <c r="L32" s="9">
        <f>(J32+K32)</f>
        <v>2657437.0175000001</v>
      </c>
      <c r="M32" s="8"/>
    </row>
    <row r="33" spans="1:13" ht="15.6" x14ac:dyDescent="0.3">
      <c r="A33" s="8">
        <v>2182</v>
      </c>
      <c r="B33" s="7" t="s">
        <v>45</v>
      </c>
      <c r="C33" s="9">
        <v>1882421</v>
      </c>
      <c r="D33" s="9">
        <v>730610.57</v>
      </c>
      <c r="E33" s="10">
        <v>2.58</v>
      </c>
      <c r="F33" s="9">
        <v>480571</v>
      </c>
      <c r="G33" s="9">
        <f>SUM(F33+25000)</f>
        <v>505571</v>
      </c>
      <c r="H33" s="9">
        <v>6250</v>
      </c>
      <c r="I33" s="9">
        <v>31250</v>
      </c>
      <c r="J33" s="9">
        <f>SUM(F33+1200000)</f>
        <v>1680571</v>
      </c>
      <c r="K33" s="9">
        <f t="shared" si="2"/>
        <v>300000</v>
      </c>
      <c r="L33" s="9">
        <v>1500000</v>
      </c>
      <c r="M33" s="8" t="s">
        <v>19</v>
      </c>
    </row>
    <row r="34" spans="1:13" ht="15.6" x14ac:dyDescent="0.3">
      <c r="A34" s="8">
        <v>2747</v>
      </c>
      <c r="B34" s="7" t="s">
        <v>46</v>
      </c>
      <c r="C34" s="9">
        <v>5520537.2699999996</v>
      </c>
      <c r="D34" s="9">
        <v>2185810.0499999998</v>
      </c>
      <c r="E34" s="10">
        <v>2.5299999999999998</v>
      </c>
      <c r="F34" s="8"/>
      <c r="G34" s="9">
        <v>25000</v>
      </c>
      <c r="H34" s="9">
        <f t="shared" si="0"/>
        <v>6250</v>
      </c>
      <c r="I34" s="9">
        <f t="shared" si="1"/>
        <v>31250</v>
      </c>
      <c r="J34" s="9">
        <v>1200000</v>
      </c>
      <c r="K34" s="9">
        <f t="shared" si="2"/>
        <v>300000</v>
      </c>
      <c r="L34" s="9">
        <f>(J34+K34)</f>
        <v>1500000</v>
      </c>
      <c r="M34" s="8"/>
    </row>
    <row r="35" spans="1:13" ht="15.6" x14ac:dyDescent="0.3">
      <c r="A35" s="8">
        <v>2145</v>
      </c>
      <c r="B35" s="7" t="s">
        <v>47</v>
      </c>
      <c r="C35" s="9">
        <v>980793</v>
      </c>
      <c r="D35" s="9">
        <v>390828.23</v>
      </c>
      <c r="E35" s="10">
        <v>2.5099999999999998</v>
      </c>
      <c r="F35" s="9">
        <v>230897</v>
      </c>
      <c r="G35" s="9">
        <f>SUM(F35+25000)</f>
        <v>255897</v>
      </c>
      <c r="H35" s="9">
        <v>6250</v>
      </c>
      <c r="I35" s="9">
        <v>31250</v>
      </c>
      <c r="J35" s="9">
        <f>SUM(F35+1200000)</f>
        <v>1430897</v>
      </c>
      <c r="K35" s="9">
        <f t="shared" si="2"/>
        <v>300000</v>
      </c>
      <c r="L35" s="9">
        <v>1500000</v>
      </c>
      <c r="M35" s="8" t="s">
        <v>19</v>
      </c>
    </row>
    <row r="36" spans="1:13" ht="15.6" x14ac:dyDescent="0.3">
      <c r="A36" s="8">
        <v>4324</v>
      </c>
      <c r="B36" s="15" t="s">
        <v>48</v>
      </c>
      <c r="C36" s="9">
        <v>91799622</v>
      </c>
      <c r="D36" s="9">
        <v>36868828.240000002</v>
      </c>
      <c r="E36" s="10">
        <v>2.4900000000000002</v>
      </c>
      <c r="F36" s="8"/>
      <c r="G36" s="9">
        <v>25000</v>
      </c>
      <c r="H36" s="9">
        <f t="shared" si="0"/>
        <v>6250</v>
      </c>
      <c r="I36" s="9">
        <v>31250</v>
      </c>
      <c r="J36" s="9">
        <f t="shared" ref="J36:J82" si="3">SUM(K36*4)</f>
        <v>18359924.400000002</v>
      </c>
      <c r="K36" s="9">
        <f t="shared" si="2"/>
        <v>4589981.1000000006</v>
      </c>
      <c r="L36" s="9">
        <f t="shared" ref="L36:L99" si="4">(J36+K36)</f>
        <v>22949905.500000004</v>
      </c>
      <c r="M36" s="8"/>
    </row>
    <row r="37" spans="1:13" ht="15.6" x14ac:dyDescent="0.3">
      <c r="A37" s="8">
        <v>3456</v>
      </c>
      <c r="B37" s="15" t="s">
        <v>49</v>
      </c>
      <c r="C37" s="9">
        <v>87532517</v>
      </c>
      <c r="D37" s="9">
        <v>35155061.159999996</v>
      </c>
      <c r="E37" s="10">
        <v>2.4900000000000002</v>
      </c>
      <c r="F37" s="8"/>
      <c r="G37" s="9">
        <v>25000</v>
      </c>
      <c r="H37" s="9">
        <f t="shared" si="0"/>
        <v>6250</v>
      </c>
      <c r="I37" s="9">
        <f t="shared" si="1"/>
        <v>31250</v>
      </c>
      <c r="J37" s="9">
        <f t="shared" si="3"/>
        <v>17506503.400000002</v>
      </c>
      <c r="K37" s="9">
        <f t="shared" si="2"/>
        <v>4376625.8500000006</v>
      </c>
      <c r="L37" s="9">
        <f t="shared" si="4"/>
        <v>21883129.250000004</v>
      </c>
      <c r="M37" s="8"/>
    </row>
    <row r="38" spans="1:13" ht="15.6" x14ac:dyDescent="0.3">
      <c r="A38" s="8">
        <v>3454</v>
      </c>
      <c r="B38" s="15" t="s">
        <v>50</v>
      </c>
      <c r="C38" s="9">
        <v>86823025</v>
      </c>
      <c r="D38" s="9">
        <v>34870112.969999999</v>
      </c>
      <c r="E38" s="10">
        <v>2.4900000000000002</v>
      </c>
      <c r="F38" s="8"/>
      <c r="G38" s="9">
        <v>25000</v>
      </c>
      <c r="H38" s="9">
        <f t="shared" si="0"/>
        <v>6250</v>
      </c>
      <c r="I38" s="9">
        <f t="shared" si="1"/>
        <v>31250</v>
      </c>
      <c r="J38" s="9">
        <f t="shared" si="3"/>
        <v>17364605</v>
      </c>
      <c r="K38" s="9">
        <f t="shared" si="2"/>
        <v>4341151.25</v>
      </c>
      <c r="L38" s="9">
        <f t="shared" si="4"/>
        <v>21705756.25</v>
      </c>
      <c r="M38" s="8"/>
    </row>
    <row r="39" spans="1:13" ht="15.6" x14ac:dyDescent="0.3">
      <c r="A39" s="8">
        <v>3786</v>
      </c>
      <c r="B39" s="15" t="s">
        <v>51</v>
      </c>
      <c r="C39" s="9">
        <v>75028888</v>
      </c>
      <c r="D39" s="9">
        <v>30133317.879999999</v>
      </c>
      <c r="E39" s="10">
        <v>2.4900000000000002</v>
      </c>
      <c r="F39" s="8"/>
      <c r="G39" s="9">
        <v>25000</v>
      </c>
      <c r="H39" s="9">
        <f t="shared" si="0"/>
        <v>6250</v>
      </c>
      <c r="I39" s="9">
        <f t="shared" si="1"/>
        <v>31250</v>
      </c>
      <c r="J39" s="9">
        <f t="shared" si="3"/>
        <v>15005777.600000001</v>
      </c>
      <c r="K39" s="9">
        <f t="shared" si="2"/>
        <v>3751444.4000000004</v>
      </c>
      <c r="L39" s="9">
        <f t="shared" si="4"/>
        <v>18757222</v>
      </c>
      <c r="M39" s="8"/>
    </row>
    <row r="40" spans="1:13" ht="15.6" x14ac:dyDescent="0.3">
      <c r="A40" s="8">
        <v>3510</v>
      </c>
      <c r="B40" s="15" t="s">
        <v>52</v>
      </c>
      <c r="C40" s="9">
        <v>69978886</v>
      </c>
      <c r="D40" s="9">
        <v>28105121.32</v>
      </c>
      <c r="E40" s="10">
        <v>2.4900000000000002</v>
      </c>
      <c r="F40" s="8"/>
      <c r="G40" s="9">
        <v>25000</v>
      </c>
      <c r="H40" s="9">
        <f t="shared" si="0"/>
        <v>6250</v>
      </c>
      <c r="I40" s="9">
        <f t="shared" si="1"/>
        <v>31250</v>
      </c>
      <c r="J40" s="9">
        <f t="shared" si="3"/>
        <v>13995777.200000001</v>
      </c>
      <c r="K40" s="9">
        <f t="shared" si="2"/>
        <v>3498944.3000000003</v>
      </c>
      <c r="L40" s="9">
        <f t="shared" si="4"/>
        <v>17494721.5</v>
      </c>
      <c r="M40" s="8"/>
    </row>
    <row r="41" spans="1:13" ht="15.6" x14ac:dyDescent="0.3">
      <c r="A41" s="8">
        <v>4280</v>
      </c>
      <c r="B41" s="15" t="s">
        <v>53</v>
      </c>
      <c r="C41" s="9">
        <v>67182610</v>
      </c>
      <c r="D41" s="9">
        <v>26982072.789999999</v>
      </c>
      <c r="E41" s="10">
        <v>2.4900000000000002</v>
      </c>
      <c r="F41" s="8"/>
      <c r="G41" s="9">
        <v>25000</v>
      </c>
      <c r="H41" s="9">
        <f t="shared" si="0"/>
        <v>6250</v>
      </c>
      <c r="I41" s="9">
        <f t="shared" si="1"/>
        <v>31250</v>
      </c>
      <c r="J41" s="9">
        <f t="shared" si="3"/>
        <v>13436522</v>
      </c>
      <c r="K41" s="9">
        <f t="shared" si="2"/>
        <v>3359130.5</v>
      </c>
      <c r="L41" s="9">
        <f t="shared" si="4"/>
        <v>16795652.5</v>
      </c>
      <c r="M41" s="8"/>
    </row>
    <row r="42" spans="1:13" ht="15.6" x14ac:dyDescent="0.3">
      <c r="A42" s="8">
        <v>3416</v>
      </c>
      <c r="B42" s="15" t="s">
        <v>54</v>
      </c>
      <c r="C42" s="9">
        <v>59033355</v>
      </c>
      <c r="D42" s="9">
        <v>23709145.59</v>
      </c>
      <c r="E42" s="10">
        <v>2.4900000000000002</v>
      </c>
      <c r="F42" s="8"/>
      <c r="G42" s="9">
        <v>25000</v>
      </c>
      <c r="H42" s="9">
        <f t="shared" si="0"/>
        <v>6250</v>
      </c>
      <c r="I42" s="9">
        <f t="shared" si="1"/>
        <v>31250</v>
      </c>
      <c r="J42" s="9">
        <f t="shared" si="3"/>
        <v>11806671</v>
      </c>
      <c r="K42" s="9">
        <f t="shared" si="2"/>
        <v>2951667.75</v>
      </c>
      <c r="L42" s="9">
        <f t="shared" si="4"/>
        <v>14758338.75</v>
      </c>
      <c r="M42" s="8"/>
    </row>
    <row r="43" spans="1:13" ht="15.6" x14ac:dyDescent="0.3">
      <c r="A43" s="8">
        <v>4339</v>
      </c>
      <c r="B43" s="15" t="s">
        <v>55</v>
      </c>
      <c r="C43" s="9">
        <v>48255864</v>
      </c>
      <c r="D43" s="9">
        <v>19380658.969999999</v>
      </c>
      <c r="E43" s="10">
        <v>2.4900000000000002</v>
      </c>
      <c r="F43" s="8"/>
      <c r="G43" s="9">
        <v>25000</v>
      </c>
      <c r="H43" s="9">
        <f t="shared" si="0"/>
        <v>6250</v>
      </c>
      <c r="I43" s="9">
        <f t="shared" si="1"/>
        <v>31250</v>
      </c>
      <c r="J43" s="9">
        <f t="shared" si="3"/>
        <v>9651172.8000000007</v>
      </c>
      <c r="K43" s="9">
        <f t="shared" si="2"/>
        <v>2412793.2000000002</v>
      </c>
      <c r="L43" s="9">
        <f t="shared" si="4"/>
        <v>12063966</v>
      </c>
      <c r="M43" s="8"/>
    </row>
    <row r="44" spans="1:13" ht="15.6" x14ac:dyDescent="0.3">
      <c r="A44" s="8">
        <v>4345</v>
      </c>
      <c r="B44" s="15" t="s">
        <v>56</v>
      </c>
      <c r="C44" s="9">
        <v>47893839</v>
      </c>
      <c r="D44" s="9">
        <v>19235261.239999998</v>
      </c>
      <c r="E44" s="10">
        <v>2.4900000000000002</v>
      </c>
      <c r="F44" s="8"/>
      <c r="G44" s="9">
        <v>25000</v>
      </c>
      <c r="H44" s="9">
        <f t="shared" si="0"/>
        <v>6250</v>
      </c>
      <c r="I44" s="9">
        <f t="shared" si="1"/>
        <v>31250</v>
      </c>
      <c r="J44" s="9">
        <f t="shared" si="3"/>
        <v>9578767.8000000007</v>
      </c>
      <c r="K44" s="9">
        <f t="shared" si="2"/>
        <v>2394691.9500000002</v>
      </c>
      <c r="L44" s="9">
        <f t="shared" si="4"/>
        <v>11973459.75</v>
      </c>
      <c r="M44" s="8"/>
    </row>
    <row r="45" spans="1:13" ht="15.6" x14ac:dyDescent="0.3">
      <c r="A45" s="8">
        <v>3417</v>
      </c>
      <c r="B45" s="15" t="s">
        <v>57</v>
      </c>
      <c r="C45" s="9">
        <v>44372481</v>
      </c>
      <c r="D45" s="9">
        <v>17821003.280000001</v>
      </c>
      <c r="E45" s="10">
        <v>2.4900000000000002</v>
      </c>
      <c r="F45" s="8"/>
      <c r="G45" s="9">
        <v>25000</v>
      </c>
      <c r="H45" s="9">
        <f t="shared" si="0"/>
        <v>6250</v>
      </c>
      <c r="I45" s="9">
        <f t="shared" si="1"/>
        <v>31250</v>
      </c>
      <c r="J45" s="9">
        <f t="shared" si="3"/>
        <v>8874496.2000000011</v>
      </c>
      <c r="K45" s="9">
        <f t="shared" si="2"/>
        <v>2218624.0500000003</v>
      </c>
      <c r="L45" s="9">
        <f t="shared" si="4"/>
        <v>11093120.250000002</v>
      </c>
      <c r="M45" s="8"/>
    </row>
    <row r="46" spans="1:13" ht="15.6" x14ac:dyDescent="0.3">
      <c r="A46" s="8">
        <v>3820</v>
      </c>
      <c r="B46" s="15" t="s">
        <v>58</v>
      </c>
      <c r="C46" s="9">
        <v>43411322</v>
      </c>
      <c r="D46" s="9">
        <v>17434979.989999998</v>
      </c>
      <c r="E46" s="10">
        <v>2.4900000000000002</v>
      </c>
      <c r="F46" s="8"/>
      <c r="G46" s="9">
        <v>25000</v>
      </c>
      <c r="H46" s="9">
        <f t="shared" si="0"/>
        <v>6250</v>
      </c>
      <c r="I46" s="9">
        <f t="shared" si="1"/>
        <v>31250</v>
      </c>
      <c r="J46" s="9">
        <f t="shared" si="3"/>
        <v>8682264.4000000004</v>
      </c>
      <c r="K46" s="9">
        <f t="shared" si="2"/>
        <v>2170566.1</v>
      </c>
      <c r="L46" s="9">
        <f t="shared" si="4"/>
        <v>10852830.5</v>
      </c>
      <c r="M46" s="8"/>
    </row>
    <row r="47" spans="1:13" ht="15.6" x14ac:dyDescent="0.3">
      <c r="A47" s="8">
        <v>3850</v>
      </c>
      <c r="B47" s="15" t="s">
        <v>59</v>
      </c>
      <c r="C47" s="9">
        <v>40188947</v>
      </c>
      <c r="D47" s="9">
        <v>16140800.380000001</v>
      </c>
      <c r="E47" s="10">
        <v>2.4900000000000002</v>
      </c>
      <c r="F47" s="8"/>
      <c r="G47" s="9">
        <v>25000</v>
      </c>
      <c r="H47" s="9">
        <f t="shared" si="0"/>
        <v>6250</v>
      </c>
      <c r="I47" s="9">
        <f t="shared" si="1"/>
        <v>31250</v>
      </c>
      <c r="J47" s="9">
        <f t="shared" si="3"/>
        <v>8037789.4000000004</v>
      </c>
      <c r="K47" s="9">
        <f t="shared" si="2"/>
        <v>2009447.35</v>
      </c>
      <c r="L47" s="9">
        <f t="shared" si="4"/>
        <v>10047236.75</v>
      </c>
      <c r="M47" s="8"/>
    </row>
    <row r="48" spans="1:13" ht="15.6" x14ac:dyDescent="0.3">
      <c r="A48" s="8">
        <v>3457</v>
      </c>
      <c r="B48" s="15" t="s">
        <v>60</v>
      </c>
      <c r="C48" s="9">
        <v>38722394</v>
      </c>
      <c r="D48" s="9">
        <v>15551799.390000001</v>
      </c>
      <c r="E48" s="10">
        <v>2.4900000000000002</v>
      </c>
      <c r="F48" s="8"/>
      <c r="G48" s="9">
        <v>25000</v>
      </c>
      <c r="H48" s="9">
        <f t="shared" si="0"/>
        <v>6250</v>
      </c>
      <c r="I48" s="9">
        <f t="shared" si="1"/>
        <v>31250</v>
      </c>
      <c r="J48" s="9">
        <f t="shared" si="3"/>
        <v>7744478.8000000007</v>
      </c>
      <c r="K48" s="9">
        <f t="shared" si="2"/>
        <v>1936119.7000000002</v>
      </c>
      <c r="L48" s="9">
        <f t="shared" si="4"/>
        <v>9680598.5</v>
      </c>
      <c r="M48" s="8"/>
    </row>
    <row r="49" spans="1:13" ht="15.6" x14ac:dyDescent="0.3">
      <c r="A49" s="8">
        <v>3415</v>
      </c>
      <c r="B49" s="15" t="s">
        <v>61</v>
      </c>
      <c r="C49" s="9">
        <v>37862749</v>
      </c>
      <c r="D49" s="9">
        <v>15206546.310000001</v>
      </c>
      <c r="E49" s="10">
        <v>2.4900000000000002</v>
      </c>
      <c r="F49" s="8"/>
      <c r="G49" s="9">
        <v>25000</v>
      </c>
      <c r="H49" s="9">
        <f t="shared" si="0"/>
        <v>6250</v>
      </c>
      <c r="I49" s="9">
        <f t="shared" si="1"/>
        <v>31250</v>
      </c>
      <c r="J49" s="9">
        <f t="shared" si="3"/>
        <v>7572549.8000000007</v>
      </c>
      <c r="K49" s="9">
        <f t="shared" si="2"/>
        <v>1893137.4500000002</v>
      </c>
      <c r="L49" s="9">
        <f t="shared" si="4"/>
        <v>9465687.25</v>
      </c>
      <c r="M49" s="8"/>
    </row>
    <row r="50" spans="1:13" ht="15.6" x14ac:dyDescent="0.3">
      <c r="A50" s="8">
        <v>4272</v>
      </c>
      <c r="B50" s="15" t="s">
        <v>62</v>
      </c>
      <c r="C50" s="9">
        <v>29552970</v>
      </c>
      <c r="D50" s="9">
        <v>11869148.91</v>
      </c>
      <c r="E50" s="10">
        <v>2.4900000000000002</v>
      </c>
      <c r="F50" s="8"/>
      <c r="G50" s="9">
        <v>25000</v>
      </c>
      <c r="H50" s="9">
        <f t="shared" si="0"/>
        <v>6250</v>
      </c>
      <c r="I50" s="9">
        <f t="shared" si="1"/>
        <v>31250</v>
      </c>
      <c r="J50" s="9">
        <f t="shared" si="3"/>
        <v>5910594</v>
      </c>
      <c r="K50" s="9">
        <f t="shared" si="2"/>
        <v>1477648.5</v>
      </c>
      <c r="L50" s="9">
        <f t="shared" si="4"/>
        <v>7388242.5</v>
      </c>
      <c r="M50" s="8"/>
    </row>
    <row r="51" spans="1:13" ht="15.6" x14ac:dyDescent="0.3">
      <c r="A51" s="8">
        <v>4286</v>
      </c>
      <c r="B51" s="15" t="s">
        <v>63</v>
      </c>
      <c r="C51" s="9">
        <v>28250076</v>
      </c>
      <c r="D51" s="9">
        <v>11345876.609999999</v>
      </c>
      <c r="E51" s="10">
        <v>2.4900000000000002</v>
      </c>
      <c r="F51" s="8"/>
      <c r="G51" s="9">
        <v>25000</v>
      </c>
      <c r="H51" s="9">
        <f t="shared" si="0"/>
        <v>6250</v>
      </c>
      <c r="I51" s="9">
        <f t="shared" si="1"/>
        <v>31250</v>
      </c>
      <c r="J51" s="9">
        <f t="shared" si="3"/>
        <v>5650015.2000000002</v>
      </c>
      <c r="K51" s="9">
        <f t="shared" si="2"/>
        <v>1412503.8</v>
      </c>
      <c r="L51" s="9">
        <f t="shared" si="4"/>
        <v>7062519</v>
      </c>
      <c r="M51" s="8"/>
    </row>
    <row r="52" spans="1:13" ht="15.6" x14ac:dyDescent="0.3">
      <c r="A52" s="8">
        <v>4309</v>
      </c>
      <c r="B52" s="15" t="s">
        <v>64</v>
      </c>
      <c r="C52" s="9">
        <v>24843042</v>
      </c>
      <c r="D52" s="9">
        <v>9977533.7899999991</v>
      </c>
      <c r="E52" s="10">
        <v>2.4900000000000002</v>
      </c>
      <c r="F52" s="8"/>
      <c r="G52" s="9">
        <v>25000</v>
      </c>
      <c r="H52" s="9">
        <f t="shared" si="0"/>
        <v>6250</v>
      </c>
      <c r="I52" s="9">
        <f t="shared" si="1"/>
        <v>31250</v>
      </c>
      <c r="J52" s="9">
        <f t="shared" si="3"/>
        <v>4968608.4000000004</v>
      </c>
      <c r="K52" s="9">
        <f t="shared" si="2"/>
        <v>1242152.1000000001</v>
      </c>
      <c r="L52" s="9">
        <f t="shared" si="4"/>
        <v>6210760.5</v>
      </c>
      <c r="M52" s="8"/>
    </row>
    <row r="53" spans="1:13" ht="15.6" x14ac:dyDescent="0.3">
      <c r="A53" s="8">
        <v>3520</v>
      </c>
      <c r="B53" s="15" t="s">
        <v>65</v>
      </c>
      <c r="C53" s="9">
        <v>21217360</v>
      </c>
      <c r="D53" s="9">
        <v>8521376.8499999996</v>
      </c>
      <c r="E53" s="10">
        <v>2.4900000000000002</v>
      </c>
      <c r="F53" s="8"/>
      <c r="G53" s="9">
        <v>25000</v>
      </c>
      <c r="H53" s="9">
        <f t="shared" si="0"/>
        <v>6250</v>
      </c>
      <c r="I53" s="9">
        <f t="shared" si="1"/>
        <v>31250</v>
      </c>
      <c r="J53" s="9">
        <f t="shared" si="3"/>
        <v>4243472</v>
      </c>
      <c r="K53" s="9">
        <f t="shared" si="2"/>
        <v>1060868</v>
      </c>
      <c r="L53" s="9">
        <f t="shared" si="4"/>
        <v>5304340</v>
      </c>
      <c r="M53" s="8"/>
    </row>
    <row r="54" spans="1:13" ht="15.6" x14ac:dyDescent="0.3">
      <c r="A54" s="8">
        <v>4390</v>
      </c>
      <c r="B54" s="15" t="s">
        <v>66</v>
      </c>
      <c r="C54" s="9">
        <v>20684650</v>
      </c>
      <c r="D54" s="9">
        <v>8307428.6699999999</v>
      </c>
      <c r="E54" s="10">
        <v>2.4900000000000002</v>
      </c>
      <c r="F54" s="8"/>
      <c r="G54" s="9">
        <v>25000</v>
      </c>
      <c r="H54" s="9">
        <f t="shared" si="0"/>
        <v>6250</v>
      </c>
      <c r="I54" s="9">
        <f t="shared" si="1"/>
        <v>31250</v>
      </c>
      <c r="J54" s="9">
        <f t="shared" si="3"/>
        <v>4136930</v>
      </c>
      <c r="K54" s="9">
        <f t="shared" si="2"/>
        <v>1034232.5</v>
      </c>
      <c r="L54" s="9">
        <f t="shared" si="4"/>
        <v>5171162.5</v>
      </c>
      <c r="M54" s="8"/>
    </row>
    <row r="55" spans="1:13" ht="15.6" x14ac:dyDescent="0.3">
      <c r="A55" s="8">
        <v>3694</v>
      </c>
      <c r="B55" s="15" t="s">
        <v>67</v>
      </c>
      <c r="C55" s="9">
        <v>15968262</v>
      </c>
      <c r="D55" s="9">
        <v>6413219.3200000003</v>
      </c>
      <c r="E55" s="10">
        <v>2.4900000000000002</v>
      </c>
      <c r="F55" s="8"/>
      <c r="G55" s="9">
        <v>25000</v>
      </c>
      <c r="H55" s="9">
        <f t="shared" si="0"/>
        <v>6250</v>
      </c>
      <c r="I55" s="9">
        <f t="shared" si="1"/>
        <v>31250</v>
      </c>
      <c r="J55" s="9">
        <f t="shared" si="3"/>
        <v>3193652.4000000004</v>
      </c>
      <c r="K55" s="9">
        <f t="shared" si="2"/>
        <v>798413.10000000009</v>
      </c>
      <c r="L55" s="9">
        <f t="shared" si="4"/>
        <v>3992065.5000000005</v>
      </c>
      <c r="M55" s="8"/>
    </row>
    <row r="56" spans="1:13" ht="15.6" x14ac:dyDescent="0.3">
      <c r="A56" s="8">
        <v>3842</v>
      </c>
      <c r="B56" s="15" t="s">
        <v>68</v>
      </c>
      <c r="C56" s="9">
        <v>14572547</v>
      </c>
      <c r="D56" s="9">
        <v>5852668.1799999997</v>
      </c>
      <c r="E56" s="10">
        <v>2.4900000000000002</v>
      </c>
      <c r="F56" s="8"/>
      <c r="G56" s="9">
        <v>25000</v>
      </c>
      <c r="H56" s="9">
        <f t="shared" si="0"/>
        <v>6250</v>
      </c>
      <c r="I56" s="9">
        <f t="shared" si="1"/>
        <v>31250</v>
      </c>
      <c r="J56" s="9">
        <f t="shared" si="3"/>
        <v>2914509.4000000004</v>
      </c>
      <c r="K56" s="9">
        <f t="shared" si="2"/>
        <v>728627.35000000009</v>
      </c>
      <c r="L56" s="9">
        <f t="shared" si="4"/>
        <v>3643136.7500000005</v>
      </c>
      <c r="M56" s="8"/>
    </row>
    <row r="57" spans="1:13" ht="15.6" x14ac:dyDescent="0.3">
      <c r="A57" s="8">
        <v>3920</v>
      </c>
      <c r="B57" s="15" t="s">
        <v>69</v>
      </c>
      <c r="C57" s="9">
        <v>14425087</v>
      </c>
      <c r="D57" s="9">
        <v>5793444.6600000001</v>
      </c>
      <c r="E57" s="10">
        <v>2.4900000000000002</v>
      </c>
      <c r="F57" s="8"/>
      <c r="G57" s="9">
        <v>25000</v>
      </c>
      <c r="H57" s="9">
        <f t="shared" si="0"/>
        <v>6250</v>
      </c>
      <c r="I57" s="9">
        <f t="shared" si="1"/>
        <v>31250</v>
      </c>
      <c r="J57" s="9">
        <f t="shared" si="3"/>
        <v>2885017.4000000004</v>
      </c>
      <c r="K57" s="9">
        <f t="shared" si="2"/>
        <v>721254.35000000009</v>
      </c>
      <c r="L57" s="9">
        <f t="shared" si="4"/>
        <v>3606271.7500000005</v>
      </c>
      <c r="M57" s="8"/>
    </row>
    <row r="58" spans="1:13" ht="15.6" x14ac:dyDescent="0.3">
      <c r="A58" s="8">
        <v>4330</v>
      </c>
      <c r="B58" s="15" t="s">
        <v>70</v>
      </c>
      <c r="C58" s="9">
        <v>13327302</v>
      </c>
      <c r="D58" s="9">
        <v>5352549.18</v>
      </c>
      <c r="E58" s="10">
        <v>2.4900000000000002</v>
      </c>
      <c r="F58" s="8"/>
      <c r="G58" s="9">
        <v>25000</v>
      </c>
      <c r="H58" s="9">
        <f t="shared" si="0"/>
        <v>6250</v>
      </c>
      <c r="I58" s="9">
        <f t="shared" si="1"/>
        <v>31250</v>
      </c>
      <c r="J58" s="9">
        <f t="shared" si="3"/>
        <v>2665460.4000000004</v>
      </c>
      <c r="K58" s="9">
        <f t="shared" si="2"/>
        <v>666365.10000000009</v>
      </c>
      <c r="L58" s="9">
        <f t="shared" si="4"/>
        <v>3331825.5000000005</v>
      </c>
      <c r="M58" s="8"/>
    </row>
    <row r="59" spans="1:13" ht="15.6" x14ac:dyDescent="0.3">
      <c r="A59" s="8">
        <v>3241</v>
      </c>
      <c r="B59" s="15" t="s">
        <v>71</v>
      </c>
      <c r="C59" s="9">
        <v>12385898</v>
      </c>
      <c r="D59" s="9">
        <v>4974459.87</v>
      </c>
      <c r="E59" s="10">
        <v>2.4900000000000002</v>
      </c>
      <c r="F59" s="8"/>
      <c r="G59" s="9">
        <v>25000</v>
      </c>
      <c r="H59" s="9">
        <f t="shared" si="0"/>
        <v>6250</v>
      </c>
      <c r="I59" s="9">
        <f t="shared" si="1"/>
        <v>31250</v>
      </c>
      <c r="J59" s="9">
        <f t="shared" si="3"/>
        <v>2477179.6</v>
      </c>
      <c r="K59" s="9">
        <f t="shared" si="2"/>
        <v>619294.9</v>
      </c>
      <c r="L59" s="9">
        <f t="shared" si="4"/>
        <v>3096474.5</v>
      </c>
      <c r="M59" s="8"/>
    </row>
    <row r="60" spans="1:13" ht="15.6" x14ac:dyDescent="0.3">
      <c r="A60" s="8">
        <v>4343</v>
      </c>
      <c r="B60" s="15" t="s">
        <v>72</v>
      </c>
      <c r="C60" s="9">
        <v>11680256</v>
      </c>
      <c r="D60" s="9">
        <v>4691057.95</v>
      </c>
      <c r="E60" s="10">
        <v>2.4900000000000002</v>
      </c>
      <c r="F60" s="8"/>
      <c r="G60" s="9">
        <v>25000</v>
      </c>
      <c r="H60" s="9">
        <f t="shared" si="0"/>
        <v>6250</v>
      </c>
      <c r="I60" s="9">
        <f t="shared" si="1"/>
        <v>31250</v>
      </c>
      <c r="J60" s="9">
        <f t="shared" si="3"/>
        <v>2336051.2000000002</v>
      </c>
      <c r="K60" s="9">
        <f t="shared" si="2"/>
        <v>584012.80000000005</v>
      </c>
      <c r="L60" s="9">
        <f t="shared" si="4"/>
        <v>2920064</v>
      </c>
      <c r="M60" s="8"/>
    </row>
    <row r="61" spans="1:13" ht="15.6" x14ac:dyDescent="0.3">
      <c r="A61" s="8">
        <v>3470</v>
      </c>
      <c r="B61" s="15" t="s">
        <v>73</v>
      </c>
      <c r="C61" s="9">
        <v>11239682</v>
      </c>
      <c r="D61" s="9">
        <v>4514113.24</v>
      </c>
      <c r="E61" s="10">
        <v>2.4900000000000002</v>
      </c>
      <c r="F61" s="8"/>
      <c r="G61" s="9">
        <v>25000</v>
      </c>
      <c r="H61" s="9">
        <f t="shared" si="0"/>
        <v>6250</v>
      </c>
      <c r="I61" s="9">
        <f t="shared" si="1"/>
        <v>31250</v>
      </c>
      <c r="J61" s="9">
        <f t="shared" si="3"/>
        <v>2247936.4</v>
      </c>
      <c r="K61" s="9">
        <f t="shared" si="2"/>
        <v>561984.1</v>
      </c>
      <c r="L61" s="9">
        <f t="shared" si="4"/>
        <v>2809920.5</v>
      </c>
      <c r="M61" s="8"/>
    </row>
    <row r="62" spans="1:13" ht="15.6" x14ac:dyDescent="0.3">
      <c r="A62" s="8">
        <v>4347</v>
      </c>
      <c r="B62" s="15" t="s">
        <v>74</v>
      </c>
      <c r="C62" s="9">
        <v>10901537</v>
      </c>
      <c r="D62" s="9">
        <v>4378306.4000000004</v>
      </c>
      <c r="E62" s="10">
        <v>2.4900000000000002</v>
      </c>
      <c r="F62" s="8"/>
      <c r="G62" s="9">
        <v>25000</v>
      </c>
      <c r="H62" s="9">
        <f t="shared" si="0"/>
        <v>6250</v>
      </c>
      <c r="I62" s="9">
        <f t="shared" si="1"/>
        <v>31250</v>
      </c>
      <c r="J62" s="9">
        <f t="shared" si="3"/>
        <v>2180307.4</v>
      </c>
      <c r="K62" s="9">
        <f t="shared" si="2"/>
        <v>545076.85</v>
      </c>
      <c r="L62" s="9">
        <f t="shared" si="4"/>
        <v>2725384.25</v>
      </c>
      <c r="M62" s="8"/>
    </row>
    <row r="63" spans="1:13" ht="15.6" x14ac:dyDescent="0.3">
      <c r="A63" s="8">
        <v>4441</v>
      </c>
      <c r="B63" s="15" t="s">
        <v>75</v>
      </c>
      <c r="C63" s="9">
        <v>10822312</v>
      </c>
      <c r="D63" s="9">
        <v>4346488.03</v>
      </c>
      <c r="E63" s="10">
        <v>2.4900000000000002</v>
      </c>
      <c r="F63" s="8"/>
      <c r="G63" s="9">
        <v>25000</v>
      </c>
      <c r="H63" s="9">
        <f t="shared" si="0"/>
        <v>6250</v>
      </c>
      <c r="I63" s="9">
        <f t="shared" si="1"/>
        <v>31250</v>
      </c>
      <c r="J63" s="9">
        <f t="shared" si="3"/>
        <v>2164462.4</v>
      </c>
      <c r="K63" s="9">
        <f t="shared" si="2"/>
        <v>541115.6</v>
      </c>
      <c r="L63" s="9">
        <f t="shared" si="4"/>
        <v>2705578</v>
      </c>
      <c r="M63" s="8"/>
    </row>
    <row r="64" spans="1:13" ht="15.6" x14ac:dyDescent="0.3">
      <c r="A64" s="8">
        <v>4144</v>
      </c>
      <c r="B64" s="15" t="s">
        <v>76</v>
      </c>
      <c r="C64" s="9">
        <v>10424722</v>
      </c>
      <c r="D64" s="9">
        <v>4186806.74</v>
      </c>
      <c r="E64" s="10">
        <v>2.4900000000000002</v>
      </c>
      <c r="F64" s="8"/>
      <c r="G64" s="9">
        <v>25000</v>
      </c>
      <c r="H64" s="9">
        <f t="shared" si="0"/>
        <v>6250</v>
      </c>
      <c r="I64" s="9">
        <f t="shared" si="1"/>
        <v>31250</v>
      </c>
      <c r="J64" s="9">
        <f t="shared" si="3"/>
        <v>2084944.4000000001</v>
      </c>
      <c r="K64" s="9">
        <f t="shared" si="2"/>
        <v>521236.10000000003</v>
      </c>
      <c r="L64" s="9">
        <f t="shared" si="4"/>
        <v>2606180.5</v>
      </c>
      <c r="M64" s="8"/>
    </row>
    <row r="65" spans="1:13" ht="15.6" x14ac:dyDescent="0.3">
      <c r="A65" s="8">
        <v>3780</v>
      </c>
      <c r="B65" s="15" t="s">
        <v>77</v>
      </c>
      <c r="C65" s="9">
        <v>10403939</v>
      </c>
      <c r="D65" s="9">
        <v>4178459.75</v>
      </c>
      <c r="E65" s="10">
        <v>2.4900000000000002</v>
      </c>
      <c r="F65" s="8"/>
      <c r="G65" s="9">
        <v>25000</v>
      </c>
      <c r="H65" s="9">
        <f t="shared" si="0"/>
        <v>6250</v>
      </c>
      <c r="I65" s="9">
        <f t="shared" si="1"/>
        <v>31250</v>
      </c>
      <c r="J65" s="9">
        <f t="shared" si="3"/>
        <v>2080787.8</v>
      </c>
      <c r="K65" s="9">
        <f t="shared" si="2"/>
        <v>520196.95</v>
      </c>
      <c r="L65" s="9">
        <f t="shared" si="4"/>
        <v>2600984.75</v>
      </c>
      <c r="M65" s="8"/>
    </row>
    <row r="66" spans="1:13" ht="15.6" x14ac:dyDescent="0.3">
      <c r="A66" s="8">
        <v>4232</v>
      </c>
      <c r="B66" s="15" t="s">
        <v>78</v>
      </c>
      <c r="C66" s="9">
        <v>10298481</v>
      </c>
      <c r="D66" s="9">
        <v>4136105.63</v>
      </c>
      <c r="E66" s="10">
        <v>2.4900000000000002</v>
      </c>
      <c r="F66" s="8"/>
      <c r="G66" s="9">
        <v>25000</v>
      </c>
      <c r="H66" s="9">
        <f t="shared" si="0"/>
        <v>6250</v>
      </c>
      <c r="I66" s="9">
        <f t="shared" si="1"/>
        <v>31250</v>
      </c>
      <c r="J66" s="9">
        <f t="shared" si="3"/>
        <v>2059696.2000000002</v>
      </c>
      <c r="K66" s="9">
        <f t="shared" si="2"/>
        <v>514924.05000000005</v>
      </c>
      <c r="L66" s="9">
        <f t="shared" si="4"/>
        <v>2574620.25</v>
      </c>
      <c r="M66" s="8"/>
    </row>
    <row r="67" spans="1:13" ht="15.6" x14ac:dyDescent="0.3">
      <c r="A67" s="8">
        <v>3461</v>
      </c>
      <c r="B67" s="15" t="s">
        <v>79</v>
      </c>
      <c r="C67" s="9">
        <v>9972711</v>
      </c>
      <c r="D67" s="9">
        <v>4005269.22</v>
      </c>
      <c r="E67" s="10">
        <v>2.4900000000000002</v>
      </c>
      <c r="F67" s="8"/>
      <c r="G67" s="9">
        <v>25000</v>
      </c>
      <c r="H67" s="9">
        <f t="shared" si="0"/>
        <v>6250</v>
      </c>
      <c r="I67" s="9">
        <f t="shared" si="1"/>
        <v>31250</v>
      </c>
      <c r="J67" s="9">
        <f t="shared" si="3"/>
        <v>1994542.2000000002</v>
      </c>
      <c r="K67" s="9">
        <f t="shared" si="2"/>
        <v>498635.55000000005</v>
      </c>
      <c r="L67" s="9">
        <f t="shared" si="4"/>
        <v>2493177.75</v>
      </c>
      <c r="M67" s="8"/>
    </row>
    <row r="68" spans="1:13" ht="15.6" x14ac:dyDescent="0.3">
      <c r="A68" s="8">
        <v>3424</v>
      </c>
      <c r="B68" s="15" t="s">
        <v>80</v>
      </c>
      <c r="C68" s="9">
        <v>9907461</v>
      </c>
      <c r="D68" s="9">
        <v>3979063.17</v>
      </c>
      <c r="E68" s="10">
        <v>2.4900000000000002</v>
      </c>
      <c r="F68" s="8"/>
      <c r="G68" s="9">
        <v>25000</v>
      </c>
      <c r="H68" s="9">
        <f t="shared" ref="H68:H131" si="5">0.25*G68</f>
        <v>6250</v>
      </c>
      <c r="I68" s="9">
        <f t="shared" ref="I68:I131" si="6">SUM(G68+H68)</f>
        <v>31250</v>
      </c>
      <c r="J68" s="9">
        <f t="shared" si="3"/>
        <v>1981492.2000000002</v>
      </c>
      <c r="K68" s="9">
        <f t="shared" ref="K68:K131" si="7">IF((0.05*C68)&lt;300000,300000,(0.05*C68))</f>
        <v>495373.05000000005</v>
      </c>
      <c r="L68" s="9">
        <f t="shared" si="4"/>
        <v>2476865.25</v>
      </c>
      <c r="M68" s="8"/>
    </row>
    <row r="69" spans="1:13" ht="15.6" x14ac:dyDescent="0.3">
      <c r="A69" s="8">
        <v>3264</v>
      </c>
      <c r="B69" s="15" t="s">
        <v>81</v>
      </c>
      <c r="C69" s="9">
        <v>9381385</v>
      </c>
      <c r="D69" s="9">
        <v>3767778.62</v>
      </c>
      <c r="E69" s="10">
        <v>2.4900000000000002</v>
      </c>
      <c r="F69" s="8"/>
      <c r="G69" s="9">
        <v>25000</v>
      </c>
      <c r="H69" s="9">
        <f t="shared" si="5"/>
        <v>6250</v>
      </c>
      <c r="I69" s="9">
        <f t="shared" si="6"/>
        <v>31250</v>
      </c>
      <c r="J69" s="9">
        <f t="shared" si="3"/>
        <v>1876277</v>
      </c>
      <c r="K69" s="9">
        <f t="shared" si="7"/>
        <v>469069.25</v>
      </c>
      <c r="L69" s="9">
        <f t="shared" si="4"/>
        <v>2345346.25</v>
      </c>
      <c r="M69" s="8"/>
    </row>
    <row r="70" spans="1:13" ht="15.6" x14ac:dyDescent="0.3">
      <c r="A70" s="8">
        <v>3445</v>
      </c>
      <c r="B70" s="15" t="s">
        <v>82</v>
      </c>
      <c r="C70" s="9">
        <v>9061400</v>
      </c>
      <c r="D70" s="9">
        <v>3639265.66</v>
      </c>
      <c r="E70" s="10">
        <v>2.4900000000000002</v>
      </c>
      <c r="F70" s="8"/>
      <c r="G70" s="9">
        <v>25000</v>
      </c>
      <c r="H70" s="9">
        <f t="shared" si="5"/>
        <v>6250</v>
      </c>
      <c r="I70" s="9">
        <f t="shared" si="6"/>
        <v>31250</v>
      </c>
      <c r="J70" s="9">
        <f t="shared" si="3"/>
        <v>1812280</v>
      </c>
      <c r="K70" s="9">
        <f t="shared" si="7"/>
        <v>453070</v>
      </c>
      <c r="L70" s="9">
        <f t="shared" si="4"/>
        <v>2265350</v>
      </c>
      <c r="M70" s="8"/>
    </row>
    <row r="71" spans="1:13" ht="15.6" x14ac:dyDescent="0.3">
      <c r="A71" s="8">
        <v>4420</v>
      </c>
      <c r="B71" s="15" t="s">
        <v>83</v>
      </c>
      <c r="C71" s="9">
        <v>8791329</v>
      </c>
      <c r="D71" s="9">
        <v>3530798.63</v>
      </c>
      <c r="E71" s="10">
        <v>2.4900000000000002</v>
      </c>
      <c r="F71" s="8"/>
      <c r="G71" s="9">
        <v>25000</v>
      </c>
      <c r="H71" s="9">
        <f t="shared" si="5"/>
        <v>6250</v>
      </c>
      <c r="I71" s="9">
        <f t="shared" si="6"/>
        <v>31250</v>
      </c>
      <c r="J71" s="9">
        <f t="shared" si="3"/>
        <v>1758265.8</v>
      </c>
      <c r="K71" s="9">
        <f t="shared" si="7"/>
        <v>439566.45</v>
      </c>
      <c r="L71" s="9">
        <f t="shared" si="4"/>
        <v>2197832.25</v>
      </c>
      <c r="M71" s="8"/>
    </row>
    <row r="72" spans="1:13" ht="15.6" x14ac:dyDescent="0.3">
      <c r="A72" s="8">
        <v>3615</v>
      </c>
      <c r="B72" s="15" t="s">
        <v>84</v>
      </c>
      <c r="C72" s="9">
        <v>8776125</v>
      </c>
      <c r="D72" s="9">
        <v>3524692.53</v>
      </c>
      <c r="E72" s="10">
        <v>2.4900000000000002</v>
      </c>
      <c r="F72" s="8"/>
      <c r="G72" s="9">
        <v>25000</v>
      </c>
      <c r="H72" s="9">
        <f t="shared" si="5"/>
        <v>6250</v>
      </c>
      <c r="I72" s="9">
        <f t="shared" si="6"/>
        <v>31250</v>
      </c>
      <c r="J72" s="9">
        <f t="shared" si="3"/>
        <v>1755225</v>
      </c>
      <c r="K72" s="9">
        <f t="shared" si="7"/>
        <v>438806.25</v>
      </c>
      <c r="L72" s="9">
        <f t="shared" si="4"/>
        <v>2194031.25</v>
      </c>
      <c r="M72" s="8"/>
    </row>
    <row r="73" spans="1:13" ht="15.6" x14ac:dyDescent="0.3">
      <c r="A73" s="8">
        <v>4367</v>
      </c>
      <c r="B73" s="15" t="s">
        <v>85</v>
      </c>
      <c r="C73" s="9">
        <v>8482440</v>
      </c>
      <c r="D73" s="9">
        <v>3406741.67</v>
      </c>
      <c r="E73" s="10">
        <v>2.4900000000000002</v>
      </c>
      <c r="F73" s="8"/>
      <c r="G73" s="9">
        <v>25000</v>
      </c>
      <c r="H73" s="9">
        <f t="shared" si="5"/>
        <v>6250</v>
      </c>
      <c r="I73" s="9">
        <f t="shared" si="6"/>
        <v>31250</v>
      </c>
      <c r="J73" s="9">
        <f t="shared" si="3"/>
        <v>1696488</v>
      </c>
      <c r="K73" s="9">
        <f t="shared" si="7"/>
        <v>424122</v>
      </c>
      <c r="L73" s="9">
        <f t="shared" si="4"/>
        <v>2120610</v>
      </c>
      <c r="M73" s="8"/>
    </row>
    <row r="74" spans="1:13" ht="15.6" x14ac:dyDescent="0.3">
      <c r="A74" s="8">
        <v>3257</v>
      </c>
      <c r="B74" s="15" t="s">
        <v>86</v>
      </c>
      <c r="C74" s="9">
        <v>8122251</v>
      </c>
      <c r="D74" s="9">
        <v>3262081.62</v>
      </c>
      <c r="E74" s="10">
        <v>2.4900000000000002</v>
      </c>
      <c r="F74" s="8"/>
      <c r="G74" s="9">
        <v>25000</v>
      </c>
      <c r="H74" s="9">
        <f t="shared" si="5"/>
        <v>6250</v>
      </c>
      <c r="I74" s="9">
        <f t="shared" si="6"/>
        <v>31250</v>
      </c>
      <c r="J74" s="9">
        <f t="shared" si="3"/>
        <v>1624450.2000000002</v>
      </c>
      <c r="K74" s="9">
        <f t="shared" si="7"/>
        <v>406112.55000000005</v>
      </c>
      <c r="L74" s="9">
        <f t="shared" si="4"/>
        <v>2030562.7500000002</v>
      </c>
      <c r="M74" s="8"/>
    </row>
    <row r="75" spans="1:13" ht="15.6" x14ac:dyDescent="0.3">
      <c r="A75" s="8">
        <v>3647</v>
      </c>
      <c r="B75" s="15" t="s">
        <v>87</v>
      </c>
      <c r="C75" s="9">
        <v>8023679</v>
      </c>
      <c r="D75" s="9">
        <v>3222493.03</v>
      </c>
      <c r="E75" s="10">
        <v>2.4900000000000002</v>
      </c>
      <c r="F75" s="8"/>
      <c r="G75" s="9">
        <v>25000</v>
      </c>
      <c r="H75" s="9">
        <f t="shared" si="5"/>
        <v>6250</v>
      </c>
      <c r="I75" s="9">
        <f t="shared" si="6"/>
        <v>31250</v>
      </c>
      <c r="J75" s="9">
        <f t="shared" si="3"/>
        <v>1604735.8</v>
      </c>
      <c r="K75" s="9">
        <f t="shared" si="7"/>
        <v>401183.95</v>
      </c>
      <c r="L75" s="9">
        <f t="shared" si="4"/>
        <v>2005919.75</v>
      </c>
      <c r="M75" s="8"/>
    </row>
    <row r="76" spans="1:13" ht="15.6" x14ac:dyDescent="0.3">
      <c r="A76" s="8">
        <v>3524</v>
      </c>
      <c r="B76" s="15" t="s">
        <v>88</v>
      </c>
      <c r="C76" s="9">
        <v>7831329</v>
      </c>
      <c r="D76" s="9">
        <v>3145240.81</v>
      </c>
      <c r="E76" s="10">
        <v>2.4900000000000002</v>
      </c>
      <c r="F76" s="8"/>
      <c r="G76" s="9">
        <v>25000</v>
      </c>
      <c r="H76" s="9">
        <f t="shared" si="5"/>
        <v>6250</v>
      </c>
      <c r="I76" s="9">
        <f t="shared" si="6"/>
        <v>31250</v>
      </c>
      <c r="J76" s="9">
        <f t="shared" si="3"/>
        <v>1566265.8</v>
      </c>
      <c r="K76" s="9">
        <f t="shared" si="7"/>
        <v>391566.45</v>
      </c>
      <c r="L76" s="9">
        <f t="shared" si="4"/>
        <v>1957832.25</v>
      </c>
      <c r="M76" s="8"/>
    </row>
    <row r="77" spans="1:13" ht="15.6" x14ac:dyDescent="0.3">
      <c r="A77" s="8">
        <v>3116</v>
      </c>
      <c r="B77" s="15" t="s">
        <v>89</v>
      </c>
      <c r="C77" s="9">
        <v>7755261</v>
      </c>
      <c r="D77" s="9">
        <v>3114690.23</v>
      </c>
      <c r="E77" s="10">
        <v>2.4900000000000002</v>
      </c>
      <c r="F77" s="8"/>
      <c r="G77" s="9">
        <v>25000</v>
      </c>
      <c r="H77" s="9">
        <f t="shared" si="5"/>
        <v>6250</v>
      </c>
      <c r="I77" s="9">
        <f t="shared" si="6"/>
        <v>31250</v>
      </c>
      <c r="J77" s="9">
        <f t="shared" si="3"/>
        <v>1551052.2000000002</v>
      </c>
      <c r="K77" s="9">
        <f t="shared" si="7"/>
        <v>387763.05000000005</v>
      </c>
      <c r="L77" s="9">
        <f t="shared" si="4"/>
        <v>1938815.2500000002</v>
      </c>
      <c r="M77" s="8"/>
    </row>
    <row r="78" spans="1:13" ht="15.6" x14ac:dyDescent="0.3">
      <c r="A78" s="8">
        <v>3230</v>
      </c>
      <c r="B78" s="15" t="s">
        <v>90</v>
      </c>
      <c r="C78" s="9">
        <v>7684434</v>
      </c>
      <c r="D78" s="9">
        <v>3086244.47</v>
      </c>
      <c r="E78" s="10">
        <v>2.4900000000000002</v>
      </c>
      <c r="F78" s="8"/>
      <c r="G78" s="9">
        <v>25000</v>
      </c>
      <c r="H78" s="9">
        <f t="shared" si="5"/>
        <v>6250</v>
      </c>
      <c r="I78" s="9">
        <f t="shared" si="6"/>
        <v>31250</v>
      </c>
      <c r="J78" s="9">
        <f t="shared" si="3"/>
        <v>1536886.8</v>
      </c>
      <c r="K78" s="9">
        <f t="shared" si="7"/>
        <v>384221.7</v>
      </c>
      <c r="L78" s="9">
        <f t="shared" si="4"/>
        <v>1921108.5</v>
      </c>
      <c r="M78" s="8"/>
    </row>
    <row r="79" spans="1:13" ht="15.6" x14ac:dyDescent="0.3">
      <c r="A79" s="8">
        <v>3935</v>
      </c>
      <c r="B79" s="15" t="s">
        <v>91</v>
      </c>
      <c r="C79" s="9">
        <v>7593163</v>
      </c>
      <c r="D79" s="9">
        <v>3049588.03</v>
      </c>
      <c r="E79" s="10">
        <v>2.4900000000000002</v>
      </c>
      <c r="F79" s="8"/>
      <c r="G79" s="9">
        <v>25000</v>
      </c>
      <c r="H79" s="9">
        <f t="shared" si="5"/>
        <v>6250</v>
      </c>
      <c r="I79" s="9">
        <f t="shared" si="6"/>
        <v>31250</v>
      </c>
      <c r="J79" s="9">
        <f t="shared" si="3"/>
        <v>1518632.6</v>
      </c>
      <c r="K79" s="9">
        <f t="shared" si="7"/>
        <v>379658.15</v>
      </c>
      <c r="L79" s="9">
        <f t="shared" si="4"/>
        <v>1898290.75</v>
      </c>
      <c r="M79" s="8"/>
    </row>
    <row r="80" spans="1:13" ht="15.6" x14ac:dyDescent="0.3">
      <c r="A80" s="8">
        <v>3307</v>
      </c>
      <c r="B80" s="15" t="s">
        <v>92</v>
      </c>
      <c r="C80" s="9">
        <v>7332338</v>
      </c>
      <c r="D80" s="9">
        <v>2944834.8</v>
      </c>
      <c r="E80" s="10">
        <v>2.4900000000000002</v>
      </c>
      <c r="F80" s="8"/>
      <c r="G80" s="9">
        <v>25000</v>
      </c>
      <c r="H80" s="9">
        <f t="shared" si="5"/>
        <v>6250</v>
      </c>
      <c r="I80" s="9">
        <f t="shared" si="6"/>
        <v>31250</v>
      </c>
      <c r="J80" s="9">
        <f t="shared" si="3"/>
        <v>1466467.6</v>
      </c>
      <c r="K80" s="9">
        <f t="shared" si="7"/>
        <v>366616.9</v>
      </c>
      <c r="L80" s="9">
        <f t="shared" si="4"/>
        <v>1833084.5</v>
      </c>
      <c r="M80" s="8"/>
    </row>
    <row r="81" spans="1:13" ht="15.6" x14ac:dyDescent="0.3">
      <c r="A81" s="8">
        <v>4346</v>
      </c>
      <c r="B81" s="15" t="s">
        <v>93</v>
      </c>
      <c r="C81" s="9">
        <v>7122106</v>
      </c>
      <c r="D81" s="9">
        <v>2860400.5</v>
      </c>
      <c r="E81" s="10">
        <v>2.4900000000000002</v>
      </c>
      <c r="F81" s="8"/>
      <c r="G81" s="9">
        <v>25000</v>
      </c>
      <c r="H81" s="9">
        <f t="shared" si="5"/>
        <v>6250</v>
      </c>
      <c r="I81" s="9">
        <f t="shared" si="6"/>
        <v>31250</v>
      </c>
      <c r="J81" s="9">
        <f t="shared" si="3"/>
        <v>1424421.2000000002</v>
      </c>
      <c r="K81" s="9">
        <f t="shared" si="7"/>
        <v>356105.30000000005</v>
      </c>
      <c r="L81" s="9">
        <f t="shared" si="4"/>
        <v>1780526.5000000002</v>
      </c>
      <c r="M81" s="8"/>
    </row>
    <row r="82" spans="1:13" ht="15.6" x14ac:dyDescent="0.3">
      <c r="A82" s="8">
        <v>4422</v>
      </c>
      <c r="B82" s="15" t="s">
        <v>94</v>
      </c>
      <c r="C82" s="9">
        <v>6389056</v>
      </c>
      <c r="D82" s="9">
        <v>2565990.9</v>
      </c>
      <c r="E82" s="10">
        <v>2.4900000000000002</v>
      </c>
      <c r="F82" s="8"/>
      <c r="G82" s="9">
        <v>25000</v>
      </c>
      <c r="H82" s="9">
        <f t="shared" si="5"/>
        <v>6250</v>
      </c>
      <c r="I82" s="9">
        <f t="shared" si="6"/>
        <v>31250</v>
      </c>
      <c r="J82" s="9">
        <f t="shared" si="3"/>
        <v>1277811.2000000002</v>
      </c>
      <c r="K82" s="9">
        <f t="shared" si="7"/>
        <v>319452.80000000005</v>
      </c>
      <c r="L82" s="9">
        <f t="shared" si="4"/>
        <v>1597264.0000000002</v>
      </c>
      <c r="M82" s="8"/>
    </row>
    <row r="83" spans="1:13" ht="15.6" x14ac:dyDescent="0.3">
      <c r="A83" s="8">
        <v>4429</v>
      </c>
      <c r="B83" s="15" t="s">
        <v>95</v>
      </c>
      <c r="C83" s="9">
        <v>31014</v>
      </c>
      <c r="D83" s="9">
        <v>12456</v>
      </c>
      <c r="E83" s="10">
        <v>2.4900000000000002</v>
      </c>
      <c r="F83" s="8"/>
      <c r="G83" s="9">
        <v>25000</v>
      </c>
      <c r="H83" s="9">
        <f t="shared" si="5"/>
        <v>6250</v>
      </c>
      <c r="I83" s="9">
        <f t="shared" si="6"/>
        <v>31250</v>
      </c>
      <c r="J83" s="9">
        <v>1200000</v>
      </c>
      <c r="K83" s="9">
        <f t="shared" si="7"/>
        <v>300000</v>
      </c>
      <c r="L83" s="9">
        <f t="shared" si="4"/>
        <v>1500000</v>
      </c>
      <c r="M83" s="8"/>
    </row>
    <row r="84" spans="1:13" ht="15.6" x14ac:dyDescent="0.3">
      <c r="A84" s="8">
        <v>4382</v>
      </c>
      <c r="B84" s="15" t="s">
        <v>96</v>
      </c>
      <c r="C84" s="9">
        <v>46864</v>
      </c>
      <c r="D84" s="9">
        <v>18821.88</v>
      </c>
      <c r="E84" s="10">
        <v>2.4900000000000002</v>
      </c>
      <c r="F84" s="8"/>
      <c r="G84" s="9">
        <v>25000</v>
      </c>
      <c r="H84" s="9">
        <f t="shared" si="5"/>
        <v>6250</v>
      </c>
      <c r="I84" s="9">
        <f t="shared" si="6"/>
        <v>31250</v>
      </c>
      <c r="J84" s="9">
        <v>1200000</v>
      </c>
      <c r="K84" s="9">
        <f t="shared" si="7"/>
        <v>300000</v>
      </c>
      <c r="L84" s="9">
        <f t="shared" si="4"/>
        <v>1500000</v>
      </c>
      <c r="M84" s="8"/>
    </row>
    <row r="85" spans="1:13" ht="15.6" x14ac:dyDescent="0.3">
      <c r="A85" s="8">
        <v>4469</v>
      </c>
      <c r="B85" s="15" t="s">
        <v>97</v>
      </c>
      <c r="C85" s="9">
        <v>53842</v>
      </c>
      <c r="D85" s="9">
        <v>21624</v>
      </c>
      <c r="E85" s="10">
        <v>2.4900000000000002</v>
      </c>
      <c r="F85" s="8"/>
      <c r="G85" s="9">
        <v>25000</v>
      </c>
      <c r="H85" s="9">
        <f t="shared" si="5"/>
        <v>6250</v>
      </c>
      <c r="I85" s="9">
        <f t="shared" si="6"/>
        <v>31250</v>
      </c>
      <c r="J85" s="9">
        <v>1200000</v>
      </c>
      <c r="K85" s="9">
        <f t="shared" si="7"/>
        <v>300000</v>
      </c>
      <c r="L85" s="9">
        <f t="shared" si="4"/>
        <v>1500000</v>
      </c>
      <c r="M85" s="8"/>
    </row>
    <row r="86" spans="1:13" ht="15.6" x14ac:dyDescent="0.3">
      <c r="A86" s="8">
        <v>3446</v>
      </c>
      <c r="B86" s="15" t="s">
        <v>98</v>
      </c>
      <c r="C86" s="9">
        <v>89499</v>
      </c>
      <c r="D86" s="9">
        <v>35944.57</v>
      </c>
      <c r="E86" s="10">
        <v>2.4900000000000002</v>
      </c>
      <c r="F86" s="8"/>
      <c r="G86" s="9">
        <v>25000</v>
      </c>
      <c r="H86" s="9">
        <f t="shared" si="5"/>
        <v>6250</v>
      </c>
      <c r="I86" s="9">
        <f t="shared" si="6"/>
        <v>31250</v>
      </c>
      <c r="J86" s="9">
        <v>1200000</v>
      </c>
      <c r="K86" s="9">
        <f t="shared" si="7"/>
        <v>300000</v>
      </c>
      <c r="L86" s="9">
        <f t="shared" si="4"/>
        <v>1500000</v>
      </c>
      <c r="M86" s="8"/>
    </row>
    <row r="87" spans="1:13" ht="15.6" x14ac:dyDescent="0.3">
      <c r="A87" s="8">
        <v>3395</v>
      </c>
      <c r="B87" s="15" t="s">
        <v>99</v>
      </c>
      <c r="C87" s="9">
        <v>102184</v>
      </c>
      <c r="D87" s="9">
        <v>41039.72</v>
      </c>
      <c r="E87" s="10">
        <v>2.4900000000000002</v>
      </c>
      <c r="F87" s="8"/>
      <c r="G87" s="9">
        <v>25000</v>
      </c>
      <c r="H87" s="9">
        <f t="shared" si="5"/>
        <v>6250</v>
      </c>
      <c r="I87" s="9">
        <f t="shared" si="6"/>
        <v>31250</v>
      </c>
      <c r="J87" s="9">
        <v>1200000</v>
      </c>
      <c r="K87" s="9">
        <f t="shared" si="7"/>
        <v>300000</v>
      </c>
      <c r="L87" s="9">
        <f t="shared" si="4"/>
        <v>1500000</v>
      </c>
      <c r="M87" s="8"/>
    </row>
    <row r="88" spans="1:13" ht="15.6" x14ac:dyDescent="0.3">
      <c r="A88" s="8">
        <v>3396</v>
      </c>
      <c r="B88" s="15" t="s">
        <v>100</v>
      </c>
      <c r="C88" s="9">
        <v>104615</v>
      </c>
      <c r="D88" s="9">
        <v>42016</v>
      </c>
      <c r="E88" s="10">
        <v>2.4900000000000002</v>
      </c>
      <c r="F88" s="8"/>
      <c r="G88" s="9">
        <v>25000</v>
      </c>
      <c r="H88" s="9">
        <f t="shared" si="5"/>
        <v>6250</v>
      </c>
      <c r="I88" s="9">
        <f t="shared" si="6"/>
        <v>31250</v>
      </c>
      <c r="J88" s="9">
        <v>1200000</v>
      </c>
      <c r="K88" s="9">
        <f t="shared" si="7"/>
        <v>300000</v>
      </c>
      <c r="L88" s="9">
        <f t="shared" si="4"/>
        <v>1500000</v>
      </c>
      <c r="M88" s="8"/>
    </row>
    <row r="89" spans="1:13" ht="15.6" x14ac:dyDescent="0.3">
      <c r="A89" s="8">
        <v>3398</v>
      </c>
      <c r="B89" s="15" t="s">
        <v>101</v>
      </c>
      <c r="C89" s="9">
        <v>130005</v>
      </c>
      <c r="D89" s="9">
        <v>52213.13</v>
      </c>
      <c r="E89" s="10">
        <v>2.4900000000000002</v>
      </c>
      <c r="F89" s="8"/>
      <c r="G89" s="9">
        <v>25000</v>
      </c>
      <c r="H89" s="9">
        <f t="shared" si="5"/>
        <v>6250</v>
      </c>
      <c r="I89" s="9">
        <f t="shared" si="6"/>
        <v>31250</v>
      </c>
      <c r="J89" s="9">
        <v>1200000</v>
      </c>
      <c r="K89" s="9">
        <f t="shared" si="7"/>
        <v>300000</v>
      </c>
      <c r="L89" s="9">
        <f t="shared" si="4"/>
        <v>1500000</v>
      </c>
      <c r="M89" s="8"/>
    </row>
    <row r="90" spans="1:13" ht="15.6" x14ac:dyDescent="0.3">
      <c r="A90" s="8">
        <v>4362</v>
      </c>
      <c r="B90" s="15" t="s">
        <v>102</v>
      </c>
      <c r="C90" s="9">
        <v>135249</v>
      </c>
      <c r="D90" s="9">
        <v>54319.3</v>
      </c>
      <c r="E90" s="10">
        <v>2.4900000000000002</v>
      </c>
      <c r="F90" s="8"/>
      <c r="G90" s="9">
        <v>25000</v>
      </c>
      <c r="H90" s="9">
        <f t="shared" si="5"/>
        <v>6250</v>
      </c>
      <c r="I90" s="9">
        <f t="shared" si="6"/>
        <v>31250</v>
      </c>
      <c r="J90" s="9">
        <v>1200000</v>
      </c>
      <c r="K90" s="9">
        <f t="shared" si="7"/>
        <v>300000</v>
      </c>
      <c r="L90" s="9">
        <f t="shared" si="4"/>
        <v>1500000</v>
      </c>
      <c r="M90" s="8"/>
    </row>
    <row r="91" spans="1:13" ht="15.6" x14ac:dyDescent="0.3">
      <c r="A91" s="8">
        <v>4003</v>
      </c>
      <c r="B91" s="15" t="s">
        <v>103</v>
      </c>
      <c r="C91" s="9">
        <v>135964</v>
      </c>
      <c r="D91" s="9">
        <v>54606.01</v>
      </c>
      <c r="E91" s="10">
        <v>2.4900000000000002</v>
      </c>
      <c r="F91" s="8"/>
      <c r="G91" s="9">
        <v>25000</v>
      </c>
      <c r="H91" s="9">
        <f t="shared" si="5"/>
        <v>6250</v>
      </c>
      <c r="I91" s="9">
        <f t="shared" si="6"/>
        <v>31250</v>
      </c>
      <c r="J91" s="9">
        <v>1200000</v>
      </c>
      <c r="K91" s="9">
        <f t="shared" si="7"/>
        <v>300000</v>
      </c>
      <c r="L91" s="9">
        <f t="shared" si="4"/>
        <v>1500000</v>
      </c>
      <c r="M91" s="8"/>
    </row>
    <row r="92" spans="1:13" ht="15.6" x14ac:dyDescent="0.3">
      <c r="A92" s="8">
        <v>4273</v>
      </c>
      <c r="B92" s="15" t="s">
        <v>104</v>
      </c>
      <c r="C92" s="9">
        <v>142487</v>
      </c>
      <c r="D92" s="9">
        <v>57226.080000000002</v>
      </c>
      <c r="E92" s="10">
        <v>2.4900000000000002</v>
      </c>
      <c r="F92" s="8"/>
      <c r="G92" s="9">
        <v>25000</v>
      </c>
      <c r="H92" s="9">
        <f t="shared" si="5"/>
        <v>6250</v>
      </c>
      <c r="I92" s="9">
        <f t="shared" si="6"/>
        <v>31250</v>
      </c>
      <c r="J92" s="9">
        <v>1200000</v>
      </c>
      <c r="K92" s="9">
        <f t="shared" si="7"/>
        <v>300000</v>
      </c>
      <c r="L92" s="9">
        <f t="shared" si="4"/>
        <v>1500000</v>
      </c>
      <c r="M92" s="8"/>
    </row>
    <row r="93" spans="1:13" ht="15.6" x14ac:dyDescent="0.3">
      <c r="A93" s="8">
        <v>4467</v>
      </c>
      <c r="B93" s="15" t="s">
        <v>105</v>
      </c>
      <c r="C93" s="9">
        <v>152574</v>
      </c>
      <c r="D93" s="9">
        <v>61277.18</v>
      </c>
      <c r="E93" s="10">
        <v>2.4900000000000002</v>
      </c>
      <c r="F93" s="8"/>
      <c r="G93" s="9">
        <v>25000</v>
      </c>
      <c r="H93" s="9">
        <f t="shared" si="5"/>
        <v>6250</v>
      </c>
      <c r="I93" s="9">
        <f t="shared" si="6"/>
        <v>31250</v>
      </c>
      <c r="J93" s="9">
        <v>1200000</v>
      </c>
      <c r="K93" s="9">
        <f t="shared" si="7"/>
        <v>300000</v>
      </c>
      <c r="L93" s="9">
        <f t="shared" si="4"/>
        <v>1500000</v>
      </c>
      <c r="M93" s="8"/>
    </row>
    <row r="94" spans="1:13" ht="15.6" x14ac:dyDescent="0.3">
      <c r="A94" s="8">
        <v>3687</v>
      </c>
      <c r="B94" s="15" t="s">
        <v>106</v>
      </c>
      <c r="C94" s="9">
        <v>175961</v>
      </c>
      <c r="D94" s="9">
        <v>70670.06</v>
      </c>
      <c r="E94" s="10">
        <v>2.4900000000000002</v>
      </c>
      <c r="F94" s="8"/>
      <c r="G94" s="9">
        <v>25000</v>
      </c>
      <c r="H94" s="9">
        <f t="shared" si="5"/>
        <v>6250</v>
      </c>
      <c r="I94" s="9">
        <f t="shared" si="6"/>
        <v>31250</v>
      </c>
      <c r="J94" s="9">
        <v>1200000</v>
      </c>
      <c r="K94" s="9">
        <f t="shared" si="7"/>
        <v>300000</v>
      </c>
      <c r="L94" s="9">
        <f t="shared" si="4"/>
        <v>1500000</v>
      </c>
      <c r="M94" s="8"/>
    </row>
    <row r="95" spans="1:13" ht="15.6" x14ac:dyDescent="0.3">
      <c r="A95" s="8">
        <v>4457</v>
      </c>
      <c r="B95" s="15" t="s">
        <v>107</v>
      </c>
      <c r="C95" s="9">
        <v>177966</v>
      </c>
      <c r="D95" s="9">
        <v>71475</v>
      </c>
      <c r="E95" s="10">
        <v>2.4900000000000002</v>
      </c>
      <c r="F95" s="8"/>
      <c r="G95" s="9">
        <v>25000</v>
      </c>
      <c r="H95" s="9">
        <f t="shared" si="5"/>
        <v>6250</v>
      </c>
      <c r="I95" s="9">
        <f t="shared" si="6"/>
        <v>31250</v>
      </c>
      <c r="J95" s="9">
        <v>1200000</v>
      </c>
      <c r="K95" s="9">
        <f t="shared" si="7"/>
        <v>300000</v>
      </c>
      <c r="L95" s="9">
        <f t="shared" si="4"/>
        <v>1500000</v>
      </c>
      <c r="M95" s="8"/>
    </row>
    <row r="96" spans="1:13" ht="15.6" x14ac:dyDescent="0.3">
      <c r="A96" s="8">
        <v>4458</v>
      </c>
      <c r="B96" s="15" t="s">
        <v>108</v>
      </c>
      <c r="C96" s="9">
        <v>177966</v>
      </c>
      <c r="D96" s="9">
        <v>71475</v>
      </c>
      <c r="E96" s="10">
        <v>2.4900000000000002</v>
      </c>
      <c r="F96" s="8"/>
      <c r="G96" s="9">
        <v>25000</v>
      </c>
      <c r="H96" s="9">
        <f t="shared" si="5"/>
        <v>6250</v>
      </c>
      <c r="I96" s="9">
        <f t="shared" si="6"/>
        <v>31250</v>
      </c>
      <c r="J96" s="9">
        <v>1200000</v>
      </c>
      <c r="K96" s="9">
        <f t="shared" si="7"/>
        <v>300000</v>
      </c>
      <c r="L96" s="9">
        <f t="shared" si="4"/>
        <v>1500000</v>
      </c>
      <c r="M96" s="8"/>
    </row>
    <row r="97" spans="1:13" ht="15.6" x14ac:dyDescent="0.3">
      <c r="A97" s="8">
        <v>4409</v>
      </c>
      <c r="B97" s="15" t="s">
        <v>109</v>
      </c>
      <c r="C97" s="9">
        <v>192916</v>
      </c>
      <c r="D97" s="9">
        <v>77479.58</v>
      </c>
      <c r="E97" s="10">
        <v>2.4900000000000002</v>
      </c>
      <c r="F97" s="8"/>
      <c r="G97" s="9">
        <v>25000</v>
      </c>
      <c r="H97" s="9">
        <f t="shared" si="5"/>
        <v>6250</v>
      </c>
      <c r="I97" s="9">
        <f t="shared" si="6"/>
        <v>31250</v>
      </c>
      <c r="J97" s="9">
        <v>1200000</v>
      </c>
      <c r="K97" s="9">
        <f t="shared" si="7"/>
        <v>300000</v>
      </c>
      <c r="L97" s="9">
        <f t="shared" si="4"/>
        <v>1500000</v>
      </c>
      <c r="M97" s="8"/>
    </row>
    <row r="98" spans="1:13" ht="15.6" x14ac:dyDescent="0.3">
      <c r="A98" s="8">
        <v>4430</v>
      </c>
      <c r="B98" s="15" t="s">
        <v>110</v>
      </c>
      <c r="C98" s="9">
        <v>204162</v>
      </c>
      <c r="D98" s="9">
        <v>81996.039999999994</v>
      </c>
      <c r="E98" s="10">
        <v>2.4900000000000002</v>
      </c>
      <c r="F98" s="8"/>
      <c r="G98" s="9">
        <v>25000</v>
      </c>
      <c r="H98" s="9">
        <f t="shared" si="5"/>
        <v>6250</v>
      </c>
      <c r="I98" s="9">
        <f t="shared" si="6"/>
        <v>31250</v>
      </c>
      <c r="J98" s="9">
        <v>1200000</v>
      </c>
      <c r="K98" s="9">
        <f t="shared" si="7"/>
        <v>300000</v>
      </c>
      <c r="L98" s="9">
        <f t="shared" si="4"/>
        <v>1500000</v>
      </c>
      <c r="M98" s="8"/>
    </row>
    <row r="99" spans="1:13" ht="15.6" x14ac:dyDescent="0.3">
      <c r="A99" s="8">
        <v>3465</v>
      </c>
      <c r="B99" s="15" t="s">
        <v>111</v>
      </c>
      <c r="C99" s="9">
        <v>228247</v>
      </c>
      <c r="D99" s="9">
        <v>91669</v>
      </c>
      <c r="E99" s="10">
        <v>2.4900000000000002</v>
      </c>
      <c r="F99" s="8"/>
      <c r="G99" s="9">
        <v>25000</v>
      </c>
      <c r="H99" s="9">
        <f t="shared" si="5"/>
        <v>6250</v>
      </c>
      <c r="I99" s="9">
        <f t="shared" si="6"/>
        <v>31250</v>
      </c>
      <c r="J99" s="9">
        <v>1200000</v>
      </c>
      <c r="K99" s="9">
        <f t="shared" si="7"/>
        <v>300000</v>
      </c>
      <c r="L99" s="9">
        <f t="shared" si="4"/>
        <v>1500000</v>
      </c>
      <c r="M99" s="8"/>
    </row>
    <row r="100" spans="1:13" ht="15.6" x14ac:dyDescent="0.3">
      <c r="A100" s="8">
        <v>3399</v>
      </c>
      <c r="B100" s="15" t="s">
        <v>112</v>
      </c>
      <c r="C100" s="9">
        <v>235046</v>
      </c>
      <c r="D100" s="9">
        <v>94400</v>
      </c>
      <c r="E100" s="10">
        <v>2.4900000000000002</v>
      </c>
      <c r="F100" s="8"/>
      <c r="G100" s="9">
        <v>25000</v>
      </c>
      <c r="H100" s="9">
        <f t="shared" si="5"/>
        <v>6250</v>
      </c>
      <c r="I100" s="9">
        <f t="shared" si="6"/>
        <v>31250</v>
      </c>
      <c r="J100" s="9">
        <v>1200000</v>
      </c>
      <c r="K100" s="9">
        <f t="shared" si="7"/>
        <v>300000</v>
      </c>
      <c r="L100" s="9">
        <f t="shared" ref="L100:L163" si="8">(J100+K100)</f>
        <v>1500000</v>
      </c>
      <c r="M100" s="8"/>
    </row>
    <row r="101" spans="1:13" ht="15.6" x14ac:dyDescent="0.3">
      <c r="A101" s="8">
        <v>3464</v>
      </c>
      <c r="B101" s="15" t="s">
        <v>113</v>
      </c>
      <c r="C101" s="9">
        <v>236161</v>
      </c>
      <c r="D101" s="9">
        <v>94847.48</v>
      </c>
      <c r="E101" s="10">
        <v>2.4900000000000002</v>
      </c>
      <c r="F101" s="8"/>
      <c r="G101" s="9">
        <v>25000</v>
      </c>
      <c r="H101" s="9">
        <f t="shared" si="5"/>
        <v>6250</v>
      </c>
      <c r="I101" s="9">
        <f t="shared" si="6"/>
        <v>31250</v>
      </c>
      <c r="J101" s="9">
        <v>1200000</v>
      </c>
      <c r="K101" s="9">
        <f t="shared" si="7"/>
        <v>300000</v>
      </c>
      <c r="L101" s="9">
        <f t="shared" si="8"/>
        <v>1500000</v>
      </c>
      <c r="M101" s="8"/>
    </row>
    <row r="102" spans="1:13" ht="15.6" x14ac:dyDescent="0.3">
      <c r="A102" s="8">
        <v>3712</v>
      </c>
      <c r="B102" s="15" t="s">
        <v>114</v>
      </c>
      <c r="C102" s="9">
        <v>262758</v>
      </c>
      <c r="D102" s="9">
        <v>105529.58</v>
      </c>
      <c r="E102" s="10">
        <v>2.4900000000000002</v>
      </c>
      <c r="F102" s="8"/>
      <c r="G102" s="9">
        <v>25000</v>
      </c>
      <c r="H102" s="9">
        <f t="shared" si="5"/>
        <v>6250</v>
      </c>
      <c r="I102" s="9">
        <f t="shared" si="6"/>
        <v>31250</v>
      </c>
      <c r="J102" s="9">
        <v>1200000</v>
      </c>
      <c r="K102" s="9">
        <f t="shared" si="7"/>
        <v>300000</v>
      </c>
      <c r="L102" s="9">
        <f t="shared" si="8"/>
        <v>1500000</v>
      </c>
      <c r="M102" s="8"/>
    </row>
    <row r="103" spans="1:13" ht="15.6" x14ac:dyDescent="0.3">
      <c r="A103" s="8">
        <v>3397</v>
      </c>
      <c r="B103" s="15" t="s">
        <v>115</v>
      </c>
      <c r="C103" s="9">
        <v>285101</v>
      </c>
      <c r="D103" s="9">
        <v>114502.8</v>
      </c>
      <c r="E103" s="10">
        <v>2.4900000000000002</v>
      </c>
      <c r="F103" s="8"/>
      <c r="G103" s="9">
        <v>25000</v>
      </c>
      <c r="H103" s="9">
        <f t="shared" si="5"/>
        <v>6250</v>
      </c>
      <c r="I103" s="9">
        <f t="shared" si="6"/>
        <v>31250</v>
      </c>
      <c r="J103" s="9">
        <v>1200000</v>
      </c>
      <c r="K103" s="9">
        <f t="shared" si="7"/>
        <v>300000</v>
      </c>
      <c r="L103" s="9">
        <f t="shared" si="8"/>
        <v>1500000</v>
      </c>
      <c r="M103" s="8"/>
    </row>
    <row r="104" spans="1:13" ht="15.6" x14ac:dyDescent="0.3">
      <c r="A104" s="8">
        <v>3440</v>
      </c>
      <c r="B104" s="15" t="s">
        <v>116</v>
      </c>
      <c r="C104" s="9">
        <v>306239</v>
      </c>
      <c r="D104" s="9">
        <v>122992.45</v>
      </c>
      <c r="E104" s="10">
        <v>2.4900000000000002</v>
      </c>
      <c r="F104" s="8"/>
      <c r="G104" s="9">
        <v>25000</v>
      </c>
      <c r="H104" s="9">
        <f t="shared" si="5"/>
        <v>6250</v>
      </c>
      <c r="I104" s="9">
        <f t="shared" si="6"/>
        <v>31250</v>
      </c>
      <c r="J104" s="9">
        <v>1200000</v>
      </c>
      <c r="K104" s="9">
        <f t="shared" si="7"/>
        <v>300000</v>
      </c>
      <c r="L104" s="9">
        <f t="shared" si="8"/>
        <v>1500000</v>
      </c>
      <c r="M104" s="8"/>
    </row>
    <row r="105" spans="1:13" ht="15.6" x14ac:dyDescent="0.3">
      <c r="A105" s="8">
        <v>3405</v>
      </c>
      <c r="B105" s="15" t="s">
        <v>117</v>
      </c>
      <c r="C105" s="9">
        <v>327420</v>
      </c>
      <c r="D105" s="9">
        <v>131499.32999999999</v>
      </c>
      <c r="E105" s="10">
        <v>2.4900000000000002</v>
      </c>
      <c r="F105" s="8"/>
      <c r="G105" s="9">
        <v>25000</v>
      </c>
      <c r="H105" s="9">
        <f t="shared" si="5"/>
        <v>6250</v>
      </c>
      <c r="I105" s="9">
        <f t="shared" si="6"/>
        <v>31250</v>
      </c>
      <c r="J105" s="9">
        <v>1200000</v>
      </c>
      <c r="K105" s="9">
        <f t="shared" si="7"/>
        <v>300000</v>
      </c>
      <c r="L105" s="9">
        <f t="shared" si="8"/>
        <v>1500000</v>
      </c>
      <c r="M105" s="8"/>
    </row>
    <row r="106" spans="1:13" ht="15.6" x14ac:dyDescent="0.3">
      <c r="A106" s="8">
        <v>4348</v>
      </c>
      <c r="B106" s="15" t="s">
        <v>118</v>
      </c>
      <c r="C106" s="9">
        <v>376261</v>
      </c>
      <c r="D106" s="9">
        <v>151114.76</v>
      </c>
      <c r="E106" s="10">
        <v>2.4900000000000002</v>
      </c>
      <c r="F106" s="8"/>
      <c r="G106" s="9">
        <v>25000</v>
      </c>
      <c r="H106" s="9">
        <f t="shared" si="5"/>
        <v>6250</v>
      </c>
      <c r="I106" s="9">
        <f t="shared" si="6"/>
        <v>31250</v>
      </c>
      <c r="J106" s="9">
        <v>1200000</v>
      </c>
      <c r="K106" s="9">
        <f t="shared" si="7"/>
        <v>300000</v>
      </c>
      <c r="L106" s="9">
        <f t="shared" si="8"/>
        <v>1500000</v>
      </c>
      <c r="M106" s="8"/>
    </row>
    <row r="107" spans="1:13" ht="15.6" x14ac:dyDescent="0.3">
      <c r="A107" s="8">
        <v>4354</v>
      </c>
      <c r="B107" s="15" t="s">
        <v>119</v>
      </c>
      <c r="C107" s="9">
        <v>389349</v>
      </c>
      <c r="D107" s="9">
        <v>156371.48000000001</v>
      </c>
      <c r="E107" s="10">
        <v>2.4900000000000002</v>
      </c>
      <c r="F107" s="8"/>
      <c r="G107" s="9">
        <v>25000</v>
      </c>
      <c r="H107" s="9">
        <f t="shared" si="5"/>
        <v>6250</v>
      </c>
      <c r="I107" s="9">
        <f t="shared" si="6"/>
        <v>31250</v>
      </c>
      <c r="J107" s="9">
        <v>1200000</v>
      </c>
      <c r="K107" s="9">
        <f t="shared" si="7"/>
        <v>300000</v>
      </c>
      <c r="L107" s="9">
        <f t="shared" si="8"/>
        <v>1500000</v>
      </c>
      <c r="M107" s="8"/>
    </row>
    <row r="108" spans="1:13" ht="15.6" x14ac:dyDescent="0.3">
      <c r="A108" s="8">
        <v>4452</v>
      </c>
      <c r="B108" s="15" t="s">
        <v>120</v>
      </c>
      <c r="C108" s="9">
        <v>393569</v>
      </c>
      <c r="D108" s="9">
        <v>158066.57999999999</v>
      </c>
      <c r="E108" s="10">
        <v>2.4900000000000002</v>
      </c>
      <c r="F108" s="8"/>
      <c r="G108" s="9">
        <v>25000</v>
      </c>
      <c r="H108" s="9">
        <f t="shared" si="5"/>
        <v>6250</v>
      </c>
      <c r="I108" s="9">
        <f t="shared" si="6"/>
        <v>31250</v>
      </c>
      <c r="J108" s="9">
        <v>1200000</v>
      </c>
      <c r="K108" s="9">
        <f t="shared" si="7"/>
        <v>300000</v>
      </c>
      <c r="L108" s="9">
        <f t="shared" si="8"/>
        <v>1500000</v>
      </c>
      <c r="M108" s="8"/>
    </row>
    <row r="109" spans="1:13" ht="15.6" x14ac:dyDescent="0.3">
      <c r="A109" s="8">
        <v>4464</v>
      </c>
      <c r="B109" s="15" t="s">
        <v>121</v>
      </c>
      <c r="C109" s="9">
        <v>402072</v>
      </c>
      <c r="D109" s="9">
        <v>161481.07999999999</v>
      </c>
      <c r="E109" s="10">
        <v>2.4900000000000002</v>
      </c>
      <c r="F109" s="8"/>
      <c r="G109" s="9">
        <v>25000</v>
      </c>
      <c r="H109" s="9">
        <f t="shared" si="5"/>
        <v>6250</v>
      </c>
      <c r="I109" s="9">
        <f t="shared" si="6"/>
        <v>31250</v>
      </c>
      <c r="J109" s="9">
        <v>1200000</v>
      </c>
      <c r="K109" s="9">
        <f t="shared" si="7"/>
        <v>300000</v>
      </c>
      <c r="L109" s="9">
        <f t="shared" si="8"/>
        <v>1500000</v>
      </c>
      <c r="M109" s="8"/>
    </row>
    <row r="110" spans="1:13" ht="15.6" x14ac:dyDescent="0.3">
      <c r="A110" s="8">
        <v>3451</v>
      </c>
      <c r="B110" s="15" t="s">
        <v>122</v>
      </c>
      <c r="C110" s="9">
        <v>456458</v>
      </c>
      <c r="D110" s="9">
        <v>183324.06</v>
      </c>
      <c r="E110" s="10">
        <v>2.4900000000000002</v>
      </c>
      <c r="F110" s="8"/>
      <c r="G110" s="9">
        <v>25000</v>
      </c>
      <c r="H110" s="9">
        <f t="shared" si="5"/>
        <v>6250</v>
      </c>
      <c r="I110" s="9">
        <f t="shared" si="6"/>
        <v>31250</v>
      </c>
      <c r="J110" s="9">
        <v>1200000</v>
      </c>
      <c r="K110" s="9">
        <f t="shared" si="7"/>
        <v>300000</v>
      </c>
      <c r="L110" s="9">
        <f t="shared" si="8"/>
        <v>1500000</v>
      </c>
      <c r="M110" s="8"/>
    </row>
    <row r="111" spans="1:13" ht="15.6" x14ac:dyDescent="0.3">
      <c r="A111" s="8">
        <v>4434</v>
      </c>
      <c r="B111" s="15" t="s">
        <v>123</v>
      </c>
      <c r="C111" s="9">
        <v>458968</v>
      </c>
      <c r="D111" s="9">
        <v>184331.98</v>
      </c>
      <c r="E111" s="10">
        <v>2.4900000000000002</v>
      </c>
      <c r="F111" s="8"/>
      <c r="G111" s="9">
        <v>25000</v>
      </c>
      <c r="H111" s="9">
        <f t="shared" si="5"/>
        <v>6250</v>
      </c>
      <c r="I111" s="9">
        <f t="shared" si="6"/>
        <v>31250</v>
      </c>
      <c r="J111" s="9">
        <v>1200000</v>
      </c>
      <c r="K111" s="9">
        <f t="shared" si="7"/>
        <v>300000</v>
      </c>
      <c r="L111" s="9">
        <f t="shared" si="8"/>
        <v>1500000</v>
      </c>
      <c r="M111" s="8"/>
    </row>
    <row r="112" spans="1:13" ht="15.6" x14ac:dyDescent="0.3">
      <c r="A112" s="8">
        <v>4401</v>
      </c>
      <c r="B112" s="15" t="s">
        <v>124</v>
      </c>
      <c r="C112" s="9">
        <v>486421</v>
      </c>
      <c r="D112" s="9">
        <v>195357.52</v>
      </c>
      <c r="E112" s="10">
        <v>2.4900000000000002</v>
      </c>
      <c r="F112" s="8"/>
      <c r="G112" s="9">
        <v>25000</v>
      </c>
      <c r="H112" s="9">
        <f t="shared" si="5"/>
        <v>6250</v>
      </c>
      <c r="I112" s="9">
        <f t="shared" si="6"/>
        <v>31250</v>
      </c>
      <c r="J112" s="9">
        <v>1200000</v>
      </c>
      <c r="K112" s="9">
        <f t="shared" si="7"/>
        <v>300000</v>
      </c>
      <c r="L112" s="9">
        <f t="shared" si="8"/>
        <v>1500000</v>
      </c>
      <c r="M112" s="8"/>
    </row>
    <row r="113" spans="1:13" ht="15.6" x14ac:dyDescent="0.3">
      <c r="A113" s="8">
        <v>4465</v>
      </c>
      <c r="B113" s="15" t="s">
        <v>125</v>
      </c>
      <c r="C113" s="9">
        <v>501840</v>
      </c>
      <c r="D113" s="9">
        <v>201550.35</v>
      </c>
      <c r="E113" s="10">
        <v>2.4900000000000002</v>
      </c>
      <c r="F113" s="8"/>
      <c r="G113" s="9">
        <v>25000</v>
      </c>
      <c r="H113" s="9">
        <f t="shared" si="5"/>
        <v>6250</v>
      </c>
      <c r="I113" s="9">
        <f t="shared" si="6"/>
        <v>31250</v>
      </c>
      <c r="J113" s="9">
        <v>1200000</v>
      </c>
      <c r="K113" s="9">
        <f t="shared" si="7"/>
        <v>300000</v>
      </c>
      <c r="L113" s="9">
        <f t="shared" si="8"/>
        <v>1500000</v>
      </c>
      <c r="M113" s="8"/>
    </row>
    <row r="114" spans="1:13" ht="15.6" x14ac:dyDescent="0.3">
      <c r="A114" s="8">
        <v>4395</v>
      </c>
      <c r="B114" s="15" t="s">
        <v>126</v>
      </c>
      <c r="C114" s="9">
        <v>562853</v>
      </c>
      <c r="D114" s="9">
        <v>226055</v>
      </c>
      <c r="E114" s="10">
        <v>2.4900000000000002</v>
      </c>
      <c r="F114" s="8"/>
      <c r="G114" s="9">
        <v>25000</v>
      </c>
      <c r="H114" s="9">
        <f t="shared" si="5"/>
        <v>6250</v>
      </c>
      <c r="I114" s="9">
        <f t="shared" si="6"/>
        <v>31250</v>
      </c>
      <c r="J114" s="9">
        <v>1200000</v>
      </c>
      <c r="K114" s="9">
        <f t="shared" si="7"/>
        <v>300000</v>
      </c>
      <c r="L114" s="9">
        <f t="shared" si="8"/>
        <v>1500000</v>
      </c>
      <c r="M114" s="8"/>
    </row>
    <row r="115" spans="1:13" ht="15.6" x14ac:dyDescent="0.3">
      <c r="A115" s="8">
        <v>4351</v>
      </c>
      <c r="B115" s="15" t="s">
        <v>127</v>
      </c>
      <c r="C115" s="9">
        <v>574813</v>
      </c>
      <c r="D115" s="9">
        <v>230858.3</v>
      </c>
      <c r="E115" s="10">
        <v>2.4900000000000002</v>
      </c>
      <c r="F115" s="8"/>
      <c r="G115" s="9">
        <v>25000</v>
      </c>
      <c r="H115" s="9">
        <f t="shared" si="5"/>
        <v>6250</v>
      </c>
      <c r="I115" s="9">
        <f t="shared" si="6"/>
        <v>31250</v>
      </c>
      <c r="J115" s="9">
        <v>1200000</v>
      </c>
      <c r="K115" s="9">
        <f t="shared" si="7"/>
        <v>300000</v>
      </c>
      <c r="L115" s="9">
        <f t="shared" si="8"/>
        <v>1500000</v>
      </c>
      <c r="M115" s="8"/>
    </row>
    <row r="116" spans="1:13" ht="15.6" x14ac:dyDescent="0.3">
      <c r="A116" s="8">
        <v>4373</v>
      </c>
      <c r="B116" s="15" t="s">
        <v>128</v>
      </c>
      <c r="C116" s="9">
        <v>716869</v>
      </c>
      <c r="D116" s="9">
        <v>287910.84999999998</v>
      </c>
      <c r="E116" s="10">
        <v>2.4900000000000002</v>
      </c>
      <c r="F116" s="8"/>
      <c r="G116" s="9">
        <v>25000</v>
      </c>
      <c r="H116" s="9">
        <f t="shared" si="5"/>
        <v>6250</v>
      </c>
      <c r="I116" s="9">
        <f t="shared" si="6"/>
        <v>31250</v>
      </c>
      <c r="J116" s="9">
        <v>1200000</v>
      </c>
      <c r="K116" s="9">
        <f t="shared" si="7"/>
        <v>300000</v>
      </c>
      <c r="L116" s="9">
        <f t="shared" si="8"/>
        <v>1500000</v>
      </c>
      <c r="M116" s="8"/>
    </row>
    <row r="117" spans="1:13" ht="15.6" x14ac:dyDescent="0.3">
      <c r="A117" s="8">
        <v>4109</v>
      </c>
      <c r="B117" s="15" t="s">
        <v>129</v>
      </c>
      <c r="C117" s="9">
        <v>767160</v>
      </c>
      <c r="D117" s="9">
        <v>308109.23</v>
      </c>
      <c r="E117" s="10">
        <v>2.4900000000000002</v>
      </c>
      <c r="F117" s="8"/>
      <c r="G117" s="9">
        <v>25000</v>
      </c>
      <c r="H117" s="9">
        <f t="shared" si="5"/>
        <v>6250</v>
      </c>
      <c r="I117" s="9">
        <f t="shared" si="6"/>
        <v>31250</v>
      </c>
      <c r="J117" s="9">
        <v>1200000</v>
      </c>
      <c r="K117" s="9">
        <f t="shared" si="7"/>
        <v>300000</v>
      </c>
      <c r="L117" s="9">
        <f t="shared" si="8"/>
        <v>1500000</v>
      </c>
      <c r="M117" s="8"/>
    </row>
    <row r="118" spans="1:13" ht="15.6" x14ac:dyDescent="0.3">
      <c r="A118" s="8">
        <v>4444</v>
      </c>
      <c r="B118" s="15" t="s">
        <v>130</v>
      </c>
      <c r="C118" s="9">
        <v>774136</v>
      </c>
      <c r="D118" s="9">
        <v>310910.74</v>
      </c>
      <c r="E118" s="10">
        <v>2.4900000000000002</v>
      </c>
      <c r="F118" s="8"/>
      <c r="G118" s="9">
        <v>25000</v>
      </c>
      <c r="H118" s="9">
        <f t="shared" si="5"/>
        <v>6250</v>
      </c>
      <c r="I118" s="9">
        <f t="shared" si="6"/>
        <v>31250</v>
      </c>
      <c r="J118" s="9">
        <v>1200000</v>
      </c>
      <c r="K118" s="9">
        <f t="shared" si="7"/>
        <v>300000</v>
      </c>
      <c r="L118" s="9">
        <f t="shared" si="8"/>
        <v>1500000</v>
      </c>
      <c r="M118" s="8"/>
    </row>
    <row r="119" spans="1:13" ht="15.6" x14ac:dyDescent="0.3">
      <c r="A119" s="8">
        <v>4352</v>
      </c>
      <c r="B119" s="15" t="s">
        <v>131</v>
      </c>
      <c r="C119" s="9">
        <v>781346</v>
      </c>
      <c r="D119" s="9">
        <v>313806.40000000002</v>
      </c>
      <c r="E119" s="10">
        <v>2.4900000000000002</v>
      </c>
      <c r="F119" s="8"/>
      <c r="G119" s="9">
        <v>25000</v>
      </c>
      <c r="H119" s="9">
        <f t="shared" si="5"/>
        <v>6250</v>
      </c>
      <c r="I119" s="9">
        <f t="shared" si="6"/>
        <v>31250</v>
      </c>
      <c r="J119" s="9">
        <v>1200000</v>
      </c>
      <c r="K119" s="9">
        <f t="shared" si="7"/>
        <v>300000</v>
      </c>
      <c r="L119" s="9">
        <f t="shared" si="8"/>
        <v>1500000</v>
      </c>
      <c r="M119" s="8"/>
    </row>
    <row r="120" spans="1:13" ht="15.6" x14ac:dyDescent="0.3">
      <c r="A120" s="8">
        <v>4388</v>
      </c>
      <c r="B120" s="15" t="s">
        <v>132</v>
      </c>
      <c r="C120" s="9">
        <v>811052</v>
      </c>
      <c r="D120" s="9">
        <v>325736.99</v>
      </c>
      <c r="E120" s="10">
        <v>2.4900000000000002</v>
      </c>
      <c r="F120" s="8"/>
      <c r="G120" s="9">
        <v>25000</v>
      </c>
      <c r="H120" s="9">
        <f t="shared" si="5"/>
        <v>6250</v>
      </c>
      <c r="I120" s="9">
        <f t="shared" si="6"/>
        <v>31250</v>
      </c>
      <c r="J120" s="9">
        <v>1200000</v>
      </c>
      <c r="K120" s="9">
        <f t="shared" si="7"/>
        <v>300000</v>
      </c>
      <c r="L120" s="9">
        <f t="shared" si="8"/>
        <v>1500000</v>
      </c>
      <c r="M120" s="8"/>
    </row>
    <row r="121" spans="1:13" ht="15.6" x14ac:dyDescent="0.3">
      <c r="A121" s="8">
        <v>3016</v>
      </c>
      <c r="B121" s="15" t="s">
        <v>133</v>
      </c>
      <c r="C121" s="9">
        <v>838721</v>
      </c>
      <c r="D121" s="9">
        <v>336849.68</v>
      </c>
      <c r="E121" s="10">
        <v>2.4900000000000002</v>
      </c>
      <c r="F121" s="8"/>
      <c r="G121" s="9">
        <v>25000</v>
      </c>
      <c r="H121" s="9">
        <f t="shared" si="5"/>
        <v>6250</v>
      </c>
      <c r="I121" s="9">
        <f t="shared" si="6"/>
        <v>31250</v>
      </c>
      <c r="J121" s="9">
        <v>1200000</v>
      </c>
      <c r="K121" s="9">
        <f t="shared" si="7"/>
        <v>300000</v>
      </c>
      <c r="L121" s="9">
        <f t="shared" si="8"/>
        <v>1500000</v>
      </c>
      <c r="M121" s="8"/>
    </row>
    <row r="122" spans="1:13" ht="15.6" x14ac:dyDescent="0.3">
      <c r="A122" s="8">
        <v>4432</v>
      </c>
      <c r="B122" s="15" t="s">
        <v>134</v>
      </c>
      <c r="C122" s="9">
        <v>862270</v>
      </c>
      <c r="D122" s="9">
        <v>346307.36</v>
      </c>
      <c r="E122" s="10">
        <v>2.4900000000000002</v>
      </c>
      <c r="F122" s="8"/>
      <c r="G122" s="9">
        <v>25000</v>
      </c>
      <c r="H122" s="9">
        <f t="shared" si="5"/>
        <v>6250</v>
      </c>
      <c r="I122" s="9">
        <f t="shared" si="6"/>
        <v>31250</v>
      </c>
      <c r="J122" s="9">
        <v>1200000</v>
      </c>
      <c r="K122" s="9">
        <f t="shared" si="7"/>
        <v>300000</v>
      </c>
      <c r="L122" s="9">
        <f t="shared" si="8"/>
        <v>1500000</v>
      </c>
      <c r="M122" s="8"/>
    </row>
    <row r="123" spans="1:13" ht="15.6" x14ac:dyDescent="0.3">
      <c r="A123" s="8">
        <v>4408</v>
      </c>
      <c r="B123" s="15" t="s">
        <v>135</v>
      </c>
      <c r="C123" s="9">
        <v>875304</v>
      </c>
      <c r="D123" s="9">
        <v>351542.17</v>
      </c>
      <c r="E123" s="10">
        <v>2.4900000000000002</v>
      </c>
      <c r="F123" s="8"/>
      <c r="G123" s="9">
        <v>25000</v>
      </c>
      <c r="H123" s="9">
        <f t="shared" si="5"/>
        <v>6250</v>
      </c>
      <c r="I123" s="9">
        <f t="shared" si="6"/>
        <v>31250</v>
      </c>
      <c r="J123" s="9">
        <v>1200000</v>
      </c>
      <c r="K123" s="9">
        <f t="shared" si="7"/>
        <v>300000</v>
      </c>
      <c r="L123" s="9">
        <f t="shared" si="8"/>
        <v>1500000</v>
      </c>
      <c r="M123" s="8"/>
    </row>
    <row r="124" spans="1:13" ht="15.6" x14ac:dyDescent="0.3">
      <c r="A124" s="8">
        <v>4468</v>
      </c>
      <c r="B124" s="15" t="s">
        <v>136</v>
      </c>
      <c r="C124" s="9">
        <v>909681</v>
      </c>
      <c r="D124" s="9">
        <v>365348.43</v>
      </c>
      <c r="E124" s="10">
        <v>2.4900000000000002</v>
      </c>
      <c r="F124" s="8"/>
      <c r="G124" s="9">
        <v>25000</v>
      </c>
      <c r="H124" s="9">
        <f t="shared" si="5"/>
        <v>6250</v>
      </c>
      <c r="I124" s="9">
        <f t="shared" si="6"/>
        <v>31250</v>
      </c>
      <c r="J124" s="9">
        <v>1200000</v>
      </c>
      <c r="K124" s="9">
        <f t="shared" si="7"/>
        <v>300000</v>
      </c>
      <c r="L124" s="9">
        <f t="shared" si="8"/>
        <v>1500000</v>
      </c>
      <c r="M124" s="8"/>
    </row>
    <row r="125" spans="1:13" ht="15.6" x14ac:dyDescent="0.3">
      <c r="A125" s="8">
        <v>4386</v>
      </c>
      <c r="B125" s="15" t="s">
        <v>137</v>
      </c>
      <c r="C125" s="9">
        <v>935693</v>
      </c>
      <c r="D125" s="9">
        <v>375795.55</v>
      </c>
      <c r="E125" s="10">
        <v>2.4900000000000002</v>
      </c>
      <c r="F125" s="8"/>
      <c r="G125" s="9">
        <v>25000</v>
      </c>
      <c r="H125" s="9">
        <f t="shared" si="5"/>
        <v>6250</v>
      </c>
      <c r="I125" s="9">
        <f t="shared" si="6"/>
        <v>31250</v>
      </c>
      <c r="J125" s="9">
        <v>1200000</v>
      </c>
      <c r="K125" s="9">
        <f t="shared" si="7"/>
        <v>300000</v>
      </c>
      <c r="L125" s="9">
        <f t="shared" si="8"/>
        <v>1500000</v>
      </c>
      <c r="M125" s="8"/>
    </row>
    <row r="126" spans="1:13" ht="15.6" x14ac:dyDescent="0.3">
      <c r="A126" s="8">
        <v>4370</v>
      </c>
      <c r="B126" s="15" t="s">
        <v>138</v>
      </c>
      <c r="C126" s="9">
        <v>953868</v>
      </c>
      <c r="D126" s="9">
        <v>383095.22</v>
      </c>
      <c r="E126" s="10">
        <v>2.4900000000000002</v>
      </c>
      <c r="F126" s="8"/>
      <c r="G126" s="9">
        <v>25000</v>
      </c>
      <c r="H126" s="9">
        <f t="shared" si="5"/>
        <v>6250</v>
      </c>
      <c r="I126" s="9">
        <f t="shared" si="6"/>
        <v>31250</v>
      </c>
      <c r="J126" s="9">
        <v>1200000</v>
      </c>
      <c r="K126" s="9">
        <f t="shared" si="7"/>
        <v>300000</v>
      </c>
      <c r="L126" s="9">
        <f t="shared" si="8"/>
        <v>1500000</v>
      </c>
      <c r="M126" s="8"/>
    </row>
    <row r="127" spans="1:13" ht="15.6" x14ac:dyDescent="0.3">
      <c r="A127" s="8">
        <v>3944</v>
      </c>
      <c r="B127" s="15" t="s">
        <v>139</v>
      </c>
      <c r="C127" s="9">
        <v>999951</v>
      </c>
      <c r="D127" s="9">
        <v>401603.4</v>
      </c>
      <c r="E127" s="10">
        <v>2.4900000000000002</v>
      </c>
      <c r="F127" s="8"/>
      <c r="G127" s="9">
        <v>25000</v>
      </c>
      <c r="H127" s="9">
        <f t="shared" si="5"/>
        <v>6250</v>
      </c>
      <c r="I127" s="9">
        <f t="shared" si="6"/>
        <v>31250</v>
      </c>
      <c r="J127" s="9">
        <v>1200000</v>
      </c>
      <c r="K127" s="9">
        <f t="shared" si="7"/>
        <v>300000</v>
      </c>
      <c r="L127" s="9">
        <f t="shared" si="8"/>
        <v>1500000</v>
      </c>
      <c r="M127" s="8"/>
    </row>
    <row r="128" spans="1:13" ht="15.6" x14ac:dyDescent="0.3">
      <c r="A128" s="8">
        <v>4277</v>
      </c>
      <c r="B128" s="15" t="s">
        <v>140</v>
      </c>
      <c r="C128" s="9">
        <v>1003020</v>
      </c>
      <c r="D128" s="9">
        <v>402835.53</v>
      </c>
      <c r="E128" s="10">
        <v>2.4900000000000002</v>
      </c>
      <c r="F128" s="8"/>
      <c r="G128" s="9">
        <v>25000</v>
      </c>
      <c r="H128" s="9">
        <f t="shared" si="5"/>
        <v>6250</v>
      </c>
      <c r="I128" s="9">
        <f t="shared" si="6"/>
        <v>31250</v>
      </c>
      <c r="J128" s="9">
        <v>1200000</v>
      </c>
      <c r="K128" s="9">
        <f t="shared" si="7"/>
        <v>300000</v>
      </c>
      <c r="L128" s="9">
        <f t="shared" si="8"/>
        <v>1500000</v>
      </c>
      <c r="M128" s="8"/>
    </row>
    <row r="129" spans="1:13" ht="15.6" x14ac:dyDescent="0.3">
      <c r="A129" s="8">
        <v>3394</v>
      </c>
      <c r="B129" s="15" t="s">
        <v>141</v>
      </c>
      <c r="C129" s="9">
        <v>1006380</v>
      </c>
      <c r="D129" s="9">
        <v>404185.14</v>
      </c>
      <c r="E129" s="10">
        <v>2.4900000000000002</v>
      </c>
      <c r="F129" s="8"/>
      <c r="G129" s="9">
        <v>25000</v>
      </c>
      <c r="H129" s="9">
        <f t="shared" si="5"/>
        <v>6250</v>
      </c>
      <c r="I129" s="9">
        <f t="shared" si="6"/>
        <v>31250</v>
      </c>
      <c r="J129" s="9">
        <v>1200000</v>
      </c>
      <c r="K129" s="9">
        <f t="shared" si="7"/>
        <v>300000</v>
      </c>
      <c r="L129" s="9">
        <f t="shared" si="8"/>
        <v>1500000</v>
      </c>
      <c r="M129" s="8"/>
    </row>
    <row r="130" spans="1:13" ht="15.6" x14ac:dyDescent="0.3">
      <c r="A130" s="8">
        <v>3376</v>
      </c>
      <c r="B130" s="15" t="s">
        <v>142</v>
      </c>
      <c r="C130" s="9">
        <v>1012431</v>
      </c>
      <c r="D130" s="9">
        <v>406615.42</v>
      </c>
      <c r="E130" s="10">
        <v>2.4900000000000002</v>
      </c>
      <c r="F130" s="8"/>
      <c r="G130" s="9">
        <v>25000</v>
      </c>
      <c r="H130" s="9">
        <f t="shared" si="5"/>
        <v>6250</v>
      </c>
      <c r="I130" s="9">
        <f t="shared" si="6"/>
        <v>31250</v>
      </c>
      <c r="J130" s="9">
        <v>1200000</v>
      </c>
      <c r="K130" s="9">
        <f t="shared" si="7"/>
        <v>300000</v>
      </c>
      <c r="L130" s="9">
        <f t="shared" si="8"/>
        <v>1500000</v>
      </c>
      <c r="M130" s="8"/>
    </row>
    <row r="131" spans="1:13" ht="15.6" x14ac:dyDescent="0.3">
      <c r="A131" s="8">
        <v>4451</v>
      </c>
      <c r="B131" s="15" t="s">
        <v>143</v>
      </c>
      <c r="C131" s="9">
        <v>1033256</v>
      </c>
      <c r="D131" s="9">
        <v>414978.98</v>
      </c>
      <c r="E131" s="10">
        <v>2.4900000000000002</v>
      </c>
      <c r="F131" s="8"/>
      <c r="G131" s="9">
        <v>25000</v>
      </c>
      <c r="H131" s="9">
        <f t="shared" si="5"/>
        <v>6250</v>
      </c>
      <c r="I131" s="9">
        <f t="shared" si="6"/>
        <v>31250</v>
      </c>
      <c r="J131" s="9">
        <v>1200000</v>
      </c>
      <c r="K131" s="9">
        <f t="shared" si="7"/>
        <v>300000</v>
      </c>
      <c r="L131" s="9">
        <f t="shared" si="8"/>
        <v>1500000</v>
      </c>
      <c r="M131" s="8"/>
    </row>
    <row r="132" spans="1:13" ht="15.6" x14ac:dyDescent="0.3">
      <c r="A132" s="8">
        <v>4440</v>
      </c>
      <c r="B132" s="15" t="s">
        <v>144</v>
      </c>
      <c r="C132" s="9">
        <v>1067471</v>
      </c>
      <c r="D132" s="9">
        <v>428720.82</v>
      </c>
      <c r="E132" s="10">
        <v>2.4900000000000002</v>
      </c>
      <c r="F132" s="8"/>
      <c r="G132" s="9">
        <v>25000</v>
      </c>
      <c r="H132" s="9">
        <f t="shared" ref="H132:H195" si="9">0.25*G132</f>
        <v>6250</v>
      </c>
      <c r="I132" s="9">
        <f t="shared" ref="I132:I195" si="10">SUM(G132+H132)</f>
        <v>31250</v>
      </c>
      <c r="J132" s="9">
        <v>1200000</v>
      </c>
      <c r="K132" s="9">
        <f t="shared" ref="K132:K195" si="11">IF((0.05*C132)&lt;300000,300000,(0.05*C132))</f>
        <v>300000</v>
      </c>
      <c r="L132" s="9">
        <f t="shared" si="8"/>
        <v>1500000</v>
      </c>
      <c r="M132" s="8"/>
    </row>
    <row r="133" spans="1:13" ht="15.6" x14ac:dyDescent="0.3">
      <c r="A133" s="8">
        <v>4463</v>
      </c>
      <c r="B133" s="15" t="s">
        <v>145</v>
      </c>
      <c r="C133" s="9">
        <v>1107377</v>
      </c>
      <c r="D133" s="9">
        <v>444747.91</v>
      </c>
      <c r="E133" s="10">
        <v>2.4900000000000002</v>
      </c>
      <c r="F133" s="8"/>
      <c r="G133" s="9">
        <v>25000</v>
      </c>
      <c r="H133" s="9">
        <f t="shared" si="9"/>
        <v>6250</v>
      </c>
      <c r="I133" s="9">
        <f t="shared" si="10"/>
        <v>31250</v>
      </c>
      <c r="J133" s="9">
        <v>1200000</v>
      </c>
      <c r="K133" s="9">
        <f t="shared" si="11"/>
        <v>300000</v>
      </c>
      <c r="L133" s="9">
        <f t="shared" si="8"/>
        <v>1500000</v>
      </c>
      <c r="M133" s="8"/>
    </row>
    <row r="134" spans="1:13" ht="15.6" x14ac:dyDescent="0.3">
      <c r="A134" s="8">
        <v>3372</v>
      </c>
      <c r="B134" s="15" t="s">
        <v>146</v>
      </c>
      <c r="C134" s="9">
        <v>1142435</v>
      </c>
      <c r="D134" s="9">
        <v>458828.27</v>
      </c>
      <c r="E134" s="10">
        <v>2.4900000000000002</v>
      </c>
      <c r="F134" s="8"/>
      <c r="G134" s="9">
        <v>25000</v>
      </c>
      <c r="H134" s="9">
        <f t="shared" si="9"/>
        <v>6250</v>
      </c>
      <c r="I134" s="9">
        <f t="shared" si="10"/>
        <v>31250</v>
      </c>
      <c r="J134" s="9">
        <v>1200000</v>
      </c>
      <c r="K134" s="9">
        <f t="shared" si="11"/>
        <v>300000</v>
      </c>
      <c r="L134" s="9">
        <f t="shared" si="8"/>
        <v>1500000</v>
      </c>
      <c r="M134" s="8"/>
    </row>
    <row r="135" spans="1:13" ht="15.6" x14ac:dyDescent="0.3">
      <c r="A135" s="8">
        <v>4380</v>
      </c>
      <c r="B135" s="15" t="s">
        <v>147</v>
      </c>
      <c r="C135" s="9">
        <v>1212253</v>
      </c>
      <c r="D135" s="9">
        <v>486868.4</v>
      </c>
      <c r="E135" s="10">
        <v>2.4900000000000002</v>
      </c>
      <c r="F135" s="8"/>
      <c r="G135" s="9">
        <v>25000</v>
      </c>
      <c r="H135" s="9">
        <f t="shared" si="9"/>
        <v>6250</v>
      </c>
      <c r="I135" s="9">
        <f t="shared" si="10"/>
        <v>31250</v>
      </c>
      <c r="J135" s="9">
        <v>1200000</v>
      </c>
      <c r="K135" s="9">
        <f t="shared" si="11"/>
        <v>300000</v>
      </c>
      <c r="L135" s="9">
        <f t="shared" si="8"/>
        <v>1500000</v>
      </c>
      <c r="M135" s="8"/>
    </row>
    <row r="136" spans="1:13" ht="15.6" x14ac:dyDescent="0.3">
      <c r="A136" s="8">
        <v>4419</v>
      </c>
      <c r="B136" s="15" t="s">
        <v>148</v>
      </c>
      <c r="C136" s="9">
        <v>1239242</v>
      </c>
      <c r="D136" s="9">
        <v>497707.96</v>
      </c>
      <c r="E136" s="10">
        <v>2.4900000000000002</v>
      </c>
      <c r="F136" s="8"/>
      <c r="G136" s="9">
        <v>25000</v>
      </c>
      <c r="H136" s="9">
        <f t="shared" si="9"/>
        <v>6250</v>
      </c>
      <c r="I136" s="9">
        <f t="shared" si="10"/>
        <v>31250</v>
      </c>
      <c r="J136" s="9">
        <v>1200000</v>
      </c>
      <c r="K136" s="9">
        <f t="shared" si="11"/>
        <v>300000</v>
      </c>
      <c r="L136" s="9">
        <f t="shared" si="8"/>
        <v>1500000</v>
      </c>
      <c r="M136" s="8"/>
    </row>
    <row r="137" spans="1:13" ht="15.6" x14ac:dyDescent="0.3">
      <c r="A137" s="8">
        <v>4435</v>
      </c>
      <c r="B137" s="15" t="s">
        <v>149</v>
      </c>
      <c r="C137" s="9">
        <v>1288096</v>
      </c>
      <c r="D137" s="9">
        <v>517328.6</v>
      </c>
      <c r="E137" s="10">
        <v>2.4900000000000002</v>
      </c>
      <c r="F137" s="8"/>
      <c r="G137" s="9">
        <v>25000</v>
      </c>
      <c r="H137" s="9">
        <f t="shared" si="9"/>
        <v>6250</v>
      </c>
      <c r="I137" s="9">
        <f t="shared" si="10"/>
        <v>31250</v>
      </c>
      <c r="J137" s="9">
        <v>1200000</v>
      </c>
      <c r="K137" s="9">
        <f t="shared" si="11"/>
        <v>300000</v>
      </c>
      <c r="L137" s="9">
        <f t="shared" si="8"/>
        <v>1500000</v>
      </c>
      <c r="M137" s="8"/>
    </row>
    <row r="138" spans="1:13" ht="15.6" x14ac:dyDescent="0.3">
      <c r="A138" s="8">
        <v>3696</v>
      </c>
      <c r="B138" s="15" t="s">
        <v>150</v>
      </c>
      <c r="C138" s="9">
        <v>1301073</v>
      </c>
      <c r="D138" s="9">
        <v>522540.99</v>
      </c>
      <c r="E138" s="10">
        <v>2.4900000000000002</v>
      </c>
      <c r="F138" s="8"/>
      <c r="G138" s="9">
        <v>25000</v>
      </c>
      <c r="H138" s="9">
        <f t="shared" si="9"/>
        <v>6250</v>
      </c>
      <c r="I138" s="9">
        <f t="shared" si="10"/>
        <v>31250</v>
      </c>
      <c r="J138" s="9">
        <v>1200000</v>
      </c>
      <c r="K138" s="9">
        <f t="shared" si="11"/>
        <v>300000</v>
      </c>
      <c r="L138" s="9">
        <f t="shared" si="8"/>
        <v>1500000</v>
      </c>
      <c r="M138" s="8"/>
    </row>
    <row r="139" spans="1:13" ht="15.6" x14ac:dyDescent="0.3">
      <c r="A139" s="8">
        <v>3407</v>
      </c>
      <c r="B139" s="15" t="s">
        <v>151</v>
      </c>
      <c r="C139" s="9">
        <v>1340231</v>
      </c>
      <c r="D139" s="9">
        <v>538267.59</v>
      </c>
      <c r="E139" s="10">
        <v>2.4900000000000002</v>
      </c>
      <c r="F139" s="8"/>
      <c r="G139" s="9">
        <v>25000</v>
      </c>
      <c r="H139" s="9">
        <f t="shared" si="9"/>
        <v>6250</v>
      </c>
      <c r="I139" s="9">
        <f t="shared" si="10"/>
        <v>31250</v>
      </c>
      <c r="J139" s="9">
        <v>1200000</v>
      </c>
      <c r="K139" s="9">
        <f t="shared" si="11"/>
        <v>300000</v>
      </c>
      <c r="L139" s="9">
        <f t="shared" si="8"/>
        <v>1500000</v>
      </c>
      <c r="M139" s="8"/>
    </row>
    <row r="140" spans="1:13" ht="15.6" x14ac:dyDescent="0.3">
      <c r="A140" s="8">
        <v>4219</v>
      </c>
      <c r="B140" s="15" t="s">
        <v>152</v>
      </c>
      <c r="C140" s="9">
        <v>1348569</v>
      </c>
      <c r="D140" s="9">
        <v>541616.06000000006</v>
      </c>
      <c r="E140" s="10">
        <v>2.4900000000000002</v>
      </c>
      <c r="F140" s="8"/>
      <c r="G140" s="9">
        <v>25000</v>
      </c>
      <c r="H140" s="9">
        <f t="shared" si="9"/>
        <v>6250</v>
      </c>
      <c r="I140" s="9">
        <f t="shared" si="10"/>
        <v>31250</v>
      </c>
      <c r="J140" s="9">
        <v>1200000</v>
      </c>
      <c r="K140" s="9">
        <f t="shared" si="11"/>
        <v>300000</v>
      </c>
      <c r="L140" s="9">
        <f t="shared" si="8"/>
        <v>1500000</v>
      </c>
      <c r="M140" s="8"/>
    </row>
    <row r="141" spans="1:13" ht="15.6" x14ac:dyDescent="0.3">
      <c r="A141" s="8">
        <v>3375</v>
      </c>
      <c r="B141" s="15" t="s">
        <v>153</v>
      </c>
      <c r="C141" s="9">
        <v>1353637</v>
      </c>
      <c r="D141" s="9">
        <v>543651.79</v>
      </c>
      <c r="E141" s="10">
        <v>2.4900000000000002</v>
      </c>
      <c r="F141" s="8"/>
      <c r="G141" s="9">
        <v>25000</v>
      </c>
      <c r="H141" s="9">
        <f t="shared" si="9"/>
        <v>6250</v>
      </c>
      <c r="I141" s="9">
        <f t="shared" si="10"/>
        <v>31250</v>
      </c>
      <c r="J141" s="9">
        <v>1200000</v>
      </c>
      <c r="K141" s="9">
        <f t="shared" si="11"/>
        <v>300000</v>
      </c>
      <c r="L141" s="9">
        <f t="shared" si="8"/>
        <v>1500000</v>
      </c>
      <c r="M141" s="8"/>
    </row>
    <row r="142" spans="1:13" ht="15.6" x14ac:dyDescent="0.3">
      <c r="A142" s="8">
        <v>4453</v>
      </c>
      <c r="B142" s="15" t="s">
        <v>154</v>
      </c>
      <c r="C142" s="9">
        <v>1354945</v>
      </c>
      <c r="D142" s="9">
        <v>544176.80000000005</v>
      </c>
      <c r="E142" s="10">
        <v>2.4900000000000002</v>
      </c>
      <c r="F142" s="8"/>
      <c r="G142" s="9">
        <v>25000</v>
      </c>
      <c r="H142" s="9">
        <f t="shared" si="9"/>
        <v>6250</v>
      </c>
      <c r="I142" s="9">
        <f t="shared" si="10"/>
        <v>31250</v>
      </c>
      <c r="J142" s="9">
        <v>1200000</v>
      </c>
      <c r="K142" s="9">
        <f t="shared" si="11"/>
        <v>300000</v>
      </c>
      <c r="L142" s="9">
        <f t="shared" si="8"/>
        <v>1500000</v>
      </c>
      <c r="M142" s="8"/>
    </row>
    <row r="143" spans="1:13" ht="15.6" x14ac:dyDescent="0.3">
      <c r="A143" s="8">
        <v>4355</v>
      </c>
      <c r="B143" s="15" t="s">
        <v>155</v>
      </c>
      <c r="C143" s="9">
        <v>1376789</v>
      </c>
      <c r="D143" s="9">
        <v>552949.61</v>
      </c>
      <c r="E143" s="10">
        <v>2.4900000000000002</v>
      </c>
      <c r="F143" s="8"/>
      <c r="G143" s="9">
        <v>25000</v>
      </c>
      <c r="H143" s="9">
        <f t="shared" si="9"/>
        <v>6250</v>
      </c>
      <c r="I143" s="9">
        <f t="shared" si="10"/>
        <v>31250</v>
      </c>
      <c r="J143" s="9">
        <v>1200000</v>
      </c>
      <c r="K143" s="9">
        <f t="shared" si="11"/>
        <v>300000</v>
      </c>
      <c r="L143" s="9">
        <f t="shared" si="8"/>
        <v>1500000</v>
      </c>
      <c r="M143" s="8"/>
    </row>
    <row r="144" spans="1:13" ht="15.6" x14ac:dyDescent="0.3">
      <c r="A144" s="8">
        <v>4226</v>
      </c>
      <c r="B144" s="15" t="s">
        <v>156</v>
      </c>
      <c r="C144" s="9">
        <v>1377681</v>
      </c>
      <c r="D144" s="9">
        <v>553308.21</v>
      </c>
      <c r="E144" s="10">
        <v>2.4900000000000002</v>
      </c>
      <c r="F144" s="8"/>
      <c r="G144" s="9">
        <v>25000</v>
      </c>
      <c r="H144" s="9">
        <f t="shared" si="9"/>
        <v>6250</v>
      </c>
      <c r="I144" s="9">
        <f t="shared" si="10"/>
        <v>31250</v>
      </c>
      <c r="J144" s="9">
        <v>1200000</v>
      </c>
      <c r="K144" s="9">
        <f t="shared" si="11"/>
        <v>300000</v>
      </c>
      <c r="L144" s="9">
        <f t="shared" si="8"/>
        <v>1500000</v>
      </c>
      <c r="M144" s="8"/>
    </row>
    <row r="145" spans="1:13" ht="15.6" x14ac:dyDescent="0.3">
      <c r="A145" s="8">
        <v>4327</v>
      </c>
      <c r="B145" s="15" t="s">
        <v>157</v>
      </c>
      <c r="C145" s="9">
        <v>1400137</v>
      </c>
      <c r="D145" s="9">
        <v>562327.07999999996</v>
      </c>
      <c r="E145" s="10">
        <v>2.4900000000000002</v>
      </c>
      <c r="F145" s="8"/>
      <c r="G145" s="9">
        <v>25000</v>
      </c>
      <c r="H145" s="9">
        <f t="shared" si="9"/>
        <v>6250</v>
      </c>
      <c r="I145" s="9">
        <f t="shared" si="10"/>
        <v>31250</v>
      </c>
      <c r="J145" s="9">
        <v>1200000</v>
      </c>
      <c r="K145" s="9">
        <f t="shared" si="11"/>
        <v>300000</v>
      </c>
      <c r="L145" s="9">
        <f t="shared" si="8"/>
        <v>1500000</v>
      </c>
      <c r="M145" s="8"/>
    </row>
    <row r="146" spans="1:13" ht="15.6" x14ac:dyDescent="0.3">
      <c r="A146" s="8">
        <v>4400</v>
      </c>
      <c r="B146" s="15" t="s">
        <v>158</v>
      </c>
      <c r="C146" s="9">
        <v>1402944</v>
      </c>
      <c r="D146" s="9">
        <v>563454.09</v>
      </c>
      <c r="E146" s="10">
        <v>2.4900000000000002</v>
      </c>
      <c r="F146" s="8"/>
      <c r="G146" s="9">
        <v>25000</v>
      </c>
      <c r="H146" s="9">
        <f t="shared" si="9"/>
        <v>6250</v>
      </c>
      <c r="I146" s="9">
        <f t="shared" si="10"/>
        <v>31250</v>
      </c>
      <c r="J146" s="9">
        <v>1200000</v>
      </c>
      <c r="K146" s="9">
        <f t="shared" si="11"/>
        <v>300000</v>
      </c>
      <c r="L146" s="9">
        <f t="shared" si="8"/>
        <v>1500000</v>
      </c>
      <c r="M146" s="8"/>
    </row>
    <row r="147" spans="1:13" ht="15.6" x14ac:dyDescent="0.3">
      <c r="A147" s="8">
        <v>4396</v>
      </c>
      <c r="B147" s="15" t="s">
        <v>159</v>
      </c>
      <c r="C147" s="9">
        <v>1416583</v>
      </c>
      <c r="D147" s="9">
        <v>568932.29</v>
      </c>
      <c r="E147" s="10">
        <v>2.4900000000000002</v>
      </c>
      <c r="F147" s="8"/>
      <c r="G147" s="9">
        <v>25000</v>
      </c>
      <c r="H147" s="9">
        <f t="shared" si="9"/>
        <v>6250</v>
      </c>
      <c r="I147" s="9">
        <f t="shared" si="10"/>
        <v>31250</v>
      </c>
      <c r="J147" s="9">
        <v>1200000</v>
      </c>
      <c r="K147" s="9">
        <f t="shared" si="11"/>
        <v>300000</v>
      </c>
      <c r="L147" s="9">
        <f t="shared" si="8"/>
        <v>1500000</v>
      </c>
      <c r="M147" s="8"/>
    </row>
    <row r="148" spans="1:13" ht="15.6" x14ac:dyDescent="0.3">
      <c r="A148" s="8">
        <v>4293</v>
      </c>
      <c r="B148" s="15" t="s">
        <v>160</v>
      </c>
      <c r="C148" s="9">
        <v>1423323</v>
      </c>
      <c r="D148" s="9">
        <v>571638.89</v>
      </c>
      <c r="E148" s="10">
        <v>2.4900000000000002</v>
      </c>
      <c r="F148" s="8"/>
      <c r="G148" s="9">
        <v>25000</v>
      </c>
      <c r="H148" s="9">
        <f t="shared" si="9"/>
        <v>6250</v>
      </c>
      <c r="I148" s="9">
        <f t="shared" si="10"/>
        <v>31250</v>
      </c>
      <c r="J148" s="9">
        <v>1200000</v>
      </c>
      <c r="K148" s="9">
        <f t="shared" si="11"/>
        <v>300000</v>
      </c>
      <c r="L148" s="9">
        <f t="shared" si="8"/>
        <v>1500000</v>
      </c>
      <c r="M148" s="8"/>
    </row>
    <row r="149" spans="1:13" ht="15.6" x14ac:dyDescent="0.3">
      <c r="A149" s="8">
        <v>4407</v>
      </c>
      <c r="B149" s="15" t="s">
        <v>161</v>
      </c>
      <c r="C149" s="9">
        <v>1456435</v>
      </c>
      <c r="D149" s="9">
        <v>584937.56999999995</v>
      </c>
      <c r="E149" s="10">
        <v>2.4900000000000002</v>
      </c>
      <c r="F149" s="8"/>
      <c r="G149" s="9">
        <v>25000</v>
      </c>
      <c r="H149" s="9">
        <f t="shared" si="9"/>
        <v>6250</v>
      </c>
      <c r="I149" s="9">
        <f t="shared" si="10"/>
        <v>31250</v>
      </c>
      <c r="J149" s="9">
        <v>1200000</v>
      </c>
      <c r="K149" s="9">
        <f t="shared" si="11"/>
        <v>300000</v>
      </c>
      <c r="L149" s="9">
        <f t="shared" si="8"/>
        <v>1500000</v>
      </c>
      <c r="M149" s="8"/>
    </row>
    <row r="150" spans="1:13" ht="15.6" x14ac:dyDescent="0.3">
      <c r="A150" s="8">
        <v>3008</v>
      </c>
      <c r="B150" s="15" t="s">
        <v>162</v>
      </c>
      <c r="C150" s="9">
        <v>1473190</v>
      </c>
      <c r="D150" s="9">
        <v>591666.56999999995</v>
      </c>
      <c r="E150" s="10">
        <v>2.4900000000000002</v>
      </c>
      <c r="F150" s="8"/>
      <c r="G150" s="9">
        <v>25000</v>
      </c>
      <c r="H150" s="9">
        <f t="shared" si="9"/>
        <v>6250</v>
      </c>
      <c r="I150" s="9">
        <f t="shared" si="10"/>
        <v>31250</v>
      </c>
      <c r="J150" s="9">
        <v>1200000</v>
      </c>
      <c r="K150" s="9">
        <f t="shared" si="11"/>
        <v>300000</v>
      </c>
      <c r="L150" s="9">
        <f t="shared" si="8"/>
        <v>1500000</v>
      </c>
      <c r="M150" s="8"/>
    </row>
    <row r="151" spans="1:13" ht="15.6" x14ac:dyDescent="0.3">
      <c r="A151" s="8">
        <v>4462</v>
      </c>
      <c r="B151" s="15" t="s">
        <v>163</v>
      </c>
      <c r="C151" s="9">
        <v>1487249</v>
      </c>
      <c r="D151" s="9">
        <v>597313.25</v>
      </c>
      <c r="E151" s="10">
        <v>2.4900000000000002</v>
      </c>
      <c r="F151" s="8"/>
      <c r="G151" s="9">
        <v>25000</v>
      </c>
      <c r="H151" s="9">
        <f t="shared" si="9"/>
        <v>6250</v>
      </c>
      <c r="I151" s="9">
        <f t="shared" si="10"/>
        <v>31250</v>
      </c>
      <c r="J151" s="9">
        <v>1200000</v>
      </c>
      <c r="K151" s="9">
        <f t="shared" si="11"/>
        <v>300000</v>
      </c>
      <c r="L151" s="9">
        <f t="shared" si="8"/>
        <v>1500000</v>
      </c>
      <c r="M151" s="8"/>
    </row>
    <row r="152" spans="1:13" ht="15.6" x14ac:dyDescent="0.3">
      <c r="A152" s="8">
        <v>4411</v>
      </c>
      <c r="B152" s="15" t="s">
        <v>164</v>
      </c>
      <c r="C152" s="9">
        <v>1601175</v>
      </c>
      <c r="D152" s="9">
        <v>643068.18999999994</v>
      </c>
      <c r="E152" s="10">
        <v>2.4900000000000002</v>
      </c>
      <c r="F152" s="8"/>
      <c r="G152" s="9">
        <v>25000</v>
      </c>
      <c r="H152" s="9">
        <f t="shared" si="9"/>
        <v>6250</v>
      </c>
      <c r="I152" s="9">
        <f t="shared" si="10"/>
        <v>31250</v>
      </c>
      <c r="J152" s="9">
        <v>1200000</v>
      </c>
      <c r="K152" s="9">
        <f t="shared" si="11"/>
        <v>300000</v>
      </c>
      <c r="L152" s="9">
        <f t="shared" si="8"/>
        <v>1500000</v>
      </c>
      <c r="M152" s="8"/>
    </row>
    <row r="153" spans="1:13" ht="15.6" x14ac:dyDescent="0.3">
      <c r="A153" s="8">
        <v>4423</v>
      </c>
      <c r="B153" s="15" t="s">
        <v>165</v>
      </c>
      <c r="C153" s="9">
        <v>1603686</v>
      </c>
      <c r="D153" s="9">
        <v>644076.76</v>
      </c>
      <c r="E153" s="10">
        <v>2.4900000000000002</v>
      </c>
      <c r="F153" s="8"/>
      <c r="G153" s="9">
        <v>25000</v>
      </c>
      <c r="H153" s="9">
        <f t="shared" si="9"/>
        <v>6250</v>
      </c>
      <c r="I153" s="9">
        <f t="shared" si="10"/>
        <v>31250</v>
      </c>
      <c r="J153" s="9">
        <v>1200000</v>
      </c>
      <c r="K153" s="9">
        <f t="shared" si="11"/>
        <v>300000</v>
      </c>
      <c r="L153" s="9">
        <f t="shared" si="8"/>
        <v>1500000</v>
      </c>
      <c r="M153" s="8"/>
    </row>
    <row r="154" spans="1:13" ht="15.6" x14ac:dyDescent="0.3">
      <c r="A154" s="8">
        <v>4392</v>
      </c>
      <c r="B154" s="15" t="s">
        <v>166</v>
      </c>
      <c r="C154" s="9">
        <v>1626123</v>
      </c>
      <c r="D154" s="9">
        <v>653087.86</v>
      </c>
      <c r="E154" s="10">
        <v>2.4900000000000002</v>
      </c>
      <c r="F154" s="8"/>
      <c r="G154" s="9">
        <v>25000</v>
      </c>
      <c r="H154" s="9">
        <f t="shared" si="9"/>
        <v>6250</v>
      </c>
      <c r="I154" s="9">
        <f t="shared" si="10"/>
        <v>31250</v>
      </c>
      <c r="J154" s="9">
        <v>1200000</v>
      </c>
      <c r="K154" s="9">
        <f t="shared" si="11"/>
        <v>300000</v>
      </c>
      <c r="L154" s="9">
        <f t="shared" si="8"/>
        <v>1500000</v>
      </c>
      <c r="M154" s="8"/>
    </row>
    <row r="155" spans="1:13" ht="15.6" x14ac:dyDescent="0.3">
      <c r="A155" s="8">
        <v>4460</v>
      </c>
      <c r="B155" s="15" t="s">
        <v>167</v>
      </c>
      <c r="C155" s="9">
        <v>1661048</v>
      </c>
      <c r="D155" s="9">
        <v>667114.87</v>
      </c>
      <c r="E155" s="10">
        <v>2.4900000000000002</v>
      </c>
      <c r="F155" s="8"/>
      <c r="G155" s="9">
        <v>25000</v>
      </c>
      <c r="H155" s="9">
        <f t="shared" si="9"/>
        <v>6250</v>
      </c>
      <c r="I155" s="9">
        <f t="shared" si="10"/>
        <v>31250</v>
      </c>
      <c r="J155" s="9">
        <v>1200000</v>
      </c>
      <c r="K155" s="9">
        <f t="shared" si="11"/>
        <v>300000</v>
      </c>
      <c r="L155" s="9">
        <f t="shared" si="8"/>
        <v>1500000</v>
      </c>
      <c r="M155" s="8"/>
    </row>
    <row r="156" spans="1:13" ht="15.6" x14ac:dyDescent="0.3">
      <c r="A156" s="8">
        <v>4375</v>
      </c>
      <c r="B156" s="15" t="s">
        <v>168</v>
      </c>
      <c r="C156" s="9">
        <v>1661268</v>
      </c>
      <c r="D156" s="9">
        <v>667203.01</v>
      </c>
      <c r="E156" s="10">
        <v>2.4900000000000002</v>
      </c>
      <c r="F156" s="8"/>
      <c r="G156" s="9">
        <v>25000</v>
      </c>
      <c r="H156" s="9">
        <f t="shared" si="9"/>
        <v>6250</v>
      </c>
      <c r="I156" s="9">
        <f t="shared" si="10"/>
        <v>31250</v>
      </c>
      <c r="J156" s="9">
        <v>1200000</v>
      </c>
      <c r="K156" s="9">
        <f t="shared" si="11"/>
        <v>300000</v>
      </c>
      <c r="L156" s="9">
        <f t="shared" si="8"/>
        <v>1500000</v>
      </c>
      <c r="M156" s="8"/>
    </row>
    <row r="157" spans="1:13" ht="15.6" x14ac:dyDescent="0.3">
      <c r="A157" s="8">
        <v>4379</v>
      </c>
      <c r="B157" s="15" t="s">
        <v>169</v>
      </c>
      <c r="C157" s="9">
        <v>1666412</v>
      </c>
      <c r="D157" s="9">
        <v>669268.98</v>
      </c>
      <c r="E157" s="10">
        <v>2.4900000000000002</v>
      </c>
      <c r="F157" s="8"/>
      <c r="G157" s="9">
        <v>25000</v>
      </c>
      <c r="H157" s="9">
        <f t="shared" si="9"/>
        <v>6250</v>
      </c>
      <c r="I157" s="9">
        <f t="shared" si="10"/>
        <v>31250</v>
      </c>
      <c r="J157" s="9">
        <v>1200000</v>
      </c>
      <c r="K157" s="9">
        <f t="shared" si="11"/>
        <v>300000</v>
      </c>
      <c r="L157" s="9">
        <f t="shared" si="8"/>
        <v>1500000</v>
      </c>
      <c r="M157" s="8"/>
    </row>
    <row r="158" spans="1:13" ht="15.6" x14ac:dyDescent="0.3">
      <c r="A158" s="8">
        <v>4433</v>
      </c>
      <c r="B158" s="15" t="s">
        <v>170</v>
      </c>
      <c r="C158" s="9">
        <v>1670530</v>
      </c>
      <c r="D158" s="9">
        <v>670922.93999999994</v>
      </c>
      <c r="E158" s="10">
        <v>2.4900000000000002</v>
      </c>
      <c r="F158" s="8"/>
      <c r="G158" s="9">
        <v>25000</v>
      </c>
      <c r="H158" s="9">
        <f t="shared" si="9"/>
        <v>6250</v>
      </c>
      <c r="I158" s="9">
        <f t="shared" si="10"/>
        <v>31250</v>
      </c>
      <c r="J158" s="9">
        <v>1200000</v>
      </c>
      <c r="K158" s="9">
        <f t="shared" si="11"/>
        <v>300000</v>
      </c>
      <c r="L158" s="9">
        <f t="shared" si="8"/>
        <v>1500000</v>
      </c>
      <c r="M158" s="8"/>
    </row>
    <row r="159" spans="1:13" ht="15.6" x14ac:dyDescent="0.3">
      <c r="A159" s="8">
        <v>4436</v>
      </c>
      <c r="B159" s="15" t="s">
        <v>171</v>
      </c>
      <c r="C159" s="9">
        <v>1672653</v>
      </c>
      <c r="D159" s="9">
        <v>671775.47</v>
      </c>
      <c r="E159" s="10">
        <v>2.4900000000000002</v>
      </c>
      <c r="F159" s="8"/>
      <c r="G159" s="9">
        <v>25000</v>
      </c>
      <c r="H159" s="9">
        <f t="shared" si="9"/>
        <v>6250</v>
      </c>
      <c r="I159" s="9">
        <f t="shared" si="10"/>
        <v>31250</v>
      </c>
      <c r="J159" s="9">
        <v>1200000</v>
      </c>
      <c r="K159" s="9">
        <f t="shared" si="11"/>
        <v>300000</v>
      </c>
      <c r="L159" s="9">
        <f t="shared" si="8"/>
        <v>1500000</v>
      </c>
      <c r="M159" s="8"/>
    </row>
    <row r="160" spans="1:13" ht="15.6" x14ac:dyDescent="0.3">
      <c r="A160" s="8">
        <v>4383</v>
      </c>
      <c r="B160" s="15" t="s">
        <v>172</v>
      </c>
      <c r="C160" s="9">
        <v>1715938</v>
      </c>
      <c r="D160" s="9">
        <v>689160.23</v>
      </c>
      <c r="E160" s="10">
        <v>2.4900000000000002</v>
      </c>
      <c r="F160" s="8"/>
      <c r="G160" s="9">
        <v>25000</v>
      </c>
      <c r="H160" s="9">
        <f t="shared" si="9"/>
        <v>6250</v>
      </c>
      <c r="I160" s="9">
        <f t="shared" si="10"/>
        <v>31250</v>
      </c>
      <c r="J160" s="9">
        <v>1200000</v>
      </c>
      <c r="K160" s="9">
        <f t="shared" si="11"/>
        <v>300000</v>
      </c>
      <c r="L160" s="9">
        <f t="shared" si="8"/>
        <v>1500000</v>
      </c>
      <c r="M160" s="8"/>
    </row>
    <row r="161" spans="1:13" ht="15.6" x14ac:dyDescent="0.3">
      <c r="A161" s="8">
        <v>4393</v>
      </c>
      <c r="B161" s="15" t="s">
        <v>173</v>
      </c>
      <c r="C161" s="9">
        <v>1754281</v>
      </c>
      <c r="D161" s="9">
        <v>704559.52</v>
      </c>
      <c r="E161" s="10">
        <v>2.4900000000000002</v>
      </c>
      <c r="F161" s="8"/>
      <c r="G161" s="9">
        <v>25000</v>
      </c>
      <c r="H161" s="9">
        <f t="shared" si="9"/>
        <v>6250</v>
      </c>
      <c r="I161" s="9">
        <f t="shared" si="10"/>
        <v>31250</v>
      </c>
      <c r="J161" s="9">
        <v>1200000</v>
      </c>
      <c r="K161" s="9">
        <f t="shared" si="11"/>
        <v>300000</v>
      </c>
      <c r="L161" s="9">
        <f t="shared" si="8"/>
        <v>1500000</v>
      </c>
      <c r="M161" s="8"/>
    </row>
    <row r="162" spans="1:13" ht="15.6" x14ac:dyDescent="0.3">
      <c r="A162" s="8">
        <v>4405</v>
      </c>
      <c r="B162" s="15" t="s">
        <v>174</v>
      </c>
      <c r="C162" s="9">
        <v>1759343</v>
      </c>
      <c r="D162" s="9">
        <v>706592.67</v>
      </c>
      <c r="E162" s="10">
        <v>2.4900000000000002</v>
      </c>
      <c r="F162" s="8"/>
      <c r="G162" s="9">
        <v>25000</v>
      </c>
      <c r="H162" s="9">
        <f t="shared" si="9"/>
        <v>6250</v>
      </c>
      <c r="I162" s="9">
        <f t="shared" si="10"/>
        <v>31250</v>
      </c>
      <c r="J162" s="9">
        <v>1200000</v>
      </c>
      <c r="K162" s="9">
        <f t="shared" si="11"/>
        <v>300000</v>
      </c>
      <c r="L162" s="9">
        <f t="shared" si="8"/>
        <v>1500000</v>
      </c>
      <c r="M162" s="8"/>
    </row>
    <row r="163" spans="1:13" ht="15.6" x14ac:dyDescent="0.3">
      <c r="A163" s="8">
        <v>4114</v>
      </c>
      <c r="B163" s="15" t="s">
        <v>175</v>
      </c>
      <c r="C163" s="9">
        <v>1806732</v>
      </c>
      <c r="D163" s="9">
        <v>725625.05</v>
      </c>
      <c r="E163" s="10">
        <v>2.4900000000000002</v>
      </c>
      <c r="F163" s="8"/>
      <c r="G163" s="9">
        <v>25000</v>
      </c>
      <c r="H163" s="9">
        <f t="shared" si="9"/>
        <v>6250</v>
      </c>
      <c r="I163" s="9">
        <f t="shared" si="10"/>
        <v>31250</v>
      </c>
      <c r="J163" s="9">
        <v>1200000</v>
      </c>
      <c r="K163" s="9">
        <f t="shared" si="11"/>
        <v>300000</v>
      </c>
      <c r="L163" s="9">
        <f t="shared" si="8"/>
        <v>1500000</v>
      </c>
      <c r="M163" s="8"/>
    </row>
    <row r="164" spans="1:13" ht="15.6" x14ac:dyDescent="0.3">
      <c r="A164" s="8">
        <v>4397</v>
      </c>
      <c r="B164" s="15" t="s">
        <v>176</v>
      </c>
      <c r="C164" s="9">
        <v>1815367</v>
      </c>
      <c r="D164" s="9">
        <v>729092.9</v>
      </c>
      <c r="E164" s="10">
        <v>2.4900000000000002</v>
      </c>
      <c r="F164" s="8"/>
      <c r="G164" s="9">
        <v>25000</v>
      </c>
      <c r="H164" s="9">
        <f t="shared" si="9"/>
        <v>6250</v>
      </c>
      <c r="I164" s="9">
        <f t="shared" si="10"/>
        <v>31250</v>
      </c>
      <c r="J164" s="9">
        <v>1200000</v>
      </c>
      <c r="K164" s="9">
        <f t="shared" si="11"/>
        <v>300000</v>
      </c>
      <c r="L164" s="9">
        <f t="shared" ref="L164:L227" si="12">(J164+K164)</f>
        <v>1500000</v>
      </c>
      <c r="M164" s="8"/>
    </row>
    <row r="165" spans="1:13" ht="15.6" x14ac:dyDescent="0.3">
      <c r="A165" s="8">
        <v>4454</v>
      </c>
      <c r="B165" s="15" t="s">
        <v>177</v>
      </c>
      <c r="C165" s="9">
        <v>1850258</v>
      </c>
      <c r="D165" s="9">
        <v>743106.03</v>
      </c>
      <c r="E165" s="10">
        <v>2.4900000000000002</v>
      </c>
      <c r="F165" s="8"/>
      <c r="G165" s="9">
        <v>25000</v>
      </c>
      <c r="H165" s="9">
        <f t="shared" si="9"/>
        <v>6250</v>
      </c>
      <c r="I165" s="9">
        <f t="shared" si="10"/>
        <v>31250</v>
      </c>
      <c r="J165" s="9">
        <v>1200000</v>
      </c>
      <c r="K165" s="9">
        <f t="shared" si="11"/>
        <v>300000</v>
      </c>
      <c r="L165" s="9">
        <f t="shared" si="12"/>
        <v>1500000</v>
      </c>
      <c r="M165" s="8"/>
    </row>
    <row r="166" spans="1:13" ht="15.6" x14ac:dyDescent="0.3">
      <c r="A166" s="8">
        <v>4437</v>
      </c>
      <c r="B166" s="15" t="s">
        <v>178</v>
      </c>
      <c r="C166" s="9">
        <v>1868006</v>
      </c>
      <c r="D166" s="9">
        <v>750233.91</v>
      </c>
      <c r="E166" s="10">
        <v>2.4900000000000002</v>
      </c>
      <c r="F166" s="8"/>
      <c r="G166" s="9">
        <v>25000</v>
      </c>
      <c r="H166" s="9">
        <f t="shared" si="9"/>
        <v>6250</v>
      </c>
      <c r="I166" s="9">
        <f t="shared" si="10"/>
        <v>31250</v>
      </c>
      <c r="J166" s="9">
        <v>1200000</v>
      </c>
      <c r="K166" s="9">
        <f t="shared" si="11"/>
        <v>300000</v>
      </c>
      <c r="L166" s="9">
        <f t="shared" si="12"/>
        <v>1500000</v>
      </c>
      <c r="M166" s="8"/>
    </row>
    <row r="167" spans="1:13" ht="15.6" x14ac:dyDescent="0.3">
      <c r="A167" s="8">
        <v>4371</v>
      </c>
      <c r="B167" s="15" t="s">
        <v>179</v>
      </c>
      <c r="C167" s="9">
        <v>1874332</v>
      </c>
      <c r="D167" s="9">
        <v>752774.91</v>
      </c>
      <c r="E167" s="10">
        <v>2.4900000000000002</v>
      </c>
      <c r="F167" s="8"/>
      <c r="G167" s="9">
        <v>25000</v>
      </c>
      <c r="H167" s="9">
        <f t="shared" si="9"/>
        <v>6250</v>
      </c>
      <c r="I167" s="9">
        <f t="shared" si="10"/>
        <v>31250</v>
      </c>
      <c r="J167" s="9">
        <v>1200000</v>
      </c>
      <c r="K167" s="9">
        <f t="shared" si="11"/>
        <v>300000</v>
      </c>
      <c r="L167" s="9">
        <f t="shared" si="12"/>
        <v>1500000</v>
      </c>
      <c r="M167" s="8"/>
    </row>
    <row r="168" spans="1:13" ht="15.6" x14ac:dyDescent="0.3">
      <c r="A168" s="8">
        <v>4447</v>
      </c>
      <c r="B168" s="15" t="s">
        <v>180</v>
      </c>
      <c r="C168" s="9">
        <v>1885448</v>
      </c>
      <c r="D168" s="9">
        <v>757239.22</v>
      </c>
      <c r="E168" s="10">
        <v>2.4900000000000002</v>
      </c>
      <c r="F168" s="8"/>
      <c r="G168" s="9">
        <v>25000</v>
      </c>
      <c r="H168" s="9">
        <f t="shared" si="9"/>
        <v>6250</v>
      </c>
      <c r="I168" s="9">
        <f t="shared" si="10"/>
        <v>31250</v>
      </c>
      <c r="J168" s="9">
        <v>1200000</v>
      </c>
      <c r="K168" s="9">
        <f t="shared" si="11"/>
        <v>300000</v>
      </c>
      <c r="L168" s="9">
        <f t="shared" si="12"/>
        <v>1500000</v>
      </c>
      <c r="M168" s="8"/>
    </row>
    <row r="169" spans="1:13" ht="15.6" x14ac:dyDescent="0.3">
      <c r="A169" s="8">
        <v>3364</v>
      </c>
      <c r="B169" s="15" t="s">
        <v>181</v>
      </c>
      <c r="C169" s="9">
        <v>1888137</v>
      </c>
      <c r="D169" s="9">
        <v>758318.83</v>
      </c>
      <c r="E169" s="10">
        <v>2.4900000000000002</v>
      </c>
      <c r="F169" s="8"/>
      <c r="G169" s="9">
        <v>25000</v>
      </c>
      <c r="H169" s="9">
        <f t="shared" si="9"/>
        <v>6250</v>
      </c>
      <c r="I169" s="9">
        <f t="shared" si="10"/>
        <v>31250</v>
      </c>
      <c r="J169" s="9">
        <v>1200000</v>
      </c>
      <c r="K169" s="9">
        <f t="shared" si="11"/>
        <v>300000</v>
      </c>
      <c r="L169" s="9">
        <f t="shared" si="12"/>
        <v>1500000</v>
      </c>
      <c r="M169" s="8"/>
    </row>
    <row r="170" spans="1:13" ht="15.6" x14ac:dyDescent="0.3">
      <c r="A170" s="8">
        <v>4456</v>
      </c>
      <c r="B170" s="15" t="s">
        <v>182</v>
      </c>
      <c r="C170" s="9">
        <v>1897087</v>
      </c>
      <c r="D170" s="9">
        <v>761913.41</v>
      </c>
      <c r="E170" s="10">
        <v>2.4900000000000002</v>
      </c>
      <c r="F170" s="8"/>
      <c r="G170" s="9">
        <v>25000</v>
      </c>
      <c r="H170" s="9">
        <f t="shared" si="9"/>
        <v>6250</v>
      </c>
      <c r="I170" s="9">
        <f t="shared" si="10"/>
        <v>31250</v>
      </c>
      <c r="J170" s="9">
        <v>1200000</v>
      </c>
      <c r="K170" s="9">
        <f t="shared" si="11"/>
        <v>300000</v>
      </c>
      <c r="L170" s="9">
        <f t="shared" si="12"/>
        <v>1500000</v>
      </c>
      <c r="M170" s="8"/>
    </row>
    <row r="171" spans="1:13" ht="15.6" x14ac:dyDescent="0.3">
      <c r="A171" s="8">
        <v>4446</v>
      </c>
      <c r="B171" s="15" t="s">
        <v>183</v>
      </c>
      <c r="C171" s="9">
        <v>1924050</v>
      </c>
      <c r="D171" s="9">
        <v>772742.56</v>
      </c>
      <c r="E171" s="10">
        <v>2.4900000000000002</v>
      </c>
      <c r="F171" s="8"/>
      <c r="G171" s="9">
        <v>25000</v>
      </c>
      <c r="H171" s="9">
        <f t="shared" si="9"/>
        <v>6250</v>
      </c>
      <c r="I171" s="9">
        <f t="shared" si="10"/>
        <v>31250</v>
      </c>
      <c r="J171" s="9">
        <v>1200000</v>
      </c>
      <c r="K171" s="9">
        <f t="shared" si="11"/>
        <v>300000</v>
      </c>
      <c r="L171" s="9">
        <f t="shared" si="12"/>
        <v>1500000</v>
      </c>
      <c r="M171" s="8"/>
    </row>
    <row r="172" spans="1:13" ht="15.6" x14ac:dyDescent="0.3">
      <c r="A172" s="8">
        <v>4424</v>
      </c>
      <c r="B172" s="15" t="s">
        <v>184</v>
      </c>
      <c r="C172" s="9">
        <v>1935621</v>
      </c>
      <c r="D172" s="9">
        <v>777389.68</v>
      </c>
      <c r="E172" s="10">
        <v>2.4900000000000002</v>
      </c>
      <c r="F172" s="8"/>
      <c r="G172" s="9">
        <v>25000</v>
      </c>
      <c r="H172" s="9">
        <f t="shared" si="9"/>
        <v>6250</v>
      </c>
      <c r="I172" s="9">
        <f t="shared" si="10"/>
        <v>31250</v>
      </c>
      <c r="J172" s="9">
        <v>1200000</v>
      </c>
      <c r="K172" s="9">
        <f t="shared" si="11"/>
        <v>300000</v>
      </c>
      <c r="L172" s="9">
        <f t="shared" si="12"/>
        <v>1500000</v>
      </c>
      <c r="M172" s="8"/>
    </row>
    <row r="173" spans="1:13" ht="15.6" x14ac:dyDescent="0.3">
      <c r="A173" s="8">
        <v>4360</v>
      </c>
      <c r="B173" s="15" t="s">
        <v>185</v>
      </c>
      <c r="C173" s="9">
        <v>1955378</v>
      </c>
      <c r="D173" s="9">
        <v>785324.66</v>
      </c>
      <c r="E173" s="10">
        <v>2.4900000000000002</v>
      </c>
      <c r="F173" s="8"/>
      <c r="G173" s="9">
        <v>25000</v>
      </c>
      <c r="H173" s="9">
        <f t="shared" si="9"/>
        <v>6250</v>
      </c>
      <c r="I173" s="9">
        <f t="shared" si="10"/>
        <v>31250</v>
      </c>
      <c r="J173" s="9">
        <v>1200000</v>
      </c>
      <c r="K173" s="9">
        <f t="shared" si="11"/>
        <v>300000</v>
      </c>
      <c r="L173" s="9">
        <f t="shared" si="12"/>
        <v>1500000</v>
      </c>
      <c r="M173" s="8"/>
    </row>
    <row r="174" spans="1:13" ht="15.6" x14ac:dyDescent="0.3">
      <c r="A174" s="8">
        <v>4369</v>
      </c>
      <c r="B174" s="15" t="s">
        <v>186</v>
      </c>
      <c r="C174" s="9">
        <v>1976469</v>
      </c>
      <c r="D174" s="9">
        <v>793794.9</v>
      </c>
      <c r="E174" s="10">
        <v>2.4900000000000002</v>
      </c>
      <c r="F174" s="8"/>
      <c r="G174" s="9">
        <v>25000</v>
      </c>
      <c r="H174" s="9">
        <f t="shared" si="9"/>
        <v>6250</v>
      </c>
      <c r="I174" s="9">
        <f t="shared" si="10"/>
        <v>31250</v>
      </c>
      <c r="J174" s="9">
        <v>1200000</v>
      </c>
      <c r="K174" s="9">
        <f t="shared" si="11"/>
        <v>300000</v>
      </c>
      <c r="L174" s="9">
        <f t="shared" si="12"/>
        <v>1500000</v>
      </c>
      <c r="M174" s="8"/>
    </row>
    <row r="175" spans="1:13" ht="15.6" x14ac:dyDescent="0.3">
      <c r="A175" s="8">
        <v>3709</v>
      </c>
      <c r="B175" s="15" t="s">
        <v>187</v>
      </c>
      <c r="C175" s="9">
        <v>2011339</v>
      </c>
      <c r="D175" s="9">
        <v>807799.69</v>
      </c>
      <c r="E175" s="10">
        <v>2.4900000000000002</v>
      </c>
      <c r="F175" s="8"/>
      <c r="G175" s="9">
        <v>25000</v>
      </c>
      <c r="H175" s="9">
        <f t="shared" si="9"/>
        <v>6250</v>
      </c>
      <c r="I175" s="9">
        <f t="shared" si="10"/>
        <v>31250</v>
      </c>
      <c r="J175" s="9">
        <v>1200000</v>
      </c>
      <c r="K175" s="9">
        <f t="shared" si="11"/>
        <v>300000</v>
      </c>
      <c r="L175" s="9">
        <f t="shared" si="12"/>
        <v>1500000</v>
      </c>
      <c r="M175" s="8"/>
    </row>
    <row r="176" spans="1:13" ht="15.6" x14ac:dyDescent="0.3">
      <c r="A176" s="8">
        <v>4459</v>
      </c>
      <c r="B176" s="15" t="s">
        <v>188</v>
      </c>
      <c r="C176" s="9">
        <v>2035497</v>
      </c>
      <c r="D176" s="9">
        <v>817502.27</v>
      </c>
      <c r="E176" s="10">
        <v>2.4900000000000002</v>
      </c>
      <c r="F176" s="8"/>
      <c r="G176" s="9">
        <v>25000</v>
      </c>
      <c r="H176" s="9">
        <f t="shared" si="9"/>
        <v>6250</v>
      </c>
      <c r="I176" s="9">
        <f t="shared" si="10"/>
        <v>31250</v>
      </c>
      <c r="J176" s="9">
        <v>1200000</v>
      </c>
      <c r="K176" s="9">
        <f t="shared" si="11"/>
        <v>300000</v>
      </c>
      <c r="L176" s="9">
        <f t="shared" si="12"/>
        <v>1500000</v>
      </c>
      <c r="M176" s="8"/>
    </row>
    <row r="177" spans="1:13" ht="15.6" x14ac:dyDescent="0.3">
      <c r="A177" s="8">
        <v>4365</v>
      </c>
      <c r="B177" s="15" t="s">
        <v>189</v>
      </c>
      <c r="C177" s="9">
        <v>2094026</v>
      </c>
      <c r="D177" s="9">
        <v>841008.45</v>
      </c>
      <c r="E177" s="10">
        <v>2.4900000000000002</v>
      </c>
      <c r="F177" s="8"/>
      <c r="G177" s="9">
        <v>25000</v>
      </c>
      <c r="H177" s="9">
        <f t="shared" si="9"/>
        <v>6250</v>
      </c>
      <c r="I177" s="9">
        <f t="shared" si="10"/>
        <v>31250</v>
      </c>
      <c r="J177" s="9">
        <v>1200000</v>
      </c>
      <c r="K177" s="9">
        <f t="shared" si="11"/>
        <v>300000</v>
      </c>
      <c r="L177" s="9">
        <f t="shared" si="12"/>
        <v>1500000</v>
      </c>
      <c r="M177" s="8"/>
    </row>
    <row r="178" spans="1:13" ht="15.6" x14ac:dyDescent="0.3">
      <c r="A178" s="8">
        <v>4350</v>
      </c>
      <c r="B178" s="15" t="s">
        <v>190</v>
      </c>
      <c r="C178" s="9">
        <v>2113199</v>
      </c>
      <c r="D178" s="9">
        <v>848708.97</v>
      </c>
      <c r="E178" s="10">
        <v>2.4900000000000002</v>
      </c>
      <c r="F178" s="8"/>
      <c r="G178" s="9">
        <v>25000</v>
      </c>
      <c r="H178" s="9">
        <f t="shared" si="9"/>
        <v>6250</v>
      </c>
      <c r="I178" s="9">
        <f t="shared" si="10"/>
        <v>31250</v>
      </c>
      <c r="J178" s="9">
        <v>1200000</v>
      </c>
      <c r="K178" s="9">
        <f t="shared" si="11"/>
        <v>300000</v>
      </c>
      <c r="L178" s="9">
        <f t="shared" si="12"/>
        <v>1500000</v>
      </c>
      <c r="M178" s="8"/>
    </row>
    <row r="179" spans="1:13" ht="15.6" x14ac:dyDescent="0.3">
      <c r="A179" s="8">
        <v>4443</v>
      </c>
      <c r="B179" s="15" t="s">
        <v>191</v>
      </c>
      <c r="C179" s="9">
        <v>2168172</v>
      </c>
      <c r="D179" s="9">
        <v>870787.61</v>
      </c>
      <c r="E179" s="10">
        <v>2.4900000000000002</v>
      </c>
      <c r="F179" s="8"/>
      <c r="G179" s="9">
        <v>25000</v>
      </c>
      <c r="H179" s="9">
        <f t="shared" si="9"/>
        <v>6250</v>
      </c>
      <c r="I179" s="9">
        <f t="shared" si="10"/>
        <v>31250</v>
      </c>
      <c r="J179" s="9">
        <v>1200000</v>
      </c>
      <c r="K179" s="9">
        <f t="shared" si="11"/>
        <v>300000</v>
      </c>
      <c r="L179" s="9">
        <f t="shared" si="12"/>
        <v>1500000</v>
      </c>
      <c r="M179" s="8"/>
    </row>
    <row r="180" spans="1:13" ht="15.6" x14ac:dyDescent="0.3">
      <c r="A180" s="8">
        <v>4378</v>
      </c>
      <c r="B180" s="15" t="s">
        <v>192</v>
      </c>
      <c r="C180" s="9">
        <v>2172957</v>
      </c>
      <c r="D180" s="9">
        <v>872709.23</v>
      </c>
      <c r="E180" s="10">
        <v>2.4900000000000002</v>
      </c>
      <c r="F180" s="8"/>
      <c r="G180" s="9">
        <v>25000</v>
      </c>
      <c r="H180" s="9">
        <f t="shared" si="9"/>
        <v>6250</v>
      </c>
      <c r="I180" s="9">
        <f t="shared" si="10"/>
        <v>31250</v>
      </c>
      <c r="J180" s="9">
        <v>1200000</v>
      </c>
      <c r="K180" s="9">
        <f t="shared" si="11"/>
        <v>300000</v>
      </c>
      <c r="L180" s="9">
        <f t="shared" si="12"/>
        <v>1500000</v>
      </c>
      <c r="M180" s="8"/>
    </row>
    <row r="181" spans="1:13" ht="15.6" x14ac:dyDescent="0.3">
      <c r="A181" s="8">
        <v>3252</v>
      </c>
      <c r="B181" s="15" t="s">
        <v>193</v>
      </c>
      <c r="C181" s="9">
        <v>2193542</v>
      </c>
      <c r="D181" s="9">
        <v>880976.83</v>
      </c>
      <c r="E181" s="10">
        <v>2.4900000000000002</v>
      </c>
      <c r="F181" s="8"/>
      <c r="G181" s="9">
        <v>25000</v>
      </c>
      <c r="H181" s="9">
        <f t="shared" si="9"/>
        <v>6250</v>
      </c>
      <c r="I181" s="9">
        <f t="shared" si="10"/>
        <v>31250</v>
      </c>
      <c r="J181" s="9">
        <v>1200000</v>
      </c>
      <c r="K181" s="9">
        <f t="shared" si="11"/>
        <v>300000</v>
      </c>
      <c r="L181" s="9">
        <f t="shared" si="12"/>
        <v>1500000</v>
      </c>
      <c r="M181" s="8"/>
    </row>
    <row r="182" spans="1:13" ht="15.6" x14ac:dyDescent="0.3">
      <c r="A182" s="8">
        <v>4455</v>
      </c>
      <c r="B182" s="15" t="s">
        <v>194</v>
      </c>
      <c r="C182" s="9">
        <v>2267990</v>
      </c>
      <c r="D182" s="9">
        <v>910876.79</v>
      </c>
      <c r="E182" s="10">
        <v>2.4900000000000002</v>
      </c>
      <c r="F182" s="8"/>
      <c r="G182" s="9">
        <v>25000</v>
      </c>
      <c r="H182" s="9">
        <f t="shared" si="9"/>
        <v>6250</v>
      </c>
      <c r="I182" s="9">
        <f t="shared" si="10"/>
        <v>31250</v>
      </c>
      <c r="J182" s="9">
        <v>1200000</v>
      </c>
      <c r="K182" s="9">
        <f t="shared" si="11"/>
        <v>300000</v>
      </c>
      <c r="L182" s="9">
        <f t="shared" si="12"/>
        <v>1500000</v>
      </c>
      <c r="M182" s="8"/>
    </row>
    <row r="183" spans="1:13" ht="15.6" x14ac:dyDescent="0.3">
      <c r="A183" s="8">
        <v>3462</v>
      </c>
      <c r="B183" s="15" t="s">
        <v>195</v>
      </c>
      <c r="C183" s="9">
        <v>2273855</v>
      </c>
      <c r="D183" s="9">
        <v>913232.18</v>
      </c>
      <c r="E183" s="10">
        <v>2.4900000000000002</v>
      </c>
      <c r="F183" s="8"/>
      <c r="G183" s="9">
        <v>25000</v>
      </c>
      <c r="H183" s="9">
        <f t="shared" si="9"/>
        <v>6250</v>
      </c>
      <c r="I183" s="9">
        <f t="shared" si="10"/>
        <v>31250</v>
      </c>
      <c r="J183" s="9">
        <v>1200000</v>
      </c>
      <c r="K183" s="9">
        <f t="shared" si="11"/>
        <v>300000</v>
      </c>
      <c r="L183" s="9">
        <f t="shared" si="12"/>
        <v>1500000</v>
      </c>
      <c r="M183" s="8"/>
    </row>
    <row r="184" spans="1:13" ht="15.6" x14ac:dyDescent="0.3">
      <c r="A184" s="8">
        <v>4450</v>
      </c>
      <c r="B184" s="15" t="s">
        <v>196</v>
      </c>
      <c r="C184" s="9">
        <v>2323553</v>
      </c>
      <c r="D184" s="9">
        <v>933192.01</v>
      </c>
      <c r="E184" s="10">
        <v>2.4900000000000002</v>
      </c>
      <c r="F184" s="8"/>
      <c r="G184" s="9">
        <v>25000</v>
      </c>
      <c r="H184" s="9">
        <f t="shared" si="9"/>
        <v>6250</v>
      </c>
      <c r="I184" s="9">
        <f t="shared" si="10"/>
        <v>31250</v>
      </c>
      <c r="J184" s="9">
        <v>1200000</v>
      </c>
      <c r="K184" s="9">
        <f t="shared" si="11"/>
        <v>300000</v>
      </c>
      <c r="L184" s="9">
        <f t="shared" si="12"/>
        <v>1500000</v>
      </c>
      <c r="M184" s="8"/>
    </row>
    <row r="185" spans="1:13" ht="15.6" x14ac:dyDescent="0.3">
      <c r="A185" s="8">
        <v>4366</v>
      </c>
      <c r="B185" s="15" t="s">
        <v>197</v>
      </c>
      <c r="C185" s="9">
        <v>2348560</v>
      </c>
      <c r="D185" s="9">
        <v>943235.32</v>
      </c>
      <c r="E185" s="10">
        <v>2.4900000000000002</v>
      </c>
      <c r="F185" s="8"/>
      <c r="G185" s="9">
        <v>25000</v>
      </c>
      <c r="H185" s="9">
        <f t="shared" si="9"/>
        <v>6250</v>
      </c>
      <c r="I185" s="9">
        <f t="shared" si="10"/>
        <v>31250</v>
      </c>
      <c r="J185" s="9">
        <v>1200000</v>
      </c>
      <c r="K185" s="9">
        <f t="shared" si="11"/>
        <v>300000</v>
      </c>
      <c r="L185" s="9">
        <f t="shared" si="12"/>
        <v>1500000</v>
      </c>
      <c r="M185" s="8"/>
    </row>
    <row r="186" spans="1:13" ht="15.6" x14ac:dyDescent="0.3">
      <c r="A186" s="8">
        <v>4294</v>
      </c>
      <c r="B186" s="15" t="s">
        <v>198</v>
      </c>
      <c r="C186" s="9">
        <v>2458274</v>
      </c>
      <c r="D186" s="9">
        <v>987299.34</v>
      </c>
      <c r="E186" s="10">
        <v>2.4900000000000002</v>
      </c>
      <c r="F186" s="8"/>
      <c r="G186" s="9">
        <v>25000</v>
      </c>
      <c r="H186" s="9">
        <f t="shared" si="9"/>
        <v>6250</v>
      </c>
      <c r="I186" s="9">
        <f t="shared" si="10"/>
        <v>31250</v>
      </c>
      <c r="J186" s="9">
        <v>1200000</v>
      </c>
      <c r="K186" s="9">
        <f t="shared" si="11"/>
        <v>300000</v>
      </c>
      <c r="L186" s="9">
        <f t="shared" si="12"/>
        <v>1500000</v>
      </c>
      <c r="M186" s="8"/>
    </row>
    <row r="187" spans="1:13" ht="15.6" x14ac:dyDescent="0.3">
      <c r="A187" s="8">
        <v>3370</v>
      </c>
      <c r="B187" s="15" t="s">
        <v>199</v>
      </c>
      <c r="C187" s="9">
        <v>2526249</v>
      </c>
      <c r="D187" s="9">
        <v>1014599.3</v>
      </c>
      <c r="E187" s="10">
        <v>2.4900000000000002</v>
      </c>
      <c r="F187" s="8"/>
      <c r="G187" s="9">
        <v>25000</v>
      </c>
      <c r="H187" s="9">
        <f t="shared" si="9"/>
        <v>6250</v>
      </c>
      <c r="I187" s="9">
        <f t="shared" si="10"/>
        <v>31250</v>
      </c>
      <c r="J187" s="9">
        <v>1200000</v>
      </c>
      <c r="K187" s="9">
        <f t="shared" si="11"/>
        <v>300000</v>
      </c>
      <c r="L187" s="9">
        <f t="shared" si="12"/>
        <v>1500000</v>
      </c>
      <c r="M187" s="8"/>
    </row>
    <row r="188" spans="1:13" ht="15.6" x14ac:dyDescent="0.3">
      <c r="A188" s="8">
        <v>3957</v>
      </c>
      <c r="B188" s="15" t="s">
        <v>200</v>
      </c>
      <c r="C188" s="9">
        <v>2536793</v>
      </c>
      <c r="D188" s="9">
        <v>1018834.21</v>
      </c>
      <c r="E188" s="10">
        <v>2.4900000000000002</v>
      </c>
      <c r="F188" s="8"/>
      <c r="G188" s="9">
        <v>25000</v>
      </c>
      <c r="H188" s="9">
        <f t="shared" si="9"/>
        <v>6250</v>
      </c>
      <c r="I188" s="9">
        <f t="shared" si="10"/>
        <v>31250</v>
      </c>
      <c r="J188" s="9">
        <v>1200000</v>
      </c>
      <c r="K188" s="9">
        <f t="shared" si="11"/>
        <v>300000</v>
      </c>
      <c r="L188" s="9">
        <f t="shared" si="12"/>
        <v>1500000</v>
      </c>
      <c r="M188" s="8"/>
    </row>
    <row r="189" spans="1:13" ht="15.6" x14ac:dyDescent="0.3">
      <c r="A189" s="8">
        <v>4220</v>
      </c>
      <c r="B189" s="15" t="s">
        <v>201</v>
      </c>
      <c r="C189" s="9">
        <v>2549331</v>
      </c>
      <c r="D189" s="9">
        <v>1023869.6</v>
      </c>
      <c r="E189" s="10">
        <v>2.4900000000000002</v>
      </c>
      <c r="F189" s="8"/>
      <c r="G189" s="9">
        <v>25000</v>
      </c>
      <c r="H189" s="9">
        <f t="shared" si="9"/>
        <v>6250</v>
      </c>
      <c r="I189" s="9">
        <f t="shared" si="10"/>
        <v>31250</v>
      </c>
      <c r="J189" s="9">
        <v>1200000</v>
      </c>
      <c r="K189" s="9">
        <f t="shared" si="11"/>
        <v>300000</v>
      </c>
      <c r="L189" s="9">
        <f t="shared" si="12"/>
        <v>1500000</v>
      </c>
      <c r="M189" s="8"/>
    </row>
    <row r="190" spans="1:13" ht="15.6" x14ac:dyDescent="0.3">
      <c r="A190" s="8">
        <v>3361</v>
      </c>
      <c r="B190" s="15" t="s">
        <v>202</v>
      </c>
      <c r="C190" s="9">
        <v>2610327</v>
      </c>
      <c r="D190" s="9">
        <v>1048366.75</v>
      </c>
      <c r="E190" s="10">
        <v>2.4900000000000002</v>
      </c>
      <c r="F190" s="8"/>
      <c r="G190" s="9">
        <v>25000</v>
      </c>
      <c r="H190" s="9">
        <f t="shared" si="9"/>
        <v>6250</v>
      </c>
      <c r="I190" s="9">
        <f t="shared" si="10"/>
        <v>31250</v>
      </c>
      <c r="J190" s="9">
        <v>1200000</v>
      </c>
      <c r="K190" s="9">
        <f t="shared" si="11"/>
        <v>300000</v>
      </c>
      <c r="L190" s="9">
        <f t="shared" si="12"/>
        <v>1500000</v>
      </c>
      <c r="M190" s="8"/>
    </row>
    <row r="191" spans="1:13" ht="15.6" x14ac:dyDescent="0.3">
      <c r="A191" s="8">
        <v>4224</v>
      </c>
      <c r="B191" s="15" t="s">
        <v>203</v>
      </c>
      <c r="C191" s="9">
        <v>2692466</v>
      </c>
      <c r="D191" s="9">
        <v>1081355.74</v>
      </c>
      <c r="E191" s="10">
        <v>2.4900000000000002</v>
      </c>
      <c r="F191" s="8"/>
      <c r="G191" s="9">
        <v>25000</v>
      </c>
      <c r="H191" s="9">
        <f t="shared" si="9"/>
        <v>6250</v>
      </c>
      <c r="I191" s="9">
        <f t="shared" si="10"/>
        <v>31250</v>
      </c>
      <c r="J191" s="9">
        <v>1200000</v>
      </c>
      <c r="K191" s="9">
        <f t="shared" si="11"/>
        <v>300000</v>
      </c>
      <c r="L191" s="9">
        <f t="shared" si="12"/>
        <v>1500000</v>
      </c>
      <c r="M191" s="8"/>
    </row>
    <row r="192" spans="1:13" ht="15.6" x14ac:dyDescent="0.3">
      <c r="A192" s="8">
        <v>4376</v>
      </c>
      <c r="B192" s="15" t="s">
        <v>204</v>
      </c>
      <c r="C192" s="9">
        <v>2784341</v>
      </c>
      <c r="D192" s="9">
        <v>1118254.99</v>
      </c>
      <c r="E192" s="10">
        <v>2.4900000000000002</v>
      </c>
      <c r="F192" s="8"/>
      <c r="G192" s="9">
        <v>25000</v>
      </c>
      <c r="H192" s="9">
        <f t="shared" si="9"/>
        <v>6250</v>
      </c>
      <c r="I192" s="9">
        <f t="shared" si="10"/>
        <v>31250</v>
      </c>
      <c r="J192" s="9">
        <v>1200000</v>
      </c>
      <c r="K192" s="9">
        <f t="shared" si="11"/>
        <v>300000</v>
      </c>
      <c r="L192" s="9">
        <f t="shared" si="12"/>
        <v>1500000</v>
      </c>
      <c r="M192" s="8"/>
    </row>
    <row r="193" spans="1:13" ht="15.6" x14ac:dyDescent="0.3">
      <c r="A193" s="8">
        <v>3432</v>
      </c>
      <c r="B193" s="15" t="s">
        <v>205</v>
      </c>
      <c r="C193" s="9">
        <v>2882565</v>
      </c>
      <c r="D193" s="9">
        <v>1157703.79</v>
      </c>
      <c r="E193" s="10">
        <v>2.4900000000000002</v>
      </c>
      <c r="F193" s="8"/>
      <c r="G193" s="9">
        <v>25000</v>
      </c>
      <c r="H193" s="9">
        <f t="shared" si="9"/>
        <v>6250</v>
      </c>
      <c r="I193" s="9">
        <f t="shared" si="10"/>
        <v>31250</v>
      </c>
      <c r="J193" s="9">
        <v>1200000</v>
      </c>
      <c r="K193" s="9">
        <f t="shared" si="11"/>
        <v>300000</v>
      </c>
      <c r="L193" s="9">
        <f t="shared" si="12"/>
        <v>1500000</v>
      </c>
      <c r="M193" s="8"/>
    </row>
    <row r="194" spans="1:13" ht="15.6" x14ac:dyDescent="0.3">
      <c r="A194" s="8">
        <v>3318</v>
      </c>
      <c r="B194" s="15" t="s">
        <v>206</v>
      </c>
      <c r="C194" s="9">
        <v>2888726</v>
      </c>
      <c r="D194" s="9">
        <v>1160178.2</v>
      </c>
      <c r="E194" s="10">
        <v>2.4900000000000002</v>
      </c>
      <c r="F194" s="8"/>
      <c r="G194" s="9">
        <v>25000</v>
      </c>
      <c r="H194" s="9">
        <f t="shared" si="9"/>
        <v>6250</v>
      </c>
      <c r="I194" s="9">
        <f t="shared" si="10"/>
        <v>31250</v>
      </c>
      <c r="J194" s="9">
        <v>1200000</v>
      </c>
      <c r="K194" s="9">
        <f t="shared" si="11"/>
        <v>300000</v>
      </c>
      <c r="L194" s="9">
        <f t="shared" si="12"/>
        <v>1500000</v>
      </c>
      <c r="M194" s="8"/>
    </row>
    <row r="195" spans="1:13" ht="15.6" x14ac:dyDescent="0.3">
      <c r="A195" s="8">
        <v>3439</v>
      </c>
      <c r="B195" s="15" t="s">
        <v>207</v>
      </c>
      <c r="C195" s="9">
        <v>2908578</v>
      </c>
      <c r="D195" s="9">
        <v>1168151.33</v>
      </c>
      <c r="E195" s="10">
        <v>2.4900000000000002</v>
      </c>
      <c r="F195" s="8"/>
      <c r="G195" s="9">
        <v>25000</v>
      </c>
      <c r="H195" s="9">
        <f t="shared" si="9"/>
        <v>6250</v>
      </c>
      <c r="I195" s="9">
        <f t="shared" si="10"/>
        <v>31250</v>
      </c>
      <c r="J195" s="9">
        <v>1200000</v>
      </c>
      <c r="K195" s="9">
        <f t="shared" si="11"/>
        <v>300000</v>
      </c>
      <c r="L195" s="9">
        <f t="shared" si="12"/>
        <v>1500000</v>
      </c>
      <c r="M195" s="8"/>
    </row>
    <row r="196" spans="1:13" ht="15.6" x14ac:dyDescent="0.3">
      <c r="A196" s="8">
        <v>4403</v>
      </c>
      <c r="B196" s="15" t="s">
        <v>208</v>
      </c>
      <c r="C196" s="9">
        <v>2987899</v>
      </c>
      <c r="D196" s="9">
        <v>1200008.6299999999</v>
      </c>
      <c r="E196" s="10">
        <v>2.4900000000000002</v>
      </c>
      <c r="F196" s="8"/>
      <c r="G196" s="9">
        <v>25000</v>
      </c>
      <c r="H196" s="9">
        <f t="shared" ref="H196:H244" si="13">0.25*G196</f>
        <v>6250</v>
      </c>
      <c r="I196" s="9">
        <f t="shared" ref="I196:I244" si="14">SUM(G196+H196)</f>
        <v>31250</v>
      </c>
      <c r="J196" s="9">
        <v>1200000</v>
      </c>
      <c r="K196" s="9">
        <f t="shared" ref="K196:K259" si="15">IF((0.05*C196)&lt;300000,300000,(0.05*C196))</f>
        <v>300000</v>
      </c>
      <c r="L196" s="9">
        <f t="shared" si="12"/>
        <v>1500000</v>
      </c>
      <c r="M196" s="8"/>
    </row>
    <row r="197" spans="1:13" ht="15.6" x14ac:dyDescent="0.3">
      <c r="A197" s="8">
        <v>3990</v>
      </c>
      <c r="B197" s="15" t="s">
        <v>209</v>
      </c>
      <c r="C197" s="9">
        <v>3117066</v>
      </c>
      <c r="D197" s="9">
        <v>1251885.18</v>
      </c>
      <c r="E197" s="10">
        <v>2.4900000000000002</v>
      </c>
      <c r="F197" s="8"/>
      <c r="G197" s="9">
        <v>25000</v>
      </c>
      <c r="H197" s="9">
        <f t="shared" si="13"/>
        <v>6250</v>
      </c>
      <c r="I197" s="9">
        <f t="shared" si="14"/>
        <v>31250</v>
      </c>
      <c r="J197" s="9">
        <v>1200000</v>
      </c>
      <c r="K197" s="9">
        <f t="shared" si="15"/>
        <v>300000</v>
      </c>
      <c r="L197" s="9">
        <f t="shared" si="12"/>
        <v>1500000</v>
      </c>
      <c r="M197" s="8"/>
    </row>
    <row r="198" spans="1:13" ht="15.6" x14ac:dyDescent="0.3">
      <c r="A198" s="8">
        <v>3320</v>
      </c>
      <c r="B198" s="15" t="s">
        <v>210</v>
      </c>
      <c r="C198" s="9">
        <v>3120849</v>
      </c>
      <c r="D198" s="9">
        <v>1253404.28</v>
      </c>
      <c r="E198" s="10">
        <v>2.4900000000000002</v>
      </c>
      <c r="F198" s="8"/>
      <c r="G198" s="9">
        <v>25000</v>
      </c>
      <c r="H198" s="9">
        <f t="shared" si="13"/>
        <v>6250</v>
      </c>
      <c r="I198" s="9">
        <f t="shared" si="14"/>
        <v>31250</v>
      </c>
      <c r="J198" s="9">
        <v>1200000</v>
      </c>
      <c r="K198" s="9">
        <f t="shared" si="15"/>
        <v>300000</v>
      </c>
      <c r="L198" s="9">
        <f t="shared" si="12"/>
        <v>1500000</v>
      </c>
      <c r="M198" s="8"/>
    </row>
    <row r="199" spans="1:13" ht="15.6" x14ac:dyDescent="0.3">
      <c r="A199" s="8">
        <v>4337</v>
      </c>
      <c r="B199" s="15" t="s">
        <v>211</v>
      </c>
      <c r="C199" s="9">
        <v>3149019</v>
      </c>
      <c r="D199" s="9">
        <v>1264718.02</v>
      </c>
      <c r="E199" s="10">
        <v>2.4900000000000002</v>
      </c>
      <c r="F199" s="8"/>
      <c r="G199" s="9">
        <v>25000</v>
      </c>
      <c r="H199" s="9">
        <f t="shared" si="13"/>
        <v>6250</v>
      </c>
      <c r="I199" s="9">
        <f t="shared" si="14"/>
        <v>31250</v>
      </c>
      <c r="J199" s="9">
        <v>1200000</v>
      </c>
      <c r="K199" s="9">
        <f t="shared" si="15"/>
        <v>300000</v>
      </c>
      <c r="L199" s="9">
        <f t="shared" si="12"/>
        <v>1500000</v>
      </c>
      <c r="M199" s="8"/>
    </row>
    <row r="200" spans="1:13" ht="15.6" x14ac:dyDescent="0.3">
      <c r="A200" s="8">
        <v>4374</v>
      </c>
      <c r="B200" s="15" t="s">
        <v>212</v>
      </c>
      <c r="C200" s="9">
        <v>3177872</v>
      </c>
      <c r="D200" s="9">
        <v>1276306.1000000001</v>
      </c>
      <c r="E200" s="10">
        <v>2.4900000000000002</v>
      </c>
      <c r="F200" s="8"/>
      <c r="G200" s="9">
        <v>25000</v>
      </c>
      <c r="H200" s="9">
        <f t="shared" si="13"/>
        <v>6250</v>
      </c>
      <c r="I200" s="9">
        <f t="shared" si="14"/>
        <v>31250</v>
      </c>
      <c r="J200" s="9">
        <v>1200000</v>
      </c>
      <c r="K200" s="9">
        <f t="shared" si="15"/>
        <v>300000</v>
      </c>
      <c r="L200" s="9">
        <f t="shared" si="12"/>
        <v>1500000</v>
      </c>
      <c r="M200" s="8"/>
    </row>
    <row r="201" spans="1:13" ht="15.6" x14ac:dyDescent="0.3">
      <c r="A201" s="8">
        <v>3498</v>
      </c>
      <c r="B201" s="15" t="s">
        <v>213</v>
      </c>
      <c r="C201" s="9">
        <v>3256841</v>
      </c>
      <c r="D201" s="9">
        <v>1308021.82</v>
      </c>
      <c r="E201" s="10">
        <v>2.4900000000000002</v>
      </c>
      <c r="F201" s="8"/>
      <c r="G201" s="9">
        <v>25000</v>
      </c>
      <c r="H201" s="9">
        <f t="shared" si="13"/>
        <v>6250</v>
      </c>
      <c r="I201" s="9">
        <f t="shared" si="14"/>
        <v>31250</v>
      </c>
      <c r="J201" s="9">
        <v>1200000</v>
      </c>
      <c r="K201" s="9">
        <f t="shared" si="15"/>
        <v>300000</v>
      </c>
      <c r="L201" s="9">
        <f t="shared" si="12"/>
        <v>1500000</v>
      </c>
      <c r="M201" s="8"/>
    </row>
    <row r="202" spans="1:13" ht="15.6" x14ac:dyDescent="0.3">
      <c r="A202" s="8">
        <v>3037</v>
      </c>
      <c r="B202" s="15" t="s">
        <v>214</v>
      </c>
      <c r="C202" s="9">
        <v>3270043</v>
      </c>
      <c r="D202" s="9">
        <v>1313324.1200000001</v>
      </c>
      <c r="E202" s="10">
        <v>2.4900000000000002</v>
      </c>
      <c r="F202" s="8"/>
      <c r="G202" s="9">
        <v>25000</v>
      </c>
      <c r="H202" s="9">
        <f t="shared" si="13"/>
        <v>6250</v>
      </c>
      <c r="I202" s="9">
        <f t="shared" si="14"/>
        <v>31250</v>
      </c>
      <c r="J202" s="9">
        <v>1200000</v>
      </c>
      <c r="K202" s="9">
        <f t="shared" si="15"/>
        <v>300000</v>
      </c>
      <c r="L202" s="9">
        <f t="shared" si="12"/>
        <v>1500000</v>
      </c>
      <c r="M202" s="8"/>
    </row>
    <row r="203" spans="1:13" ht="15.6" x14ac:dyDescent="0.3">
      <c r="A203" s="8">
        <v>3324</v>
      </c>
      <c r="B203" s="15" t="s">
        <v>215</v>
      </c>
      <c r="C203" s="9">
        <v>3278666</v>
      </c>
      <c r="D203" s="9">
        <v>1316787.54</v>
      </c>
      <c r="E203" s="10">
        <v>2.4900000000000002</v>
      </c>
      <c r="F203" s="8"/>
      <c r="G203" s="9">
        <v>25000</v>
      </c>
      <c r="H203" s="9">
        <f t="shared" si="13"/>
        <v>6250</v>
      </c>
      <c r="I203" s="9">
        <f t="shared" si="14"/>
        <v>31250</v>
      </c>
      <c r="J203" s="9">
        <v>1200000</v>
      </c>
      <c r="K203" s="9">
        <f t="shared" si="15"/>
        <v>300000</v>
      </c>
      <c r="L203" s="9">
        <f t="shared" si="12"/>
        <v>1500000</v>
      </c>
      <c r="M203" s="8"/>
    </row>
    <row r="204" spans="1:13" ht="15.6" x14ac:dyDescent="0.3">
      <c r="A204" s="8">
        <v>3027</v>
      </c>
      <c r="B204" s="15" t="s">
        <v>216</v>
      </c>
      <c r="C204" s="9">
        <v>3300421</v>
      </c>
      <c r="D204" s="9">
        <v>1325524.52</v>
      </c>
      <c r="E204" s="10">
        <v>2.4900000000000002</v>
      </c>
      <c r="F204" s="8"/>
      <c r="G204" s="9">
        <v>25000</v>
      </c>
      <c r="H204" s="9">
        <f t="shared" si="13"/>
        <v>6250</v>
      </c>
      <c r="I204" s="9">
        <f t="shared" si="14"/>
        <v>31250</v>
      </c>
      <c r="J204" s="9">
        <v>1200000</v>
      </c>
      <c r="K204" s="9">
        <f t="shared" si="15"/>
        <v>300000</v>
      </c>
      <c r="L204" s="9">
        <f t="shared" si="12"/>
        <v>1500000</v>
      </c>
      <c r="M204" s="8"/>
    </row>
    <row r="205" spans="1:13" ht="15.6" x14ac:dyDescent="0.3">
      <c r="A205" s="8">
        <v>3275</v>
      </c>
      <c r="B205" s="15" t="s">
        <v>217</v>
      </c>
      <c r="C205" s="9">
        <v>3307851</v>
      </c>
      <c r="D205" s="9">
        <v>1328508.8899999999</v>
      </c>
      <c r="E205" s="10">
        <v>2.4900000000000002</v>
      </c>
      <c r="F205" s="8"/>
      <c r="G205" s="9">
        <v>25000</v>
      </c>
      <c r="H205" s="9">
        <f t="shared" si="13"/>
        <v>6250</v>
      </c>
      <c r="I205" s="9">
        <f t="shared" si="14"/>
        <v>31250</v>
      </c>
      <c r="J205" s="9">
        <v>1200000</v>
      </c>
      <c r="K205" s="9">
        <f t="shared" si="15"/>
        <v>300000</v>
      </c>
      <c r="L205" s="9">
        <f t="shared" si="12"/>
        <v>1500000</v>
      </c>
      <c r="M205" s="8"/>
    </row>
    <row r="206" spans="1:13" ht="15.6" x14ac:dyDescent="0.3">
      <c r="A206" s="8">
        <v>4448</v>
      </c>
      <c r="B206" s="15" t="s">
        <v>218</v>
      </c>
      <c r="C206" s="9">
        <v>3386666</v>
      </c>
      <c r="D206" s="9">
        <v>1360162.71</v>
      </c>
      <c r="E206" s="10">
        <v>2.4900000000000002</v>
      </c>
      <c r="F206" s="8"/>
      <c r="G206" s="9">
        <v>25000</v>
      </c>
      <c r="H206" s="9">
        <f t="shared" si="13"/>
        <v>6250</v>
      </c>
      <c r="I206" s="9">
        <f t="shared" si="14"/>
        <v>31250</v>
      </c>
      <c r="J206" s="9">
        <v>1200000</v>
      </c>
      <c r="K206" s="9">
        <f t="shared" si="15"/>
        <v>300000</v>
      </c>
      <c r="L206" s="9">
        <f t="shared" si="12"/>
        <v>1500000</v>
      </c>
      <c r="M206" s="8"/>
    </row>
    <row r="207" spans="1:13" ht="15.6" x14ac:dyDescent="0.3">
      <c r="A207" s="8">
        <v>3325</v>
      </c>
      <c r="B207" s="15" t="s">
        <v>219</v>
      </c>
      <c r="C207" s="9">
        <v>3410732</v>
      </c>
      <c r="D207" s="9">
        <v>1369827.81</v>
      </c>
      <c r="E207" s="10">
        <v>2.4900000000000002</v>
      </c>
      <c r="F207" s="8"/>
      <c r="G207" s="9">
        <v>25000</v>
      </c>
      <c r="H207" s="9">
        <f t="shared" si="13"/>
        <v>6250</v>
      </c>
      <c r="I207" s="9">
        <f t="shared" si="14"/>
        <v>31250</v>
      </c>
      <c r="J207" s="9">
        <v>1200000</v>
      </c>
      <c r="K207" s="9">
        <f t="shared" si="15"/>
        <v>300000</v>
      </c>
      <c r="L207" s="9">
        <f t="shared" si="12"/>
        <v>1500000</v>
      </c>
      <c r="M207" s="8"/>
    </row>
    <row r="208" spans="1:13" ht="15.6" x14ac:dyDescent="0.3">
      <c r="A208" s="8">
        <v>3463</v>
      </c>
      <c r="B208" s="15" t="s">
        <v>220</v>
      </c>
      <c r="C208" s="9">
        <v>3478220</v>
      </c>
      <c r="D208" s="9">
        <v>1396932.93</v>
      </c>
      <c r="E208" s="10">
        <v>2.4900000000000002</v>
      </c>
      <c r="F208" s="8"/>
      <c r="G208" s="9">
        <v>25000</v>
      </c>
      <c r="H208" s="9">
        <f t="shared" si="13"/>
        <v>6250</v>
      </c>
      <c r="I208" s="9">
        <f t="shared" si="14"/>
        <v>31250</v>
      </c>
      <c r="J208" s="9">
        <v>1200000</v>
      </c>
      <c r="K208" s="9">
        <f t="shared" si="15"/>
        <v>300000</v>
      </c>
      <c r="L208" s="9">
        <f t="shared" si="12"/>
        <v>1500000</v>
      </c>
      <c r="M208" s="8"/>
    </row>
    <row r="209" spans="1:13" ht="15.6" x14ac:dyDescent="0.3">
      <c r="A209" s="8">
        <v>3707</v>
      </c>
      <c r="B209" s="15" t="s">
        <v>221</v>
      </c>
      <c r="C209" s="9">
        <v>3497436</v>
      </c>
      <c r="D209" s="9">
        <v>1404650.61</v>
      </c>
      <c r="E209" s="10">
        <v>2.4900000000000002</v>
      </c>
      <c r="F209" s="8"/>
      <c r="G209" s="9">
        <v>25000</v>
      </c>
      <c r="H209" s="9">
        <f t="shared" si="13"/>
        <v>6250</v>
      </c>
      <c r="I209" s="9">
        <f t="shared" si="14"/>
        <v>31250</v>
      </c>
      <c r="J209" s="9">
        <v>1200000</v>
      </c>
      <c r="K209" s="9">
        <f t="shared" si="15"/>
        <v>300000</v>
      </c>
      <c r="L209" s="9">
        <f t="shared" si="12"/>
        <v>1500000</v>
      </c>
      <c r="M209" s="8"/>
    </row>
    <row r="210" spans="1:13" ht="15.6" x14ac:dyDescent="0.3">
      <c r="A210" s="8">
        <v>3970</v>
      </c>
      <c r="B210" s="15" t="s">
        <v>222</v>
      </c>
      <c r="C210" s="9">
        <v>3614594</v>
      </c>
      <c r="D210" s="9">
        <v>1451703.46</v>
      </c>
      <c r="E210" s="10">
        <v>2.4900000000000002</v>
      </c>
      <c r="F210" s="8"/>
      <c r="G210" s="9">
        <v>25000</v>
      </c>
      <c r="H210" s="9">
        <f t="shared" si="13"/>
        <v>6250</v>
      </c>
      <c r="I210" s="9">
        <f t="shared" si="14"/>
        <v>31250</v>
      </c>
      <c r="J210" s="9">
        <v>1200000</v>
      </c>
      <c r="K210" s="9">
        <f t="shared" si="15"/>
        <v>300000</v>
      </c>
      <c r="L210" s="9">
        <f t="shared" si="12"/>
        <v>1500000</v>
      </c>
      <c r="M210" s="8"/>
    </row>
    <row r="211" spans="1:13" ht="15.6" x14ac:dyDescent="0.3">
      <c r="A211" s="8">
        <v>3519</v>
      </c>
      <c r="B211" s="15" t="s">
        <v>223</v>
      </c>
      <c r="C211" s="9">
        <v>3645024</v>
      </c>
      <c r="D211" s="9">
        <v>1463925.03</v>
      </c>
      <c r="E211" s="10">
        <v>2.4900000000000002</v>
      </c>
      <c r="F211" s="8"/>
      <c r="G211" s="9">
        <v>25000</v>
      </c>
      <c r="H211" s="9">
        <f t="shared" si="13"/>
        <v>6250</v>
      </c>
      <c r="I211" s="9">
        <f t="shared" si="14"/>
        <v>31250</v>
      </c>
      <c r="J211" s="9">
        <v>1200000</v>
      </c>
      <c r="K211" s="9">
        <f t="shared" si="15"/>
        <v>300000</v>
      </c>
      <c r="L211" s="9">
        <f t="shared" si="12"/>
        <v>1500000</v>
      </c>
      <c r="M211" s="8"/>
    </row>
    <row r="212" spans="1:13" ht="15.6" x14ac:dyDescent="0.3">
      <c r="A212" s="8">
        <v>4418</v>
      </c>
      <c r="B212" s="15" t="s">
        <v>224</v>
      </c>
      <c r="C212" s="9">
        <v>3655036</v>
      </c>
      <c r="D212" s="9">
        <v>1467946.11</v>
      </c>
      <c r="E212" s="10">
        <v>2.4900000000000002</v>
      </c>
      <c r="F212" s="8"/>
      <c r="G212" s="9">
        <v>25000</v>
      </c>
      <c r="H212" s="9">
        <f t="shared" si="13"/>
        <v>6250</v>
      </c>
      <c r="I212" s="9">
        <f t="shared" si="14"/>
        <v>31250</v>
      </c>
      <c r="J212" s="9">
        <v>1200000</v>
      </c>
      <c r="K212" s="9">
        <f t="shared" si="15"/>
        <v>300000</v>
      </c>
      <c r="L212" s="9">
        <f t="shared" si="12"/>
        <v>1500000</v>
      </c>
      <c r="M212" s="8"/>
    </row>
    <row r="213" spans="1:13" ht="15.6" x14ac:dyDescent="0.3">
      <c r="A213" s="8">
        <v>3967</v>
      </c>
      <c r="B213" s="15" t="s">
        <v>225</v>
      </c>
      <c r="C213" s="9">
        <v>3789043</v>
      </c>
      <c r="D213" s="9">
        <v>1521766.2</v>
      </c>
      <c r="E213" s="10">
        <v>2.4900000000000002</v>
      </c>
      <c r="F213" s="8"/>
      <c r="G213" s="9">
        <v>25000</v>
      </c>
      <c r="H213" s="9">
        <f t="shared" si="13"/>
        <v>6250</v>
      </c>
      <c r="I213" s="9">
        <f t="shared" si="14"/>
        <v>31250</v>
      </c>
      <c r="J213" s="9">
        <v>1200000</v>
      </c>
      <c r="K213" s="9">
        <f t="shared" si="15"/>
        <v>300000</v>
      </c>
      <c r="L213" s="9">
        <f t="shared" si="12"/>
        <v>1500000</v>
      </c>
      <c r="M213" s="8"/>
    </row>
    <row r="214" spans="1:13" ht="15.6" x14ac:dyDescent="0.3">
      <c r="A214" s="8">
        <v>4404</v>
      </c>
      <c r="B214" s="15" t="s">
        <v>226</v>
      </c>
      <c r="C214" s="9">
        <v>3839613</v>
      </c>
      <c r="D214" s="9">
        <v>1542076.69</v>
      </c>
      <c r="E214" s="10">
        <v>2.4900000000000002</v>
      </c>
      <c r="F214" s="8"/>
      <c r="G214" s="9">
        <v>25000</v>
      </c>
      <c r="H214" s="9">
        <f t="shared" si="13"/>
        <v>6250</v>
      </c>
      <c r="I214" s="9">
        <f t="shared" si="14"/>
        <v>31250</v>
      </c>
      <c r="J214" s="9">
        <v>1200000</v>
      </c>
      <c r="K214" s="9">
        <f t="shared" si="15"/>
        <v>300000</v>
      </c>
      <c r="L214" s="9">
        <f t="shared" si="12"/>
        <v>1500000</v>
      </c>
      <c r="M214" s="8"/>
    </row>
    <row r="215" spans="1:13" ht="15.6" x14ac:dyDescent="0.3">
      <c r="A215" s="8">
        <v>3527</v>
      </c>
      <c r="B215" s="15" t="s">
        <v>227</v>
      </c>
      <c r="C215" s="9">
        <v>3893010</v>
      </c>
      <c r="D215" s="9">
        <v>1563521.97</v>
      </c>
      <c r="E215" s="10">
        <v>2.4900000000000002</v>
      </c>
      <c r="F215" s="8"/>
      <c r="G215" s="9">
        <v>25000</v>
      </c>
      <c r="H215" s="9">
        <f t="shared" si="13"/>
        <v>6250</v>
      </c>
      <c r="I215" s="9">
        <f t="shared" si="14"/>
        <v>31250</v>
      </c>
      <c r="J215" s="9">
        <v>1200000</v>
      </c>
      <c r="K215" s="9">
        <f t="shared" si="15"/>
        <v>300000</v>
      </c>
      <c r="L215" s="9">
        <f t="shared" si="12"/>
        <v>1500000</v>
      </c>
      <c r="M215" s="8"/>
    </row>
    <row r="216" spans="1:13" ht="15.6" x14ac:dyDescent="0.3">
      <c r="A216" s="8">
        <v>3338</v>
      </c>
      <c r="B216" s="15" t="s">
        <v>228</v>
      </c>
      <c r="C216" s="9">
        <v>3970581</v>
      </c>
      <c r="D216" s="9">
        <v>1594675.95</v>
      </c>
      <c r="E216" s="10">
        <v>2.4900000000000002</v>
      </c>
      <c r="F216" s="8"/>
      <c r="G216" s="9">
        <v>25000</v>
      </c>
      <c r="H216" s="9">
        <f t="shared" si="13"/>
        <v>6250</v>
      </c>
      <c r="I216" s="9">
        <f t="shared" si="14"/>
        <v>31250</v>
      </c>
      <c r="J216" s="9">
        <v>1200000</v>
      </c>
      <c r="K216" s="9">
        <f t="shared" si="15"/>
        <v>300000</v>
      </c>
      <c r="L216" s="9">
        <f t="shared" si="12"/>
        <v>1500000</v>
      </c>
      <c r="M216" s="8"/>
    </row>
    <row r="217" spans="1:13" ht="15.6" x14ac:dyDescent="0.3">
      <c r="A217" s="8">
        <v>3986</v>
      </c>
      <c r="B217" s="15" t="s">
        <v>229</v>
      </c>
      <c r="C217" s="9">
        <v>4013324</v>
      </c>
      <c r="D217" s="9">
        <v>1611842.83</v>
      </c>
      <c r="E217" s="10">
        <v>2.4900000000000002</v>
      </c>
      <c r="F217" s="8"/>
      <c r="G217" s="9">
        <v>25000</v>
      </c>
      <c r="H217" s="9">
        <f t="shared" si="13"/>
        <v>6250</v>
      </c>
      <c r="I217" s="9">
        <f t="shared" si="14"/>
        <v>31250</v>
      </c>
      <c r="J217" s="9">
        <v>1200000</v>
      </c>
      <c r="K217" s="9">
        <f t="shared" si="15"/>
        <v>300000</v>
      </c>
      <c r="L217" s="9">
        <f t="shared" si="12"/>
        <v>1500000</v>
      </c>
      <c r="M217" s="8"/>
    </row>
    <row r="218" spans="1:13" ht="15.6" x14ac:dyDescent="0.3">
      <c r="A218" s="8">
        <v>3533</v>
      </c>
      <c r="B218" s="15" t="s">
        <v>230</v>
      </c>
      <c r="C218" s="9">
        <v>4074206</v>
      </c>
      <c r="D218" s="9">
        <v>1636294.47</v>
      </c>
      <c r="E218" s="10">
        <v>2.4900000000000002</v>
      </c>
      <c r="F218" s="8"/>
      <c r="G218" s="9">
        <v>25000</v>
      </c>
      <c r="H218" s="9">
        <f t="shared" si="13"/>
        <v>6250</v>
      </c>
      <c r="I218" s="9">
        <f t="shared" si="14"/>
        <v>31250</v>
      </c>
      <c r="J218" s="9">
        <v>1200000</v>
      </c>
      <c r="K218" s="9">
        <f t="shared" si="15"/>
        <v>300000</v>
      </c>
      <c r="L218" s="9">
        <f t="shared" si="12"/>
        <v>1500000</v>
      </c>
      <c r="M218" s="8"/>
    </row>
    <row r="219" spans="1:13" ht="15.6" x14ac:dyDescent="0.3">
      <c r="A219" s="8">
        <v>3321</v>
      </c>
      <c r="B219" s="15" t="s">
        <v>231</v>
      </c>
      <c r="C219" s="9">
        <v>4094164</v>
      </c>
      <c r="D219" s="9">
        <v>1644310.03</v>
      </c>
      <c r="E219" s="10">
        <v>2.4900000000000002</v>
      </c>
      <c r="F219" s="8"/>
      <c r="G219" s="9">
        <v>25000</v>
      </c>
      <c r="H219" s="9">
        <f t="shared" si="13"/>
        <v>6250</v>
      </c>
      <c r="I219" s="9">
        <f t="shared" si="14"/>
        <v>31250</v>
      </c>
      <c r="J219" s="9">
        <v>1200000</v>
      </c>
      <c r="K219" s="9">
        <f t="shared" si="15"/>
        <v>300000</v>
      </c>
      <c r="L219" s="9">
        <f t="shared" si="12"/>
        <v>1500000</v>
      </c>
      <c r="M219" s="8"/>
    </row>
    <row r="220" spans="1:13" ht="15.6" x14ac:dyDescent="0.3">
      <c r="A220" s="8">
        <v>4412</v>
      </c>
      <c r="B220" s="15" t="s">
        <v>232</v>
      </c>
      <c r="C220" s="9">
        <v>4129611</v>
      </c>
      <c r="D220" s="9">
        <v>1658546.5</v>
      </c>
      <c r="E220" s="10">
        <v>2.4900000000000002</v>
      </c>
      <c r="F220" s="8"/>
      <c r="G220" s="9">
        <v>25000</v>
      </c>
      <c r="H220" s="9">
        <f t="shared" si="13"/>
        <v>6250</v>
      </c>
      <c r="I220" s="9">
        <f t="shared" si="14"/>
        <v>31250</v>
      </c>
      <c r="J220" s="9">
        <v>1200000</v>
      </c>
      <c r="K220" s="9">
        <f t="shared" si="15"/>
        <v>300000</v>
      </c>
      <c r="L220" s="9">
        <f t="shared" si="12"/>
        <v>1500000</v>
      </c>
      <c r="M220" s="8"/>
    </row>
    <row r="221" spans="1:13" ht="15.6" x14ac:dyDescent="0.3">
      <c r="A221" s="8">
        <v>4344</v>
      </c>
      <c r="B221" s="15" t="s">
        <v>233</v>
      </c>
      <c r="C221" s="9">
        <v>4149886</v>
      </c>
      <c r="D221" s="9">
        <v>1666689.1</v>
      </c>
      <c r="E221" s="10">
        <v>2.4900000000000002</v>
      </c>
      <c r="F221" s="8"/>
      <c r="G221" s="9">
        <v>25000</v>
      </c>
      <c r="H221" s="9">
        <f t="shared" si="13"/>
        <v>6250</v>
      </c>
      <c r="I221" s="9">
        <f t="shared" si="14"/>
        <v>31250</v>
      </c>
      <c r="J221" s="9">
        <v>1200000</v>
      </c>
      <c r="K221" s="9">
        <f t="shared" si="15"/>
        <v>300000</v>
      </c>
      <c r="L221" s="9">
        <f t="shared" si="12"/>
        <v>1500000</v>
      </c>
      <c r="M221" s="8"/>
    </row>
    <row r="222" spans="1:13" ht="15.6" x14ac:dyDescent="0.3">
      <c r="A222" s="8">
        <v>3750</v>
      </c>
      <c r="B222" s="15" t="s">
        <v>234</v>
      </c>
      <c r="C222" s="9">
        <v>4270724</v>
      </c>
      <c r="D222" s="9">
        <v>1715220.47</v>
      </c>
      <c r="E222" s="10">
        <v>2.4900000000000002</v>
      </c>
      <c r="F222" s="8"/>
      <c r="G222" s="9">
        <v>25000</v>
      </c>
      <c r="H222" s="9">
        <f t="shared" si="13"/>
        <v>6250</v>
      </c>
      <c r="I222" s="9">
        <f t="shared" si="14"/>
        <v>31250</v>
      </c>
      <c r="J222" s="9">
        <v>1200000</v>
      </c>
      <c r="K222" s="9">
        <f t="shared" si="15"/>
        <v>300000</v>
      </c>
      <c r="L222" s="9">
        <f t="shared" si="12"/>
        <v>1500000</v>
      </c>
      <c r="M222" s="8"/>
    </row>
    <row r="223" spans="1:13" ht="15.6" x14ac:dyDescent="0.3">
      <c r="A223" s="8">
        <v>3865</v>
      </c>
      <c r="B223" s="15" t="s">
        <v>235</v>
      </c>
      <c r="C223" s="9">
        <v>4276041</v>
      </c>
      <c r="D223" s="9">
        <v>1717355.86</v>
      </c>
      <c r="E223" s="10">
        <v>2.4900000000000002</v>
      </c>
      <c r="F223" s="8"/>
      <c r="G223" s="9">
        <v>25000</v>
      </c>
      <c r="H223" s="9">
        <f t="shared" si="13"/>
        <v>6250</v>
      </c>
      <c r="I223" s="9">
        <f t="shared" si="14"/>
        <v>31250</v>
      </c>
      <c r="J223" s="9">
        <v>1200000</v>
      </c>
      <c r="K223" s="9">
        <f t="shared" si="15"/>
        <v>300000</v>
      </c>
      <c r="L223" s="9">
        <f t="shared" si="12"/>
        <v>1500000</v>
      </c>
      <c r="M223" s="8"/>
    </row>
    <row r="224" spans="1:13" ht="15.6" x14ac:dyDescent="0.3">
      <c r="A224" s="8">
        <v>4363</v>
      </c>
      <c r="B224" s="15" t="s">
        <v>236</v>
      </c>
      <c r="C224" s="9">
        <v>4323765</v>
      </c>
      <c r="D224" s="9">
        <v>1736522.58</v>
      </c>
      <c r="E224" s="10">
        <v>2.4900000000000002</v>
      </c>
      <c r="F224" s="8"/>
      <c r="G224" s="9">
        <v>25000</v>
      </c>
      <c r="H224" s="9">
        <f t="shared" si="13"/>
        <v>6250</v>
      </c>
      <c r="I224" s="9">
        <f t="shared" si="14"/>
        <v>31250</v>
      </c>
      <c r="J224" s="9">
        <v>1200000</v>
      </c>
      <c r="K224" s="9">
        <f t="shared" si="15"/>
        <v>300000</v>
      </c>
      <c r="L224" s="9">
        <f t="shared" si="12"/>
        <v>1500000</v>
      </c>
      <c r="M224" s="8"/>
    </row>
    <row r="225" spans="1:13" ht="15.6" x14ac:dyDescent="0.3">
      <c r="A225" s="8">
        <v>4295</v>
      </c>
      <c r="B225" s="15" t="s">
        <v>237</v>
      </c>
      <c r="C225" s="9">
        <v>4461177</v>
      </c>
      <c r="D225" s="9">
        <v>1791710.67</v>
      </c>
      <c r="E225" s="10">
        <v>2.4900000000000002</v>
      </c>
      <c r="F225" s="8"/>
      <c r="G225" s="9">
        <v>25000</v>
      </c>
      <c r="H225" s="9">
        <f t="shared" si="13"/>
        <v>6250</v>
      </c>
      <c r="I225" s="9">
        <f t="shared" si="14"/>
        <v>31250</v>
      </c>
      <c r="J225" s="9">
        <v>1200000</v>
      </c>
      <c r="K225" s="9">
        <f t="shared" si="15"/>
        <v>300000</v>
      </c>
      <c r="L225" s="9">
        <f t="shared" si="12"/>
        <v>1500000</v>
      </c>
      <c r="M225" s="8"/>
    </row>
    <row r="226" spans="1:13" ht="15.6" x14ac:dyDescent="0.3">
      <c r="A226" s="8">
        <v>3969</v>
      </c>
      <c r="B226" s="15" t="s">
        <v>238</v>
      </c>
      <c r="C226" s="9">
        <v>4526467</v>
      </c>
      <c r="D226" s="9">
        <v>1817932.76</v>
      </c>
      <c r="E226" s="10">
        <v>2.4900000000000002</v>
      </c>
      <c r="F226" s="8"/>
      <c r="G226" s="9">
        <v>25000</v>
      </c>
      <c r="H226" s="9">
        <f t="shared" si="13"/>
        <v>6250</v>
      </c>
      <c r="I226" s="9">
        <f t="shared" si="14"/>
        <v>31250</v>
      </c>
      <c r="J226" s="9">
        <v>1200000</v>
      </c>
      <c r="K226" s="9">
        <f t="shared" si="15"/>
        <v>300000</v>
      </c>
      <c r="L226" s="9">
        <f t="shared" si="12"/>
        <v>1500000</v>
      </c>
      <c r="M226" s="8"/>
    </row>
    <row r="227" spans="1:13" ht="15.6" x14ac:dyDescent="0.3">
      <c r="A227" s="8">
        <v>3186</v>
      </c>
      <c r="B227" s="15" t="s">
        <v>239</v>
      </c>
      <c r="C227" s="9">
        <v>4654315</v>
      </c>
      <c r="D227" s="9">
        <v>1869279.37</v>
      </c>
      <c r="E227" s="10">
        <v>2.4900000000000002</v>
      </c>
      <c r="F227" s="8"/>
      <c r="G227" s="9">
        <v>25000</v>
      </c>
      <c r="H227" s="9">
        <f t="shared" si="13"/>
        <v>6250</v>
      </c>
      <c r="I227" s="9">
        <f t="shared" si="14"/>
        <v>31250</v>
      </c>
      <c r="J227" s="9">
        <v>1200000</v>
      </c>
      <c r="K227" s="9">
        <f t="shared" si="15"/>
        <v>300000</v>
      </c>
      <c r="L227" s="9">
        <f t="shared" si="12"/>
        <v>1500000</v>
      </c>
      <c r="M227" s="8"/>
    </row>
    <row r="228" spans="1:13" ht="15.6" x14ac:dyDescent="0.3">
      <c r="A228" s="8">
        <v>3973</v>
      </c>
      <c r="B228" s="15" t="s">
        <v>240</v>
      </c>
      <c r="C228" s="9">
        <v>4721185</v>
      </c>
      <c r="D228" s="9">
        <v>1896135.72</v>
      </c>
      <c r="E228" s="10">
        <v>2.4900000000000002</v>
      </c>
      <c r="F228" s="8"/>
      <c r="G228" s="9">
        <v>25000</v>
      </c>
      <c r="H228" s="9">
        <f t="shared" si="13"/>
        <v>6250</v>
      </c>
      <c r="I228" s="9">
        <f t="shared" si="14"/>
        <v>31250</v>
      </c>
      <c r="J228" s="9">
        <v>1200000</v>
      </c>
      <c r="K228" s="9">
        <f t="shared" si="15"/>
        <v>300000</v>
      </c>
      <c r="L228" s="9">
        <f t="shared" ref="L228:L235" si="16">(J228+K228)</f>
        <v>1500000</v>
      </c>
      <c r="M228" s="8"/>
    </row>
    <row r="229" spans="1:13" ht="15.6" x14ac:dyDescent="0.3">
      <c r="A229" s="8">
        <v>3993</v>
      </c>
      <c r="B229" s="15" t="s">
        <v>241</v>
      </c>
      <c r="C229" s="9">
        <v>4778347</v>
      </c>
      <c r="D229" s="9">
        <v>1919093.51</v>
      </c>
      <c r="E229" s="10">
        <v>2.4900000000000002</v>
      </c>
      <c r="F229" s="8"/>
      <c r="G229" s="9">
        <v>25000</v>
      </c>
      <c r="H229" s="9">
        <f t="shared" si="13"/>
        <v>6250</v>
      </c>
      <c r="I229" s="9">
        <f t="shared" si="14"/>
        <v>31250</v>
      </c>
      <c r="J229" s="9">
        <v>1200000</v>
      </c>
      <c r="K229" s="9">
        <f t="shared" si="15"/>
        <v>300000</v>
      </c>
      <c r="L229" s="9">
        <f t="shared" si="16"/>
        <v>1500000</v>
      </c>
      <c r="M229" s="8"/>
    </row>
    <row r="230" spans="1:13" ht="15.6" x14ac:dyDescent="0.3">
      <c r="A230" s="8">
        <v>4012</v>
      </c>
      <c r="B230" s="15" t="s">
        <v>242</v>
      </c>
      <c r="C230" s="9">
        <v>4809746</v>
      </c>
      <c r="D230" s="9">
        <v>1931703.65</v>
      </c>
      <c r="E230" s="10">
        <v>2.4900000000000002</v>
      </c>
      <c r="F230" s="8"/>
      <c r="G230" s="9">
        <v>25000</v>
      </c>
      <c r="H230" s="9">
        <f t="shared" si="13"/>
        <v>6250</v>
      </c>
      <c r="I230" s="9">
        <f t="shared" si="14"/>
        <v>31250</v>
      </c>
      <c r="J230" s="9">
        <v>1200000</v>
      </c>
      <c r="K230" s="9">
        <f t="shared" si="15"/>
        <v>300000</v>
      </c>
      <c r="L230" s="9">
        <f t="shared" si="16"/>
        <v>1500000</v>
      </c>
      <c r="M230" s="8"/>
    </row>
    <row r="231" spans="1:13" ht="15.6" x14ac:dyDescent="0.3">
      <c r="A231" s="8">
        <v>3335</v>
      </c>
      <c r="B231" s="15" t="s">
        <v>243</v>
      </c>
      <c r="C231" s="9">
        <v>4938745</v>
      </c>
      <c r="D231" s="9">
        <v>1983513.07</v>
      </c>
      <c r="E231" s="10">
        <v>2.4900000000000002</v>
      </c>
      <c r="F231" s="8"/>
      <c r="G231" s="9">
        <v>25000</v>
      </c>
      <c r="H231" s="9">
        <f t="shared" si="13"/>
        <v>6250</v>
      </c>
      <c r="I231" s="9">
        <f t="shared" si="14"/>
        <v>31250</v>
      </c>
      <c r="J231" s="9">
        <v>1200000</v>
      </c>
      <c r="K231" s="9">
        <f t="shared" si="15"/>
        <v>300000</v>
      </c>
      <c r="L231" s="9">
        <f t="shared" si="16"/>
        <v>1500000</v>
      </c>
      <c r="M231" s="8"/>
    </row>
    <row r="232" spans="1:13" ht="15.6" x14ac:dyDescent="0.3">
      <c r="A232" s="8">
        <v>3517</v>
      </c>
      <c r="B232" s="15" t="s">
        <v>244</v>
      </c>
      <c r="C232" s="9">
        <v>5079712</v>
      </c>
      <c r="D232" s="9">
        <v>2040128.73</v>
      </c>
      <c r="E232" s="10">
        <v>2.4900000000000002</v>
      </c>
      <c r="F232" s="8"/>
      <c r="G232" s="9">
        <v>25000</v>
      </c>
      <c r="H232" s="9">
        <f t="shared" si="13"/>
        <v>6250</v>
      </c>
      <c r="I232" s="9">
        <f t="shared" si="14"/>
        <v>31250</v>
      </c>
      <c r="J232" s="9">
        <v>1200000</v>
      </c>
      <c r="K232" s="9">
        <f t="shared" si="15"/>
        <v>300000</v>
      </c>
      <c r="L232" s="9">
        <f t="shared" si="16"/>
        <v>1500000</v>
      </c>
      <c r="M232" s="8"/>
    </row>
    <row r="233" spans="1:13" ht="15.6" x14ac:dyDescent="0.3">
      <c r="A233" s="8">
        <v>3522</v>
      </c>
      <c r="B233" s="15" t="s">
        <v>245</v>
      </c>
      <c r="C233" s="9">
        <v>5087017</v>
      </c>
      <c r="D233" s="9">
        <v>2043062.57</v>
      </c>
      <c r="E233" s="10">
        <v>2.4900000000000002</v>
      </c>
      <c r="F233" s="8"/>
      <c r="G233" s="9">
        <v>25000</v>
      </c>
      <c r="H233" s="9">
        <f t="shared" si="13"/>
        <v>6250</v>
      </c>
      <c r="I233" s="9">
        <f t="shared" si="14"/>
        <v>31250</v>
      </c>
      <c r="J233" s="9">
        <v>1200000</v>
      </c>
      <c r="K233" s="9">
        <f t="shared" si="15"/>
        <v>300000</v>
      </c>
      <c r="L233" s="9">
        <f t="shared" si="16"/>
        <v>1500000</v>
      </c>
      <c r="M233" s="8"/>
    </row>
    <row r="234" spans="1:13" ht="15.6" x14ac:dyDescent="0.3">
      <c r="A234" s="8">
        <v>3288</v>
      </c>
      <c r="B234" s="15" t="s">
        <v>246</v>
      </c>
      <c r="C234" s="9">
        <v>5539912</v>
      </c>
      <c r="D234" s="9">
        <v>2224955.6</v>
      </c>
      <c r="E234" s="10">
        <v>2.4900000000000002</v>
      </c>
      <c r="F234" s="8"/>
      <c r="G234" s="9">
        <v>25000</v>
      </c>
      <c r="H234" s="9">
        <f t="shared" si="13"/>
        <v>6250</v>
      </c>
      <c r="I234" s="9">
        <f t="shared" si="14"/>
        <v>31250</v>
      </c>
      <c r="J234" s="9">
        <v>1200000</v>
      </c>
      <c r="K234" s="9">
        <f t="shared" si="15"/>
        <v>300000</v>
      </c>
      <c r="L234" s="9">
        <f t="shared" si="16"/>
        <v>1500000</v>
      </c>
      <c r="M234" s="8"/>
    </row>
    <row r="235" spans="1:13" ht="15.6" x14ac:dyDescent="0.3">
      <c r="A235" s="8">
        <v>4271</v>
      </c>
      <c r="B235" s="15" t="s">
        <v>247</v>
      </c>
      <c r="C235" s="9">
        <v>5663230</v>
      </c>
      <c r="D235" s="9">
        <v>2274482.71</v>
      </c>
      <c r="E235" s="10">
        <v>2.4900000000000002</v>
      </c>
      <c r="F235" s="8"/>
      <c r="G235" s="9">
        <v>25000</v>
      </c>
      <c r="H235" s="9">
        <f t="shared" si="13"/>
        <v>6250</v>
      </c>
      <c r="I235" s="9">
        <f t="shared" si="14"/>
        <v>31250</v>
      </c>
      <c r="J235" s="9">
        <v>1200000</v>
      </c>
      <c r="K235" s="9">
        <f t="shared" si="15"/>
        <v>300000</v>
      </c>
      <c r="L235" s="9">
        <f t="shared" si="16"/>
        <v>1500000</v>
      </c>
      <c r="M235" s="8"/>
    </row>
    <row r="236" spans="1:13" ht="15.6" x14ac:dyDescent="0.3">
      <c r="A236" s="8">
        <v>2676</v>
      </c>
      <c r="B236" s="7" t="s">
        <v>248</v>
      </c>
      <c r="C236" s="9">
        <v>3527415</v>
      </c>
      <c r="D236" s="9">
        <v>1444642.27</v>
      </c>
      <c r="E236" s="10">
        <v>2.44</v>
      </c>
      <c r="F236" s="9">
        <v>553817</v>
      </c>
      <c r="G236" s="9">
        <f t="shared" ref="G236:G242" si="17">SUM(F236+25000)</f>
        <v>578817</v>
      </c>
      <c r="H236" s="9">
        <v>6250</v>
      </c>
      <c r="I236" s="9">
        <v>31250</v>
      </c>
      <c r="J236" s="9">
        <f>SUM(F236+1200000)</f>
        <v>1753817</v>
      </c>
      <c r="K236" s="9">
        <f t="shared" si="15"/>
        <v>300000</v>
      </c>
      <c r="L236" s="9">
        <v>1500000</v>
      </c>
      <c r="M236" s="8" t="s">
        <v>19</v>
      </c>
    </row>
    <row r="237" spans="1:13" ht="15.6" x14ac:dyDescent="0.3">
      <c r="A237" s="8">
        <v>2589</v>
      </c>
      <c r="B237" s="7" t="s">
        <v>249</v>
      </c>
      <c r="C237" s="9">
        <v>1268103</v>
      </c>
      <c r="D237" s="9">
        <v>523623.19</v>
      </c>
      <c r="E237" s="10">
        <v>2.42</v>
      </c>
      <c r="F237" s="9">
        <v>190297</v>
      </c>
      <c r="G237" s="9">
        <f t="shared" si="17"/>
        <v>215297</v>
      </c>
      <c r="H237" s="9">
        <v>6250</v>
      </c>
      <c r="I237" s="9">
        <v>31250</v>
      </c>
      <c r="J237" s="9">
        <f>SUM(F237+1200000)</f>
        <v>1390297</v>
      </c>
      <c r="K237" s="9">
        <f t="shared" si="15"/>
        <v>300000</v>
      </c>
      <c r="L237" s="9">
        <v>1500000</v>
      </c>
      <c r="M237" s="8" t="s">
        <v>19</v>
      </c>
    </row>
    <row r="238" spans="1:13" ht="15.6" x14ac:dyDescent="0.3">
      <c r="A238" s="8">
        <v>2225</v>
      </c>
      <c r="B238" s="7" t="s">
        <v>250</v>
      </c>
      <c r="C238" s="9">
        <v>540927</v>
      </c>
      <c r="D238" s="9">
        <v>223976.05</v>
      </c>
      <c r="E238" s="10">
        <v>2.42</v>
      </c>
      <c r="F238" s="9">
        <v>111176</v>
      </c>
      <c r="G238" s="9">
        <f t="shared" si="17"/>
        <v>136176</v>
      </c>
      <c r="H238" s="9">
        <v>6250</v>
      </c>
      <c r="I238" s="9">
        <v>31250</v>
      </c>
      <c r="J238" s="9">
        <f>SUM(F238+1200000)</f>
        <v>1311176</v>
      </c>
      <c r="K238" s="9">
        <f t="shared" si="15"/>
        <v>300000</v>
      </c>
      <c r="L238" s="9">
        <v>1500000</v>
      </c>
      <c r="M238" s="8" t="s">
        <v>19</v>
      </c>
    </row>
    <row r="239" spans="1:13" ht="15.6" x14ac:dyDescent="0.3">
      <c r="A239" s="8">
        <v>2823</v>
      </c>
      <c r="B239" s="7" t="s">
        <v>251</v>
      </c>
      <c r="C239" s="9">
        <v>31971</v>
      </c>
      <c r="D239" s="9">
        <v>13381.26</v>
      </c>
      <c r="E239" s="10">
        <v>2.39</v>
      </c>
      <c r="F239" s="9">
        <v>4428</v>
      </c>
      <c r="G239" s="9">
        <f t="shared" si="17"/>
        <v>29428</v>
      </c>
      <c r="H239" s="9">
        <v>6250</v>
      </c>
      <c r="I239" s="9">
        <v>31250</v>
      </c>
      <c r="J239" s="9">
        <f>SUM(F239+1200000)</f>
        <v>1204428</v>
      </c>
      <c r="K239" s="9">
        <f t="shared" si="15"/>
        <v>300000</v>
      </c>
      <c r="L239" s="9">
        <v>1500000</v>
      </c>
      <c r="M239" s="8" t="s">
        <v>19</v>
      </c>
    </row>
    <row r="240" spans="1:13" ht="15.6" x14ac:dyDescent="0.3">
      <c r="A240" s="8">
        <v>2161</v>
      </c>
      <c r="B240" s="7" t="s">
        <v>252</v>
      </c>
      <c r="C240" s="9">
        <v>698815</v>
      </c>
      <c r="D240" s="9">
        <v>296369.18</v>
      </c>
      <c r="E240" s="10">
        <v>2.36</v>
      </c>
      <c r="F240" s="9">
        <v>130161</v>
      </c>
      <c r="G240" s="9">
        <f t="shared" si="17"/>
        <v>155161</v>
      </c>
      <c r="H240" s="9">
        <v>6250</v>
      </c>
      <c r="I240" s="9">
        <v>31250</v>
      </c>
      <c r="J240" s="9">
        <f>SUM(F240+1200000)</f>
        <v>1330161</v>
      </c>
      <c r="K240" s="9">
        <f t="shared" si="15"/>
        <v>300000</v>
      </c>
      <c r="L240" s="9">
        <v>1500000</v>
      </c>
      <c r="M240" s="8" t="s">
        <v>19</v>
      </c>
    </row>
    <row r="241" spans="1:13" ht="15.6" x14ac:dyDescent="0.3">
      <c r="A241" s="12">
        <v>2526</v>
      </c>
      <c r="B241" s="11" t="s">
        <v>253</v>
      </c>
      <c r="C241" s="13">
        <v>8890781</v>
      </c>
      <c r="D241" s="13">
        <v>3762739.29</v>
      </c>
      <c r="E241" s="14">
        <v>2.36</v>
      </c>
      <c r="F241" s="13"/>
      <c r="G241" s="13">
        <f t="shared" si="17"/>
        <v>25000</v>
      </c>
      <c r="H241" s="13">
        <f t="shared" si="13"/>
        <v>6250</v>
      </c>
      <c r="I241" s="13">
        <f t="shared" si="14"/>
        <v>31250</v>
      </c>
      <c r="J241" s="13">
        <f>SUM(K241*4)</f>
        <v>1778156.2000000002</v>
      </c>
      <c r="K241" s="13">
        <f t="shared" si="15"/>
        <v>444539.05000000005</v>
      </c>
      <c r="L241" s="13">
        <f>(J241+K241)</f>
        <v>2222695.25</v>
      </c>
      <c r="M241" s="12" t="s">
        <v>41</v>
      </c>
    </row>
    <row r="242" spans="1:13" ht="15.6" x14ac:dyDescent="0.3">
      <c r="A242" s="8">
        <v>2168</v>
      </c>
      <c r="B242" s="7" t="s">
        <v>254</v>
      </c>
      <c r="C242" s="9">
        <v>2996371</v>
      </c>
      <c r="D242" s="9">
        <v>1282873.3600000001</v>
      </c>
      <c r="E242" s="10">
        <v>2.34</v>
      </c>
      <c r="F242" s="9">
        <v>534874</v>
      </c>
      <c r="G242" s="9">
        <f t="shared" si="17"/>
        <v>559874</v>
      </c>
      <c r="H242" s="9">
        <v>6250</v>
      </c>
      <c r="I242" s="9">
        <v>31250</v>
      </c>
      <c r="J242" s="9">
        <v>1734874</v>
      </c>
      <c r="K242" s="9">
        <f t="shared" si="15"/>
        <v>300000</v>
      </c>
      <c r="L242" s="9">
        <v>1500000</v>
      </c>
      <c r="M242" s="8" t="s">
        <v>19</v>
      </c>
    </row>
    <row r="243" spans="1:13" ht="15.6" x14ac:dyDescent="0.3">
      <c r="A243" s="8">
        <v>2152</v>
      </c>
      <c r="B243" s="7" t="s">
        <v>255</v>
      </c>
      <c r="C243" s="9">
        <v>15813335.300000001</v>
      </c>
      <c r="D243" s="9">
        <v>6807842.4299999997</v>
      </c>
      <c r="E243" s="10">
        <v>2.3199999999999998</v>
      </c>
      <c r="F243" s="8"/>
      <c r="G243" s="9">
        <v>25000</v>
      </c>
      <c r="H243" s="9">
        <f t="shared" si="13"/>
        <v>6250</v>
      </c>
      <c r="I243" s="9">
        <f t="shared" si="14"/>
        <v>31250</v>
      </c>
      <c r="J243" s="9">
        <f>SUM(K243*4)</f>
        <v>3162667.0600000005</v>
      </c>
      <c r="K243" s="9">
        <f t="shared" si="15"/>
        <v>790666.76500000013</v>
      </c>
      <c r="L243" s="9">
        <f>(J243+K243)</f>
        <v>3953333.8250000007</v>
      </c>
      <c r="M243" s="8"/>
    </row>
    <row r="244" spans="1:13" ht="15.6" x14ac:dyDescent="0.3">
      <c r="A244" s="8">
        <v>2008</v>
      </c>
      <c r="B244" s="7" t="s">
        <v>256</v>
      </c>
      <c r="C244" s="9">
        <v>200909791.02000001</v>
      </c>
      <c r="D244" s="9">
        <v>87105511.540000007</v>
      </c>
      <c r="E244" s="10">
        <v>2.31</v>
      </c>
      <c r="F244" s="8"/>
      <c r="G244" s="9">
        <v>25000</v>
      </c>
      <c r="H244" s="9">
        <f t="shared" si="13"/>
        <v>6250</v>
      </c>
      <c r="I244" s="9">
        <f t="shared" si="14"/>
        <v>31250</v>
      </c>
      <c r="J244" s="9">
        <f>SUM(K244*4)</f>
        <v>40181958.204000004</v>
      </c>
      <c r="K244" s="9">
        <f t="shared" si="15"/>
        <v>10045489.551000001</v>
      </c>
      <c r="L244" s="9">
        <f>(J244+K244)</f>
        <v>50227447.755000003</v>
      </c>
      <c r="M244" s="8"/>
    </row>
    <row r="245" spans="1:13" ht="15.6" x14ac:dyDescent="0.3">
      <c r="A245" s="8">
        <v>2624</v>
      </c>
      <c r="B245" s="7" t="s">
        <v>257</v>
      </c>
      <c r="C245" s="9">
        <v>179950</v>
      </c>
      <c r="D245" s="9">
        <v>78547.429999999993</v>
      </c>
      <c r="E245" s="10">
        <v>2.29</v>
      </c>
      <c r="F245" s="9">
        <v>29238</v>
      </c>
      <c r="G245" s="9">
        <f>SUM(F245+25000)</f>
        <v>54238</v>
      </c>
      <c r="H245" s="9">
        <v>6250</v>
      </c>
      <c r="I245" s="9">
        <v>31250</v>
      </c>
      <c r="J245" s="9">
        <f>SUM(F245+1200000)</f>
        <v>1229238</v>
      </c>
      <c r="K245" s="9">
        <f t="shared" si="15"/>
        <v>300000</v>
      </c>
      <c r="L245" s="9">
        <v>1500000</v>
      </c>
      <c r="M245" s="8" t="s">
        <v>19</v>
      </c>
    </row>
    <row r="246" spans="1:13" ht="15.6" x14ac:dyDescent="0.3">
      <c r="A246" s="8">
        <v>2698</v>
      </c>
      <c r="B246" s="7" t="s">
        <v>258</v>
      </c>
      <c r="C246" s="9">
        <v>310891.81</v>
      </c>
      <c r="D246" s="9">
        <v>135495.29999999999</v>
      </c>
      <c r="E246" s="10">
        <v>2.29</v>
      </c>
      <c r="F246" s="8"/>
      <c r="G246" s="9">
        <v>25000</v>
      </c>
      <c r="H246" s="9">
        <f>0.25*G246</f>
        <v>6250</v>
      </c>
      <c r="I246" s="9">
        <f>SUM(G246+H246)</f>
        <v>31250</v>
      </c>
      <c r="J246" s="9">
        <v>1200000</v>
      </c>
      <c r="K246" s="9">
        <f t="shared" si="15"/>
        <v>300000</v>
      </c>
      <c r="L246" s="9">
        <v>1500000</v>
      </c>
      <c r="M246" s="8"/>
    </row>
    <row r="247" spans="1:13" ht="15.6" x14ac:dyDescent="0.3">
      <c r="A247" s="8">
        <v>2562</v>
      </c>
      <c r="B247" s="7" t="s">
        <v>259</v>
      </c>
      <c r="C247" s="9">
        <v>96044</v>
      </c>
      <c r="D247" s="9">
        <v>42664</v>
      </c>
      <c r="E247" s="10">
        <v>2.25</v>
      </c>
      <c r="F247" s="9">
        <v>14183</v>
      </c>
      <c r="G247" s="9">
        <f t="shared" ref="G247:G255" si="18">SUM(F247+25000)</f>
        <v>39183</v>
      </c>
      <c r="H247" s="9">
        <v>6250</v>
      </c>
      <c r="I247" s="9">
        <v>31250</v>
      </c>
      <c r="J247" s="9">
        <v>1214183</v>
      </c>
      <c r="K247" s="9">
        <f t="shared" si="15"/>
        <v>300000</v>
      </c>
      <c r="L247" s="9">
        <v>1500000</v>
      </c>
      <c r="M247" s="8" t="s">
        <v>19</v>
      </c>
    </row>
    <row r="248" spans="1:13" ht="15.6" x14ac:dyDescent="0.3">
      <c r="A248" s="8">
        <v>2251</v>
      </c>
      <c r="B248" s="7" t="s">
        <v>260</v>
      </c>
      <c r="C248" s="9">
        <v>1561288</v>
      </c>
      <c r="D248" s="9">
        <v>697987.3</v>
      </c>
      <c r="E248" s="10">
        <v>2.2400000000000002</v>
      </c>
      <c r="F248" s="9">
        <v>222035</v>
      </c>
      <c r="G248" s="9">
        <f t="shared" si="18"/>
        <v>247035</v>
      </c>
      <c r="H248" s="9">
        <v>6250</v>
      </c>
      <c r="I248" s="9">
        <v>31250</v>
      </c>
      <c r="J248" s="9">
        <v>1422035</v>
      </c>
      <c r="K248" s="9">
        <f t="shared" si="15"/>
        <v>300000</v>
      </c>
      <c r="L248" s="9">
        <v>1500000</v>
      </c>
      <c r="M248" s="8" t="s">
        <v>19</v>
      </c>
    </row>
    <row r="249" spans="1:13" ht="15.6" x14ac:dyDescent="0.3">
      <c r="A249" s="8">
        <v>2123</v>
      </c>
      <c r="B249" s="7" t="s">
        <v>261</v>
      </c>
      <c r="C249" s="9">
        <v>10400425</v>
      </c>
      <c r="D249" s="9">
        <v>4673377.91</v>
      </c>
      <c r="E249" s="10">
        <v>2.23</v>
      </c>
      <c r="F249" s="9">
        <v>780919</v>
      </c>
      <c r="G249" s="9">
        <f t="shared" si="18"/>
        <v>805919</v>
      </c>
      <c r="H249" s="9">
        <v>6250</v>
      </c>
      <c r="I249" s="9">
        <v>31250</v>
      </c>
      <c r="J249" s="9">
        <v>2861004</v>
      </c>
      <c r="K249" s="9">
        <f t="shared" si="15"/>
        <v>520021.25</v>
      </c>
      <c r="L249" s="9">
        <f>SUM(K249*5)</f>
        <v>2600106.25</v>
      </c>
      <c r="M249" s="8" t="s">
        <v>19</v>
      </c>
    </row>
    <row r="250" spans="1:13" ht="15.6" x14ac:dyDescent="0.3">
      <c r="A250" s="8">
        <v>2580</v>
      </c>
      <c r="B250" s="7" t="s">
        <v>262</v>
      </c>
      <c r="C250" s="9">
        <v>9221459</v>
      </c>
      <c r="D250" s="9">
        <v>4197017.0199999996</v>
      </c>
      <c r="E250" s="10">
        <v>2.2000000000000002</v>
      </c>
      <c r="F250" s="9">
        <v>582477</v>
      </c>
      <c r="G250" s="9">
        <f t="shared" si="18"/>
        <v>607477</v>
      </c>
      <c r="H250" s="9">
        <v>6250</v>
      </c>
      <c r="I250" s="9">
        <v>31250</v>
      </c>
      <c r="J250" s="9">
        <f>SUM(F250+1844291.8)</f>
        <v>2426768.7999999998</v>
      </c>
      <c r="K250" s="9">
        <f t="shared" si="15"/>
        <v>461072.95</v>
      </c>
      <c r="L250" s="9">
        <v>2305364.75</v>
      </c>
      <c r="M250" s="8" t="s">
        <v>19</v>
      </c>
    </row>
    <row r="251" spans="1:13" ht="15.6" x14ac:dyDescent="0.3">
      <c r="A251" s="8">
        <v>2568</v>
      </c>
      <c r="B251" s="7" t="s">
        <v>263</v>
      </c>
      <c r="C251" s="9">
        <v>2561096</v>
      </c>
      <c r="D251" s="9">
        <v>1165311.52</v>
      </c>
      <c r="E251" s="10">
        <v>2.2000000000000002</v>
      </c>
      <c r="F251" s="9">
        <v>162463</v>
      </c>
      <c r="G251" s="9">
        <f t="shared" si="18"/>
        <v>187463</v>
      </c>
      <c r="H251" s="9">
        <v>6250</v>
      </c>
      <c r="I251" s="9">
        <v>31250</v>
      </c>
      <c r="J251" s="9">
        <f>SUM(F251+1200000)</f>
        <v>1362463</v>
      </c>
      <c r="K251" s="9">
        <f t="shared" si="15"/>
        <v>300000</v>
      </c>
      <c r="L251" s="9">
        <v>1500000</v>
      </c>
      <c r="M251" s="8" t="s">
        <v>19</v>
      </c>
    </row>
    <row r="252" spans="1:13" ht="15.6" x14ac:dyDescent="0.3">
      <c r="A252" s="8">
        <v>3843</v>
      </c>
      <c r="B252" s="15" t="s">
        <v>264</v>
      </c>
      <c r="C252" s="9">
        <v>163341591</v>
      </c>
      <c r="D252" s="9">
        <v>74500977.599999994</v>
      </c>
      <c r="E252" s="10">
        <v>2.19</v>
      </c>
      <c r="F252" s="8"/>
      <c r="G252" s="9">
        <f t="shared" si="18"/>
        <v>25000</v>
      </c>
      <c r="H252" s="9">
        <v>6250</v>
      </c>
      <c r="I252" s="9">
        <v>31250</v>
      </c>
      <c r="J252" s="9">
        <f>SUM(K252*4)</f>
        <v>32668318.200000003</v>
      </c>
      <c r="K252" s="9">
        <f t="shared" si="15"/>
        <v>8167079.5500000007</v>
      </c>
      <c r="L252" s="9">
        <f>(J252+K252)</f>
        <v>40835397.75</v>
      </c>
      <c r="M252" s="8"/>
    </row>
    <row r="253" spans="1:13" ht="15.6" x14ac:dyDescent="0.3">
      <c r="A253" s="8">
        <v>2538</v>
      </c>
      <c r="B253" s="7" t="s">
        <v>265</v>
      </c>
      <c r="C253" s="9">
        <v>681247</v>
      </c>
      <c r="D253" s="9">
        <v>312194.71000000002</v>
      </c>
      <c r="E253" s="10">
        <v>2.1800000000000002</v>
      </c>
      <c r="F253" s="9">
        <v>82227</v>
      </c>
      <c r="G253" s="9">
        <f t="shared" si="18"/>
        <v>107227</v>
      </c>
      <c r="H253" s="9">
        <v>6250</v>
      </c>
      <c r="I253" s="9">
        <v>31250</v>
      </c>
      <c r="J253" s="9">
        <f>SUM(F253+1200000)</f>
        <v>1282227</v>
      </c>
      <c r="K253" s="9">
        <f t="shared" si="15"/>
        <v>300000</v>
      </c>
      <c r="L253" s="9">
        <v>1500000</v>
      </c>
      <c r="M253" s="8" t="s">
        <v>19</v>
      </c>
    </row>
    <row r="254" spans="1:13" ht="15.6" x14ac:dyDescent="0.3">
      <c r="A254" s="8">
        <v>2681</v>
      </c>
      <c r="B254" s="7" t="s">
        <v>266</v>
      </c>
      <c r="C254" s="9">
        <v>319055</v>
      </c>
      <c r="D254" s="9">
        <v>147110.74</v>
      </c>
      <c r="E254" s="10">
        <v>2.17</v>
      </c>
      <c r="F254" s="9">
        <v>36788</v>
      </c>
      <c r="G254" s="9">
        <f t="shared" si="18"/>
        <v>61788</v>
      </c>
      <c r="H254" s="9">
        <v>6250</v>
      </c>
      <c r="I254" s="9">
        <v>31250</v>
      </c>
      <c r="J254" s="9">
        <f>SUM(F254+1200000)</f>
        <v>1236788</v>
      </c>
      <c r="K254" s="9">
        <f t="shared" si="15"/>
        <v>300000</v>
      </c>
      <c r="L254" s="9">
        <v>1500000</v>
      </c>
      <c r="M254" s="8" t="s">
        <v>19</v>
      </c>
    </row>
    <row r="255" spans="1:13" ht="15.6" x14ac:dyDescent="0.3">
      <c r="A255" s="8">
        <v>2220</v>
      </c>
      <c r="B255" s="7" t="s">
        <v>267</v>
      </c>
      <c r="C255" s="9">
        <v>890697</v>
      </c>
      <c r="D255" s="9">
        <v>411426.83</v>
      </c>
      <c r="E255" s="10">
        <v>2.16</v>
      </c>
      <c r="F255" s="9">
        <v>43832</v>
      </c>
      <c r="G255" s="9">
        <f t="shared" si="18"/>
        <v>68832</v>
      </c>
      <c r="H255" s="9">
        <v>6250</v>
      </c>
      <c r="I255" s="9">
        <v>31250</v>
      </c>
      <c r="J255" s="9">
        <f>SUM(F255+1200000)</f>
        <v>1243832</v>
      </c>
      <c r="K255" s="9">
        <f t="shared" si="15"/>
        <v>300000</v>
      </c>
      <c r="L255" s="9">
        <v>1500000</v>
      </c>
      <c r="M255" s="8" t="s">
        <v>19</v>
      </c>
    </row>
    <row r="256" spans="1:13" ht="15.6" x14ac:dyDescent="0.3">
      <c r="A256" s="8">
        <v>2111</v>
      </c>
      <c r="B256" s="7" t="s">
        <v>268</v>
      </c>
      <c r="C256" s="9">
        <v>224108294.50999901</v>
      </c>
      <c r="D256" s="9">
        <v>103747292.81999999</v>
      </c>
      <c r="E256" s="10">
        <v>2.16</v>
      </c>
      <c r="F256" s="8"/>
      <c r="G256" s="9">
        <v>25000</v>
      </c>
      <c r="H256" s="9">
        <f>0.25*G256</f>
        <v>6250</v>
      </c>
      <c r="I256" s="9">
        <f>SUM(G256+H256)</f>
        <v>31250</v>
      </c>
      <c r="J256" s="9">
        <f>SUM(K256*4)</f>
        <v>44821658.901999801</v>
      </c>
      <c r="K256" s="9">
        <f t="shared" si="15"/>
        <v>11205414.72549995</v>
      </c>
      <c r="L256" s="9">
        <f>(J256+K256)</f>
        <v>56027073.627499752</v>
      </c>
      <c r="M256" s="8"/>
    </row>
    <row r="257" spans="1:13" ht="15.6" x14ac:dyDescent="0.3">
      <c r="A257" s="8">
        <v>2906</v>
      </c>
      <c r="B257" s="7" t="s">
        <v>269</v>
      </c>
      <c r="C257" s="9">
        <v>15253816</v>
      </c>
      <c r="D257" s="9">
        <v>7078488.0700000003</v>
      </c>
      <c r="E257" s="10">
        <v>2.16</v>
      </c>
      <c r="F257" s="8"/>
      <c r="G257" s="9">
        <v>25000</v>
      </c>
      <c r="H257" s="9">
        <f>0.25*G257</f>
        <v>6250</v>
      </c>
      <c r="I257" s="9">
        <f>SUM(G257+H257)</f>
        <v>31250</v>
      </c>
      <c r="J257" s="9">
        <f>SUM(K257*4)</f>
        <v>3050763.2</v>
      </c>
      <c r="K257" s="9">
        <f t="shared" si="15"/>
        <v>762690.8</v>
      </c>
      <c r="L257" s="9">
        <f>(J257+K257)</f>
        <v>3813454</v>
      </c>
      <c r="M257" s="8"/>
    </row>
    <row r="258" spans="1:13" ht="15.6" x14ac:dyDescent="0.3">
      <c r="A258" s="12">
        <v>2761</v>
      </c>
      <c r="B258" s="11" t="s">
        <v>270</v>
      </c>
      <c r="C258" s="13">
        <v>6488641</v>
      </c>
      <c r="D258" s="13">
        <v>3010486.41</v>
      </c>
      <c r="E258" s="14">
        <v>2.16</v>
      </c>
      <c r="F258" s="13"/>
      <c r="G258" s="13">
        <v>25000</v>
      </c>
      <c r="H258" s="13">
        <f>0.25*G258</f>
        <v>6250</v>
      </c>
      <c r="I258" s="13">
        <f>SUM(G258+H258)</f>
        <v>31250</v>
      </c>
      <c r="J258" s="13">
        <f>SUM(K258*4)</f>
        <v>1297728.2000000002</v>
      </c>
      <c r="K258" s="13">
        <f t="shared" si="15"/>
        <v>324432.05000000005</v>
      </c>
      <c r="L258" s="13">
        <f>(J258+K258)</f>
        <v>1622160.2500000002</v>
      </c>
      <c r="M258" s="12" t="s">
        <v>41</v>
      </c>
    </row>
    <row r="259" spans="1:13" ht="15.6" x14ac:dyDescent="0.3">
      <c r="A259" s="8">
        <v>2648</v>
      </c>
      <c r="B259" s="7" t="s">
        <v>271</v>
      </c>
      <c r="C259" s="9">
        <v>1538199.75</v>
      </c>
      <c r="D259" s="9">
        <v>716834.96</v>
      </c>
      <c r="E259" s="10">
        <v>2.15</v>
      </c>
      <c r="F259" s="8"/>
      <c r="G259" s="9">
        <v>25000</v>
      </c>
      <c r="H259" s="9">
        <f>0.25*G259</f>
        <v>6250</v>
      </c>
      <c r="I259" s="9">
        <f>SUM(G259+H259)</f>
        <v>31250</v>
      </c>
      <c r="J259" s="9">
        <v>1200000</v>
      </c>
      <c r="K259" s="9">
        <f t="shared" si="15"/>
        <v>300000</v>
      </c>
      <c r="L259" s="9">
        <f>(J259+K259)</f>
        <v>1500000</v>
      </c>
      <c r="M259" s="8"/>
    </row>
    <row r="260" spans="1:13" ht="15.6" x14ac:dyDescent="0.3">
      <c r="A260" s="8">
        <v>2563</v>
      </c>
      <c r="B260" s="7" t="s">
        <v>272</v>
      </c>
      <c r="C260" s="9">
        <v>3859463</v>
      </c>
      <c r="D260" s="9">
        <v>1806936.75</v>
      </c>
      <c r="E260" s="10">
        <v>2.14</v>
      </c>
      <c r="F260" s="9">
        <v>392426</v>
      </c>
      <c r="G260" s="9">
        <f t="shared" ref="G260:G295" si="19">SUM(F260+25000)</f>
        <v>417426</v>
      </c>
      <c r="H260" s="9">
        <v>6250</v>
      </c>
      <c r="I260" s="9">
        <v>31250</v>
      </c>
      <c r="J260" s="9">
        <f>SUM(F260+1200000)</f>
        <v>1592426</v>
      </c>
      <c r="K260" s="9">
        <f t="shared" ref="K260:K295" si="20">IF((0.05*C260)&lt;300000,300000,(0.05*C260))</f>
        <v>300000</v>
      </c>
      <c r="L260" s="9">
        <v>1500000</v>
      </c>
      <c r="M260" s="8" t="s">
        <v>19</v>
      </c>
    </row>
    <row r="261" spans="1:13" ht="15.6" x14ac:dyDescent="0.3">
      <c r="A261" s="8">
        <v>2018</v>
      </c>
      <c r="B261" s="7" t="s">
        <v>273</v>
      </c>
      <c r="C261" s="9">
        <v>32610986</v>
      </c>
      <c r="D261" s="9">
        <v>15292435.91</v>
      </c>
      <c r="E261" s="10">
        <v>2.13</v>
      </c>
      <c r="F261" s="9">
        <v>1133609</v>
      </c>
      <c r="G261" s="9">
        <f t="shared" si="19"/>
        <v>1158609</v>
      </c>
      <c r="H261" s="9">
        <v>6250</v>
      </c>
      <c r="I261" s="9">
        <v>31250</v>
      </c>
      <c r="J261" s="9">
        <f>SUM(F261+6522197.2)</f>
        <v>7655806.2000000002</v>
      </c>
      <c r="K261" s="9">
        <f t="shared" si="20"/>
        <v>1630549.3</v>
      </c>
      <c r="L261" s="9">
        <f>SUM(J261+K261-F261)</f>
        <v>8152746.5</v>
      </c>
      <c r="M261" s="8" t="s">
        <v>19</v>
      </c>
    </row>
    <row r="262" spans="1:13" ht="15.6" x14ac:dyDescent="0.3">
      <c r="A262" s="8">
        <v>4316</v>
      </c>
      <c r="B262" s="15" t="s">
        <v>274</v>
      </c>
      <c r="C262" s="9">
        <v>143335082</v>
      </c>
      <c r="D262" s="9">
        <v>67574633.040000007</v>
      </c>
      <c r="E262" s="10">
        <v>2.12</v>
      </c>
      <c r="F262" s="8"/>
      <c r="G262" s="9">
        <f t="shared" si="19"/>
        <v>25000</v>
      </c>
      <c r="H262" s="9">
        <v>6250</v>
      </c>
      <c r="I262" s="9">
        <v>31250</v>
      </c>
      <c r="J262" s="9">
        <f>SUM(K262*4)</f>
        <v>28667016.400000002</v>
      </c>
      <c r="K262" s="9">
        <f t="shared" si="20"/>
        <v>7166754.1000000006</v>
      </c>
      <c r="L262" s="9">
        <f>(J262+K262)</f>
        <v>35833770.5</v>
      </c>
      <c r="M262" s="8"/>
    </row>
    <row r="263" spans="1:13" ht="15.6" x14ac:dyDescent="0.3">
      <c r="A263" s="8">
        <v>2042</v>
      </c>
      <c r="B263" s="7" t="s">
        <v>275</v>
      </c>
      <c r="C263" s="9">
        <v>32023129</v>
      </c>
      <c r="D263" s="9">
        <v>15163834.65</v>
      </c>
      <c r="E263" s="10">
        <v>2.11</v>
      </c>
      <c r="F263" s="9">
        <v>2927715</v>
      </c>
      <c r="G263" s="9">
        <f t="shared" si="19"/>
        <v>2952715</v>
      </c>
      <c r="H263" s="9">
        <v>6250</v>
      </c>
      <c r="I263" s="9">
        <v>31250</v>
      </c>
      <c r="J263" s="9">
        <f>SUM(K263*4+F263)</f>
        <v>9332340.8000000007</v>
      </c>
      <c r="K263" s="9">
        <f t="shared" si="20"/>
        <v>1601156.4500000002</v>
      </c>
      <c r="L263" s="9">
        <f>(K263*5)</f>
        <v>8005782.2500000009</v>
      </c>
      <c r="M263" s="8" t="s">
        <v>19</v>
      </c>
    </row>
    <row r="264" spans="1:13" ht="15.6" x14ac:dyDescent="0.3">
      <c r="A264" s="8">
        <v>2255</v>
      </c>
      <c r="B264" s="7" t="s">
        <v>276</v>
      </c>
      <c r="C264" s="9">
        <v>313599</v>
      </c>
      <c r="D264" s="9">
        <v>149417.79</v>
      </c>
      <c r="E264" s="10">
        <v>2.1</v>
      </c>
      <c r="F264" s="9">
        <v>26906</v>
      </c>
      <c r="G264" s="9">
        <f t="shared" si="19"/>
        <v>51906</v>
      </c>
      <c r="H264" s="9">
        <v>6250</v>
      </c>
      <c r="I264" s="9">
        <v>31250</v>
      </c>
      <c r="J264" s="9">
        <f>SUM(F264+1200000)</f>
        <v>1226906</v>
      </c>
      <c r="K264" s="9">
        <f t="shared" si="20"/>
        <v>300000</v>
      </c>
      <c r="L264" s="9">
        <v>1500000</v>
      </c>
      <c r="M264" s="8" t="s">
        <v>19</v>
      </c>
    </row>
    <row r="265" spans="1:13" ht="15.6" x14ac:dyDescent="0.3">
      <c r="A265" s="8">
        <v>2684</v>
      </c>
      <c r="B265" s="7" t="s">
        <v>277</v>
      </c>
      <c r="C265" s="9">
        <v>268273</v>
      </c>
      <c r="D265" s="9">
        <v>127848</v>
      </c>
      <c r="E265" s="10">
        <v>2.1</v>
      </c>
      <c r="F265" s="9">
        <v>5115</v>
      </c>
      <c r="G265" s="9">
        <f t="shared" si="19"/>
        <v>30115</v>
      </c>
      <c r="H265" s="9">
        <v>6250</v>
      </c>
      <c r="I265" s="9">
        <v>31250</v>
      </c>
      <c r="J265" s="9">
        <v>1205115</v>
      </c>
      <c r="K265" s="9">
        <f t="shared" si="20"/>
        <v>300000</v>
      </c>
      <c r="L265" s="9">
        <v>1500000</v>
      </c>
      <c r="M265" s="8" t="s">
        <v>19</v>
      </c>
    </row>
    <row r="266" spans="1:13" ht="15.6" x14ac:dyDescent="0.3">
      <c r="A266" s="8">
        <v>4314</v>
      </c>
      <c r="B266" s="15" t="s">
        <v>278</v>
      </c>
      <c r="C266" s="9">
        <v>9393204</v>
      </c>
      <c r="D266" s="9">
        <v>4471265.08</v>
      </c>
      <c r="E266" s="10">
        <v>2.1</v>
      </c>
      <c r="F266" s="8"/>
      <c r="G266" s="9">
        <f t="shared" si="19"/>
        <v>25000</v>
      </c>
      <c r="H266" s="9">
        <v>6250</v>
      </c>
      <c r="I266" s="9">
        <v>31250</v>
      </c>
      <c r="J266" s="9">
        <f>SUM(K266*4)</f>
        <v>1878640.8</v>
      </c>
      <c r="K266" s="9">
        <f t="shared" si="20"/>
        <v>469660.2</v>
      </c>
      <c r="L266" s="9">
        <f>(J266+K266)</f>
        <v>2348301</v>
      </c>
      <c r="M266" s="8"/>
    </row>
    <row r="267" spans="1:13" ht="15.6" x14ac:dyDescent="0.3">
      <c r="A267" s="8">
        <v>2105</v>
      </c>
      <c r="B267" s="7" t="s">
        <v>279</v>
      </c>
      <c r="C267" s="9">
        <v>12854416</v>
      </c>
      <c r="D267" s="9">
        <v>6159583.2000000002</v>
      </c>
      <c r="E267" s="10">
        <v>2.09</v>
      </c>
      <c r="F267" s="9">
        <v>1035795</v>
      </c>
      <c r="G267" s="9">
        <f t="shared" si="19"/>
        <v>1060795</v>
      </c>
      <c r="H267" s="9">
        <v>6250</v>
      </c>
      <c r="I267" s="9">
        <v>31250</v>
      </c>
      <c r="J267" s="9">
        <f>SUM(K267*4+ F267)</f>
        <v>3606678.2</v>
      </c>
      <c r="K267" s="9">
        <f t="shared" si="20"/>
        <v>642720.80000000005</v>
      </c>
      <c r="L267" s="9">
        <v>3213604</v>
      </c>
      <c r="M267" s="8" t="s">
        <v>19</v>
      </c>
    </row>
    <row r="268" spans="1:13" ht="15.6" x14ac:dyDescent="0.3">
      <c r="A268" s="8">
        <v>2710</v>
      </c>
      <c r="B268" s="7" t="s">
        <v>280</v>
      </c>
      <c r="C268" s="9">
        <v>1284122</v>
      </c>
      <c r="D268" s="9">
        <v>615612.64</v>
      </c>
      <c r="E268" s="10">
        <v>2.09</v>
      </c>
      <c r="F268" s="9">
        <v>102923</v>
      </c>
      <c r="G268" s="9">
        <f t="shared" si="19"/>
        <v>127923</v>
      </c>
      <c r="H268" s="9">
        <v>6250</v>
      </c>
      <c r="I268" s="9">
        <v>31250</v>
      </c>
      <c r="J268" s="9">
        <f>SUM(K268*4+ F268)</f>
        <v>1302923</v>
      </c>
      <c r="K268" s="9">
        <f t="shared" si="20"/>
        <v>300000</v>
      </c>
      <c r="L268" s="9">
        <v>1500000</v>
      </c>
      <c r="M268" s="8" t="s">
        <v>19</v>
      </c>
    </row>
    <row r="269" spans="1:13" ht="15.6" x14ac:dyDescent="0.3">
      <c r="A269" s="8">
        <v>4317</v>
      </c>
      <c r="B269" s="15" t="s">
        <v>281</v>
      </c>
      <c r="C269" s="9">
        <v>55094075</v>
      </c>
      <c r="D269" s="9">
        <v>26382880.260000002</v>
      </c>
      <c r="E269" s="10">
        <v>2.09</v>
      </c>
      <c r="F269" s="8"/>
      <c r="G269" s="9">
        <f t="shared" si="19"/>
        <v>25000</v>
      </c>
      <c r="H269" s="9">
        <v>6250</v>
      </c>
      <c r="I269" s="9">
        <v>31250</v>
      </c>
      <c r="J269" s="9">
        <f>SUM(K269*4)</f>
        <v>11018815</v>
      </c>
      <c r="K269" s="9">
        <f t="shared" si="20"/>
        <v>2754703.75</v>
      </c>
      <c r="L269" s="9">
        <f>(J269+K269)</f>
        <v>13773518.75</v>
      </c>
      <c r="M269" s="8"/>
    </row>
    <row r="270" spans="1:13" ht="15.6" x14ac:dyDescent="0.3">
      <c r="A270" s="8">
        <v>4237</v>
      </c>
      <c r="B270" s="15" t="s">
        <v>282</v>
      </c>
      <c r="C270" s="9">
        <v>21605963</v>
      </c>
      <c r="D270" s="9">
        <v>10361538.789999999</v>
      </c>
      <c r="E270" s="10">
        <v>2.09</v>
      </c>
      <c r="F270" s="8"/>
      <c r="G270" s="9">
        <f t="shared" si="19"/>
        <v>25000</v>
      </c>
      <c r="H270" s="9">
        <v>6250</v>
      </c>
      <c r="I270" s="9">
        <v>31250</v>
      </c>
      <c r="J270" s="9">
        <f>SUM(K270*4)</f>
        <v>4321192.6000000006</v>
      </c>
      <c r="K270" s="9">
        <f t="shared" si="20"/>
        <v>1080298.1500000001</v>
      </c>
      <c r="L270" s="9">
        <f>(J270+K270)</f>
        <v>5401490.7500000009</v>
      </c>
      <c r="M270" s="8"/>
    </row>
    <row r="271" spans="1:13" ht="15.6" x14ac:dyDescent="0.3">
      <c r="A271" s="8">
        <v>2542</v>
      </c>
      <c r="B271" s="7" t="s">
        <v>283</v>
      </c>
      <c r="C271" s="9">
        <v>1170764</v>
      </c>
      <c r="D271" s="9">
        <v>563206.18999999994</v>
      </c>
      <c r="E271" s="10">
        <v>2.08</v>
      </c>
      <c r="F271" s="9">
        <v>90120</v>
      </c>
      <c r="G271" s="9">
        <f t="shared" si="19"/>
        <v>115120</v>
      </c>
      <c r="H271" s="9">
        <v>6250</v>
      </c>
      <c r="I271" s="9">
        <v>31250</v>
      </c>
      <c r="J271" s="9">
        <v>1290120</v>
      </c>
      <c r="K271" s="9">
        <f t="shared" si="20"/>
        <v>300000</v>
      </c>
      <c r="L271" s="9">
        <v>1500000</v>
      </c>
      <c r="M271" s="8" t="s">
        <v>19</v>
      </c>
    </row>
    <row r="272" spans="1:13" ht="15.6" x14ac:dyDescent="0.3">
      <c r="A272" s="8">
        <v>2158</v>
      </c>
      <c r="B272" s="7" t="s">
        <v>284</v>
      </c>
      <c r="C272" s="9">
        <v>8013262</v>
      </c>
      <c r="D272" s="9">
        <v>3878481.59</v>
      </c>
      <c r="E272" s="10">
        <v>2.0699999999999998</v>
      </c>
      <c r="F272" s="9">
        <v>571475</v>
      </c>
      <c r="G272" s="9">
        <f t="shared" si="19"/>
        <v>596475</v>
      </c>
      <c r="H272" s="9">
        <v>6250</v>
      </c>
      <c r="I272" s="9">
        <v>31250</v>
      </c>
      <c r="J272" s="9">
        <f>SUM(K272*4+F272)</f>
        <v>2174127.4000000004</v>
      </c>
      <c r="K272" s="9">
        <f t="shared" si="20"/>
        <v>400663.10000000003</v>
      </c>
      <c r="L272" s="9">
        <f>(K272*5)</f>
        <v>2003315.5000000002</v>
      </c>
      <c r="M272" s="8" t="s">
        <v>19</v>
      </c>
    </row>
    <row r="273" spans="1:13" ht="15.6" x14ac:dyDescent="0.3">
      <c r="A273" s="8">
        <v>2531</v>
      </c>
      <c r="B273" s="7" t="s">
        <v>285</v>
      </c>
      <c r="C273" s="9">
        <v>5993349</v>
      </c>
      <c r="D273" s="9">
        <v>2899783.31</v>
      </c>
      <c r="E273" s="10">
        <v>2.0699999999999998</v>
      </c>
      <c r="F273" s="9">
        <v>24543</v>
      </c>
      <c r="G273" s="9">
        <f t="shared" si="19"/>
        <v>49543</v>
      </c>
      <c r="H273" s="9">
        <v>6250</v>
      </c>
      <c r="I273" s="9">
        <v>31250</v>
      </c>
      <c r="J273" s="9">
        <v>1224543</v>
      </c>
      <c r="K273" s="9">
        <f t="shared" si="20"/>
        <v>300000</v>
      </c>
      <c r="L273" s="9">
        <v>1500000</v>
      </c>
      <c r="M273" s="8" t="s">
        <v>19</v>
      </c>
    </row>
    <row r="274" spans="1:13" ht="15.6" x14ac:dyDescent="0.3">
      <c r="A274" s="8">
        <v>4288</v>
      </c>
      <c r="B274" s="15" t="s">
        <v>286</v>
      </c>
      <c r="C274" s="9">
        <v>125233854</v>
      </c>
      <c r="D274" s="9">
        <v>60541249.350000001</v>
      </c>
      <c r="E274" s="10">
        <v>2.0699999999999998</v>
      </c>
      <c r="F274" s="8"/>
      <c r="G274" s="9">
        <f t="shared" si="19"/>
        <v>25000</v>
      </c>
      <c r="H274" s="9">
        <v>6250</v>
      </c>
      <c r="I274" s="9">
        <v>31250</v>
      </c>
      <c r="J274" s="9">
        <f>SUM(K274*4)</f>
        <v>25046770.800000001</v>
      </c>
      <c r="K274" s="9">
        <f t="shared" si="20"/>
        <v>6261692.7000000002</v>
      </c>
      <c r="L274" s="9">
        <f>(J274+K274)</f>
        <v>31308463.5</v>
      </c>
      <c r="M274" s="8"/>
    </row>
    <row r="275" spans="1:13" ht="15.6" x14ac:dyDescent="0.3">
      <c r="A275" s="8">
        <v>2672</v>
      </c>
      <c r="B275" s="7" t="s">
        <v>287</v>
      </c>
      <c r="C275" s="9">
        <v>2790664.49</v>
      </c>
      <c r="D275" s="9">
        <v>1347237.37</v>
      </c>
      <c r="E275" s="10">
        <v>2.0699999999999998</v>
      </c>
      <c r="F275" s="8"/>
      <c r="G275" s="9">
        <f t="shared" si="19"/>
        <v>25000</v>
      </c>
      <c r="H275" s="9">
        <v>6250</v>
      </c>
      <c r="I275" s="9">
        <v>31250</v>
      </c>
      <c r="J275" s="9">
        <v>1200000</v>
      </c>
      <c r="K275" s="9">
        <f t="shared" si="20"/>
        <v>300000</v>
      </c>
      <c r="L275" s="9">
        <f>(J275+K275)</f>
        <v>1500000</v>
      </c>
      <c r="M275" s="8"/>
    </row>
    <row r="276" spans="1:13" ht="15.6" x14ac:dyDescent="0.3">
      <c r="A276" s="8">
        <v>2016</v>
      </c>
      <c r="B276" s="7" t="s">
        <v>288</v>
      </c>
      <c r="C276" s="9">
        <v>4820804</v>
      </c>
      <c r="D276" s="9">
        <v>2338898.0499999998</v>
      </c>
      <c r="E276" s="10">
        <v>2.06</v>
      </c>
      <c r="F276" s="9">
        <v>333073</v>
      </c>
      <c r="G276" s="9">
        <f t="shared" si="19"/>
        <v>358073</v>
      </c>
      <c r="H276" s="9">
        <v>6250</v>
      </c>
      <c r="I276" s="9">
        <v>31250</v>
      </c>
      <c r="J276" s="9">
        <f>SUM(F276+1200000)</f>
        <v>1533073</v>
      </c>
      <c r="K276" s="9">
        <f t="shared" si="20"/>
        <v>300000</v>
      </c>
      <c r="L276" s="9">
        <v>1500000</v>
      </c>
      <c r="M276" s="8" t="s">
        <v>19</v>
      </c>
    </row>
    <row r="277" spans="1:13" ht="15.6" x14ac:dyDescent="0.3">
      <c r="A277" s="8">
        <v>4035</v>
      </c>
      <c r="B277" s="15" t="s">
        <v>289</v>
      </c>
      <c r="C277" s="9">
        <v>10388028</v>
      </c>
      <c r="D277" s="9">
        <v>5032817.18</v>
      </c>
      <c r="E277" s="10">
        <v>2.06</v>
      </c>
      <c r="F277" s="8"/>
      <c r="G277" s="9">
        <f t="shared" si="19"/>
        <v>25000</v>
      </c>
      <c r="H277" s="9">
        <v>6250</v>
      </c>
      <c r="I277" s="9">
        <v>31250</v>
      </c>
      <c r="J277" s="9">
        <f>SUM(K277*4)</f>
        <v>2077605.6</v>
      </c>
      <c r="K277" s="9">
        <f t="shared" si="20"/>
        <v>519401.4</v>
      </c>
      <c r="L277" s="9">
        <f t="shared" ref="L277:L287" si="21">(J277+K277)</f>
        <v>2597007</v>
      </c>
      <c r="M277" s="8"/>
    </row>
    <row r="278" spans="1:13" ht="15.6" x14ac:dyDescent="0.3">
      <c r="A278" s="8">
        <v>3502</v>
      </c>
      <c r="B278" s="15" t="s">
        <v>290</v>
      </c>
      <c r="C278" s="9">
        <v>13041995</v>
      </c>
      <c r="D278" s="9">
        <v>6341829.5199999996</v>
      </c>
      <c r="E278" s="10">
        <v>2.06</v>
      </c>
      <c r="F278" s="8"/>
      <c r="G278" s="9">
        <f t="shared" si="19"/>
        <v>25000</v>
      </c>
      <c r="H278" s="9">
        <v>6250</v>
      </c>
      <c r="I278" s="9">
        <v>31250</v>
      </c>
      <c r="J278" s="9">
        <f t="shared" ref="J278:J287" si="22">SUM(F278+1200000)</f>
        <v>1200000</v>
      </c>
      <c r="K278" s="9">
        <f t="shared" si="20"/>
        <v>652099.75</v>
      </c>
      <c r="L278" s="9">
        <f t="shared" si="21"/>
        <v>1852099.75</v>
      </c>
      <c r="M278" s="8"/>
    </row>
    <row r="279" spans="1:13" ht="15.6" x14ac:dyDescent="0.3">
      <c r="A279" s="8">
        <v>2779</v>
      </c>
      <c r="B279" s="7" t="s">
        <v>291</v>
      </c>
      <c r="C279" s="9">
        <v>224781.54</v>
      </c>
      <c r="D279" s="9">
        <v>109107</v>
      </c>
      <c r="E279" s="10">
        <v>2.06</v>
      </c>
      <c r="F279" s="8"/>
      <c r="G279" s="9">
        <f t="shared" si="19"/>
        <v>25000</v>
      </c>
      <c r="H279" s="9">
        <v>6250</v>
      </c>
      <c r="I279" s="9">
        <v>31250</v>
      </c>
      <c r="J279" s="9">
        <f t="shared" si="22"/>
        <v>1200000</v>
      </c>
      <c r="K279" s="9">
        <f t="shared" si="20"/>
        <v>300000</v>
      </c>
      <c r="L279" s="9">
        <f t="shared" si="21"/>
        <v>1500000</v>
      </c>
      <c r="M279" s="8"/>
    </row>
    <row r="280" spans="1:13" ht="15.6" x14ac:dyDescent="0.3">
      <c r="A280" s="8">
        <v>2147</v>
      </c>
      <c r="B280" s="7" t="s">
        <v>292</v>
      </c>
      <c r="C280" s="9">
        <v>356152</v>
      </c>
      <c r="D280" s="9">
        <v>173026.86</v>
      </c>
      <c r="E280" s="10">
        <v>2.06</v>
      </c>
      <c r="F280" s="8"/>
      <c r="G280" s="9">
        <f t="shared" si="19"/>
        <v>25000</v>
      </c>
      <c r="H280" s="9">
        <v>6250</v>
      </c>
      <c r="I280" s="9">
        <v>31250</v>
      </c>
      <c r="J280" s="9">
        <f t="shared" si="22"/>
        <v>1200000</v>
      </c>
      <c r="K280" s="9">
        <f t="shared" si="20"/>
        <v>300000</v>
      </c>
      <c r="L280" s="9">
        <f t="shared" si="21"/>
        <v>1500000</v>
      </c>
      <c r="M280" s="8"/>
    </row>
    <row r="281" spans="1:13" ht="15.6" x14ac:dyDescent="0.3">
      <c r="A281" s="8">
        <v>2869</v>
      </c>
      <c r="B281" s="7" t="s">
        <v>293</v>
      </c>
      <c r="C281" s="9">
        <v>553672</v>
      </c>
      <c r="D281" s="9">
        <v>268986.78999999998</v>
      </c>
      <c r="E281" s="10">
        <v>2.06</v>
      </c>
      <c r="F281" s="8"/>
      <c r="G281" s="9">
        <f t="shared" si="19"/>
        <v>25000</v>
      </c>
      <c r="H281" s="9">
        <v>6250</v>
      </c>
      <c r="I281" s="9">
        <v>31250</v>
      </c>
      <c r="J281" s="9">
        <f t="shared" si="22"/>
        <v>1200000</v>
      </c>
      <c r="K281" s="9">
        <f t="shared" si="20"/>
        <v>300000</v>
      </c>
      <c r="L281" s="9">
        <f t="shared" si="21"/>
        <v>1500000</v>
      </c>
      <c r="M281" s="8"/>
    </row>
    <row r="282" spans="1:13" ht="15.6" x14ac:dyDescent="0.3">
      <c r="A282" s="8">
        <v>2886</v>
      </c>
      <c r="B282" s="7" t="s">
        <v>294</v>
      </c>
      <c r="C282" s="9">
        <v>719115</v>
      </c>
      <c r="D282" s="9">
        <v>349362.34</v>
      </c>
      <c r="E282" s="10">
        <v>2.06</v>
      </c>
      <c r="F282" s="8"/>
      <c r="G282" s="9">
        <f t="shared" si="19"/>
        <v>25000</v>
      </c>
      <c r="H282" s="9">
        <v>6250</v>
      </c>
      <c r="I282" s="9">
        <v>31250</v>
      </c>
      <c r="J282" s="9">
        <f t="shared" si="22"/>
        <v>1200000</v>
      </c>
      <c r="K282" s="9">
        <f t="shared" si="20"/>
        <v>300000</v>
      </c>
      <c r="L282" s="9">
        <f t="shared" si="21"/>
        <v>1500000</v>
      </c>
      <c r="M282" s="8"/>
    </row>
    <row r="283" spans="1:13" ht="15.6" x14ac:dyDescent="0.3">
      <c r="A283" s="8">
        <v>2620</v>
      </c>
      <c r="B283" s="7" t="s">
        <v>295</v>
      </c>
      <c r="C283" s="9">
        <v>1173583</v>
      </c>
      <c r="D283" s="9">
        <v>570153.72</v>
      </c>
      <c r="E283" s="10">
        <v>2.06</v>
      </c>
      <c r="F283" s="8"/>
      <c r="G283" s="9">
        <f t="shared" si="19"/>
        <v>25000</v>
      </c>
      <c r="H283" s="9">
        <v>6250</v>
      </c>
      <c r="I283" s="9">
        <v>31250</v>
      </c>
      <c r="J283" s="9">
        <f t="shared" si="22"/>
        <v>1200000</v>
      </c>
      <c r="K283" s="9">
        <f t="shared" si="20"/>
        <v>300000</v>
      </c>
      <c r="L283" s="9">
        <f t="shared" si="21"/>
        <v>1500000</v>
      </c>
      <c r="M283" s="8"/>
    </row>
    <row r="284" spans="1:13" ht="15.6" x14ac:dyDescent="0.3">
      <c r="A284" s="8">
        <v>2867</v>
      </c>
      <c r="B284" s="7" t="s">
        <v>296</v>
      </c>
      <c r="C284" s="9">
        <v>1436784</v>
      </c>
      <c r="D284" s="9">
        <v>698022.7</v>
      </c>
      <c r="E284" s="10">
        <v>2.06</v>
      </c>
      <c r="F284" s="8"/>
      <c r="G284" s="9">
        <f t="shared" si="19"/>
        <v>25000</v>
      </c>
      <c r="H284" s="9">
        <v>6250</v>
      </c>
      <c r="I284" s="9">
        <v>31250</v>
      </c>
      <c r="J284" s="9">
        <f t="shared" si="22"/>
        <v>1200000</v>
      </c>
      <c r="K284" s="9">
        <f t="shared" si="20"/>
        <v>300000</v>
      </c>
      <c r="L284" s="9">
        <f t="shared" si="21"/>
        <v>1500000</v>
      </c>
      <c r="M284" s="8"/>
    </row>
    <row r="285" spans="1:13" ht="15.6" x14ac:dyDescent="0.3">
      <c r="A285" s="8">
        <v>2884</v>
      </c>
      <c r="B285" s="7" t="s">
        <v>297</v>
      </c>
      <c r="C285" s="9">
        <v>2403910</v>
      </c>
      <c r="D285" s="9">
        <v>1167875.3400000001</v>
      </c>
      <c r="E285" s="10">
        <v>2.06</v>
      </c>
      <c r="F285" s="8"/>
      <c r="G285" s="9">
        <f t="shared" si="19"/>
        <v>25000</v>
      </c>
      <c r="H285" s="9">
        <v>6250</v>
      </c>
      <c r="I285" s="9">
        <v>31250</v>
      </c>
      <c r="J285" s="9">
        <f t="shared" si="22"/>
        <v>1200000</v>
      </c>
      <c r="K285" s="9">
        <f t="shared" si="20"/>
        <v>300000</v>
      </c>
      <c r="L285" s="9">
        <f t="shared" si="21"/>
        <v>1500000</v>
      </c>
      <c r="M285" s="8"/>
    </row>
    <row r="286" spans="1:13" ht="15.6" x14ac:dyDescent="0.3">
      <c r="A286" s="12">
        <v>2773</v>
      </c>
      <c r="B286" s="11" t="s">
        <v>298</v>
      </c>
      <c r="C286" s="13">
        <v>5751432</v>
      </c>
      <c r="D286" s="13">
        <v>2798480.01</v>
      </c>
      <c r="E286" s="14">
        <v>2.06</v>
      </c>
      <c r="F286" s="13"/>
      <c r="G286" s="9">
        <f t="shared" si="19"/>
        <v>25000</v>
      </c>
      <c r="H286" s="9">
        <v>6250</v>
      </c>
      <c r="I286" s="9">
        <v>31250</v>
      </c>
      <c r="J286" s="9">
        <f t="shared" si="22"/>
        <v>1200000</v>
      </c>
      <c r="K286" s="13">
        <f t="shared" si="20"/>
        <v>300000</v>
      </c>
      <c r="L286" s="13">
        <f t="shared" si="21"/>
        <v>1500000</v>
      </c>
      <c r="M286" s="12" t="s">
        <v>41</v>
      </c>
    </row>
    <row r="287" spans="1:13" ht="15.6" x14ac:dyDescent="0.3">
      <c r="A287" s="8">
        <v>2180</v>
      </c>
      <c r="B287" s="7" t="s">
        <v>299</v>
      </c>
      <c r="C287" s="9">
        <v>1680820</v>
      </c>
      <c r="D287" s="9">
        <v>818567.14</v>
      </c>
      <c r="E287" s="10">
        <v>2.0499999999999998</v>
      </c>
      <c r="F287" s="8"/>
      <c r="G287" s="9">
        <f t="shared" si="19"/>
        <v>25000</v>
      </c>
      <c r="H287" s="9">
        <v>6250</v>
      </c>
      <c r="I287" s="9">
        <v>31250</v>
      </c>
      <c r="J287" s="9">
        <f t="shared" si="22"/>
        <v>1200000</v>
      </c>
      <c r="K287" s="9">
        <f t="shared" si="20"/>
        <v>300000</v>
      </c>
      <c r="L287" s="9">
        <f t="shared" si="21"/>
        <v>1500000</v>
      </c>
      <c r="M287" s="8"/>
    </row>
    <row r="288" spans="1:13" ht="15.6" x14ac:dyDescent="0.3">
      <c r="A288" s="8">
        <v>2288</v>
      </c>
      <c r="B288" s="7" t="s">
        <v>300</v>
      </c>
      <c r="C288" s="9">
        <v>22931720</v>
      </c>
      <c r="D288" s="9">
        <v>11247074.65</v>
      </c>
      <c r="E288" s="10">
        <v>2.04</v>
      </c>
      <c r="F288" s="9">
        <v>1351539</v>
      </c>
      <c r="G288" s="9">
        <f t="shared" si="19"/>
        <v>1376539</v>
      </c>
      <c r="H288" s="9">
        <v>6250</v>
      </c>
      <c r="I288" s="9">
        <v>31250</v>
      </c>
      <c r="J288" s="9">
        <f>SUM(F288+4586344)</f>
        <v>5937883</v>
      </c>
      <c r="K288" s="9">
        <f t="shared" si="20"/>
        <v>1146586</v>
      </c>
      <c r="L288" s="9">
        <f>(K288*5)</f>
        <v>5732930</v>
      </c>
      <c r="M288" s="8" t="s">
        <v>19</v>
      </c>
    </row>
    <row r="289" spans="1:13" ht="15.6" x14ac:dyDescent="0.3">
      <c r="A289" s="8">
        <v>2196</v>
      </c>
      <c r="B289" s="7" t="s">
        <v>301</v>
      </c>
      <c r="C289" s="9">
        <v>1042769</v>
      </c>
      <c r="D289" s="9">
        <v>511528.28</v>
      </c>
      <c r="E289" s="10">
        <v>2.04</v>
      </c>
      <c r="F289" s="8"/>
      <c r="G289" s="9">
        <f t="shared" si="19"/>
        <v>25000</v>
      </c>
      <c r="H289" s="9">
        <v>6250</v>
      </c>
      <c r="I289" s="9">
        <v>31250</v>
      </c>
      <c r="J289" s="9">
        <f t="shared" ref="J289:J295" si="23">SUM(F289+1200000)</f>
        <v>1200000</v>
      </c>
      <c r="K289" s="9">
        <f t="shared" si="20"/>
        <v>300000</v>
      </c>
      <c r="L289" s="9">
        <f>(J289+K289)</f>
        <v>1500000</v>
      </c>
      <c r="M289" s="8"/>
    </row>
    <row r="290" spans="1:13" ht="15.6" x14ac:dyDescent="0.3">
      <c r="A290" s="8">
        <v>2794</v>
      </c>
      <c r="B290" s="7" t="s">
        <v>302</v>
      </c>
      <c r="C290" s="9">
        <v>1799579</v>
      </c>
      <c r="D290" s="9">
        <v>882971.44</v>
      </c>
      <c r="E290" s="10">
        <v>2.04</v>
      </c>
      <c r="F290" s="8"/>
      <c r="G290" s="9">
        <f t="shared" si="19"/>
        <v>25000</v>
      </c>
      <c r="H290" s="9">
        <v>6250</v>
      </c>
      <c r="I290" s="9">
        <v>31250</v>
      </c>
      <c r="J290" s="9">
        <f t="shared" si="23"/>
        <v>1200000</v>
      </c>
      <c r="K290" s="9">
        <f t="shared" si="20"/>
        <v>300000</v>
      </c>
      <c r="L290" s="9">
        <f>(J290+K290)</f>
        <v>1500000</v>
      </c>
      <c r="M290" s="8"/>
    </row>
    <row r="291" spans="1:13" ht="15.6" x14ac:dyDescent="0.3">
      <c r="A291" s="8">
        <v>2508</v>
      </c>
      <c r="B291" s="7" t="s">
        <v>303</v>
      </c>
      <c r="C291" s="9">
        <v>3738460</v>
      </c>
      <c r="D291" s="9">
        <v>1847591.22</v>
      </c>
      <c r="E291" s="10">
        <v>2.02</v>
      </c>
      <c r="F291" s="9">
        <v>193418</v>
      </c>
      <c r="G291" s="9">
        <f t="shared" si="19"/>
        <v>218418</v>
      </c>
      <c r="H291" s="9">
        <v>6250</v>
      </c>
      <c r="I291" s="9">
        <v>31250</v>
      </c>
      <c r="J291" s="9">
        <f t="shared" si="23"/>
        <v>1393418</v>
      </c>
      <c r="K291" s="9">
        <f t="shared" si="20"/>
        <v>300000</v>
      </c>
      <c r="L291" s="9">
        <v>1500000</v>
      </c>
      <c r="M291" s="8" t="s">
        <v>19</v>
      </c>
    </row>
    <row r="292" spans="1:13" ht="15.6" x14ac:dyDescent="0.3">
      <c r="A292" s="8">
        <v>2110</v>
      </c>
      <c r="B292" s="7" t="s">
        <v>304</v>
      </c>
      <c r="C292" s="9">
        <v>3185841</v>
      </c>
      <c r="D292" s="9">
        <v>1575493.79</v>
      </c>
      <c r="E292" s="10">
        <v>2.02</v>
      </c>
      <c r="F292" s="9">
        <v>162883</v>
      </c>
      <c r="G292" s="9">
        <f t="shared" si="19"/>
        <v>187883</v>
      </c>
      <c r="H292" s="9">
        <v>6250</v>
      </c>
      <c r="I292" s="9">
        <v>31250</v>
      </c>
      <c r="J292" s="9">
        <f t="shared" si="23"/>
        <v>1362883</v>
      </c>
      <c r="K292" s="9">
        <f t="shared" si="20"/>
        <v>300000</v>
      </c>
      <c r="L292" s="9">
        <v>1500000</v>
      </c>
      <c r="M292" s="8" t="s">
        <v>19</v>
      </c>
    </row>
    <row r="293" spans="1:13" ht="15.6" x14ac:dyDescent="0.3">
      <c r="A293" s="8">
        <v>2582</v>
      </c>
      <c r="B293" s="7" t="s">
        <v>305</v>
      </c>
      <c r="C293" s="9">
        <v>1337279</v>
      </c>
      <c r="D293" s="9">
        <v>666348.07999999996</v>
      </c>
      <c r="E293" s="10">
        <v>2.0099999999999998</v>
      </c>
      <c r="F293" s="9">
        <v>58732</v>
      </c>
      <c r="G293" s="9">
        <f t="shared" si="19"/>
        <v>83732</v>
      </c>
      <c r="H293" s="9">
        <v>6250</v>
      </c>
      <c r="I293" s="9">
        <v>31250</v>
      </c>
      <c r="J293" s="9">
        <f t="shared" si="23"/>
        <v>1258732</v>
      </c>
      <c r="K293" s="9">
        <f t="shared" si="20"/>
        <v>300000</v>
      </c>
      <c r="L293" s="9">
        <v>1500000</v>
      </c>
      <c r="M293" s="8" t="s">
        <v>19</v>
      </c>
    </row>
    <row r="294" spans="1:13" ht="15.6" x14ac:dyDescent="0.3">
      <c r="A294" s="8">
        <v>2228</v>
      </c>
      <c r="B294" s="7" t="s">
        <v>306</v>
      </c>
      <c r="C294" s="9">
        <v>965970</v>
      </c>
      <c r="D294" s="9">
        <v>479703.63</v>
      </c>
      <c r="E294" s="10">
        <v>2.0099999999999998</v>
      </c>
      <c r="F294" s="8"/>
      <c r="G294" s="9">
        <f t="shared" si="19"/>
        <v>25000</v>
      </c>
      <c r="H294" s="9">
        <v>6250</v>
      </c>
      <c r="I294" s="9">
        <v>31250</v>
      </c>
      <c r="J294" s="9">
        <f t="shared" si="23"/>
        <v>1200000</v>
      </c>
      <c r="K294" s="9">
        <f t="shared" si="20"/>
        <v>300000</v>
      </c>
      <c r="L294" s="9">
        <f>(J294+K294)</f>
        <v>1500000</v>
      </c>
      <c r="M294" s="8"/>
    </row>
    <row r="295" spans="1:13" ht="15.6" x14ac:dyDescent="0.3">
      <c r="A295" s="8">
        <v>2846</v>
      </c>
      <c r="B295" s="7" t="s">
        <v>307</v>
      </c>
      <c r="C295" s="9">
        <v>449849</v>
      </c>
      <c r="D295" s="9">
        <v>224095.94</v>
      </c>
      <c r="E295" s="10">
        <v>2.0099999999999998</v>
      </c>
      <c r="F295" s="8"/>
      <c r="G295" s="9">
        <f t="shared" si="19"/>
        <v>25000</v>
      </c>
      <c r="H295" s="9">
        <v>6250</v>
      </c>
      <c r="I295" s="9">
        <v>31250</v>
      </c>
      <c r="J295" s="9">
        <f t="shared" si="23"/>
        <v>1200000</v>
      </c>
      <c r="K295" s="9">
        <f t="shared" si="20"/>
        <v>300000</v>
      </c>
      <c r="L295" s="9">
        <f>(J295+K295)</f>
        <v>1500000</v>
      </c>
      <c r="M295" s="8"/>
    </row>
    <row r="296" spans="1:13" ht="15.6" x14ac:dyDescent="0.3">
      <c r="A296" s="8">
        <v>2816</v>
      </c>
      <c r="B296" s="8" t="s">
        <v>308</v>
      </c>
      <c r="C296" s="9">
        <v>517908</v>
      </c>
      <c r="D296" s="9">
        <v>259553.37</v>
      </c>
      <c r="E296" s="16">
        <v>2</v>
      </c>
      <c r="F296" s="17"/>
      <c r="G296" s="9">
        <v>25000</v>
      </c>
      <c r="H296" s="9">
        <v>6250</v>
      </c>
      <c r="I296" s="9">
        <v>31250</v>
      </c>
      <c r="J296" s="9">
        <v>1200000</v>
      </c>
      <c r="K296" s="9">
        <v>300000</v>
      </c>
      <c r="L296" s="9">
        <v>1500000</v>
      </c>
    </row>
    <row r="297" spans="1:13" ht="15.6" x14ac:dyDescent="0.3">
      <c r="A297" s="8">
        <v>2572</v>
      </c>
      <c r="B297" s="8" t="s">
        <v>309</v>
      </c>
      <c r="C297" s="9">
        <v>482908</v>
      </c>
      <c r="D297" s="9">
        <v>241593.19</v>
      </c>
      <c r="E297" s="16">
        <v>2</v>
      </c>
      <c r="F297" s="21">
        <v>19355</v>
      </c>
      <c r="G297" s="9">
        <f>SUM(F297+25000)</f>
        <v>44355</v>
      </c>
      <c r="H297" s="9">
        <v>6250</v>
      </c>
      <c r="I297" s="9">
        <v>31250</v>
      </c>
      <c r="J297" s="9">
        <f>SUM(F297+1200000)</f>
        <v>1219355</v>
      </c>
      <c r="K297" s="9">
        <v>300000</v>
      </c>
      <c r="L297" s="9">
        <v>1500000</v>
      </c>
      <c r="M297" s="8" t="s">
        <v>19</v>
      </c>
    </row>
    <row r="298" spans="1:13" ht="15.6" x14ac:dyDescent="0.3">
      <c r="A298" s="8">
        <v>2511</v>
      </c>
      <c r="B298" s="8" t="s">
        <v>310</v>
      </c>
      <c r="C298" s="9">
        <v>1061052</v>
      </c>
      <c r="D298" s="9">
        <v>531209.51</v>
      </c>
      <c r="E298" s="16">
        <v>2</v>
      </c>
      <c r="F298" s="21">
        <v>41800</v>
      </c>
      <c r="G298" s="9">
        <f>SUM(F298+25000)</f>
        <v>66800</v>
      </c>
      <c r="H298" s="9">
        <v>6250</v>
      </c>
      <c r="I298" s="9">
        <v>31250</v>
      </c>
      <c r="J298" s="9">
        <f>SUM(F298+1200000)</f>
        <v>1241800</v>
      </c>
      <c r="K298" s="9">
        <v>300000</v>
      </c>
      <c r="L298" s="9">
        <v>1500000</v>
      </c>
      <c r="M298" s="8" t="s">
        <v>19</v>
      </c>
    </row>
    <row r="299" spans="1:13" ht="15.6" x14ac:dyDescent="0.3">
      <c r="A299" s="8">
        <v>3473</v>
      </c>
      <c r="B299" s="8" t="s">
        <v>311</v>
      </c>
      <c r="C299" s="9">
        <v>188005708</v>
      </c>
      <c r="D299" s="9">
        <v>93900102.279999897</v>
      </c>
      <c r="E299" s="16">
        <v>2</v>
      </c>
      <c r="F299" s="9"/>
      <c r="G299" s="9">
        <v>25000</v>
      </c>
      <c r="H299" s="9">
        <v>6250</v>
      </c>
      <c r="I299" s="9">
        <v>31250</v>
      </c>
      <c r="J299" s="9">
        <v>37601141.600000001</v>
      </c>
      <c r="K299" s="9">
        <v>9400285.4000000004</v>
      </c>
      <c r="L299" s="9">
        <v>47001472</v>
      </c>
      <c r="M299" s="8"/>
    </row>
    <row r="300" spans="1:13" ht="15.6" x14ac:dyDescent="0.3">
      <c r="A300" s="8">
        <v>2014</v>
      </c>
      <c r="B300" s="7" t="s">
        <v>312</v>
      </c>
      <c r="C300" s="9">
        <v>76555225.720000207</v>
      </c>
      <c r="D300" s="9">
        <v>38452586.789999999</v>
      </c>
      <c r="E300" s="10">
        <v>1.99</v>
      </c>
      <c r="F300" s="8"/>
      <c r="G300" s="9">
        <v>25000</v>
      </c>
      <c r="H300" s="9">
        <f>0.25*G300</f>
        <v>6250</v>
      </c>
      <c r="I300" s="9">
        <f>SUM(G300+H300)</f>
        <v>31250</v>
      </c>
      <c r="J300" s="9">
        <f>SUM(K300*4)</f>
        <v>15311045.144000042</v>
      </c>
      <c r="K300" s="9">
        <f t="shared" ref="K300:K363" si="24">IF((0.05*C300)&lt;300000,300000,(0.05*C300))</f>
        <v>3827761.2860000106</v>
      </c>
      <c r="L300" s="9">
        <f>(J300+K300)</f>
        <v>19138806.430000052</v>
      </c>
      <c r="M300" s="8"/>
    </row>
    <row r="301" spans="1:13" ht="15.6" x14ac:dyDescent="0.3">
      <c r="A301" s="8">
        <v>2768</v>
      </c>
      <c r="B301" s="7" t="s">
        <v>313</v>
      </c>
      <c r="C301" s="9">
        <v>243991</v>
      </c>
      <c r="D301" s="9">
        <v>122862.83</v>
      </c>
      <c r="E301" s="18">
        <v>1.99</v>
      </c>
      <c r="F301" s="9">
        <v>8250</v>
      </c>
      <c r="G301" s="9">
        <f>SUM(F301+25000)</f>
        <v>33250</v>
      </c>
      <c r="H301" s="9">
        <v>6250</v>
      </c>
      <c r="I301" s="9">
        <v>31250</v>
      </c>
      <c r="J301" s="9">
        <f>SUM(F301+1200000)</f>
        <v>1208250</v>
      </c>
      <c r="K301" s="9">
        <f t="shared" si="24"/>
        <v>300000</v>
      </c>
      <c r="L301" s="9">
        <v>1500000</v>
      </c>
      <c r="M301" s="8" t="s">
        <v>19</v>
      </c>
    </row>
    <row r="302" spans="1:13" ht="15.6" x14ac:dyDescent="0.3">
      <c r="A302" s="8">
        <v>2544</v>
      </c>
      <c r="B302" s="7" t="s">
        <v>314</v>
      </c>
      <c r="C302" s="9">
        <v>523962</v>
      </c>
      <c r="D302" s="9">
        <v>264731.61</v>
      </c>
      <c r="E302" s="18">
        <v>1.98</v>
      </c>
      <c r="F302" s="8"/>
      <c r="G302" s="9">
        <v>25000</v>
      </c>
      <c r="H302" s="9">
        <f>0.25*G302</f>
        <v>6250</v>
      </c>
      <c r="I302" s="9">
        <f>SUM(G302+H302)</f>
        <v>31250</v>
      </c>
      <c r="J302" s="9">
        <v>1200000</v>
      </c>
      <c r="K302" s="9">
        <f t="shared" si="24"/>
        <v>300000</v>
      </c>
      <c r="L302" s="9">
        <f>(J302+K302)</f>
        <v>1500000</v>
      </c>
      <c r="M302" s="8" t="s">
        <v>19</v>
      </c>
    </row>
    <row r="303" spans="1:13" ht="18" customHeight="1" x14ac:dyDescent="0.3">
      <c r="A303" s="8">
        <v>2695</v>
      </c>
      <c r="B303" s="7" t="s">
        <v>315</v>
      </c>
      <c r="C303" s="9">
        <v>13264669</v>
      </c>
      <c r="D303" s="9">
        <v>6692672.1900000004</v>
      </c>
      <c r="E303" s="18">
        <v>1.98</v>
      </c>
      <c r="F303" s="9">
        <v>423191</v>
      </c>
      <c r="G303" s="9">
        <f>SUM(F303+25000)</f>
        <v>448191</v>
      </c>
      <c r="H303" s="9">
        <v>6250</v>
      </c>
      <c r="I303" s="9">
        <v>31250</v>
      </c>
      <c r="J303" s="9">
        <f>SUM(F303+2652933.8)</f>
        <v>3076124.8</v>
      </c>
      <c r="K303" s="9">
        <f t="shared" si="24"/>
        <v>663233.45000000007</v>
      </c>
      <c r="L303" s="9">
        <v>3316167.25</v>
      </c>
      <c r="M303" s="8" t="s">
        <v>19</v>
      </c>
    </row>
    <row r="304" spans="1:13" ht="15.6" x14ac:dyDescent="0.3">
      <c r="A304" s="8">
        <v>2120</v>
      </c>
      <c r="B304" s="7" t="s">
        <v>316</v>
      </c>
      <c r="C304" s="9">
        <v>51934586</v>
      </c>
      <c r="D304" s="9">
        <v>26387992.469999999</v>
      </c>
      <c r="E304" s="18">
        <v>1.97</v>
      </c>
      <c r="F304" s="8"/>
      <c r="G304" s="9">
        <v>25000</v>
      </c>
      <c r="H304" s="9">
        <f>0.25*G304</f>
        <v>6250</v>
      </c>
      <c r="I304" s="9">
        <f>SUM(G304+H304)</f>
        <v>31250</v>
      </c>
      <c r="J304" s="9">
        <f>SUM(K304*4)</f>
        <v>10386917.200000001</v>
      </c>
      <c r="K304" s="9">
        <f t="shared" si="24"/>
        <v>2596729.3000000003</v>
      </c>
      <c r="L304" s="9">
        <f>(J304+K304)</f>
        <v>12983646.500000002</v>
      </c>
    </row>
    <row r="305" spans="1:13" ht="15.6" x14ac:dyDescent="0.3">
      <c r="A305" s="8">
        <v>2843</v>
      </c>
      <c r="B305" s="7" t="s">
        <v>317</v>
      </c>
      <c r="C305" s="9">
        <v>734657</v>
      </c>
      <c r="D305" s="9">
        <v>373715.73</v>
      </c>
      <c r="E305" s="18">
        <v>1.97</v>
      </c>
      <c r="F305" s="8"/>
      <c r="G305" s="9">
        <v>25000</v>
      </c>
      <c r="H305" s="9">
        <f>0.25*G305</f>
        <v>6250</v>
      </c>
      <c r="I305" s="9">
        <f>SUM(G305+H305)</f>
        <v>31250</v>
      </c>
      <c r="J305" s="9">
        <v>1200000</v>
      </c>
      <c r="K305" s="9">
        <f t="shared" si="24"/>
        <v>300000</v>
      </c>
      <c r="L305" s="9">
        <f>(J305+K305)</f>
        <v>1500000</v>
      </c>
    </row>
    <row r="306" spans="1:13" ht="15.6" x14ac:dyDescent="0.3">
      <c r="A306" s="8">
        <v>2513</v>
      </c>
      <c r="B306" s="7" t="s">
        <v>318</v>
      </c>
      <c r="C306" s="9">
        <v>3875254</v>
      </c>
      <c r="D306" s="9">
        <v>1972065.52</v>
      </c>
      <c r="E306" s="18">
        <v>1.97</v>
      </c>
      <c r="F306" s="8"/>
      <c r="G306" s="9">
        <v>25000</v>
      </c>
      <c r="H306" s="9">
        <f>0.25*G306</f>
        <v>6250</v>
      </c>
      <c r="I306" s="9">
        <f>SUM(G306+H306)</f>
        <v>31250</v>
      </c>
      <c r="J306" s="9">
        <v>1200000</v>
      </c>
      <c r="K306" s="9">
        <f t="shared" si="24"/>
        <v>300000</v>
      </c>
      <c r="L306" s="9">
        <f>(J306+K306)</f>
        <v>1500000</v>
      </c>
    </row>
    <row r="307" spans="1:13" ht="15.6" x14ac:dyDescent="0.3">
      <c r="A307" s="8">
        <v>2651</v>
      </c>
      <c r="B307" s="7" t="s">
        <v>319</v>
      </c>
      <c r="C307" s="9">
        <v>41804</v>
      </c>
      <c r="D307" s="9">
        <v>21230</v>
      </c>
      <c r="E307" s="18">
        <v>1.97</v>
      </c>
      <c r="F307" s="9">
        <v>1069</v>
      </c>
      <c r="G307" s="9">
        <f>SUM(F307+25000)</f>
        <v>26069</v>
      </c>
      <c r="H307" s="9">
        <v>6250</v>
      </c>
      <c r="I307" s="9">
        <f>SUM(6250+25000)</f>
        <v>31250</v>
      </c>
      <c r="J307" s="9">
        <f>SUM(F307+1200000)</f>
        <v>1201069</v>
      </c>
      <c r="K307" s="9">
        <f t="shared" si="24"/>
        <v>300000</v>
      </c>
      <c r="L307" s="9">
        <v>1500000</v>
      </c>
      <c r="M307" s="8" t="s">
        <v>19</v>
      </c>
    </row>
    <row r="308" spans="1:13" ht="15.6" x14ac:dyDescent="0.3">
      <c r="A308" s="8">
        <v>2179</v>
      </c>
      <c r="B308" s="7" t="s">
        <v>320</v>
      </c>
      <c r="C308" s="9">
        <v>2329259</v>
      </c>
      <c r="D308" s="9">
        <v>1181083.94</v>
      </c>
      <c r="E308" s="18">
        <v>1.97</v>
      </c>
      <c r="F308" s="9">
        <v>63069</v>
      </c>
      <c r="G308" s="9">
        <f>SUM(F308+25000)</f>
        <v>88069</v>
      </c>
      <c r="H308" s="9">
        <v>6250</v>
      </c>
      <c r="I308" s="9">
        <f>SUM(6250+25000)</f>
        <v>31250</v>
      </c>
      <c r="J308" s="9">
        <f>SUM(F308+1200000)</f>
        <v>1263069</v>
      </c>
      <c r="K308" s="9">
        <f t="shared" si="24"/>
        <v>300000</v>
      </c>
      <c r="L308" s="9">
        <v>1500000</v>
      </c>
      <c r="M308" s="8" t="s">
        <v>19</v>
      </c>
    </row>
    <row r="309" spans="1:13" ht="15.6" x14ac:dyDescent="0.3">
      <c r="A309" s="8">
        <v>2849</v>
      </c>
      <c r="B309" s="7" t="s">
        <v>321</v>
      </c>
      <c r="C309" s="9">
        <v>461877</v>
      </c>
      <c r="D309" s="9">
        <v>235745.49</v>
      </c>
      <c r="E309" s="18">
        <v>1.96</v>
      </c>
      <c r="F309" s="8"/>
      <c r="G309" s="9">
        <v>25000</v>
      </c>
      <c r="H309" s="9">
        <f>0.25*G309</f>
        <v>6250</v>
      </c>
      <c r="I309" s="9">
        <f>SUM(G309+H309)</f>
        <v>31250</v>
      </c>
      <c r="J309" s="9">
        <v>1200000</v>
      </c>
      <c r="K309" s="9">
        <f t="shared" si="24"/>
        <v>300000</v>
      </c>
      <c r="L309" s="9">
        <f>(J309+K309)</f>
        <v>1500000</v>
      </c>
      <c r="M309" s="8" t="s">
        <v>19</v>
      </c>
    </row>
    <row r="310" spans="1:13" ht="15.6" x14ac:dyDescent="0.3">
      <c r="A310" s="8">
        <v>2571</v>
      </c>
      <c r="B310" s="7" t="s">
        <v>322</v>
      </c>
      <c r="C310" s="9">
        <v>845297</v>
      </c>
      <c r="D310" s="9">
        <v>431507.31</v>
      </c>
      <c r="E310" s="18">
        <v>1.96</v>
      </c>
      <c r="F310" s="8"/>
      <c r="G310" s="9">
        <v>25000</v>
      </c>
      <c r="H310" s="9">
        <f>0.25*G310</f>
        <v>6250</v>
      </c>
      <c r="I310" s="9">
        <f>SUM(G310+H310)</f>
        <v>31250</v>
      </c>
      <c r="J310" s="9">
        <v>1200000</v>
      </c>
      <c r="K310" s="9">
        <f t="shared" si="24"/>
        <v>300000</v>
      </c>
      <c r="L310" s="9">
        <f>(J310+K310)</f>
        <v>1500000</v>
      </c>
      <c r="M310" s="8" t="s">
        <v>19</v>
      </c>
    </row>
    <row r="311" spans="1:13" ht="15.6" x14ac:dyDescent="0.3">
      <c r="A311" s="8">
        <v>2258</v>
      </c>
      <c r="B311" s="7" t="s">
        <v>323</v>
      </c>
      <c r="C311" s="9">
        <v>423576</v>
      </c>
      <c r="D311" s="9">
        <v>215660.85</v>
      </c>
      <c r="E311" s="18">
        <v>1.96</v>
      </c>
      <c r="F311" s="9">
        <v>9780</v>
      </c>
      <c r="G311" s="9">
        <f>SUM(F311+25000)</f>
        <v>34780</v>
      </c>
      <c r="H311" s="9">
        <v>6250</v>
      </c>
      <c r="I311" s="9">
        <f>SUM(6250+25000)</f>
        <v>31250</v>
      </c>
      <c r="J311" s="9">
        <f>SUM(F311+1200000)</f>
        <v>1209780</v>
      </c>
      <c r="K311" s="9">
        <f t="shared" si="24"/>
        <v>300000</v>
      </c>
      <c r="L311" s="9">
        <v>1500000</v>
      </c>
      <c r="M311" s="8" t="s">
        <v>19</v>
      </c>
    </row>
    <row r="312" spans="1:13" ht="15.6" x14ac:dyDescent="0.3">
      <c r="A312" s="8">
        <v>2104</v>
      </c>
      <c r="B312" s="7" t="s">
        <v>324</v>
      </c>
      <c r="C312" s="9">
        <v>34398497</v>
      </c>
      <c r="D312" s="9">
        <v>17553589.809999999</v>
      </c>
      <c r="E312" s="18">
        <v>1.96</v>
      </c>
      <c r="F312" s="9">
        <v>717772</v>
      </c>
      <c r="G312" s="9">
        <f>SUM(F312+25000)</f>
        <v>742772</v>
      </c>
      <c r="H312" s="9">
        <v>6250</v>
      </c>
      <c r="I312" s="9">
        <f>SUM(6250+25000)</f>
        <v>31250</v>
      </c>
      <c r="J312" s="9">
        <f>SUM(F312+1719924.85)</f>
        <v>2437696.85</v>
      </c>
      <c r="K312" s="9">
        <f t="shared" si="24"/>
        <v>1719924.85</v>
      </c>
      <c r="L312" s="9">
        <v>3439849.7</v>
      </c>
      <c r="M312" s="8" t="s">
        <v>19</v>
      </c>
    </row>
    <row r="313" spans="1:13" ht="15.6" x14ac:dyDescent="0.3">
      <c r="A313" s="8">
        <v>2176</v>
      </c>
      <c r="B313" s="7" t="s">
        <v>325</v>
      </c>
      <c r="C313" s="9">
        <v>4276613</v>
      </c>
      <c r="D313" s="9">
        <v>2196459.17</v>
      </c>
      <c r="E313" s="18">
        <v>1.95</v>
      </c>
      <c r="F313" s="8"/>
      <c r="G313" s="9">
        <v>25000</v>
      </c>
      <c r="H313" s="9">
        <f>0.25*G313</f>
        <v>6250</v>
      </c>
      <c r="I313" s="9">
        <f>SUM(G313+H313)</f>
        <v>31250</v>
      </c>
      <c r="J313" s="9">
        <v>1200000</v>
      </c>
      <c r="K313" s="9">
        <f t="shared" si="24"/>
        <v>300000</v>
      </c>
      <c r="L313" s="9">
        <f>(J313+K313)</f>
        <v>1500000</v>
      </c>
      <c r="M313" s="8" t="s">
        <v>19</v>
      </c>
    </row>
    <row r="314" spans="1:13" ht="15.6" x14ac:dyDescent="0.3">
      <c r="A314" s="8">
        <v>2838</v>
      </c>
      <c r="B314" s="7" t="s">
        <v>326</v>
      </c>
      <c r="C314" s="9">
        <v>56314</v>
      </c>
      <c r="D314" s="9">
        <v>28872.82</v>
      </c>
      <c r="E314" s="18">
        <v>1.95</v>
      </c>
      <c r="F314" s="9">
        <v>914</v>
      </c>
      <c r="G314" s="9">
        <f>SUM(F314+25000)</f>
        <v>25914</v>
      </c>
      <c r="H314" s="9">
        <v>6250</v>
      </c>
      <c r="I314" s="9">
        <f>SUM(6250+25000)</f>
        <v>31250</v>
      </c>
      <c r="J314" s="9">
        <f>SUM(F314+1200000)</f>
        <v>1200914</v>
      </c>
      <c r="K314" s="9">
        <f t="shared" si="24"/>
        <v>300000</v>
      </c>
      <c r="L314" s="9">
        <v>1500000</v>
      </c>
      <c r="M314" s="8" t="s">
        <v>19</v>
      </c>
    </row>
    <row r="315" spans="1:13" ht="15.6" x14ac:dyDescent="0.3">
      <c r="A315" s="8">
        <v>2707</v>
      </c>
      <c r="B315" s="7" t="s">
        <v>327</v>
      </c>
      <c r="C315" s="9">
        <v>190445</v>
      </c>
      <c r="D315" s="9">
        <v>97488.47</v>
      </c>
      <c r="E315" s="18">
        <v>1.95</v>
      </c>
      <c r="F315" s="9">
        <v>3390</v>
      </c>
      <c r="G315" s="9">
        <f>SUM(F315+25000)</f>
        <v>28390</v>
      </c>
      <c r="H315" s="9">
        <v>6250</v>
      </c>
      <c r="I315" s="9">
        <f>SUM(6250+25000)</f>
        <v>31250</v>
      </c>
      <c r="J315" s="9">
        <f>SUM(F315+1200000)</f>
        <v>1203390</v>
      </c>
      <c r="K315" s="9">
        <f t="shared" si="24"/>
        <v>300000</v>
      </c>
      <c r="L315" s="9">
        <v>1500000</v>
      </c>
      <c r="M315" s="8" t="s">
        <v>19</v>
      </c>
    </row>
    <row r="316" spans="1:13" ht="15.6" x14ac:dyDescent="0.3">
      <c r="A316" s="8">
        <v>2160</v>
      </c>
      <c r="B316" s="7" t="s">
        <v>328</v>
      </c>
      <c r="C316" s="9">
        <v>11343045</v>
      </c>
      <c r="D316" s="9">
        <v>5833150.3399999999</v>
      </c>
      <c r="E316" s="18">
        <v>1.94</v>
      </c>
      <c r="F316" s="8"/>
      <c r="G316" s="9">
        <v>25000</v>
      </c>
      <c r="H316" s="9">
        <f>0.25*G316</f>
        <v>6250</v>
      </c>
      <c r="I316" s="9">
        <f>SUM(G316+H316)</f>
        <v>31250</v>
      </c>
      <c r="J316" s="9">
        <f>SUM(K316*4)</f>
        <v>2268609</v>
      </c>
      <c r="K316" s="9">
        <f t="shared" si="24"/>
        <v>567152.25</v>
      </c>
      <c r="L316" s="9">
        <f>(J316+K316)</f>
        <v>2835761.25</v>
      </c>
      <c r="M316" s="8"/>
    </row>
    <row r="317" spans="1:13" ht="15.6" x14ac:dyDescent="0.3">
      <c r="A317" s="8">
        <v>2286</v>
      </c>
      <c r="B317" s="7" t="s">
        <v>329</v>
      </c>
      <c r="C317" s="9">
        <v>507863</v>
      </c>
      <c r="D317" s="9">
        <v>261696.1</v>
      </c>
      <c r="E317" s="18">
        <v>1.94</v>
      </c>
      <c r="F317" s="8"/>
      <c r="G317" s="9">
        <v>25000</v>
      </c>
      <c r="H317" s="9">
        <f>0.25*G317</f>
        <v>6250</v>
      </c>
      <c r="I317" s="9">
        <f>SUM(G317+H317)</f>
        <v>31250</v>
      </c>
      <c r="J317" s="9">
        <v>1200000</v>
      </c>
      <c r="K317" s="9">
        <f t="shared" si="24"/>
        <v>300000</v>
      </c>
      <c r="L317" s="9">
        <f>(J317+K317)</f>
        <v>1500000</v>
      </c>
      <c r="M317" s="8" t="s">
        <v>19</v>
      </c>
    </row>
    <row r="318" spans="1:13" ht="15.6" x14ac:dyDescent="0.3">
      <c r="A318" s="8">
        <v>2522</v>
      </c>
      <c r="B318" s="7" t="s">
        <v>330</v>
      </c>
      <c r="C318" s="9">
        <v>21485790</v>
      </c>
      <c r="D318" s="9">
        <v>11084914.390000001</v>
      </c>
      <c r="E318" s="18">
        <v>1.94</v>
      </c>
      <c r="F318" s="8"/>
      <c r="G318" s="9">
        <v>25000</v>
      </c>
      <c r="H318" s="9">
        <f>0.25*G318</f>
        <v>6250</v>
      </c>
      <c r="I318" s="9">
        <f>SUM(G318+H318)</f>
        <v>31250</v>
      </c>
      <c r="J318" s="9">
        <f>SUM(K318*4)</f>
        <v>4297158</v>
      </c>
      <c r="K318" s="9">
        <f t="shared" si="24"/>
        <v>1074289.5</v>
      </c>
      <c r="L318" s="9">
        <f>(J318+K318)</f>
        <v>5371447.5</v>
      </c>
      <c r="M318" s="8"/>
    </row>
    <row r="319" spans="1:13" ht="15.6" x14ac:dyDescent="0.3">
      <c r="A319" s="8">
        <v>2306</v>
      </c>
      <c r="B319" s="7" t="s">
        <v>331</v>
      </c>
      <c r="C319" s="9">
        <v>23084</v>
      </c>
      <c r="D319" s="9">
        <v>11930</v>
      </c>
      <c r="E319" s="18">
        <v>1.94</v>
      </c>
      <c r="F319" s="9">
        <v>193</v>
      </c>
      <c r="G319" s="9">
        <f>SUM(F319+25000)</f>
        <v>25193</v>
      </c>
      <c r="H319" s="9">
        <v>6250</v>
      </c>
      <c r="I319" s="9">
        <f>SUM(6250+25000)</f>
        <v>31250</v>
      </c>
      <c r="J319" s="9">
        <f>SUM(F319+1200000)</f>
        <v>1200193</v>
      </c>
      <c r="K319" s="9">
        <f t="shared" si="24"/>
        <v>300000</v>
      </c>
      <c r="L319" s="9">
        <v>1500000</v>
      </c>
      <c r="M319" s="8" t="s">
        <v>19</v>
      </c>
    </row>
    <row r="320" spans="1:13" ht="15.6" x14ac:dyDescent="0.3">
      <c r="A320" s="8">
        <v>2778</v>
      </c>
      <c r="B320" s="7" t="s">
        <v>332</v>
      </c>
      <c r="C320" s="9">
        <v>130316</v>
      </c>
      <c r="D320" s="9">
        <v>67345</v>
      </c>
      <c r="E320" s="18">
        <v>1.94</v>
      </c>
      <c r="F320" s="9">
        <v>1099</v>
      </c>
      <c r="G320" s="9">
        <f>SUM(F320+25000)</f>
        <v>26099</v>
      </c>
      <c r="H320" s="9">
        <v>6250</v>
      </c>
      <c r="I320" s="9">
        <f>SUM(6250+25000)</f>
        <v>31250</v>
      </c>
      <c r="J320" s="9">
        <f>SUM(F320+1200000)</f>
        <v>1201099</v>
      </c>
      <c r="K320" s="9">
        <f t="shared" si="24"/>
        <v>300000</v>
      </c>
      <c r="L320" s="9">
        <v>1500000</v>
      </c>
      <c r="M320" s="8" t="s">
        <v>19</v>
      </c>
    </row>
    <row r="321" spans="1:13" ht="15.6" x14ac:dyDescent="0.3">
      <c r="A321" s="8">
        <v>2207</v>
      </c>
      <c r="B321" s="7" t="s">
        <v>333</v>
      </c>
      <c r="C321" s="9">
        <v>418530</v>
      </c>
      <c r="D321" s="9">
        <v>216139.68</v>
      </c>
      <c r="E321" s="18">
        <v>1.94</v>
      </c>
      <c r="F321" s="9">
        <v>3816</v>
      </c>
      <c r="G321" s="9">
        <f>SUM(F321+25000)</f>
        <v>28816</v>
      </c>
      <c r="H321" s="9">
        <v>6250</v>
      </c>
      <c r="I321" s="9">
        <f>SUM(6250+25000)</f>
        <v>31250</v>
      </c>
      <c r="J321" s="9">
        <f>SUM(F321+1200000)</f>
        <v>1203816</v>
      </c>
      <c r="K321" s="9">
        <f t="shared" si="24"/>
        <v>300000</v>
      </c>
      <c r="L321" s="9">
        <v>1500000</v>
      </c>
      <c r="M321" s="8" t="s">
        <v>19</v>
      </c>
    </row>
    <row r="322" spans="1:13" ht="15.6" x14ac:dyDescent="0.3">
      <c r="A322" s="8">
        <v>2712</v>
      </c>
      <c r="B322" s="7" t="s">
        <v>334</v>
      </c>
      <c r="C322" s="9">
        <v>1073605</v>
      </c>
      <c r="D322" s="9">
        <v>553407.57999999996</v>
      </c>
      <c r="E322" s="18">
        <v>1.94</v>
      </c>
      <c r="F322" s="9">
        <v>11761</v>
      </c>
      <c r="G322" s="9">
        <f>SUM(F322+25000)</f>
        <v>36761</v>
      </c>
      <c r="H322" s="9">
        <v>6250</v>
      </c>
      <c r="I322" s="9">
        <f>SUM(6250+25000)</f>
        <v>31250</v>
      </c>
      <c r="J322" s="9">
        <f>SUM(F322+1200000)</f>
        <v>1211761</v>
      </c>
      <c r="K322" s="9">
        <f t="shared" si="24"/>
        <v>300000</v>
      </c>
      <c r="L322" s="9">
        <v>1500000</v>
      </c>
      <c r="M322" s="8" t="s">
        <v>19</v>
      </c>
    </row>
    <row r="323" spans="1:13" ht="15.6" x14ac:dyDescent="0.3">
      <c r="A323" s="8">
        <v>2106</v>
      </c>
      <c r="B323" s="7" t="s">
        <v>335</v>
      </c>
      <c r="C323" s="9">
        <v>78476831.609999999</v>
      </c>
      <c r="D323" s="9">
        <v>40642987.579999998</v>
      </c>
      <c r="E323" s="10">
        <v>1.93</v>
      </c>
      <c r="F323" s="8"/>
      <c r="G323" s="9">
        <v>25000</v>
      </c>
      <c r="H323" s="9">
        <f>0.25*G323</f>
        <v>6250</v>
      </c>
      <c r="I323" s="9">
        <f>SUM(G323+H323)</f>
        <v>31250</v>
      </c>
      <c r="J323" s="9">
        <f>SUM(K323*4)</f>
        <v>15695366.322000001</v>
      </c>
      <c r="K323" s="9">
        <f t="shared" si="24"/>
        <v>3923841.5805000002</v>
      </c>
      <c r="L323" s="9">
        <f>(J323+K323)</f>
        <v>19619207.9025</v>
      </c>
      <c r="M323" s="8"/>
    </row>
    <row r="324" spans="1:13" ht="15.6" x14ac:dyDescent="0.3">
      <c r="A324" s="8">
        <v>2305</v>
      </c>
      <c r="B324" s="7" t="s">
        <v>336</v>
      </c>
      <c r="C324" s="9">
        <v>77417</v>
      </c>
      <c r="D324" s="9">
        <v>40215</v>
      </c>
      <c r="E324" s="18">
        <v>1.93</v>
      </c>
      <c r="F324" s="9">
        <v>255</v>
      </c>
      <c r="G324" s="9">
        <f>SUM(F324+25000)</f>
        <v>25255</v>
      </c>
      <c r="H324" s="9">
        <v>6250</v>
      </c>
      <c r="I324" s="9">
        <f>SUM(6250+25000)</f>
        <v>31250</v>
      </c>
      <c r="J324" s="9">
        <f>SUM(F324+1200000)</f>
        <v>1200255</v>
      </c>
      <c r="K324" s="9">
        <f t="shared" si="24"/>
        <v>300000</v>
      </c>
      <c r="L324" s="9">
        <v>1500000</v>
      </c>
      <c r="M324" s="8" t="s">
        <v>19</v>
      </c>
    </row>
    <row r="325" spans="1:13" ht="15.6" x14ac:dyDescent="0.3">
      <c r="A325" s="8">
        <v>2839</v>
      </c>
      <c r="B325" s="7" t="s">
        <v>337</v>
      </c>
      <c r="C325" s="9">
        <v>256204</v>
      </c>
      <c r="D325" s="9">
        <v>132847</v>
      </c>
      <c r="E325" s="18">
        <v>1.93</v>
      </c>
      <c r="F325" s="9">
        <v>1306</v>
      </c>
      <c r="G325" s="9">
        <f>SUM(F325+25000)</f>
        <v>26306</v>
      </c>
      <c r="H325" s="9">
        <v>6250</v>
      </c>
      <c r="I325" s="9">
        <f>SUM(6250+25000)</f>
        <v>31250</v>
      </c>
      <c r="J325" s="9">
        <f>SUM(F325+1200000)</f>
        <v>1201306</v>
      </c>
      <c r="K325" s="9">
        <f t="shared" si="24"/>
        <v>300000</v>
      </c>
      <c r="L325" s="9">
        <v>1500000</v>
      </c>
      <c r="M325" s="8" t="s">
        <v>19</v>
      </c>
    </row>
    <row r="326" spans="1:13" ht="15.6" x14ac:dyDescent="0.3">
      <c r="A326" s="8">
        <v>2802</v>
      </c>
      <c r="B326" s="7" t="s">
        <v>338</v>
      </c>
      <c r="C326" s="9">
        <v>441705</v>
      </c>
      <c r="D326" s="9">
        <v>228368.61</v>
      </c>
      <c r="E326" s="18">
        <v>1.93</v>
      </c>
      <c r="F326" s="9">
        <v>3526</v>
      </c>
      <c r="G326" s="9">
        <f>SUM(F326+25000)</f>
        <v>28526</v>
      </c>
      <c r="H326" s="9">
        <v>6250</v>
      </c>
      <c r="I326" s="9">
        <f>SUM(6250+25000)</f>
        <v>31250</v>
      </c>
      <c r="J326" s="9">
        <f>SUM(F326+1200000)</f>
        <v>1203526</v>
      </c>
      <c r="K326" s="9">
        <f t="shared" si="24"/>
        <v>300000</v>
      </c>
      <c r="L326" s="9">
        <v>1500000</v>
      </c>
      <c r="M326" s="8" t="s">
        <v>19</v>
      </c>
    </row>
    <row r="327" spans="1:13" ht="15.6" x14ac:dyDescent="0.3">
      <c r="A327" s="8">
        <v>2731</v>
      </c>
      <c r="B327" s="7" t="s">
        <v>339</v>
      </c>
      <c r="C327" s="9">
        <v>3320907</v>
      </c>
      <c r="D327" s="9">
        <v>1718146.42</v>
      </c>
      <c r="E327" s="18">
        <v>1.93</v>
      </c>
      <c r="F327" s="9">
        <v>24236</v>
      </c>
      <c r="G327" s="9">
        <f>SUM(F327+25000)</f>
        <v>49236</v>
      </c>
      <c r="H327" s="9">
        <v>6250</v>
      </c>
      <c r="I327" s="9">
        <f>SUM(6250+25000)</f>
        <v>31250</v>
      </c>
      <c r="J327" s="9">
        <f>SUM(F327+1200000)</f>
        <v>1224236</v>
      </c>
      <c r="K327" s="9">
        <f t="shared" si="24"/>
        <v>300000</v>
      </c>
      <c r="L327" s="9">
        <v>1500000</v>
      </c>
      <c r="M327" s="8" t="s">
        <v>19</v>
      </c>
    </row>
    <row r="328" spans="1:13" ht="15.6" x14ac:dyDescent="0.3">
      <c r="A328" s="8">
        <v>2811</v>
      </c>
      <c r="B328" s="7" t="s">
        <v>340</v>
      </c>
      <c r="C328" s="9">
        <v>11759059</v>
      </c>
      <c r="D328" s="9">
        <v>6087855.0099999998</v>
      </c>
      <c r="E328" s="18">
        <v>1.93</v>
      </c>
      <c r="F328" s="9">
        <v>78065</v>
      </c>
      <c r="G328" s="9">
        <f>SUM(F328+25000)</f>
        <v>103065</v>
      </c>
      <c r="H328" s="9">
        <v>6250</v>
      </c>
      <c r="I328" s="9">
        <f>SUM(6250+25000)</f>
        <v>31250</v>
      </c>
      <c r="J328" s="9">
        <f>SUM(F328+2351811.8)</f>
        <v>2429876.7999999998</v>
      </c>
      <c r="K328" s="9">
        <f t="shared" si="24"/>
        <v>587952.95000000007</v>
      </c>
      <c r="L328" s="9">
        <v>2939764.75</v>
      </c>
    </row>
    <row r="329" spans="1:13" ht="15.6" x14ac:dyDescent="0.3">
      <c r="A329" s="8">
        <v>2113</v>
      </c>
      <c r="B329" s="7" t="s">
        <v>341</v>
      </c>
      <c r="C329" s="9">
        <v>27341991</v>
      </c>
      <c r="D329" s="9">
        <v>14230766.49</v>
      </c>
      <c r="E329" s="18">
        <v>1.92</v>
      </c>
      <c r="F329" s="8"/>
      <c r="G329" s="9">
        <v>25000</v>
      </c>
      <c r="H329" s="9">
        <f t="shared" ref="H329:H338" si="25">0.25*G329</f>
        <v>6250</v>
      </c>
      <c r="I329" s="9">
        <f t="shared" ref="I329:I338" si="26">SUM(G329+H329)</f>
        <v>31250</v>
      </c>
      <c r="J329" s="9">
        <f>SUM(K329*4)</f>
        <v>5468398.2000000002</v>
      </c>
      <c r="K329" s="9">
        <f t="shared" si="24"/>
        <v>1367099.55</v>
      </c>
      <c r="L329" s="9">
        <f t="shared" ref="L329:L338" si="27">(J329+K329)</f>
        <v>6835497.75</v>
      </c>
    </row>
    <row r="330" spans="1:13" ht="15.6" x14ac:dyDescent="0.3">
      <c r="A330" s="8">
        <v>2792</v>
      </c>
      <c r="B330" s="7" t="s">
        <v>342</v>
      </c>
      <c r="C330" s="9">
        <v>485239</v>
      </c>
      <c r="D330" s="9">
        <v>252894.64</v>
      </c>
      <c r="E330" s="18">
        <v>1.92</v>
      </c>
      <c r="F330" s="8"/>
      <c r="G330" s="9">
        <v>25000</v>
      </c>
      <c r="H330" s="9">
        <f t="shared" si="25"/>
        <v>6250</v>
      </c>
      <c r="I330" s="9">
        <f t="shared" si="26"/>
        <v>31250</v>
      </c>
      <c r="J330" s="9">
        <v>1200000</v>
      </c>
      <c r="K330" s="9">
        <f t="shared" si="24"/>
        <v>300000</v>
      </c>
      <c r="L330" s="9">
        <f t="shared" si="27"/>
        <v>1500000</v>
      </c>
    </row>
    <row r="331" spans="1:13" ht="15.6" x14ac:dyDescent="0.3">
      <c r="A331" s="8">
        <v>2603</v>
      </c>
      <c r="B331" s="7" t="s">
        <v>343</v>
      </c>
      <c r="C331" s="9">
        <v>537031</v>
      </c>
      <c r="D331" s="9">
        <v>279887.28999999998</v>
      </c>
      <c r="E331" s="18">
        <v>1.92</v>
      </c>
      <c r="F331" s="8"/>
      <c r="G331" s="9">
        <v>25000</v>
      </c>
      <c r="H331" s="9">
        <f t="shared" si="25"/>
        <v>6250</v>
      </c>
      <c r="I331" s="9">
        <f t="shared" si="26"/>
        <v>31250</v>
      </c>
      <c r="J331" s="9">
        <v>1200000</v>
      </c>
      <c r="K331" s="9">
        <f t="shared" si="24"/>
        <v>300000</v>
      </c>
      <c r="L331" s="9">
        <f t="shared" si="27"/>
        <v>1500000</v>
      </c>
    </row>
    <row r="332" spans="1:13" ht="15.6" x14ac:dyDescent="0.3">
      <c r="A332" s="8">
        <v>2131</v>
      </c>
      <c r="B332" s="7" t="s">
        <v>344</v>
      </c>
      <c r="C332" s="9">
        <v>1013467</v>
      </c>
      <c r="D332" s="9">
        <v>528194.48</v>
      </c>
      <c r="E332" s="18">
        <v>1.92</v>
      </c>
      <c r="F332" s="8"/>
      <c r="G332" s="9">
        <v>25000</v>
      </c>
      <c r="H332" s="9">
        <f t="shared" si="25"/>
        <v>6250</v>
      </c>
      <c r="I332" s="9">
        <f t="shared" si="26"/>
        <v>31250</v>
      </c>
      <c r="J332" s="9">
        <v>1200000</v>
      </c>
      <c r="K332" s="9">
        <f t="shared" si="24"/>
        <v>300000</v>
      </c>
      <c r="L332" s="9">
        <f t="shared" si="27"/>
        <v>1500000</v>
      </c>
    </row>
    <row r="333" spans="1:13" ht="15.6" x14ac:dyDescent="0.3">
      <c r="A333" s="8">
        <v>2135</v>
      </c>
      <c r="B333" s="7" t="s">
        <v>345</v>
      </c>
      <c r="C333" s="9">
        <v>8100583</v>
      </c>
      <c r="D333" s="9">
        <v>4221830.57</v>
      </c>
      <c r="E333" s="18">
        <v>1.92</v>
      </c>
      <c r="F333" s="8"/>
      <c r="G333" s="9">
        <v>25000</v>
      </c>
      <c r="H333" s="9">
        <f t="shared" si="25"/>
        <v>6250</v>
      </c>
      <c r="I333" s="9">
        <f t="shared" si="26"/>
        <v>31250</v>
      </c>
      <c r="J333" s="9">
        <f>SUM(K333*4)</f>
        <v>1620116.6</v>
      </c>
      <c r="K333" s="9">
        <f t="shared" si="24"/>
        <v>405029.15</v>
      </c>
      <c r="L333" s="9">
        <f t="shared" si="27"/>
        <v>2025145.75</v>
      </c>
    </row>
    <row r="334" spans="1:13" ht="15.6" x14ac:dyDescent="0.3">
      <c r="A334" s="8">
        <v>2296</v>
      </c>
      <c r="B334" s="7" t="s">
        <v>346</v>
      </c>
      <c r="C334" s="9">
        <v>8323681</v>
      </c>
      <c r="D334" s="9">
        <v>4338103.5199999996</v>
      </c>
      <c r="E334" s="18">
        <v>1.92</v>
      </c>
      <c r="F334" s="8"/>
      <c r="G334" s="9">
        <v>25000</v>
      </c>
      <c r="H334" s="9">
        <f t="shared" si="25"/>
        <v>6250</v>
      </c>
      <c r="I334" s="9">
        <f t="shared" si="26"/>
        <v>31250</v>
      </c>
      <c r="J334" s="9">
        <f>SUM(K334*4)</f>
        <v>1664736.2000000002</v>
      </c>
      <c r="K334" s="9">
        <f t="shared" si="24"/>
        <v>416184.05000000005</v>
      </c>
      <c r="L334" s="9">
        <f t="shared" si="27"/>
        <v>2080920.2500000002</v>
      </c>
    </row>
    <row r="335" spans="1:13" ht="15.6" x14ac:dyDescent="0.3">
      <c r="A335" s="8">
        <v>2100</v>
      </c>
      <c r="B335" s="7" t="s">
        <v>347</v>
      </c>
      <c r="C335" s="9">
        <v>20711801</v>
      </c>
      <c r="D335" s="9">
        <v>10794495.66</v>
      </c>
      <c r="E335" s="18">
        <v>1.92</v>
      </c>
      <c r="F335" s="8"/>
      <c r="G335" s="9">
        <v>25000</v>
      </c>
      <c r="H335" s="9">
        <f t="shared" si="25"/>
        <v>6250</v>
      </c>
      <c r="I335" s="9">
        <f t="shared" si="26"/>
        <v>31250</v>
      </c>
      <c r="J335" s="9">
        <f>SUM(K335*4)</f>
        <v>4142360.2</v>
      </c>
      <c r="K335" s="9">
        <f t="shared" si="24"/>
        <v>1035590.05</v>
      </c>
      <c r="L335" s="9">
        <f t="shared" si="27"/>
        <v>5177950.25</v>
      </c>
    </row>
    <row r="336" spans="1:13" ht="15.6" x14ac:dyDescent="0.3">
      <c r="A336" s="8">
        <v>2117</v>
      </c>
      <c r="B336" s="7" t="s">
        <v>348</v>
      </c>
      <c r="C336" s="9">
        <v>25790454</v>
      </c>
      <c r="D336" s="9">
        <v>13441368.560000001</v>
      </c>
      <c r="E336" s="18">
        <v>1.92</v>
      </c>
      <c r="F336" s="8"/>
      <c r="G336" s="9">
        <v>25000</v>
      </c>
      <c r="H336" s="9">
        <f t="shared" si="25"/>
        <v>6250</v>
      </c>
      <c r="I336" s="9">
        <f t="shared" si="26"/>
        <v>31250</v>
      </c>
      <c r="J336" s="9">
        <f>SUM(K336*4)</f>
        <v>5158090.8000000007</v>
      </c>
      <c r="K336" s="9">
        <f t="shared" si="24"/>
        <v>1289522.7000000002</v>
      </c>
      <c r="L336" s="9">
        <f t="shared" si="27"/>
        <v>6447613.5000000009</v>
      </c>
    </row>
    <row r="337" spans="1:12" ht="15.6" x14ac:dyDescent="0.3">
      <c r="A337" s="8">
        <v>2545</v>
      </c>
      <c r="B337" s="7" t="s">
        <v>349</v>
      </c>
      <c r="C337" s="9">
        <v>12410619</v>
      </c>
      <c r="D337" s="9">
        <v>6471935.5599999996</v>
      </c>
      <c r="E337" s="18">
        <v>1.92</v>
      </c>
      <c r="F337" s="8"/>
      <c r="G337" s="9">
        <v>25000</v>
      </c>
      <c r="H337" s="9">
        <f t="shared" si="25"/>
        <v>6250</v>
      </c>
      <c r="I337" s="9">
        <f t="shared" si="26"/>
        <v>31250</v>
      </c>
      <c r="J337" s="9">
        <f>SUM(K337*4)</f>
        <v>2482123.8000000003</v>
      </c>
      <c r="K337" s="9">
        <f t="shared" si="24"/>
        <v>620530.95000000007</v>
      </c>
      <c r="L337" s="9">
        <f t="shared" si="27"/>
        <v>3102654.7500000005</v>
      </c>
    </row>
    <row r="338" spans="1:12" ht="15.6" x14ac:dyDescent="0.3">
      <c r="A338" s="8">
        <v>2716</v>
      </c>
      <c r="B338" s="7" t="s">
        <v>350</v>
      </c>
      <c r="C338" s="9">
        <v>383492</v>
      </c>
      <c r="D338" s="9">
        <v>200090.14</v>
      </c>
      <c r="E338" s="18">
        <v>1.92</v>
      </c>
      <c r="F338" s="8"/>
      <c r="G338" s="9">
        <v>25000</v>
      </c>
      <c r="H338" s="9">
        <f t="shared" si="25"/>
        <v>6250</v>
      </c>
      <c r="I338" s="9">
        <f t="shared" si="26"/>
        <v>31250</v>
      </c>
      <c r="J338" s="9">
        <v>1200000</v>
      </c>
      <c r="K338" s="9">
        <f t="shared" si="24"/>
        <v>300000</v>
      </c>
      <c r="L338" s="9">
        <f t="shared" si="27"/>
        <v>1500000</v>
      </c>
    </row>
    <row r="339" spans="1:12" ht="15.6" x14ac:dyDescent="0.3">
      <c r="A339" s="8">
        <v>2011</v>
      </c>
      <c r="B339" s="7" t="s">
        <v>351</v>
      </c>
      <c r="C339" s="9">
        <v>259994297</v>
      </c>
      <c r="D339" s="9">
        <v>135303367.56999999</v>
      </c>
      <c r="E339" s="18">
        <v>1.92</v>
      </c>
      <c r="F339" s="9">
        <v>382692</v>
      </c>
      <c r="G339" s="9">
        <f>SUM(F339+25000)</f>
        <v>407692</v>
      </c>
      <c r="H339" s="9">
        <v>6250</v>
      </c>
      <c r="I339" s="9">
        <f>SUM(6250+25000)</f>
        <v>31250</v>
      </c>
      <c r="J339" s="9">
        <f>SUM(F339+12999714.85)</f>
        <v>13382406.85</v>
      </c>
      <c r="K339" s="9">
        <f t="shared" si="24"/>
        <v>12999714.850000001</v>
      </c>
      <c r="L339" s="9">
        <v>64998574.25</v>
      </c>
    </row>
    <row r="340" spans="1:12" ht="15.6" x14ac:dyDescent="0.3">
      <c r="A340" s="8">
        <v>2840</v>
      </c>
      <c r="B340" s="7" t="s">
        <v>352</v>
      </c>
      <c r="C340" s="9">
        <v>246981</v>
      </c>
      <c r="D340" s="9">
        <v>129001</v>
      </c>
      <c r="E340" s="18">
        <v>1.91</v>
      </c>
      <c r="F340" s="8"/>
      <c r="G340" s="9">
        <v>25000</v>
      </c>
      <c r="H340" s="9">
        <f t="shared" ref="H340:H401" si="28">0.25*G340</f>
        <v>6250</v>
      </c>
      <c r="I340" s="9">
        <f t="shared" ref="I340:I401" si="29">SUM(G340+H340)</f>
        <v>31250</v>
      </c>
      <c r="J340" s="9">
        <v>1200000</v>
      </c>
      <c r="K340" s="9">
        <f t="shared" si="24"/>
        <v>300000</v>
      </c>
      <c r="L340" s="9">
        <f t="shared" ref="L340:L401" si="30">(J340+K340)</f>
        <v>1500000</v>
      </c>
    </row>
    <row r="341" spans="1:12" ht="15.6" x14ac:dyDescent="0.3">
      <c r="A341" s="8">
        <v>2236</v>
      </c>
      <c r="B341" s="7" t="s">
        <v>353</v>
      </c>
      <c r="C341" s="9">
        <v>1829152</v>
      </c>
      <c r="D341" s="9">
        <v>955369.68</v>
      </c>
      <c r="E341" s="18">
        <v>1.91</v>
      </c>
      <c r="F341" s="8"/>
      <c r="G341" s="9">
        <v>25000</v>
      </c>
      <c r="H341" s="9">
        <f t="shared" si="28"/>
        <v>6250</v>
      </c>
      <c r="I341" s="9">
        <f t="shared" si="29"/>
        <v>31250</v>
      </c>
      <c r="J341" s="9">
        <v>1200000</v>
      </c>
      <c r="K341" s="9">
        <f t="shared" si="24"/>
        <v>300000</v>
      </c>
      <c r="L341" s="9">
        <f t="shared" si="30"/>
        <v>1500000</v>
      </c>
    </row>
    <row r="342" spans="1:12" ht="15.6" x14ac:dyDescent="0.3">
      <c r="A342" s="8">
        <v>2271</v>
      </c>
      <c r="B342" s="7" t="s">
        <v>354</v>
      </c>
      <c r="C342" s="9">
        <v>1004771</v>
      </c>
      <c r="D342" s="9">
        <v>525064.80000000005</v>
      </c>
      <c r="E342" s="18">
        <v>1.91</v>
      </c>
      <c r="F342" s="8"/>
      <c r="G342" s="9">
        <v>25000</v>
      </c>
      <c r="H342" s="9">
        <f t="shared" si="28"/>
        <v>6250</v>
      </c>
      <c r="I342" s="9">
        <f t="shared" si="29"/>
        <v>31250</v>
      </c>
      <c r="J342" s="9">
        <v>1200000</v>
      </c>
      <c r="K342" s="9">
        <f t="shared" si="24"/>
        <v>300000</v>
      </c>
      <c r="L342" s="9">
        <f t="shared" si="30"/>
        <v>1500000</v>
      </c>
    </row>
    <row r="343" spans="1:12" ht="15.6" x14ac:dyDescent="0.3">
      <c r="A343" s="8">
        <v>2696</v>
      </c>
      <c r="B343" s="7" t="s">
        <v>355</v>
      </c>
      <c r="C343" s="9">
        <v>874146</v>
      </c>
      <c r="D343" s="9">
        <v>456856.25</v>
      </c>
      <c r="E343" s="18">
        <v>1.91</v>
      </c>
      <c r="F343" s="8"/>
      <c r="G343" s="9">
        <v>25000</v>
      </c>
      <c r="H343" s="9">
        <f t="shared" si="28"/>
        <v>6250</v>
      </c>
      <c r="I343" s="9">
        <f t="shared" si="29"/>
        <v>31250</v>
      </c>
      <c r="J343" s="9">
        <v>1200000</v>
      </c>
      <c r="K343" s="9">
        <f t="shared" si="24"/>
        <v>300000</v>
      </c>
      <c r="L343" s="9">
        <f t="shared" si="30"/>
        <v>1500000</v>
      </c>
    </row>
    <row r="344" spans="1:12" ht="15.6" x14ac:dyDescent="0.3">
      <c r="A344" s="8">
        <v>2294</v>
      </c>
      <c r="B344" s="7" t="s">
        <v>356</v>
      </c>
      <c r="C344" s="9">
        <v>961601</v>
      </c>
      <c r="D344" s="9">
        <v>503294.22</v>
      </c>
      <c r="E344" s="18">
        <v>1.91</v>
      </c>
      <c r="F344" s="8"/>
      <c r="G344" s="9">
        <v>25000</v>
      </c>
      <c r="H344" s="9">
        <f t="shared" si="28"/>
        <v>6250</v>
      </c>
      <c r="I344" s="9">
        <f t="shared" si="29"/>
        <v>31250</v>
      </c>
      <c r="J344" s="9">
        <v>1200000</v>
      </c>
      <c r="K344" s="9">
        <f t="shared" si="24"/>
        <v>300000</v>
      </c>
      <c r="L344" s="9">
        <f t="shared" si="30"/>
        <v>1500000</v>
      </c>
    </row>
    <row r="345" spans="1:12" ht="15.6" x14ac:dyDescent="0.3">
      <c r="A345" s="8">
        <v>2726</v>
      </c>
      <c r="B345" s="7" t="s">
        <v>357</v>
      </c>
      <c r="C345" s="9">
        <v>1797972</v>
      </c>
      <c r="D345" s="9">
        <v>942468.73</v>
      </c>
      <c r="E345" s="18">
        <v>1.91</v>
      </c>
      <c r="F345" s="8"/>
      <c r="G345" s="9">
        <v>25000</v>
      </c>
      <c r="H345" s="9">
        <f t="shared" si="28"/>
        <v>6250</v>
      </c>
      <c r="I345" s="9">
        <f t="shared" si="29"/>
        <v>31250</v>
      </c>
      <c r="J345" s="9">
        <v>1200000</v>
      </c>
      <c r="K345" s="9">
        <f t="shared" si="24"/>
        <v>300000</v>
      </c>
      <c r="L345" s="9">
        <f t="shared" si="30"/>
        <v>1500000</v>
      </c>
    </row>
    <row r="346" spans="1:12" ht="15.6" x14ac:dyDescent="0.3">
      <c r="A346" s="8">
        <v>2817</v>
      </c>
      <c r="B346" s="7" t="s">
        <v>358</v>
      </c>
      <c r="C346" s="9">
        <v>193003</v>
      </c>
      <c r="D346" s="9">
        <v>101187.51</v>
      </c>
      <c r="E346" s="18">
        <v>1.91</v>
      </c>
      <c r="F346" s="8"/>
      <c r="G346" s="9">
        <v>25000</v>
      </c>
      <c r="H346" s="9">
        <f t="shared" si="28"/>
        <v>6250</v>
      </c>
      <c r="I346" s="9">
        <f t="shared" si="29"/>
        <v>31250</v>
      </c>
      <c r="J346" s="9">
        <v>1200000</v>
      </c>
      <c r="K346" s="9">
        <f t="shared" si="24"/>
        <v>300000</v>
      </c>
      <c r="L346" s="9">
        <f t="shared" si="30"/>
        <v>1500000</v>
      </c>
    </row>
    <row r="347" spans="1:12" ht="15.6" x14ac:dyDescent="0.3">
      <c r="A347" s="8">
        <v>2844</v>
      </c>
      <c r="B347" s="7" t="s">
        <v>359</v>
      </c>
      <c r="C347" s="9">
        <v>3738564</v>
      </c>
      <c r="D347" s="9">
        <v>1964318.13</v>
      </c>
      <c r="E347" s="18">
        <v>1.9</v>
      </c>
      <c r="F347" s="8"/>
      <c r="G347" s="9">
        <v>25000</v>
      </c>
      <c r="H347" s="9">
        <f t="shared" si="28"/>
        <v>6250</v>
      </c>
      <c r="I347" s="9">
        <f t="shared" si="29"/>
        <v>31250</v>
      </c>
      <c r="J347" s="9">
        <v>1200000</v>
      </c>
      <c r="K347" s="9">
        <f t="shared" si="24"/>
        <v>300000</v>
      </c>
      <c r="L347" s="9">
        <f t="shared" si="30"/>
        <v>1500000</v>
      </c>
    </row>
    <row r="348" spans="1:12" ht="15.6" x14ac:dyDescent="0.3">
      <c r="A348" s="8">
        <v>2754</v>
      </c>
      <c r="B348" s="7" t="s">
        <v>360</v>
      </c>
      <c r="C348" s="9">
        <v>2870638</v>
      </c>
      <c r="D348" s="9">
        <v>1509139.26</v>
      </c>
      <c r="E348" s="18">
        <v>1.9</v>
      </c>
      <c r="F348" s="8"/>
      <c r="G348" s="9">
        <v>25000</v>
      </c>
      <c r="H348" s="9">
        <f t="shared" si="28"/>
        <v>6250</v>
      </c>
      <c r="I348" s="9">
        <f t="shared" si="29"/>
        <v>31250</v>
      </c>
      <c r="J348" s="9">
        <v>1200000</v>
      </c>
      <c r="K348" s="9">
        <f t="shared" si="24"/>
        <v>300000</v>
      </c>
      <c r="L348" s="9">
        <f t="shared" si="30"/>
        <v>1500000</v>
      </c>
    </row>
    <row r="349" spans="1:12" ht="15.6" x14ac:dyDescent="0.3">
      <c r="A349" s="8">
        <v>2626</v>
      </c>
      <c r="B349" s="7" t="s">
        <v>361</v>
      </c>
      <c r="C349" s="9">
        <v>15095818</v>
      </c>
      <c r="D349" s="9">
        <v>7953086.6699999999</v>
      </c>
      <c r="E349" s="18">
        <v>1.9</v>
      </c>
      <c r="F349" s="8"/>
      <c r="G349" s="9">
        <v>25000</v>
      </c>
      <c r="H349" s="9">
        <f t="shared" si="28"/>
        <v>6250</v>
      </c>
      <c r="I349" s="9">
        <f t="shared" si="29"/>
        <v>31250</v>
      </c>
      <c r="J349" s="9">
        <f>SUM(K349*4)</f>
        <v>3019163.6</v>
      </c>
      <c r="K349" s="9">
        <f t="shared" si="24"/>
        <v>754790.9</v>
      </c>
      <c r="L349" s="9">
        <f t="shared" si="30"/>
        <v>3773954.5</v>
      </c>
    </row>
    <row r="350" spans="1:12" ht="15.6" x14ac:dyDescent="0.3">
      <c r="A350" s="8">
        <v>2728</v>
      </c>
      <c r="B350" s="7" t="s">
        <v>362</v>
      </c>
      <c r="C350" s="9">
        <v>1013482</v>
      </c>
      <c r="D350" s="9">
        <v>533992.46</v>
      </c>
      <c r="E350" s="18">
        <v>1.9</v>
      </c>
      <c r="F350" s="8"/>
      <c r="G350" s="9">
        <v>25000</v>
      </c>
      <c r="H350" s="9">
        <f t="shared" si="28"/>
        <v>6250</v>
      </c>
      <c r="I350" s="9">
        <f t="shared" si="29"/>
        <v>31250</v>
      </c>
      <c r="J350" s="9">
        <v>1200000</v>
      </c>
      <c r="K350" s="9">
        <f t="shared" si="24"/>
        <v>300000</v>
      </c>
      <c r="L350" s="9">
        <f t="shared" si="30"/>
        <v>1500000</v>
      </c>
    </row>
    <row r="351" spans="1:12" ht="15.6" x14ac:dyDescent="0.3">
      <c r="A351" s="8">
        <v>2142</v>
      </c>
      <c r="B351" s="7" t="s">
        <v>363</v>
      </c>
      <c r="C351" s="9">
        <v>13540426</v>
      </c>
      <c r="D351" s="9">
        <v>7134755.3200000003</v>
      </c>
      <c r="E351" s="18">
        <v>1.9</v>
      </c>
      <c r="F351" s="8"/>
      <c r="G351" s="9">
        <v>25000</v>
      </c>
      <c r="H351" s="9">
        <f t="shared" si="28"/>
        <v>6250</v>
      </c>
      <c r="I351" s="9">
        <f t="shared" si="29"/>
        <v>31250</v>
      </c>
      <c r="J351" s="9">
        <f>SUM(K351*4)</f>
        <v>2708085.2</v>
      </c>
      <c r="K351" s="9">
        <f t="shared" si="24"/>
        <v>677021.3</v>
      </c>
      <c r="L351" s="9">
        <f t="shared" si="30"/>
        <v>3385106.5</v>
      </c>
    </row>
    <row r="352" spans="1:12" ht="15.6" x14ac:dyDescent="0.3">
      <c r="A352" s="8">
        <v>2202</v>
      </c>
      <c r="B352" s="7" t="s">
        <v>364</v>
      </c>
      <c r="C352" s="9">
        <v>9210946</v>
      </c>
      <c r="D352" s="9">
        <v>4861184.0999999996</v>
      </c>
      <c r="E352" s="18">
        <v>1.89</v>
      </c>
      <c r="F352" s="8"/>
      <c r="G352" s="9">
        <v>25000</v>
      </c>
      <c r="H352" s="9">
        <f t="shared" si="28"/>
        <v>6250</v>
      </c>
      <c r="I352" s="9">
        <f t="shared" si="29"/>
        <v>31250</v>
      </c>
      <c r="J352" s="9">
        <f>SUM(K352*4)</f>
        <v>1842189.2000000002</v>
      </c>
      <c r="K352" s="9">
        <f t="shared" si="24"/>
        <v>460547.30000000005</v>
      </c>
      <c r="L352" s="9">
        <f t="shared" si="30"/>
        <v>2302736.5</v>
      </c>
    </row>
    <row r="353" spans="1:12" ht="15.6" x14ac:dyDescent="0.3">
      <c r="A353" s="8">
        <v>3242</v>
      </c>
      <c r="B353" s="8" t="s">
        <v>365</v>
      </c>
      <c r="C353" s="9">
        <v>26341547</v>
      </c>
      <c r="D353" s="9">
        <v>13908546.060000001</v>
      </c>
      <c r="E353" s="18">
        <v>1.89</v>
      </c>
      <c r="F353" s="8"/>
      <c r="G353" s="9">
        <v>25000</v>
      </c>
      <c r="H353" s="9">
        <f t="shared" si="28"/>
        <v>6250</v>
      </c>
      <c r="I353" s="9">
        <f t="shared" si="29"/>
        <v>31250</v>
      </c>
      <c r="J353" s="9">
        <f>SUM(K353*4)</f>
        <v>5268309.4000000004</v>
      </c>
      <c r="K353" s="9">
        <f t="shared" si="24"/>
        <v>1317077.3500000001</v>
      </c>
      <c r="L353" s="9">
        <f t="shared" si="30"/>
        <v>6585386.75</v>
      </c>
    </row>
    <row r="354" spans="1:12" ht="15.6" x14ac:dyDescent="0.3">
      <c r="A354" s="8">
        <v>2150</v>
      </c>
      <c r="B354" s="7" t="s">
        <v>366</v>
      </c>
      <c r="C354" s="9">
        <v>3711000</v>
      </c>
      <c r="D354" s="9">
        <v>1959888.66</v>
      </c>
      <c r="E354" s="18">
        <v>1.89</v>
      </c>
      <c r="F354" s="8"/>
      <c r="G354" s="9">
        <v>25000</v>
      </c>
      <c r="H354" s="9">
        <f t="shared" si="28"/>
        <v>6250</v>
      </c>
      <c r="I354" s="9">
        <f t="shared" si="29"/>
        <v>31250</v>
      </c>
      <c r="J354" s="9">
        <v>1200000</v>
      </c>
      <c r="K354" s="9">
        <f t="shared" si="24"/>
        <v>300000</v>
      </c>
      <c r="L354" s="9">
        <f t="shared" si="30"/>
        <v>1500000</v>
      </c>
    </row>
    <row r="355" spans="1:12" ht="15.6" x14ac:dyDescent="0.3">
      <c r="A355" s="8">
        <v>2576</v>
      </c>
      <c r="B355" s="7" t="s">
        <v>367</v>
      </c>
      <c r="C355" s="9">
        <v>1717207</v>
      </c>
      <c r="D355" s="9">
        <v>908850.34</v>
      </c>
      <c r="E355" s="18">
        <v>1.89</v>
      </c>
      <c r="F355" s="8"/>
      <c r="G355" s="9">
        <v>25000</v>
      </c>
      <c r="H355" s="9">
        <f t="shared" si="28"/>
        <v>6250</v>
      </c>
      <c r="I355" s="9">
        <f t="shared" si="29"/>
        <v>31250</v>
      </c>
      <c r="J355" s="9">
        <v>1200000</v>
      </c>
      <c r="K355" s="9">
        <f t="shared" si="24"/>
        <v>300000</v>
      </c>
      <c r="L355" s="9">
        <f t="shared" si="30"/>
        <v>1500000</v>
      </c>
    </row>
    <row r="356" spans="1:12" ht="15.6" x14ac:dyDescent="0.3">
      <c r="A356" s="8">
        <v>2307</v>
      </c>
      <c r="B356" s="7" t="s">
        <v>368</v>
      </c>
      <c r="C356" s="9">
        <v>350420</v>
      </c>
      <c r="D356" s="9">
        <v>185658.03</v>
      </c>
      <c r="E356" s="18">
        <v>1.89</v>
      </c>
      <c r="F356" s="8"/>
      <c r="G356" s="9">
        <v>25000</v>
      </c>
      <c r="H356" s="9">
        <f t="shared" si="28"/>
        <v>6250</v>
      </c>
      <c r="I356" s="9">
        <f t="shared" si="29"/>
        <v>31250</v>
      </c>
      <c r="J356" s="9">
        <v>1200000</v>
      </c>
      <c r="K356" s="9">
        <f t="shared" si="24"/>
        <v>300000</v>
      </c>
      <c r="L356" s="9">
        <f t="shared" si="30"/>
        <v>1500000</v>
      </c>
    </row>
    <row r="357" spans="1:12" ht="15.6" x14ac:dyDescent="0.3">
      <c r="A357" s="8">
        <v>2599</v>
      </c>
      <c r="B357" s="7" t="s">
        <v>369</v>
      </c>
      <c r="C357" s="9">
        <v>1363436</v>
      </c>
      <c r="D357" s="9">
        <v>723415.79</v>
      </c>
      <c r="E357" s="18">
        <v>1.88</v>
      </c>
      <c r="F357" s="8"/>
      <c r="G357" s="9">
        <v>25000</v>
      </c>
      <c r="H357" s="9">
        <f t="shared" si="28"/>
        <v>6250</v>
      </c>
      <c r="I357" s="9">
        <f t="shared" si="29"/>
        <v>31250</v>
      </c>
      <c r="J357" s="9">
        <v>1200000</v>
      </c>
      <c r="K357" s="9">
        <f t="shared" si="24"/>
        <v>300000</v>
      </c>
      <c r="L357" s="9">
        <f t="shared" si="30"/>
        <v>1500000</v>
      </c>
    </row>
    <row r="358" spans="1:12" ht="15.6" x14ac:dyDescent="0.3">
      <c r="A358" s="8">
        <v>2159</v>
      </c>
      <c r="B358" s="7" t="s">
        <v>370</v>
      </c>
      <c r="C358" s="9">
        <v>6935336</v>
      </c>
      <c r="D358" s="9">
        <v>3681691.59</v>
      </c>
      <c r="E358" s="18">
        <v>1.88</v>
      </c>
      <c r="F358" s="8"/>
      <c r="G358" s="9">
        <v>25000</v>
      </c>
      <c r="H358" s="9">
        <f t="shared" si="28"/>
        <v>6250</v>
      </c>
      <c r="I358" s="9">
        <f t="shared" si="29"/>
        <v>31250</v>
      </c>
      <c r="J358" s="9">
        <f>SUM(K358*4)</f>
        <v>1387067.2000000002</v>
      </c>
      <c r="K358" s="9">
        <f t="shared" si="24"/>
        <v>346766.80000000005</v>
      </c>
      <c r="L358" s="9">
        <f t="shared" si="30"/>
        <v>1733834.0000000002</v>
      </c>
    </row>
    <row r="359" spans="1:12" ht="15.6" x14ac:dyDescent="0.3">
      <c r="A359" s="8">
        <v>2739</v>
      </c>
      <c r="B359" s="7" t="s">
        <v>371</v>
      </c>
      <c r="C359" s="9">
        <v>3719987</v>
      </c>
      <c r="D359" s="9">
        <v>1977208.2</v>
      </c>
      <c r="E359" s="18">
        <v>1.88</v>
      </c>
      <c r="F359" s="8"/>
      <c r="G359" s="9">
        <v>25000</v>
      </c>
      <c r="H359" s="9">
        <f t="shared" si="28"/>
        <v>6250</v>
      </c>
      <c r="I359" s="9">
        <f t="shared" si="29"/>
        <v>31250</v>
      </c>
      <c r="J359" s="9">
        <v>1200000</v>
      </c>
      <c r="K359" s="9">
        <f t="shared" si="24"/>
        <v>300000</v>
      </c>
      <c r="L359" s="9">
        <f t="shared" si="30"/>
        <v>1500000</v>
      </c>
    </row>
    <row r="360" spans="1:12" ht="15.6" x14ac:dyDescent="0.3">
      <c r="A360" s="8">
        <v>2699</v>
      </c>
      <c r="B360" s="7" t="s">
        <v>372</v>
      </c>
      <c r="C360" s="9">
        <v>420154</v>
      </c>
      <c r="D360" s="9">
        <v>223617.26</v>
      </c>
      <c r="E360" s="18">
        <v>1.88</v>
      </c>
      <c r="F360" s="8"/>
      <c r="G360" s="9">
        <v>25000</v>
      </c>
      <c r="H360" s="9">
        <f t="shared" si="28"/>
        <v>6250</v>
      </c>
      <c r="I360" s="9">
        <f t="shared" si="29"/>
        <v>31250</v>
      </c>
      <c r="J360" s="9">
        <v>1200000</v>
      </c>
      <c r="K360" s="9">
        <f t="shared" si="24"/>
        <v>300000</v>
      </c>
      <c r="L360" s="9">
        <f t="shared" si="30"/>
        <v>1500000</v>
      </c>
    </row>
    <row r="361" spans="1:12" ht="15.6" x14ac:dyDescent="0.3">
      <c r="A361" s="8">
        <v>2830</v>
      </c>
      <c r="B361" s="7" t="s">
        <v>373</v>
      </c>
      <c r="C361" s="9">
        <v>249320</v>
      </c>
      <c r="D361" s="9">
        <v>132788.32999999999</v>
      </c>
      <c r="E361" s="18">
        <v>1.88</v>
      </c>
      <c r="F361" s="8"/>
      <c r="G361" s="9">
        <v>25000</v>
      </c>
      <c r="H361" s="9">
        <f t="shared" si="28"/>
        <v>6250</v>
      </c>
      <c r="I361" s="9">
        <f t="shared" si="29"/>
        <v>31250</v>
      </c>
      <c r="J361" s="9">
        <v>1200000</v>
      </c>
      <c r="K361" s="9">
        <f t="shared" si="24"/>
        <v>300000</v>
      </c>
      <c r="L361" s="9">
        <f t="shared" si="30"/>
        <v>1500000</v>
      </c>
    </row>
    <row r="362" spans="1:12" ht="15.6" x14ac:dyDescent="0.3">
      <c r="A362" s="8">
        <v>2178</v>
      </c>
      <c r="B362" s="7" t="s">
        <v>374</v>
      </c>
      <c r="C362" s="9">
        <v>2074623</v>
      </c>
      <c r="D362" s="9">
        <v>1109550.24</v>
      </c>
      <c r="E362" s="18">
        <v>1.87</v>
      </c>
      <c r="F362" s="8"/>
      <c r="G362" s="9">
        <v>25000</v>
      </c>
      <c r="H362" s="9">
        <f t="shared" si="28"/>
        <v>6250</v>
      </c>
      <c r="I362" s="9">
        <f t="shared" si="29"/>
        <v>31250</v>
      </c>
      <c r="J362" s="9">
        <v>1200000</v>
      </c>
      <c r="K362" s="9">
        <f t="shared" si="24"/>
        <v>300000</v>
      </c>
      <c r="L362" s="9">
        <f t="shared" si="30"/>
        <v>1500000</v>
      </c>
    </row>
    <row r="363" spans="1:12" ht="15.6" x14ac:dyDescent="0.3">
      <c r="A363" s="8">
        <v>2240</v>
      </c>
      <c r="B363" s="7" t="s">
        <v>375</v>
      </c>
      <c r="C363" s="9">
        <v>17131665</v>
      </c>
      <c r="D363" s="9">
        <v>9163587.7300000004</v>
      </c>
      <c r="E363" s="18">
        <v>1.87</v>
      </c>
      <c r="F363" s="8"/>
      <c r="G363" s="9">
        <v>25000</v>
      </c>
      <c r="H363" s="9">
        <f t="shared" si="28"/>
        <v>6250</v>
      </c>
      <c r="I363" s="9">
        <f t="shared" si="29"/>
        <v>31250</v>
      </c>
      <c r="J363" s="9">
        <f>SUM(K363*4)</f>
        <v>3426333</v>
      </c>
      <c r="K363" s="9">
        <f t="shared" si="24"/>
        <v>856583.25</v>
      </c>
      <c r="L363" s="9">
        <f t="shared" si="30"/>
        <v>4282916.25</v>
      </c>
    </row>
    <row r="364" spans="1:12" ht="15.6" x14ac:dyDescent="0.3">
      <c r="A364" s="8">
        <v>2774</v>
      </c>
      <c r="B364" s="7" t="s">
        <v>376</v>
      </c>
      <c r="C364" s="9">
        <v>327269</v>
      </c>
      <c r="D364" s="9">
        <v>175520.33</v>
      </c>
      <c r="E364" s="18">
        <v>1.86</v>
      </c>
      <c r="F364" s="8"/>
      <c r="G364" s="9">
        <v>25000</v>
      </c>
      <c r="H364" s="9">
        <f t="shared" si="28"/>
        <v>6250</v>
      </c>
      <c r="I364" s="9">
        <f t="shared" si="29"/>
        <v>31250</v>
      </c>
      <c r="J364" s="9">
        <v>1200000</v>
      </c>
      <c r="K364" s="9">
        <f t="shared" ref="K364:K427" si="31">IF((0.05*C364)&lt;300000,300000,(0.05*C364))</f>
        <v>300000</v>
      </c>
      <c r="L364" s="9">
        <f t="shared" si="30"/>
        <v>1500000</v>
      </c>
    </row>
    <row r="365" spans="1:12" ht="15.6" x14ac:dyDescent="0.3">
      <c r="A365" s="8">
        <v>2172</v>
      </c>
      <c r="B365" s="7" t="s">
        <v>377</v>
      </c>
      <c r="C365" s="9">
        <v>8378676</v>
      </c>
      <c r="D365" s="9">
        <v>4495018.83</v>
      </c>
      <c r="E365" s="18">
        <v>1.86</v>
      </c>
      <c r="F365" s="8"/>
      <c r="G365" s="9">
        <v>25000</v>
      </c>
      <c r="H365" s="9">
        <f t="shared" si="28"/>
        <v>6250</v>
      </c>
      <c r="I365" s="9">
        <f t="shared" si="29"/>
        <v>31250</v>
      </c>
      <c r="J365" s="9">
        <f>SUM(K365*4)</f>
        <v>1675735.2000000002</v>
      </c>
      <c r="K365" s="9">
        <f t="shared" si="31"/>
        <v>418933.80000000005</v>
      </c>
      <c r="L365" s="9">
        <f t="shared" si="30"/>
        <v>2094669.0000000002</v>
      </c>
    </row>
    <row r="366" spans="1:12" ht="15.6" x14ac:dyDescent="0.3">
      <c r="A366" s="8">
        <v>3195</v>
      </c>
      <c r="B366" s="8" t="s">
        <v>378</v>
      </c>
      <c r="C366" s="9">
        <v>10304762</v>
      </c>
      <c r="D366" s="9">
        <v>5530852</v>
      </c>
      <c r="E366" s="18">
        <v>1.86</v>
      </c>
      <c r="F366" s="8"/>
      <c r="G366" s="9">
        <v>25000</v>
      </c>
      <c r="H366" s="9">
        <f t="shared" si="28"/>
        <v>6250</v>
      </c>
      <c r="I366" s="9">
        <f t="shared" si="29"/>
        <v>31250</v>
      </c>
      <c r="J366" s="9">
        <f>SUM(K366*4)</f>
        <v>2060952.4000000001</v>
      </c>
      <c r="K366" s="9">
        <f t="shared" si="31"/>
        <v>515238.10000000003</v>
      </c>
      <c r="L366" s="9">
        <f t="shared" si="30"/>
        <v>2576190.5</v>
      </c>
    </row>
    <row r="367" spans="1:12" ht="15.6" x14ac:dyDescent="0.3">
      <c r="A367" s="8">
        <v>2199</v>
      </c>
      <c r="B367" s="7" t="s">
        <v>379</v>
      </c>
      <c r="C367" s="9">
        <v>4490950</v>
      </c>
      <c r="D367" s="9">
        <v>2415606.85</v>
      </c>
      <c r="E367" s="18">
        <v>1.86</v>
      </c>
      <c r="F367" s="8"/>
      <c r="G367" s="9">
        <v>25000</v>
      </c>
      <c r="H367" s="9">
        <f t="shared" si="28"/>
        <v>6250</v>
      </c>
      <c r="I367" s="9">
        <f t="shared" si="29"/>
        <v>31250</v>
      </c>
      <c r="J367" s="9">
        <v>1200000</v>
      </c>
      <c r="K367" s="9">
        <f t="shared" si="31"/>
        <v>300000</v>
      </c>
      <c r="L367" s="9">
        <f t="shared" si="30"/>
        <v>1500000</v>
      </c>
    </row>
    <row r="368" spans="1:12" ht="15.6" x14ac:dyDescent="0.3">
      <c r="A368" s="8">
        <v>2001</v>
      </c>
      <c r="B368" s="7" t="s">
        <v>380</v>
      </c>
      <c r="C368" s="9">
        <v>271328164.239999</v>
      </c>
      <c r="D368" s="9">
        <v>146106416.84</v>
      </c>
      <c r="E368" s="18">
        <v>1.86</v>
      </c>
      <c r="F368" s="8"/>
      <c r="G368" s="9">
        <v>25000</v>
      </c>
      <c r="H368" s="9">
        <f t="shared" si="28"/>
        <v>6250</v>
      </c>
      <c r="I368" s="9">
        <f t="shared" si="29"/>
        <v>31250</v>
      </c>
      <c r="J368" s="9">
        <f>SUM(K368*4)</f>
        <v>54265632.847999804</v>
      </c>
      <c r="K368" s="9">
        <f t="shared" si="31"/>
        <v>13566408.211999951</v>
      </c>
      <c r="L368" s="9">
        <f t="shared" si="30"/>
        <v>67832041.059999749</v>
      </c>
    </row>
    <row r="369" spans="1:12" ht="15.6" x14ac:dyDescent="0.3">
      <c r="A369" s="8">
        <v>2847</v>
      </c>
      <c r="B369" s="7" t="s">
        <v>381</v>
      </c>
      <c r="C369" s="9">
        <v>2224500</v>
      </c>
      <c r="D369" s="9">
        <v>1198133.8600000001</v>
      </c>
      <c r="E369" s="18">
        <v>1.86</v>
      </c>
      <c r="F369" s="8"/>
      <c r="G369" s="9">
        <v>25000</v>
      </c>
      <c r="H369" s="9">
        <f t="shared" si="28"/>
        <v>6250</v>
      </c>
      <c r="I369" s="9">
        <f t="shared" si="29"/>
        <v>31250</v>
      </c>
      <c r="J369" s="9">
        <v>1200000</v>
      </c>
      <c r="K369" s="9">
        <f t="shared" si="31"/>
        <v>300000</v>
      </c>
      <c r="L369" s="9">
        <f t="shared" si="30"/>
        <v>1500000</v>
      </c>
    </row>
    <row r="370" spans="1:12" ht="15.6" x14ac:dyDescent="0.3">
      <c r="A370" s="8">
        <v>2819</v>
      </c>
      <c r="B370" s="7" t="s">
        <v>382</v>
      </c>
      <c r="C370" s="9">
        <v>289174</v>
      </c>
      <c r="D370" s="9">
        <v>155872.31</v>
      </c>
      <c r="E370" s="18">
        <v>1.86</v>
      </c>
      <c r="F370" s="8"/>
      <c r="G370" s="9">
        <v>25000</v>
      </c>
      <c r="H370" s="9">
        <f t="shared" si="28"/>
        <v>6250</v>
      </c>
      <c r="I370" s="9">
        <f t="shared" si="29"/>
        <v>31250</v>
      </c>
      <c r="J370" s="9">
        <v>1200000</v>
      </c>
      <c r="K370" s="9">
        <f t="shared" si="31"/>
        <v>300000</v>
      </c>
      <c r="L370" s="9">
        <f t="shared" si="30"/>
        <v>1500000</v>
      </c>
    </row>
    <row r="371" spans="1:12" ht="15.6" x14ac:dyDescent="0.3">
      <c r="A371" s="8">
        <v>2595</v>
      </c>
      <c r="B371" s="7" t="s">
        <v>383</v>
      </c>
      <c r="C371" s="9">
        <v>4023401</v>
      </c>
      <c r="D371" s="9">
        <v>2169484.79</v>
      </c>
      <c r="E371" s="18">
        <v>1.86</v>
      </c>
      <c r="F371" s="8"/>
      <c r="G371" s="9">
        <v>25000</v>
      </c>
      <c r="H371" s="9">
        <f t="shared" si="28"/>
        <v>6250</v>
      </c>
      <c r="I371" s="9">
        <f t="shared" si="29"/>
        <v>31250</v>
      </c>
      <c r="J371" s="9">
        <v>1200000</v>
      </c>
      <c r="K371" s="9">
        <f t="shared" si="31"/>
        <v>300000</v>
      </c>
      <c r="L371" s="9">
        <f t="shared" si="30"/>
        <v>1500000</v>
      </c>
    </row>
    <row r="372" spans="1:12" ht="15.6" x14ac:dyDescent="0.3">
      <c r="A372" s="8">
        <v>2166</v>
      </c>
      <c r="B372" s="7" t="s">
        <v>384</v>
      </c>
      <c r="C372" s="9">
        <v>1014343</v>
      </c>
      <c r="D372" s="9">
        <v>547327.1</v>
      </c>
      <c r="E372" s="18">
        <v>1.85</v>
      </c>
      <c r="F372" s="8"/>
      <c r="G372" s="9">
        <v>25000</v>
      </c>
      <c r="H372" s="9">
        <f t="shared" si="28"/>
        <v>6250</v>
      </c>
      <c r="I372" s="9">
        <f t="shared" si="29"/>
        <v>31250</v>
      </c>
      <c r="J372" s="9">
        <v>1200000</v>
      </c>
      <c r="K372" s="9">
        <f t="shared" si="31"/>
        <v>300000</v>
      </c>
      <c r="L372" s="9">
        <f t="shared" si="30"/>
        <v>1500000</v>
      </c>
    </row>
    <row r="373" spans="1:12" ht="15.6" x14ac:dyDescent="0.3">
      <c r="A373" s="8">
        <v>2184</v>
      </c>
      <c r="B373" s="7" t="s">
        <v>385</v>
      </c>
      <c r="C373" s="9">
        <v>1003768</v>
      </c>
      <c r="D373" s="9">
        <v>542500.32999999996</v>
      </c>
      <c r="E373" s="18">
        <v>1.85</v>
      </c>
      <c r="F373" s="8"/>
      <c r="G373" s="9">
        <v>25000</v>
      </c>
      <c r="H373" s="9">
        <f t="shared" si="28"/>
        <v>6250</v>
      </c>
      <c r="I373" s="9">
        <f t="shared" si="29"/>
        <v>31250</v>
      </c>
      <c r="J373" s="9">
        <v>1200000</v>
      </c>
      <c r="K373" s="9">
        <f t="shared" si="31"/>
        <v>300000</v>
      </c>
      <c r="L373" s="9">
        <f t="shared" si="30"/>
        <v>1500000</v>
      </c>
    </row>
    <row r="374" spans="1:12" ht="15.6" x14ac:dyDescent="0.3">
      <c r="A374" s="8">
        <v>2533</v>
      </c>
      <c r="B374" s="7" t="s">
        <v>386</v>
      </c>
      <c r="C374" s="9">
        <v>2398869.4900000002</v>
      </c>
      <c r="D374" s="9">
        <v>1297380.25</v>
      </c>
      <c r="E374" s="18">
        <v>1.85</v>
      </c>
      <c r="F374" s="8"/>
      <c r="G374" s="9">
        <v>25000</v>
      </c>
      <c r="H374" s="9">
        <f t="shared" si="28"/>
        <v>6250</v>
      </c>
      <c r="I374" s="9">
        <f t="shared" si="29"/>
        <v>31250</v>
      </c>
      <c r="J374" s="9">
        <v>1200000</v>
      </c>
      <c r="K374" s="9">
        <f t="shared" si="31"/>
        <v>300000</v>
      </c>
      <c r="L374" s="9">
        <f t="shared" si="30"/>
        <v>1500000</v>
      </c>
    </row>
    <row r="375" spans="1:12" ht="15.6" x14ac:dyDescent="0.3">
      <c r="A375" s="8">
        <v>2883</v>
      </c>
      <c r="B375" s="7" t="s">
        <v>387</v>
      </c>
      <c r="C375" s="9">
        <v>5736718</v>
      </c>
      <c r="D375" s="9">
        <v>3106061.54</v>
      </c>
      <c r="E375" s="18">
        <v>1.85</v>
      </c>
      <c r="F375" s="8"/>
      <c r="G375" s="9">
        <v>25000</v>
      </c>
      <c r="H375" s="9">
        <f t="shared" si="28"/>
        <v>6250</v>
      </c>
      <c r="I375" s="9">
        <f t="shared" si="29"/>
        <v>31250</v>
      </c>
      <c r="J375" s="9">
        <v>1200000</v>
      </c>
      <c r="K375" s="9">
        <f t="shared" si="31"/>
        <v>300000</v>
      </c>
      <c r="L375" s="9">
        <f t="shared" si="30"/>
        <v>1500000</v>
      </c>
    </row>
    <row r="376" spans="1:12" ht="15.6" x14ac:dyDescent="0.3">
      <c r="A376" s="8">
        <v>2268</v>
      </c>
      <c r="B376" s="7" t="s">
        <v>388</v>
      </c>
      <c r="C376" s="9">
        <v>1450095</v>
      </c>
      <c r="D376" s="9">
        <v>785462.28</v>
      </c>
      <c r="E376" s="18">
        <v>1.85</v>
      </c>
      <c r="F376" s="8"/>
      <c r="G376" s="9">
        <v>25000</v>
      </c>
      <c r="H376" s="9">
        <f t="shared" si="28"/>
        <v>6250</v>
      </c>
      <c r="I376" s="9">
        <f t="shared" si="29"/>
        <v>31250</v>
      </c>
      <c r="J376" s="9">
        <v>1200000</v>
      </c>
      <c r="K376" s="9">
        <f t="shared" si="31"/>
        <v>300000</v>
      </c>
      <c r="L376" s="9">
        <f t="shared" si="30"/>
        <v>1500000</v>
      </c>
    </row>
    <row r="377" spans="1:12" ht="15.6" x14ac:dyDescent="0.3">
      <c r="A377" s="8">
        <v>2022</v>
      </c>
      <c r="B377" s="7" t="s">
        <v>389</v>
      </c>
      <c r="C377" s="9">
        <v>3695830</v>
      </c>
      <c r="D377" s="9">
        <v>2001979.87</v>
      </c>
      <c r="E377" s="18">
        <v>1.85</v>
      </c>
      <c r="F377" s="8"/>
      <c r="G377" s="9">
        <v>25000</v>
      </c>
      <c r="H377" s="9">
        <f t="shared" si="28"/>
        <v>6250</v>
      </c>
      <c r="I377" s="9">
        <f t="shared" si="29"/>
        <v>31250</v>
      </c>
      <c r="J377" s="9">
        <v>1200000</v>
      </c>
      <c r="K377" s="9">
        <f t="shared" si="31"/>
        <v>300000</v>
      </c>
      <c r="L377" s="9">
        <f t="shared" si="30"/>
        <v>1500000</v>
      </c>
    </row>
    <row r="378" spans="1:12" ht="15.6" x14ac:dyDescent="0.3">
      <c r="A378" s="8">
        <v>2790</v>
      </c>
      <c r="B378" s="7" t="s">
        <v>390</v>
      </c>
      <c r="C378" s="9">
        <v>688127</v>
      </c>
      <c r="D378" s="9">
        <v>372955.57</v>
      </c>
      <c r="E378" s="18">
        <v>1.85</v>
      </c>
      <c r="F378" s="8"/>
      <c r="G378" s="9">
        <v>25000</v>
      </c>
      <c r="H378" s="9">
        <f t="shared" si="28"/>
        <v>6250</v>
      </c>
      <c r="I378" s="9">
        <f t="shared" si="29"/>
        <v>31250</v>
      </c>
      <c r="J378" s="9">
        <v>1200000</v>
      </c>
      <c r="K378" s="9">
        <f t="shared" si="31"/>
        <v>300000</v>
      </c>
      <c r="L378" s="9">
        <f t="shared" si="30"/>
        <v>1500000</v>
      </c>
    </row>
    <row r="379" spans="1:12" ht="15.6" x14ac:dyDescent="0.3">
      <c r="A379" s="8">
        <v>2859</v>
      </c>
      <c r="B379" s="7" t="s">
        <v>391</v>
      </c>
      <c r="C379" s="9">
        <v>3787414.53</v>
      </c>
      <c r="D379" s="9">
        <v>2053375.64</v>
      </c>
      <c r="E379" s="10">
        <v>1.84</v>
      </c>
      <c r="F379" s="8"/>
      <c r="G379" s="9">
        <v>25000</v>
      </c>
      <c r="H379" s="9">
        <f t="shared" si="28"/>
        <v>6250</v>
      </c>
      <c r="I379" s="9">
        <f t="shared" si="29"/>
        <v>31250</v>
      </c>
      <c r="J379" s="9">
        <v>1200000</v>
      </c>
      <c r="K379" s="9">
        <f t="shared" si="31"/>
        <v>300000</v>
      </c>
      <c r="L379" s="9">
        <f t="shared" si="30"/>
        <v>1500000</v>
      </c>
    </row>
    <row r="380" spans="1:12" ht="15.6" x14ac:dyDescent="0.3">
      <c r="A380" s="8">
        <v>2757</v>
      </c>
      <c r="B380" s="7" t="s">
        <v>392</v>
      </c>
      <c r="C380" s="9">
        <v>1899317</v>
      </c>
      <c r="D380" s="9">
        <v>1030366.04</v>
      </c>
      <c r="E380" s="18">
        <v>1.84</v>
      </c>
      <c r="F380" s="8"/>
      <c r="G380" s="9">
        <v>25000</v>
      </c>
      <c r="H380" s="9">
        <f t="shared" si="28"/>
        <v>6250</v>
      </c>
      <c r="I380" s="9">
        <f t="shared" si="29"/>
        <v>31250</v>
      </c>
      <c r="J380" s="9">
        <v>1200000</v>
      </c>
      <c r="K380" s="9">
        <f t="shared" si="31"/>
        <v>300000</v>
      </c>
      <c r="L380" s="9">
        <f t="shared" si="30"/>
        <v>1500000</v>
      </c>
    </row>
    <row r="381" spans="1:12" ht="15.6" x14ac:dyDescent="0.3">
      <c r="A381" s="8">
        <v>2238</v>
      </c>
      <c r="B381" s="7" t="s">
        <v>393</v>
      </c>
      <c r="C381" s="9">
        <v>4552963</v>
      </c>
      <c r="D381" s="9">
        <v>2470278.0299999998</v>
      </c>
      <c r="E381" s="10">
        <v>1.84</v>
      </c>
      <c r="F381" s="8"/>
      <c r="G381" s="9">
        <v>25000</v>
      </c>
      <c r="H381" s="9">
        <f t="shared" si="28"/>
        <v>6250</v>
      </c>
      <c r="I381" s="9">
        <f t="shared" si="29"/>
        <v>31250</v>
      </c>
      <c r="J381" s="9">
        <v>1200000</v>
      </c>
      <c r="K381" s="9">
        <f t="shared" si="31"/>
        <v>300000</v>
      </c>
      <c r="L381" s="9">
        <f t="shared" si="30"/>
        <v>1500000</v>
      </c>
    </row>
    <row r="382" spans="1:12" ht="15.6" x14ac:dyDescent="0.3">
      <c r="A382" s="8">
        <v>3075</v>
      </c>
      <c r="B382" s="8" t="s">
        <v>394</v>
      </c>
      <c r="C382" s="9">
        <v>94118412</v>
      </c>
      <c r="D382" s="9">
        <v>51064474.789999999</v>
      </c>
      <c r="E382" s="18">
        <v>1.84</v>
      </c>
      <c r="F382" s="8"/>
      <c r="G382" s="9">
        <v>25000</v>
      </c>
      <c r="H382" s="9">
        <f t="shared" si="28"/>
        <v>6250</v>
      </c>
      <c r="I382" s="9">
        <f t="shared" si="29"/>
        <v>31250</v>
      </c>
      <c r="J382" s="9">
        <f>SUM(K382*4)</f>
        <v>18823682.400000002</v>
      </c>
      <c r="K382" s="9">
        <f t="shared" si="31"/>
        <v>4705920.6000000006</v>
      </c>
      <c r="L382" s="9">
        <f t="shared" si="30"/>
        <v>23529603.000000004</v>
      </c>
    </row>
    <row r="383" spans="1:12" ht="15.6" x14ac:dyDescent="0.3">
      <c r="A383" s="8">
        <v>2114</v>
      </c>
      <c r="B383" s="7" t="s">
        <v>395</v>
      </c>
      <c r="C383" s="9">
        <v>88411903.340000197</v>
      </c>
      <c r="D383" s="9">
        <v>48040439.090000004</v>
      </c>
      <c r="E383" s="10">
        <v>1.84</v>
      </c>
      <c r="F383" s="8"/>
      <c r="G383" s="9">
        <v>25000</v>
      </c>
      <c r="H383" s="9">
        <f t="shared" si="28"/>
        <v>6250</v>
      </c>
      <c r="I383" s="9">
        <f t="shared" si="29"/>
        <v>31250</v>
      </c>
      <c r="J383" s="9">
        <f>SUM(K383*4)</f>
        <v>17682380.668000039</v>
      </c>
      <c r="K383" s="9">
        <f t="shared" si="31"/>
        <v>4420595.1670000097</v>
      </c>
      <c r="L383" s="9">
        <f t="shared" si="30"/>
        <v>22102975.835000049</v>
      </c>
    </row>
    <row r="384" spans="1:12" ht="15.6" x14ac:dyDescent="0.3">
      <c r="A384" s="8">
        <v>4313</v>
      </c>
      <c r="B384" s="8" t="s">
        <v>396</v>
      </c>
      <c r="C384" s="9">
        <v>64622829</v>
      </c>
      <c r="D384" s="9">
        <v>35139583.68</v>
      </c>
      <c r="E384" s="18">
        <v>1.84</v>
      </c>
      <c r="F384" s="8"/>
      <c r="G384" s="9">
        <v>25000</v>
      </c>
      <c r="H384" s="9">
        <f t="shared" si="28"/>
        <v>6250</v>
      </c>
      <c r="I384" s="9">
        <f t="shared" si="29"/>
        <v>31250</v>
      </c>
      <c r="J384" s="9">
        <f>SUM(K384*4)</f>
        <v>12924565.800000001</v>
      </c>
      <c r="K384" s="9">
        <f t="shared" si="31"/>
        <v>3231141.45</v>
      </c>
      <c r="L384" s="9">
        <f t="shared" si="30"/>
        <v>16155707.25</v>
      </c>
    </row>
    <row r="385" spans="1:12" ht="15.6" x14ac:dyDescent="0.3">
      <c r="A385" s="8">
        <v>2216</v>
      </c>
      <c r="B385" s="7" t="s">
        <v>397</v>
      </c>
      <c r="C385" s="9">
        <v>4807173</v>
      </c>
      <c r="D385" s="9">
        <v>2614469.31</v>
      </c>
      <c r="E385" s="10">
        <v>1.84</v>
      </c>
      <c r="F385" s="8"/>
      <c r="G385" s="9">
        <v>25000</v>
      </c>
      <c r="H385" s="9">
        <f t="shared" si="28"/>
        <v>6250</v>
      </c>
      <c r="I385" s="9">
        <f t="shared" si="29"/>
        <v>31250</v>
      </c>
      <c r="J385" s="9">
        <v>1200000</v>
      </c>
      <c r="K385" s="9">
        <f t="shared" si="31"/>
        <v>300000</v>
      </c>
      <c r="L385" s="9">
        <f t="shared" si="30"/>
        <v>1500000</v>
      </c>
    </row>
    <row r="386" spans="1:12" ht="15.6" x14ac:dyDescent="0.3">
      <c r="A386" s="8">
        <v>2138</v>
      </c>
      <c r="B386" s="7" t="s">
        <v>398</v>
      </c>
      <c r="C386" s="9">
        <v>8193688</v>
      </c>
      <c r="D386" s="9">
        <v>4457191.71</v>
      </c>
      <c r="E386" s="18">
        <v>1.84</v>
      </c>
      <c r="F386" s="8"/>
      <c r="G386" s="9">
        <v>25000</v>
      </c>
      <c r="H386" s="9">
        <f t="shared" si="28"/>
        <v>6250</v>
      </c>
      <c r="I386" s="9">
        <f t="shared" si="29"/>
        <v>31250</v>
      </c>
      <c r="J386" s="9">
        <f>SUM(K386*4)</f>
        <v>1638737.6</v>
      </c>
      <c r="K386" s="9">
        <f t="shared" si="31"/>
        <v>409684.4</v>
      </c>
      <c r="L386" s="9">
        <f t="shared" si="30"/>
        <v>2048422</v>
      </c>
    </row>
    <row r="387" spans="1:12" ht="15.6" x14ac:dyDescent="0.3">
      <c r="A387" s="8">
        <v>2181</v>
      </c>
      <c r="B387" s="7" t="s">
        <v>399</v>
      </c>
      <c r="C387" s="9">
        <v>8721380</v>
      </c>
      <c r="D387" s="9">
        <v>4750034.17</v>
      </c>
      <c r="E387" s="18">
        <v>1.84</v>
      </c>
      <c r="F387" s="8"/>
      <c r="G387" s="9">
        <v>25000</v>
      </c>
      <c r="H387" s="9">
        <f t="shared" si="28"/>
        <v>6250</v>
      </c>
      <c r="I387" s="9">
        <f t="shared" si="29"/>
        <v>31250</v>
      </c>
      <c r="J387" s="9">
        <f>SUM(K387*4)</f>
        <v>1744276</v>
      </c>
      <c r="K387" s="9">
        <f t="shared" si="31"/>
        <v>436069</v>
      </c>
      <c r="L387" s="9">
        <f t="shared" si="30"/>
        <v>2180345</v>
      </c>
    </row>
    <row r="388" spans="1:12" ht="15.6" x14ac:dyDescent="0.3">
      <c r="A388" s="8">
        <v>2671</v>
      </c>
      <c r="B388" s="7" t="s">
        <v>400</v>
      </c>
      <c r="C388" s="9">
        <v>2182614</v>
      </c>
      <c r="D388" s="9">
        <v>1190111.6100000001</v>
      </c>
      <c r="E388" s="18">
        <v>1.83</v>
      </c>
      <c r="F388" s="8"/>
      <c r="G388" s="9">
        <v>25000</v>
      </c>
      <c r="H388" s="9">
        <f t="shared" si="28"/>
        <v>6250</v>
      </c>
      <c r="I388" s="9">
        <f t="shared" si="29"/>
        <v>31250</v>
      </c>
      <c r="J388" s="9">
        <v>1200000</v>
      </c>
      <c r="K388" s="9">
        <f t="shared" si="31"/>
        <v>300000</v>
      </c>
      <c r="L388" s="9">
        <f t="shared" si="30"/>
        <v>1500000</v>
      </c>
    </row>
    <row r="389" spans="1:12" ht="15.6" x14ac:dyDescent="0.3">
      <c r="A389" s="8">
        <v>2824</v>
      </c>
      <c r="B389" s="7" t="s">
        <v>401</v>
      </c>
      <c r="C389" s="9">
        <v>169889</v>
      </c>
      <c r="D389" s="9">
        <v>92711.94</v>
      </c>
      <c r="E389" s="18">
        <v>1.83</v>
      </c>
      <c r="F389" s="8"/>
      <c r="G389" s="9">
        <v>25000</v>
      </c>
      <c r="H389" s="9">
        <f t="shared" si="28"/>
        <v>6250</v>
      </c>
      <c r="I389" s="9">
        <f t="shared" si="29"/>
        <v>31250</v>
      </c>
      <c r="J389" s="9">
        <v>1200000</v>
      </c>
      <c r="K389" s="9">
        <f t="shared" si="31"/>
        <v>300000</v>
      </c>
      <c r="L389" s="9">
        <f t="shared" si="30"/>
        <v>1500000</v>
      </c>
    </row>
    <row r="390" spans="1:12" ht="15.6" x14ac:dyDescent="0.3">
      <c r="A390" s="8">
        <v>2226</v>
      </c>
      <c r="B390" s="7" t="s">
        <v>402</v>
      </c>
      <c r="C390" s="9">
        <v>729806</v>
      </c>
      <c r="D390" s="9">
        <v>398322.12</v>
      </c>
      <c r="E390" s="18">
        <v>1.83</v>
      </c>
      <c r="F390" s="8"/>
      <c r="G390" s="9">
        <v>25000</v>
      </c>
      <c r="H390" s="9">
        <f t="shared" si="28"/>
        <v>6250</v>
      </c>
      <c r="I390" s="9">
        <f t="shared" si="29"/>
        <v>31250</v>
      </c>
      <c r="J390" s="9">
        <v>1200000</v>
      </c>
      <c r="K390" s="9">
        <f t="shared" si="31"/>
        <v>300000</v>
      </c>
      <c r="L390" s="9">
        <f t="shared" si="30"/>
        <v>1500000</v>
      </c>
    </row>
    <row r="391" spans="1:12" ht="15.6" x14ac:dyDescent="0.3">
      <c r="A391" s="8">
        <v>2763</v>
      </c>
      <c r="B391" s="7" t="s">
        <v>403</v>
      </c>
      <c r="C391" s="9">
        <v>653504</v>
      </c>
      <c r="D391" s="9">
        <v>357147.07</v>
      </c>
      <c r="E391" s="18">
        <v>1.83</v>
      </c>
      <c r="F391" s="8"/>
      <c r="G391" s="9">
        <v>25000</v>
      </c>
      <c r="H391" s="9">
        <f t="shared" si="28"/>
        <v>6250</v>
      </c>
      <c r="I391" s="9">
        <f t="shared" si="29"/>
        <v>31250</v>
      </c>
      <c r="J391" s="9">
        <v>1200000</v>
      </c>
      <c r="K391" s="9">
        <f t="shared" si="31"/>
        <v>300000</v>
      </c>
      <c r="L391" s="9">
        <f t="shared" si="30"/>
        <v>1500000</v>
      </c>
    </row>
    <row r="392" spans="1:12" ht="15.6" x14ac:dyDescent="0.3">
      <c r="A392" s="8">
        <v>3928</v>
      </c>
      <c r="B392" s="8" t="s">
        <v>404</v>
      </c>
      <c r="C392" s="9">
        <v>11603898</v>
      </c>
      <c r="D392" s="9">
        <v>6344307.1100000003</v>
      </c>
      <c r="E392" s="10">
        <v>1.83</v>
      </c>
      <c r="F392" s="8"/>
      <c r="G392" s="9">
        <v>25000</v>
      </c>
      <c r="H392" s="9">
        <f t="shared" si="28"/>
        <v>6250</v>
      </c>
      <c r="I392" s="9">
        <f t="shared" si="29"/>
        <v>31250</v>
      </c>
      <c r="J392" s="9">
        <f>SUM(K392*4)</f>
        <v>2320779.6</v>
      </c>
      <c r="K392" s="9">
        <f t="shared" si="31"/>
        <v>580194.9</v>
      </c>
      <c r="L392" s="9">
        <f t="shared" si="30"/>
        <v>2900974.5</v>
      </c>
    </row>
    <row r="393" spans="1:12" ht="15.6" x14ac:dyDescent="0.3">
      <c r="A393" s="8">
        <v>2647</v>
      </c>
      <c r="B393" s="7" t="s">
        <v>405</v>
      </c>
      <c r="C393" s="9">
        <v>754297</v>
      </c>
      <c r="D393" s="9">
        <v>412493.73</v>
      </c>
      <c r="E393" s="18">
        <v>1.83</v>
      </c>
      <c r="F393" s="8"/>
      <c r="G393" s="9">
        <v>25000</v>
      </c>
      <c r="H393" s="9">
        <f t="shared" si="28"/>
        <v>6250</v>
      </c>
      <c r="I393" s="9">
        <f t="shared" si="29"/>
        <v>31250</v>
      </c>
      <c r="J393" s="9">
        <v>1200000</v>
      </c>
      <c r="K393" s="9">
        <f t="shared" si="31"/>
        <v>300000</v>
      </c>
      <c r="L393" s="9">
        <f t="shared" si="30"/>
        <v>1500000</v>
      </c>
    </row>
    <row r="394" spans="1:12" ht="15.6" x14ac:dyDescent="0.3">
      <c r="A394" s="8">
        <v>2679</v>
      </c>
      <c r="B394" s="7" t="s">
        <v>406</v>
      </c>
      <c r="C394" s="9">
        <v>8006616.5899999999</v>
      </c>
      <c r="D394" s="9">
        <v>4379089.96</v>
      </c>
      <c r="E394" s="10">
        <v>1.83</v>
      </c>
      <c r="F394" s="8"/>
      <c r="G394" s="9">
        <v>25000</v>
      </c>
      <c r="H394" s="9">
        <f t="shared" si="28"/>
        <v>6250</v>
      </c>
      <c r="I394" s="9">
        <f t="shared" si="29"/>
        <v>31250</v>
      </c>
      <c r="J394" s="9">
        <f>SUM(K394*4)</f>
        <v>1601323.318</v>
      </c>
      <c r="K394" s="9">
        <f t="shared" si="31"/>
        <v>400330.82949999999</v>
      </c>
      <c r="L394" s="9">
        <f t="shared" si="30"/>
        <v>2001654.1475</v>
      </c>
    </row>
    <row r="395" spans="1:12" ht="15.6" x14ac:dyDescent="0.3">
      <c r="A395" s="8">
        <v>2600</v>
      </c>
      <c r="B395" s="7" t="s">
        <v>407</v>
      </c>
      <c r="C395" s="9">
        <v>832889</v>
      </c>
      <c r="D395" s="9">
        <v>456229.51</v>
      </c>
      <c r="E395" s="18">
        <v>1.83</v>
      </c>
      <c r="F395" s="8"/>
      <c r="G395" s="9">
        <v>25000</v>
      </c>
      <c r="H395" s="9">
        <f t="shared" si="28"/>
        <v>6250</v>
      </c>
      <c r="I395" s="9">
        <f t="shared" si="29"/>
        <v>31250</v>
      </c>
      <c r="J395" s="9">
        <v>1200000</v>
      </c>
      <c r="K395" s="9">
        <f t="shared" si="31"/>
        <v>300000</v>
      </c>
      <c r="L395" s="9">
        <f t="shared" si="30"/>
        <v>1500000</v>
      </c>
    </row>
    <row r="396" spans="1:12" ht="15.6" x14ac:dyDescent="0.3">
      <c r="A396" s="8">
        <v>2270</v>
      </c>
      <c r="B396" s="7" t="s">
        <v>408</v>
      </c>
      <c r="C396" s="9">
        <v>138300</v>
      </c>
      <c r="D396" s="9">
        <v>75759.91</v>
      </c>
      <c r="E396" s="18">
        <v>1.83</v>
      </c>
      <c r="F396" s="8"/>
      <c r="G396" s="9">
        <v>25000</v>
      </c>
      <c r="H396" s="9">
        <f t="shared" si="28"/>
        <v>6250</v>
      </c>
      <c r="I396" s="9">
        <f t="shared" si="29"/>
        <v>31250</v>
      </c>
      <c r="J396" s="9">
        <v>1200000</v>
      </c>
      <c r="K396" s="9">
        <f t="shared" si="31"/>
        <v>300000</v>
      </c>
      <c r="L396" s="9">
        <f t="shared" si="30"/>
        <v>1500000</v>
      </c>
    </row>
    <row r="397" spans="1:12" ht="15.6" x14ac:dyDescent="0.3">
      <c r="A397" s="8">
        <v>2793</v>
      </c>
      <c r="B397" s="7" t="s">
        <v>409</v>
      </c>
      <c r="C397" s="9">
        <v>1457806</v>
      </c>
      <c r="D397" s="9">
        <v>798937.27</v>
      </c>
      <c r="E397" s="18">
        <v>1.82</v>
      </c>
      <c r="F397" s="8"/>
      <c r="G397" s="9">
        <v>25000</v>
      </c>
      <c r="H397" s="9">
        <f t="shared" si="28"/>
        <v>6250</v>
      </c>
      <c r="I397" s="9">
        <f t="shared" si="29"/>
        <v>31250</v>
      </c>
      <c r="J397" s="9">
        <v>1200000</v>
      </c>
      <c r="K397" s="9">
        <f t="shared" si="31"/>
        <v>300000</v>
      </c>
      <c r="L397" s="9">
        <f t="shared" si="30"/>
        <v>1500000</v>
      </c>
    </row>
    <row r="398" spans="1:12" ht="15.6" x14ac:dyDescent="0.3">
      <c r="A398" s="8">
        <v>2281</v>
      </c>
      <c r="B398" s="7" t="s">
        <v>410</v>
      </c>
      <c r="C398" s="9">
        <v>1103777</v>
      </c>
      <c r="D398" s="9">
        <v>605479.38</v>
      </c>
      <c r="E398" s="18">
        <v>1.82</v>
      </c>
      <c r="F398" s="8"/>
      <c r="G398" s="9">
        <v>25000</v>
      </c>
      <c r="H398" s="9">
        <f t="shared" si="28"/>
        <v>6250</v>
      </c>
      <c r="I398" s="9">
        <f t="shared" si="29"/>
        <v>31250</v>
      </c>
      <c r="J398" s="9">
        <v>1200000</v>
      </c>
      <c r="K398" s="9">
        <f t="shared" si="31"/>
        <v>300000</v>
      </c>
      <c r="L398" s="9">
        <f t="shared" si="30"/>
        <v>1500000</v>
      </c>
    </row>
    <row r="399" spans="1:12" ht="15.6" x14ac:dyDescent="0.3">
      <c r="A399" s="8">
        <v>2694</v>
      </c>
      <c r="B399" s="7" t="s">
        <v>411</v>
      </c>
      <c r="C399" s="9">
        <v>862624</v>
      </c>
      <c r="D399" s="9">
        <v>473308.37</v>
      </c>
      <c r="E399" s="18">
        <v>1.82</v>
      </c>
      <c r="F399" s="8"/>
      <c r="G399" s="9">
        <v>25000</v>
      </c>
      <c r="H399" s="9">
        <f t="shared" si="28"/>
        <v>6250</v>
      </c>
      <c r="I399" s="9">
        <f t="shared" si="29"/>
        <v>31250</v>
      </c>
      <c r="J399" s="9">
        <v>1200000</v>
      </c>
      <c r="K399" s="9">
        <f t="shared" si="31"/>
        <v>300000</v>
      </c>
      <c r="L399" s="9">
        <f t="shared" si="30"/>
        <v>1500000</v>
      </c>
    </row>
    <row r="400" spans="1:12" ht="15.6" x14ac:dyDescent="0.3">
      <c r="A400" s="8">
        <v>2834</v>
      </c>
      <c r="B400" s="7" t="s">
        <v>412</v>
      </c>
      <c r="C400" s="9">
        <v>227862</v>
      </c>
      <c r="D400" s="9">
        <v>125032.22</v>
      </c>
      <c r="E400" s="18">
        <v>1.82</v>
      </c>
      <c r="F400" s="8"/>
      <c r="G400" s="9">
        <v>25000</v>
      </c>
      <c r="H400" s="9">
        <f t="shared" si="28"/>
        <v>6250</v>
      </c>
      <c r="I400" s="9">
        <f t="shared" si="29"/>
        <v>31250</v>
      </c>
      <c r="J400" s="9">
        <v>1200000</v>
      </c>
      <c r="K400" s="9">
        <f t="shared" si="31"/>
        <v>300000</v>
      </c>
      <c r="L400" s="9">
        <f t="shared" si="30"/>
        <v>1500000</v>
      </c>
    </row>
    <row r="401" spans="1:12" ht="15.6" x14ac:dyDescent="0.3">
      <c r="A401" s="8">
        <v>2308</v>
      </c>
      <c r="B401" s="7" t="s">
        <v>413</v>
      </c>
      <c r="C401" s="9">
        <v>139225</v>
      </c>
      <c r="D401" s="9">
        <v>76413.149999999994</v>
      </c>
      <c r="E401" s="18">
        <v>1.82</v>
      </c>
      <c r="F401" s="8"/>
      <c r="G401" s="9">
        <v>25000</v>
      </c>
      <c r="H401" s="9">
        <f t="shared" si="28"/>
        <v>6250</v>
      </c>
      <c r="I401" s="9">
        <f t="shared" si="29"/>
        <v>31250</v>
      </c>
      <c r="J401" s="9">
        <v>1200000</v>
      </c>
      <c r="K401" s="9">
        <f t="shared" si="31"/>
        <v>300000</v>
      </c>
      <c r="L401" s="9">
        <f t="shared" si="30"/>
        <v>1500000</v>
      </c>
    </row>
    <row r="402" spans="1:12" ht="15.6" x14ac:dyDescent="0.3">
      <c r="A402" s="8">
        <v>2005</v>
      </c>
      <c r="B402" s="7" t="s">
        <v>414</v>
      </c>
      <c r="C402" s="9">
        <v>83627941</v>
      </c>
      <c r="D402" s="9">
        <v>46050165.170000002</v>
      </c>
      <c r="E402" s="18">
        <v>1.82</v>
      </c>
      <c r="F402" s="9">
        <v>2641928</v>
      </c>
      <c r="G402" s="9">
        <f>SUM(F402+25000)</f>
        <v>2666928</v>
      </c>
      <c r="H402" s="9">
        <v>6250</v>
      </c>
      <c r="I402" s="9">
        <f>SUM(6250+25000)</f>
        <v>31250</v>
      </c>
      <c r="J402" s="9">
        <f>SUM(F402+16725588.2)</f>
        <v>19367516.199999999</v>
      </c>
      <c r="K402" s="9">
        <f t="shared" si="31"/>
        <v>4181397.0500000003</v>
      </c>
      <c r="L402" s="9">
        <v>20906985.25</v>
      </c>
    </row>
    <row r="403" spans="1:12" ht="15.6" x14ac:dyDescent="0.3">
      <c r="A403" s="8">
        <v>2103</v>
      </c>
      <c r="B403" s="7" t="s">
        <v>415</v>
      </c>
      <c r="C403" s="9">
        <v>53325849</v>
      </c>
      <c r="D403" s="9">
        <v>29398568.84</v>
      </c>
      <c r="E403" s="18">
        <v>1.81</v>
      </c>
      <c r="F403" s="8"/>
      <c r="G403" s="9">
        <v>25000</v>
      </c>
      <c r="H403" s="9">
        <f t="shared" ref="H403:H466" si="32">0.25*G403</f>
        <v>6250</v>
      </c>
      <c r="I403" s="9">
        <f t="shared" ref="I403:I466" si="33">SUM(G403+H403)</f>
        <v>31250</v>
      </c>
      <c r="J403" s="9">
        <f>SUM(K403*4)</f>
        <v>10665169.800000001</v>
      </c>
      <c r="K403" s="9">
        <f t="shared" si="31"/>
        <v>2666292.4500000002</v>
      </c>
      <c r="L403" s="9">
        <f t="shared" ref="L403:L466" si="34">(J403+K403)</f>
        <v>13331462.25</v>
      </c>
    </row>
    <row r="404" spans="1:12" ht="15.6" x14ac:dyDescent="0.3">
      <c r="A404" s="8">
        <v>2194</v>
      </c>
      <c r="B404" s="7" t="s">
        <v>416</v>
      </c>
      <c r="C404" s="9">
        <v>843502</v>
      </c>
      <c r="D404" s="9">
        <v>465385.88</v>
      </c>
      <c r="E404" s="18">
        <v>1.81</v>
      </c>
      <c r="F404" s="8"/>
      <c r="G404" s="9">
        <v>25000</v>
      </c>
      <c r="H404" s="9">
        <f t="shared" si="32"/>
        <v>6250</v>
      </c>
      <c r="I404" s="9">
        <f t="shared" si="33"/>
        <v>31250</v>
      </c>
      <c r="J404" s="9">
        <v>1200000</v>
      </c>
      <c r="K404" s="9">
        <f t="shared" si="31"/>
        <v>300000</v>
      </c>
      <c r="L404" s="9">
        <f t="shared" si="34"/>
        <v>1500000</v>
      </c>
    </row>
    <row r="405" spans="1:12" ht="15.6" x14ac:dyDescent="0.3">
      <c r="A405" s="8">
        <v>2810</v>
      </c>
      <c r="B405" s="7" t="s">
        <v>417</v>
      </c>
      <c r="C405" s="9">
        <v>131005</v>
      </c>
      <c r="D405" s="9">
        <v>72321.66</v>
      </c>
      <c r="E405" s="18">
        <v>1.81</v>
      </c>
      <c r="F405" s="8"/>
      <c r="G405" s="9">
        <v>25000</v>
      </c>
      <c r="H405" s="9">
        <f t="shared" si="32"/>
        <v>6250</v>
      </c>
      <c r="I405" s="9">
        <f t="shared" si="33"/>
        <v>31250</v>
      </c>
      <c r="J405" s="9">
        <v>1200000</v>
      </c>
      <c r="K405" s="9">
        <f t="shared" si="31"/>
        <v>300000</v>
      </c>
      <c r="L405" s="9">
        <f t="shared" si="34"/>
        <v>1500000</v>
      </c>
    </row>
    <row r="406" spans="1:12" ht="15.6" x14ac:dyDescent="0.3">
      <c r="A406" s="8">
        <v>2293</v>
      </c>
      <c r="B406" s="7" t="s">
        <v>418</v>
      </c>
      <c r="C406" s="9">
        <v>498926</v>
      </c>
      <c r="D406" s="9">
        <v>275462.59999999998</v>
      </c>
      <c r="E406" s="18">
        <v>1.81</v>
      </c>
      <c r="F406" s="8"/>
      <c r="G406" s="9">
        <v>25000</v>
      </c>
      <c r="H406" s="9">
        <f t="shared" si="32"/>
        <v>6250</v>
      </c>
      <c r="I406" s="9">
        <f t="shared" si="33"/>
        <v>31250</v>
      </c>
      <c r="J406" s="9">
        <v>1200000</v>
      </c>
      <c r="K406" s="9">
        <f t="shared" si="31"/>
        <v>300000</v>
      </c>
      <c r="L406" s="9">
        <f t="shared" si="34"/>
        <v>1500000</v>
      </c>
    </row>
    <row r="407" spans="1:12" ht="15.6" x14ac:dyDescent="0.3">
      <c r="A407" s="8">
        <v>2607</v>
      </c>
      <c r="B407" s="7" t="s">
        <v>419</v>
      </c>
      <c r="C407" s="9">
        <v>2133640</v>
      </c>
      <c r="D407" s="9">
        <v>1180845.3999999999</v>
      </c>
      <c r="E407" s="18">
        <v>1.81</v>
      </c>
      <c r="F407" s="8"/>
      <c r="G407" s="9">
        <v>25000</v>
      </c>
      <c r="H407" s="9">
        <f t="shared" si="32"/>
        <v>6250</v>
      </c>
      <c r="I407" s="9">
        <f t="shared" si="33"/>
        <v>31250</v>
      </c>
      <c r="J407" s="9">
        <v>1200000</v>
      </c>
      <c r="K407" s="9">
        <f t="shared" si="31"/>
        <v>300000</v>
      </c>
      <c r="L407" s="9">
        <f t="shared" si="34"/>
        <v>1500000</v>
      </c>
    </row>
    <row r="408" spans="1:12" ht="15.6" x14ac:dyDescent="0.3">
      <c r="A408" s="8">
        <v>2245</v>
      </c>
      <c r="B408" s="7" t="s">
        <v>420</v>
      </c>
      <c r="C408" s="9">
        <v>1098515</v>
      </c>
      <c r="D408" s="9">
        <v>608030.32999999996</v>
      </c>
      <c r="E408" s="18">
        <v>1.81</v>
      </c>
      <c r="F408" s="8"/>
      <c r="G408" s="9">
        <v>25000</v>
      </c>
      <c r="H408" s="9">
        <f t="shared" si="32"/>
        <v>6250</v>
      </c>
      <c r="I408" s="9">
        <f t="shared" si="33"/>
        <v>31250</v>
      </c>
      <c r="J408" s="9">
        <v>1200000</v>
      </c>
      <c r="K408" s="9">
        <f t="shared" si="31"/>
        <v>300000</v>
      </c>
      <c r="L408" s="9">
        <f t="shared" si="34"/>
        <v>1500000</v>
      </c>
    </row>
    <row r="409" spans="1:12" ht="15.6" x14ac:dyDescent="0.3">
      <c r="A409" s="8">
        <v>2766</v>
      </c>
      <c r="B409" s="7" t="s">
        <v>421</v>
      </c>
      <c r="C409" s="9">
        <v>498188</v>
      </c>
      <c r="D409" s="9">
        <v>276454.42</v>
      </c>
      <c r="E409" s="18">
        <v>1.8</v>
      </c>
      <c r="F409" s="8"/>
      <c r="G409" s="9">
        <v>25000</v>
      </c>
      <c r="H409" s="9">
        <f t="shared" si="32"/>
        <v>6250</v>
      </c>
      <c r="I409" s="9">
        <f t="shared" si="33"/>
        <v>31250</v>
      </c>
      <c r="J409" s="9">
        <v>1200000</v>
      </c>
      <c r="K409" s="9">
        <f t="shared" si="31"/>
        <v>300000</v>
      </c>
      <c r="L409" s="9">
        <f t="shared" si="34"/>
        <v>1500000</v>
      </c>
    </row>
    <row r="410" spans="1:12" ht="15.6" x14ac:dyDescent="0.3">
      <c r="A410" s="8">
        <v>2266</v>
      </c>
      <c r="B410" s="7" t="s">
        <v>422</v>
      </c>
      <c r="C410" s="9">
        <v>875332</v>
      </c>
      <c r="D410" s="9">
        <v>485898.5</v>
      </c>
      <c r="E410" s="18">
        <v>1.8</v>
      </c>
      <c r="F410" s="8"/>
      <c r="G410" s="9">
        <v>25000</v>
      </c>
      <c r="H410" s="9">
        <f t="shared" si="32"/>
        <v>6250</v>
      </c>
      <c r="I410" s="9">
        <f t="shared" si="33"/>
        <v>31250</v>
      </c>
      <c r="J410" s="9">
        <v>1200000</v>
      </c>
      <c r="K410" s="9">
        <f t="shared" si="31"/>
        <v>300000</v>
      </c>
      <c r="L410" s="9">
        <f t="shared" si="34"/>
        <v>1500000</v>
      </c>
    </row>
    <row r="411" spans="1:12" ht="15.6" x14ac:dyDescent="0.3">
      <c r="A411" s="8">
        <v>2641</v>
      </c>
      <c r="B411" s="7" t="s">
        <v>423</v>
      </c>
      <c r="C411" s="9">
        <v>470620</v>
      </c>
      <c r="D411" s="9">
        <v>261541.73</v>
      </c>
      <c r="E411" s="18">
        <v>1.8</v>
      </c>
      <c r="F411" s="8"/>
      <c r="G411" s="9">
        <v>25000</v>
      </c>
      <c r="H411" s="9">
        <f t="shared" si="32"/>
        <v>6250</v>
      </c>
      <c r="I411" s="9">
        <f t="shared" si="33"/>
        <v>31250</v>
      </c>
      <c r="J411" s="9">
        <v>1200000</v>
      </c>
      <c r="K411" s="9">
        <f t="shared" si="31"/>
        <v>300000</v>
      </c>
      <c r="L411" s="9">
        <f t="shared" si="34"/>
        <v>1500000</v>
      </c>
    </row>
    <row r="412" spans="1:12" ht="15.6" x14ac:dyDescent="0.3">
      <c r="A412" s="8">
        <v>2219</v>
      </c>
      <c r="B412" s="7" t="s">
        <v>424</v>
      </c>
      <c r="C412" s="9">
        <v>1293112.6200000001</v>
      </c>
      <c r="D412" s="9">
        <v>721395.93</v>
      </c>
      <c r="E412" s="10">
        <v>1.79</v>
      </c>
      <c r="F412" s="8"/>
      <c r="G412" s="9">
        <v>25000</v>
      </c>
      <c r="H412" s="9">
        <f t="shared" si="32"/>
        <v>6250</v>
      </c>
      <c r="I412" s="9">
        <f t="shared" si="33"/>
        <v>31250</v>
      </c>
      <c r="J412" s="9">
        <v>1200000</v>
      </c>
      <c r="K412" s="9">
        <f t="shared" si="31"/>
        <v>300000</v>
      </c>
      <c r="L412" s="9">
        <f t="shared" si="34"/>
        <v>1500000</v>
      </c>
    </row>
    <row r="413" spans="1:12" ht="15.6" x14ac:dyDescent="0.3">
      <c r="A413" s="8">
        <v>3809</v>
      </c>
      <c r="B413" s="8" t="s">
        <v>425</v>
      </c>
      <c r="C413" s="9">
        <v>20737858</v>
      </c>
      <c r="D413" s="9">
        <v>11572982.220000001</v>
      </c>
      <c r="E413" s="10">
        <v>1.79</v>
      </c>
      <c r="F413" s="8"/>
      <c r="G413" s="9">
        <v>25000</v>
      </c>
      <c r="H413" s="9">
        <f t="shared" si="32"/>
        <v>6250</v>
      </c>
      <c r="I413" s="9">
        <f t="shared" si="33"/>
        <v>31250</v>
      </c>
      <c r="J413" s="9">
        <f>SUM(K413*4)</f>
        <v>4147571.6</v>
      </c>
      <c r="K413" s="9">
        <f t="shared" si="31"/>
        <v>1036892.9</v>
      </c>
      <c r="L413" s="9">
        <f t="shared" si="34"/>
        <v>5184464.5</v>
      </c>
    </row>
    <row r="414" spans="1:12" ht="15.6" x14ac:dyDescent="0.3">
      <c r="A414" s="8">
        <v>2269</v>
      </c>
      <c r="B414" s="7" t="s">
        <v>426</v>
      </c>
      <c r="C414" s="9">
        <v>196615</v>
      </c>
      <c r="D414" s="9">
        <v>109732.07</v>
      </c>
      <c r="E414" s="10">
        <v>1.79</v>
      </c>
      <c r="F414" s="8"/>
      <c r="G414" s="9">
        <v>25000</v>
      </c>
      <c r="H414" s="9">
        <f t="shared" si="32"/>
        <v>6250</v>
      </c>
      <c r="I414" s="9">
        <f t="shared" si="33"/>
        <v>31250</v>
      </c>
      <c r="J414" s="9">
        <v>1200000</v>
      </c>
      <c r="K414" s="9">
        <f t="shared" si="31"/>
        <v>300000</v>
      </c>
      <c r="L414" s="9">
        <f t="shared" si="34"/>
        <v>1500000</v>
      </c>
    </row>
    <row r="415" spans="1:12" ht="15.6" x14ac:dyDescent="0.3">
      <c r="A415" s="8">
        <v>2765</v>
      </c>
      <c r="B415" s="7" t="s">
        <v>427</v>
      </c>
      <c r="C415" s="9">
        <v>509146</v>
      </c>
      <c r="D415" s="9">
        <v>284578</v>
      </c>
      <c r="E415" s="10">
        <v>1.79</v>
      </c>
      <c r="F415" s="8"/>
      <c r="G415" s="9">
        <v>25000</v>
      </c>
      <c r="H415" s="9">
        <f t="shared" si="32"/>
        <v>6250</v>
      </c>
      <c r="I415" s="9">
        <f t="shared" si="33"/>
        <v>31250</v>
      </c>
      <c r="J415" s="9">
        <v>1200000</v>
      </c>
      <c r="K415" s="9">
        <f t="shared" si="31"/>
        <v>300000</v>
      </c>
      <c r="L415" s="9">
        <f t="shared" si="34"/>
        <v>1500000</v>
      </c>
    </row>
    <row r="416" spans="1:12" ht="15.6" x14ac:dyDescent="0.3">
      <c r="A416" s="8">
        <v>2170</v>
      </c>
      <c r="B416" s="7" t="s">
        <v>428</v>
      </c>
      <c r="C416" s="9">
        <v>3493993</v>
      </c>
      <c r="D416" s="9">
        <v>1956566.09</v>
      </c>
      <c r="E416" s="18">
        <v>1.79</v>
      </c>
      <c r="F416" s="8"/>
      <c r="G416" s="9">
        <v>25000</v>
      </c>
      <c r="H416" s="9">
        <f t="shared" si="32"/>
        <v>6250</v>
      </c>
      <c r="I416" s="9">
        <f t="shared" si="33"/>
        <v>31250</v>
      </c>
      <c r="J416" s="9">
        <v>1200000</v>
      </c>
      <c r="K416" s="9">
        <f t="shared" si="31"/>
        <v>300000</v>
      </c>
      <c r="L416" s="9">
        <f t="shared" si="34"/>
        <v>1500000</v>
      </c>
    </row>
    <row r="417" spans="1:12" ht="15.6" x14ac:dyDescent="0.3">
      <c r="A417" s="8">
        <v>2203</v>
      </c>
      <c r="B417" s="7" t="s">
        <v>429</v>
      </c>
      <c r="C417" s="9">
        <v>1745871</v>
      </c>
      <c r="D417" s="9">
        <v>978224.92</v>
      </c>
      <c r="E417" s="18">
        <v>1.78</v>
      </c>
      <c r="F417" s="8"/>
      <c r="G417" s="9">
        <v>25000</v>
      </c>
      <c r="H417" s="9">
        <f t="shared" si="32"/>
        <v>6250</v>
      </c>
      <c r="I417" s="9">
        <f t="shared" si="33"/>
        <v>31250</v>
      </c>
      <c r="J417" s="9">
        <v>1200000</v>
      </c>
      <c r="K417" s="9">
        <f t="shared" si="31"/>
        <v>300000</v>
      </c>
      <c r="L417" s="9">
        <f t="shared" si="34"/>
        <v>1500000</v>
      </c>
    </row>
    <row r="418" spans="1:12" ht="15.6" x14ac:dyDescent="0.3">
      <c r="A418" s="8">
        <v>4276</v>
      </c>
      <c r="B418" s="8" t="s">
        <v>430</v>
      </c>
      <c r="C418" s="9">
        <v>14311873</v>
      </c>
      <c r="D418" s="9">
        <v>8021581.5499999998</v>
      </c>
      <c r="E418" s="10">
        <v>1.78</v>
      </c>
      <c r="F418" s="8"/>
      <c r="G418" s="9">
        <v>25000</v>
      </c>
      <c r="H418" s="9">
        <f t="shared" si="32"/>
        <v>6250</v>
      </c>
      <c r="I418" s="9">
        <f t="shared" si="33"/>
        <v>31250</v>
      </c>
      <c r="J418" s="9">
        <f>SUM(K418*4)</f>
        <v>2862374.6</v>
      </c>
      <c r="K418" s="9">
        <f t="shared" si="31"/>
        <v>715593.65</v>
      </c>
      <c r="L418" s="9">
        <f t="shared" si="34"/>
        <v>3577968.25</v>
      </c>
    </row>
    <row r="419" spans="1:12" ht="15.6" x14ac:dyDescent="0.3">
      <c r="A419" s="8">
        <v>2663</v>
      </c>
      <c r="B419" s="7" t="s">
        <v>431</v>
      </c>
      <c r="C419" s="9">
        <v>1174938</v>
      </c>
      <c r="D419" s="9">
        <v>660534.65</v>
      </c>
      <c r="E419" s="18">
        <v>1.78</v>
      </c>
      <c r="F419" s="8"/>
      <c r="G419" s="9">
        <v>25000</v>
      </c>
      <c r="H419" s="9">
        <f t="shared" si="32"/>
        <v>6250</v>
      </c>
      <c r="I419" s="9">
        <f t="shared" si="33"/>
        <v>31250</v>
      </c>
      <c r="J419" s="9">
        <v>1200000</v>
      </c>
      <c r="K419" s="9">
        <f t="shared" si="31"/>
        <v>300000</v>
      </c>
      <c r="L419" s="9">
        <f t="shared" si="34"/>
        <v>1500000</v>
      </c>
    </row>
    <row r="420" spans="1:12" ht="15.6" x14ac:dyDescent="0.3">
      <c r="A420" s="8">
        <v>2741</v>
      </c>
      <c r="B420" s="7" t="s">
        <v>432</v>
      </c>
      <c r="C420" s="9">
        <v>804295</v>
      </c>
      <c r="D420" s="9">
        <v>453299.86</v>
      </c>
      <c r="E420" s="18">
        <v>1.77</v>
      </c>
      <c r="F420" s="8"/>
      <c r="G420" s="9">
        <v>25000</v>
      </c>
      <c r="H420" s="9">
        <f t="shared" si="32"/>
        <v>6250</v>
      </c>
      <c r="I420" s="9">
        <f t="shared" si="33"/>
        <v>31250</v>
      </c>
      <c r="J420" s="9">
        <v>1200000</v>
      </c>
      <c r="K420" s="9">
        <f t="shared" si="31"/>
        <v>300000</v>
      </c>
      <c r="L420" s="9">
        <f t="shared" si="34"/>
        <v>1500000</v>
      </c>
    </row>
    <row r="421" spans="1:12" ht="15.6" x14ac:dyDescent="0.3">
      <c r="A421" s="8">
        <v>3447</v>
      </c>
      <c r="B421" s="8" t="s">
        <v>433</v>
      </c>
      <c r="C421" s="9">
        <v>32420969</v>
      </c>
      <c r="D421" s="9">
        <v>18292531.039999999</v>
      </c>
      <c r="E421" s="10">
        <v>1.77</v>
      </c>
      <c r="F421" s="8"/>
      <c r="G421" s="9">
        <v>25000</v>
      </c>
      <c r="H421" s="9">
        <f t="shared" si="32"/>
        <v>6250</v>
      </c>
      <c r="I421" s="9">
        <f t="shared" si="33"/>
        <v>31250</v>
      </c>
      <c r="J421" s="9">
        <f>SUM(K421*4)</f>
        <v>6484193.8000000007</v>
      </c>
      <c r="K421" s="9">
        <f t="shared" si="31"/>
        <v>1621048.4500000002</v>
      </c>
      <c r="L421" s="9">
        <f t="shared" si="34"/>
        <v>8105242.2500000009</v>
      </c>
    </row>
    <row r="422" spans="1:12" ht="15.6" x14ac:dyDescent="0.3">
      <c r="A422" s="8">
        <v>2612</v>
      </c>
      <c r="B422" s="7" t="s">
        <v>434</v>
      </c>
      <c r="C422" s="9">
        <v>6959615</v>
      </c>
      <c r="D422" s="9">
        <v>3927825.31</v>
      </c>
      <c r="E422" s="18">
        <v>1.77</v>
      </c>
      <c r="F422" s="8"/>
      <c r="G422" s="9">
        <v>25000</v>
      </c>
      <c r="H422" s="9">
        <f t="shared" si="32"/>
        <v>6250</v>
      </c>
      <c r="I422" s="9">
        <f t="shared" si="33"/>
        <v>31250</v>
      </c>
      <c r="J422" s="9">
        <f>SUM(K422*4)</f>
        <v>1391923</v>
      </c>
      <c r="K422" s="9">
        <f t="shared" si="31"/>
        <v>347980.75</v>
      </c>
      <c r="L422" s="9">
        <f t="shared" si="34"/>
        <v>1739903.75</v>
      </c>
    </row>
    <row r="423" spans="1:12" ht="15.6" x14ac:dyDescent="0.3">
      <c r="A423" s="8">
        <v>2657</v>
      </c>
      <c r="B423" s="7" t="s">
        <v>435</v>
      </c>
      <c r="C423" s="9">
        <v>22407205</v>
      </c>
      <c r="D423" s="9">
        <v>12662335.93</v>
      </c>
      <c r="E423" s="18">
        <v>1.77</v>
      </c>
      <c r="F423" s="8"/>
      <c r="G423" s="9">
        <v>25000</v>
      </c>
      <c r="H423" s="9">
        <f t="shared" si="32"/>
        <v>6250</v>
      </c>
      <c r="I423" s="9">
        <f t="shared" si="33"/>
        <v>31250</v>
      </c>
      <c r="J423" s="9">
        <f>SUM(K423*4)</f>
        <v>4481441</v>
      </c>
      <c r="K423" s="9">
        <f t="shared" si="31"/>
        <v>1120360.25</v>
      </c>
      <c r="L423" s="9">
        <f t="shared" si="34"/>
        <v>5601801.25</v>
      </c>
    </row>
    <row r="424" spans="1:12" ht="15.6" x14ac:dyDescent="0.3">
      <c r="A424" s="8">
        <v>2855</v>
      </c>
      <c r="B424" s="7" t="s">
        <v>436</v>
      </c>
      <c r="C424" s="9">
        <v>17636505</v>
      </c>
      <c r="D424" s="9">
        <v>9969349.9800000004</v>
      </c>
      <c r="E424" s="18">
        <v>1.77</v>
      </c>
      <c r="F424" s="8"/>
      <c r="G424" s="9">
        <v>25000</v>
      </c>
      <c r="H424" s="9">
        <f t="shared" si="32"/>
        <v>6250</v>
      </c>
      <c r="I424" s="9">
        <f t="shared" si="33"/>
        <v>31250</v>
      </c>
      <c r="J424" s="9">
        <f>SUM(K424*4)</f>
        <v>3527301</v>
      </c>
      <c r="K424" s="9">
        <f t="shared" si="31"/>
        <v>881825.25</v>
      </c>
      <c r="L424" s="9">
        <f t="shared" si="34"/>
        <v>4409126.25</v>
      </c>
    </row>
    <row r="425" spans="1:12" ht="15.6" x14ac:dyDescent="0.3">
      <c r="A425" s="8">
        <v>2705</v>
      </c>
      <c r="B425" s="7" t="s">
        <v>437</v>
      </c>
      <c r="C425" s="9">
        <v>5660507</v>
      </c>
      <c r="D425" s="9">
        <v>3208009.01</v>
      </c>
      <c r="E425" s="18">
        <v>1.76</v>
      </c>
      <c r="F425" s="8"/>
      <c r="G425" s="9">
        <v>25000</v>
      </c>
      <c r="H425" s="9">
        <f t="shared" si="32"/>
        <v>6250</v>
      </c>
      <c r="I425" s="9">
        <f t="shared" si="33"/>
        <v>31250</v>
      </c>
      <c r="J425" s="9">
        <v>1200000</v>
      </c>
      <c r="K425" s="9">
        <f t="shared" si="31"/>
        <v>300000</v>
      </c>
      <c r="L425" s="9">
        <f t="shared" si="34"/>
        <v>1500000</v>
      </c>
    </row>
    <row r="426" spans="1:12" ht="15.6" x14ac:dyDescent="0.3">
      <c r="A426" s="8">
        <v>2260</v>
      </c>
      <c r="B426" s="7" t="s">
        <v>438</v>
      </c>
      <c r="C426" s="9">
        <v>592330</v>
      </c>
      <c r="D426" s="9">
        <v>335760.56</v>
      </c>
      <c r="E426" s="18">
        <v>1.76</v>
      </c>
      <c r="F426" s="8"/>
      <c r="G426" s="9">
        <v>25000</v>
      </c>
      <c r="H426" s="9">
        <f t="shared" si="32"/>
        <v>6250</v>
      </c>
      <c r="I426" s="9">
        <f t="shared" si="33"/>
        <v>31250</v>
      </c>
      <c r="J426" s="9">
        <v>1200000</v>
      </c>
      <c r="K426" s="9">
        <f t="shared" si="31"/>
        <v>300000</v>
      </c>
      <c r="L426" s="9">
        <f t="shared" si="34"/>
        <v>1500000</v>
      </c>
    </row>
    <row r="427" spans="1:12" ht="15.6" x14ac:dyDescent="0.3">
      <c r="A427" s="8">
        <v>4311</v>
      </c>
      <c r="B427" s="8" t="s">
        <v>439</v>
      </c>
      <c r="C427" s="9">
        <v>62867323</v>
      </c>
      <c r="D427" s="9">
        <v>35675547.579999998</v>
      </c>
      <c r="E427" s="10">
        <v>1.76</v>
      </c>
      <c r="F427" s="8"/>
      <c r="G427" s="9">
        <v>25000</v>
      </c>
      <c r="H427" s="9">
        <f t="shared" si="32"/>
        <v>6250</v>
      </c>
      <c r="I427" s="9">
        <f t="shared" si="33"/>
        <v>31250</v>
      </c>
      <c r="J427" s="9">
        <f>SUM(K427*4)</f>
        <v>12573464.600000001</v>
      </c>
      <c r="K427" s="9">
        <f t="shared" si="31"/>
        <v>3143366.1500000004</v>
      </c>
      <c r="L427" s="9">
        <f t="shared" si="34"/>
        <v>15716830.750000002</v>
      </c>
    </row>
    <row r="428" spans="1:12" ht="15.6" x14ac:dyDescent="0.3">
      <c r="A428" s="8">
        <v>2101</v>
      </c>
      <c r="B428" s="7" t="s">
        <v>440</v>
      </c>
      <c r="C428" s="9">
        <v>144622601.03999999</v>
      </c>
      <c r="D428" s="9">
        <v>82200999.530000001</v>
      </c>
      <c r="E428" s="10">
        <v>1.76</v>
      </c>
      <c r="F428" s="8"/>
      <c r="G428" s="9">
        <v>25000</v>
      </c>
      <c r="H428" s="9">
        <f t="shared" si="32"/>
        <v>6250</v>
      </c>
      <c r="I428" s="9">
        <f t="shared" si="33"/>
        <v>31250</v>
      </c>
      <c r="J428" s="9">
        <f>SUM(K428*4)</f>
        <v>28924520.208000001</v>
      </c>
      <c r="K428" s="9">
        <f t="shared" ref="K428:K491" si="35">IF((0.05*C428)&lt;300000,300000,(0.05*C428))</f>
        <v>7231130.0520000001</v>
      </c>
      <c r="L428" s="9">
        <f t="shared" si="34"/>
        <v>36155650.259999998</v>
      </c>
    </row>
    <row r="429" spans="1:12" ht="15.6" x14ac:dyDescent="0.3">
      <c r="A429" s="8">
        <v>2864</v>
      </c>
      <c r="B429" s="7" t="s">
        <v>441</v>
      </c>
      <c r="C429" s="9">
        <v>728300</v>
      </c>
      <c r="D429" s="9">
        <v>414882</v>
      </c>
      <c r="E429" s="18">
        <v>1.76</v>
      </c>
      <c r="F429" s="8"/>
      <c r="G429" s="9">
        <v>25000</v>
      </c>
      <c r="H429" s="9">
        <f t="shared" si="32"/>
        <v>6250</v>
      </c>
      <c r="I429" s="9">
        <f t="shared" si="33"/>
        <v>31250</v>
      </c>
      <c r="J429" s="9">
        <v>1200000</v>
      </c>
      <c r="K429" s="9">
        <f t="shared" si="35"/>
        <v>300000</v>
      </c>
      <c r="L429" s="9">
        <f t="shared" si="34"/>
        <v>1500000</v>
      </c>
    </row>
    <row r="430" spans="1:12" ht="15.6" x14ac:dyDescent="0.3">
      <c r="A430" s="8">
        <v>4260</v>
      </c>
      <c r="B430" s="8" t="s">
        <v>442</v>
      </c>
      <c r="C430" s="9">
        <v>86358310</v>
      </c>
      <c r="D430" s="9">
        <v>49319730.479999997</v>
      </c>
      <c r="E430" s="10">
        <v>1.75</v>
      </c>
      <c r="F430" s="8"/>
      <c r="G430" s="9">
        <v>25000</v>
      </c>
      <c r="H430" s="9">
        <f t="shared" si="32"/>
        <v>6250</v>
      </c>
      <c r="I430" s="9">
        <f t="shared" si="33"/>
        <v>31250</v>
      </c>
      <c r="J430" s="9">
        <f>SUM(K430*4)</f>
        <v>17271662</v>
      </c>
      <c r="K430" s="9">
        <f t="shared" si="35"/>
        <v>4317915.5</v>
      </c>
      <c r="L430" s="9">
        <f t="shared" si="34"/>
        <v>21589577.5</v>
      </c>
    </row>
    <row r="431" spans="1:12" ht="15.6" x14ac:dyDescent="0.3">
      <c r="A431" s="8">
        <v>2128</v>
      </c>
      <c r="B431" s="7" t="s">
        <v>443</v>
      </c>
      <c r="C431" s="9">
        <v>3281238</v>
      </c>
      <c r="D431" s="9">
        <v>1878335.1</v>
      </c>
      <c r="E431" s="18">
        <v>1.75</v>
      </c>
      <c r="F431" s="8"/>
      <c r="G431" s="9">
        <v>25000</v>
      </c>
      <c r="H431" s="9">
        <f t="shared" si="32"/>
        <v>6250</v>
      </c>
      <c r="I431" s="9">
        <f t="shared" si="33"/>
        <v>31250</v>
      </c>
      <c r="J431" s="9">
        <v>1200000</v>
      </c>
      <c r="K431" s="9">
        <f t="shared" si="35"/>
        <v>300000</v>
      </c>
      <c r="L431" s="9">
        <f t="shared" si="34"/>
        <v>1500000</v>
      </c>
    </row>
    <row r="432" spans="1:12" ht="15.6" x14ac:dyDescent="0.3">
      <c r="A432" s="8">
        <v>2999</v>
      </c>
      <c r="B432" s="7" t="s">
        <v>444</v>
      </c>
      <c r="C432" s="9">
        <v>41423171</v>
      </c>
      <c r="D432" s="9">
        <v>23719070</v>
      </c>
      <c r="E432" s="18">
        <v>1.75</v>
      </c>
      <c r="F432" s="8"/>
      <c r="G432" s="9">
        <v>25000</v>
      </c>
      <c r="H432" s="9">
        <f t="shared" si="32"/>
        <v>6250</v>
      </c>
      <c r="I432" s="9">
        <f t="shared" si="33"/>
        <v>31250</v>
      </c>
      <c r="J432" s="9">
        <f>SUM(K432*4)</f>
        <v>8284634.2000000002</v>
      </c>
      <c r="K432" s="9">
        <f t="shared" si="35"/>
        <v>2071158.55</v>
      </c>
      <c r="L432" s="9">
        <f t="shared" si="34"/>
        <v>10355792.75</v>
      </c>
    </row>
    <row r="433" spans="1:12" ht="15.6" x14ac:dyDescent="0.3">
      <c r="A433" s="8">
        <v>4142</v>
      </c>
      <c r="B433" s="8" t="s">
        <v>445</v>
      </c>
      <c r="C433" s="9">
        <v>64929782</v>
      </c>
      <c r="D433" s="9">
        <v>37202249.149999999</v>
      </c>
      <c r="E433" s="10">
        <v>1.75</v>
      </c>
      <c r="F433" s="8"/>
      <c r="G433" s="9">
        <v>25000</v>
      </c>
      <c r="H433" s="9">
        <f t="shared" si="32"/>
        <v>6250</v>
      </c>
      <c r="I433" s="9">
        <f t="shared" si="33"/>
        <v>31250</v>
      </c>
      <c r="J433" s="9">
        <f>SUM(K433*4)</f>
        <v>12985956.4</v>
      </c>
      <c r="K433" s="9">
        <f t="shared" si="35"/>
        <v>3246489.1</v>
      </c>
      <c r="L433" s="9">
        <f t="shared" si="34"/>
        <v>16232445.5</v>
      </c>
    </row>
    <row r="434" spans="1:12" ht="15.6" x14ac:dyDescent="0.3">
      <c r="A434" s="8">
        <v>2858</v>
      </c>
      <c r="B434" s="7" t="s">
        <v>446</v>
      </c>
      <c r="C434" s="9">
        <v>155449</v>
      </c>
      <c r="D434" s="9">
        <v>89147.73</v>
      </c>
      <c r="E434" s="18">
        <v>1.74</v>
      </c>
      <c r="F434" s="8"/>
      <c r="G434" s="9">
        <v>25000</v>
      </c>
      <c r="H434" s="9">
        <f t="shared" si="32"/>
        <v>6250</v>
      </c>
      <c r="I434" s="9">
        <f t="shared" si="33"/>
        <v>31250</v>
      </c>
      <c r="J434" s="9">
        <v>1200000</v>
      </c>
      <c r="K434" s="9">
        <f t="shared" si="35"/>
        <v>300000</v>
      </c>
      <c r="L434" s="9">
        <f t="shared" si="34"/>
        <v>1500000</v>
      </c>
    </row>
    <row r="435" spans="1:12" ht="15.6" x14ac:dyDescent="0.3">
      <c r="A435" s="8">
        <v>2713</v>
      </c>
      <c r="B435" s="7" t="s">
        <v>447</v>
      </c>
      <c r="C435" s="9">
        <v>1344386</v>
      </c>
      <c r="D435" s="9">
        <v>772082.46</v>
      </c>
      <c r="E435" s="18">
        <v>1.74</v>
      </c>
      <c r="F435" s="8"/>
      <c r="G435" s="9">
        <v>25000</v>
      </c>
      <c r="H435" s="9">
        <f t="shared" si="32"/>
        <v>6250</v>
      </c>
      <c r="I435" s="9">
        <f t="shared" si="33"/>
        <v>31250</v>
      </c>
      <c r="J435" s="9">
        <v>1200000</v>
      </c>
      <c r="K435" s="9">
        <f t="shared" si="35"/>
        <v>300000</v>
      </c>
      <c r="L435" s="9">
        <f t="shared" si="34"/>
        <v>1500000</v>
      </c>
    </row>
    <row r="436" spans="1:12" ht="15.6" x14ac:dyDescent="0.3">
      <c r="A436" s="8">
        <v>2223</v>
      </c>
      <c r="B436" s="7" t="s">
        <v>448</v>
      </c>
      <c r="C436" s="9">
        <v>3685373</v>
      </c>
      <c r="D436" s="9">
        <v>2117807.9300000002</v>
      </c>
      <c r="E436" s="18">
        <v>1.74</v>
      </c>
      <c r="F436" s="8"/>
      <c r="G436" s="9">
        <v>25000</v>
      </c>
      <c r="H436" s="9">
        <f t="shared" si="32"/>
        <v>6250</v>
      </c>
      <c r="I436" s="9">
        <f t="shared" si="33"/>
        <v>31250</v>
      </c>
      <c r="J436" s="9">
        <v>1200000</v>
      </c>
      <c r="K436" s="9">
        <f t="shared" si="35"/>
        <v>300000</v>
      </c>
      <c r="L436" s="9">
        <f t="shared" si="34"/>
        <v>1500000</v>
      </c>
    </row>
    <row r="437" spans="1:12" ht="15.6" x14ac:dyDescent="0.3">
      <c r="A437" s="8">
        <v>2745</v>
      </c>
      <c r="B437" s="7" t="s">
        <v>449</v>
      </c>
      <c r="C437" s="9">
        <v>52018345</v>
      </c>
      <c r="D437" s="9">
        <v>29900353.359999999</v>
      </c>
      <c r="E437" s="18">
        <v>1.74</v>
      </c>
      <c r="F437" s="8"/>
      <c r="G437" s="9">
        <v>25000</v>
      </c>
      <c r="H437" s="9">
        <f t="shared" si="32"/>
        <v>6250</v>
      </c>
      <c r="I437" s="9">
        <f t="shared" si="33"/>
        <v>31250</v>
      </c>
      <c r="J437" s="9">
        <f>SUM(K437*4)</f>
        <v>10403669</v>
      </c>
      <c r="K437" s="9">
        <f t="shared" si="35"/>
        <v>2600917.25</v>
      </c>
      <c r="L437" s="9">
        <f t="shared" si="34"/>
        <v>13004586.25</v>
      </c>
    </row>
    <row r="438" spans="1:12" ht="15.6" x14ac:dyDescent="0.3">
      <c r="A438" s="8">
        <v>2692</v>
      </c>
      <c r="B438" s="7" t="s">
        <v>450</v>
      </c>
      <c r="C438" s="9">
        <v>684761</v>
      </c>
      <c r="D438" s="9">
        <v>394080.29</v>
      </c>
      <c r="E438" s="18">
        <v>1.74</v>
      </c>
      <c r="F438" s="8"/>
      <c r="G438" s="9">
        <v>25000</v>
      </c>
      <c r="H438" s="9">
        <f t="shared" si="32"/>
        <v>6250</v>
      </c>
      <c r="I438" s="9">
        <f t="shared" si="33"/>
        <v>31250</v>
      </c>
      <c r="J438" s="9">
        <v>1200000</v>
      </c>
      <c r="K438" s="9">
        <f t="shared" si="35"/>
        <v>300000</v>
      </c>
      <c r="L438" s="9">
        <f t="shared" si="34"/>
        <v>1500000</v>
      </c>
    </row>
    <row r="439" spans="1:12" ht="15.6" x14ac:dyDescent="0.3">
      <c r="A439" s="8">
        <v>2004</v>
      </c>
      <c r="B439" s="7" t="s">
        <v>451</v>
      </c>
      <c r="C439" s="9">
        <v>7158182</v>
      </c>
      <c r="D439" s="9">
        <v>4126683.81</v>
      </c>
      <c r="E439" s="18">
        <v>1.73</v>
      </c>
      <c r="F439" s="8"/>
      <c r="G439" s="9">
        <v>25000</v>
      </c>
      <c r="H439" s="9">
        <f t="shared" si="32"/>
        <v>6250</v>
      </c>
      <c r="I439" s="9">
        <f t="shared" si="33"/>
        <v>31250</v>
      </c>
      <c r="J439" s="9">
        <f>SUM(K439*4)</f>
        <v>1431636.4000000001</v>
      </c>
      <c r="K439" s="9">
        <f t="shared" si="35"/>
        <v>357909.10000000003</v>
      </c>
      <c r="L439" s="9">
        <f t="shared" si="34"/>
        <v>1789545.5000000002</v>
      </c>
    </row>
    <row r="440" spans="1:12" ht="15.6" x14ac:dyDescent="0.3">
      <c r="A440" s="8">
        <v>2650</v>
      </c>
      <c r="B440" s="7" t="s">
        <v>452</v>
      </c>
      <c r="C440" s="9">
        <v>112735</v>
      </c>
      <c r="D440" s="9">
        <v>65102.91</v>
      </c>
      <c r="E440" s="18">
        <v>1.73</v>
      </c>
      <c r="F440" s="8"/>
      <c r="G440" s="9">
        <v>25000</v>
      </c>
      <c r="H440" s="9">
        <f t="shared" si="32"/>
        <v>6250</v>
      </c>
      <c r="I440" s="9">
        <f t="shared" si="33"/>
        <v>31250</v>
      </c>
      <c r="J440" s="9">
        <v>1200000</v>
      </c>
      <c r="K440" s="9">
        <f t="shared" si="35"/>
        <v>300000</v>
      </c>
      <c r="L440" s="9">
        <f t="shared" si="34"/>
        <v>1500000</v>
      </c>
    </row>
    <row r="441" spans="1:12" ht="15.6" x14ac:dyDescent="0.3">
      <c r="A441" s="8">
        <v>2020</v>
      </c>
      <c r="B441" s="7" t="s">
        <v>453</v>
      </c>
      <c r="C441" s="9">
        <v>11229996</v>
      </c>
      <c r="D441" s="9">
        <v>6486465.7000000002</v>
      </c>
      <c r="E441" s="18">
        <v>1.73</v>
      </c>
      <c r="F441" s="8"/>
      <c r="G441" s="9">
        <v>25000</v>
      </c>
      <c r="H441" s="9">
        <f t="shared" si="32"/>
        <v>6250</v>
      </c>
      <c r="I441" s="9">
        <f t="shared" si="33"/>
        <v>31250</v>
      </c>
      <c r="J441" s="9">
        <f>SUM(K441*4)</f>
        <v>2245999.2000000002</v>
      </c>
      <c r="K441" s="9">
        <f t="shared" si="35"/>
        <v>561499.80000000005</v>
      </c>
      <c r="L441" s="9">
        <f t="shared" si="34"/>
        <v>2807499</v>
      </c>
    </row>
    <row r="442" spans="1:12" ht="15.6" x14ac:dyDescent="0.3">
      <c r="A442" s="8">
        <v>2282</v>
      </c>
      <c r="B442" s="7" t="s">
        <v>454</v>
      </c>
      <c r="C442" s="9">
        <v>1255849.08</v>
      </c>
      <c r="D442" s="9">
        <v>725506.9</v>
      </c>
      <c r="E442" s="10">
        <v>1.73</v>
      </c>
      <c r="F442" s="8"/>
      <c r="G442" s="9">
        <v>25000</v>
      </c>
      <c r="H442" s="9">
        <f t="shared" si="32"/>
        <v>6250</v>
      </c>
      <c r="I442" s="9">
        <f t="shared" si="33"/>
        <v>31250</v>
      </c>
      <c r="J442" s="9">
        <v>1200000</v>
      </c>
      <c r="K442" s="9">
        <f t="shared" si="35"/>
        <v>300000</v>
      </c>
      <c r="L442" s="9">
        <f t="shared" si="34"/>
        <v>1500000</v>
      </c>
    </row>
    <row r="443" spans="1:12" ht="15.6" x14ac:dyDescent="0.3">
      <c r="A443" s="8">
        <v>2784</v>
      </c>
      <c r="B443" s="7" t="s">
        <v>455</v>
      </c>
      <c r="C443" s="9">
        <v>371156</v>
      </c>
      <c r="D443" s="9">
        <v>214449.71</v>
      </c>
      <c r="E443" s="18">
        <v>1.73</v>
      </c>
      <c r="F443" s="8"/>
      <c r="G443" s="9">
        <v>25000</v>
      </c>
      <c r="H443" s="9">
        <f t="shared" si="32"/>
        <v>6250</v>
      </c>
      <c r="I443" s="9">
        <f t="shared" si="33"/>
        <v>31250</v>
      </c>
      <c r="J443" s="9">
        <v>1200000</v>
      </c>
      <c r="K443" s="9">
        <f t="shared" si="35"/>
        <v>300000</v>
      </c>
      <c r="L443" s="9">
        <f t="shared" si="34"/>
        <v>1500000</v>
      </c>
    </row>
    <row r="444" spans="1:12" ht="15.6" x14ac:dyDescent="0.3">
      <c r="A444" s="8">
        <v>2303</v>
      </c>
      <c r="B444" s="7" t="s">
        <v>456</v>
      </c>
      <c r="C444" s="9">
        <v>14115216</v>
      </c>
      <c r="D444" s="9">
        <v>8171642.0300000003</v>
      </c>
      <c r="E444" s="18">
        <v>1.73</v>
      </c>
      <c r="F444" s="8"/>
      <c r="G444" s="9">
        <v>25000</v>
      </c>
      <c r="H444" s="9">
        <f t="shared" si="32"/>
        <v>6250</v>
      </c>
      <c r="I444" s="9">
        <f t="shared" si="33"/>
        <v>31250</v>
      </c>
      <c r="J444" s="9">
        <f>SUM(K444*4)</f>
        <v>2823043.2</v>
      </c>
      <c r="K444" s="9">
        <f t="shared" si="35"/>
        <v>705760.8</v>
      </c>
      <c r="L444" s="9">
        <f t="shared" si="34"/>
        <v>3528804</v>
      </c>
    </row>
    <row r="445" spans="1:12" ht="15.6" x14ac:dyDescent="0.3">
      <c r="A445" s="8">
        <v>2192</v>
      </c>
      <c r="B445" s="7" t="s">
        <v>457</v>
      </c>
      <c r="C445" s="9">
        <v>1297938</v>
      </c>
      <c r="D445" s="9">
        <v>752857.21</v>
      </c>
      <c r="E445" s="18">
        <v>1.73</v>
      </c>
      <c r="F445" s="8"/>
      <c r="G445" s="9">
        <v>25000</v>
      </c>
      <c r="H445" s="9">
        <f t="shared" si="32"/>
        <v>6250</v>
      </c>
      <c r="I445" s="9">
        <f t="shared" si="33"/>
        <v>31250</v>
      </c>
      <c r="J445" s="9">
        <v>1200000</v>
      </c>
      <c r="K445" s="9">
        <f t="shared" si="35"/>
        <v>300000</v>
      </c>
      <c r="L445" s="9">
        <f t="shared" si="34"/>
        <v>1500000</v>
      </c>
    </row>
    <row r="446" spans="1:12" ht="15.6" x14ac:dyDescent="0.3">
      <c r="A446" s="8">
        <v>2888</v>
      </c>
      <c r="B446" s="7" t="s">
        <v>458</v>
      </c>
      <c r="C446" s="9">
        <v>4474922</v>
      </c>
      <c r="D446" s="9">
        <v>2599069.7799999998</v>
      </c>
      <c r="E446" s="18">
        <v>1.72</v>
      </c>
      <c r="F446" s="8"/>
      <c r="G446" s="9">
        <v>25000</v>
      </c>
      <c r="H446" s="9">
        <f t="shared" si="32"/>
        <v>6250</v>
      </c>
      <c r="I446" s="9">
        <f t="shared" si="33"/>
        <v>31250</v>
      </c>
      <c r="J446" s="9">
        <v>1200000</v>
      </c>
      <c r="K446" s="9">
        <f t="shared" si="35"/>
        <v>300000</v>
      </c>
      <c r="L446" s="9">
        <f t="shared" si="34"/>
        <v>1500000</v>
      </c>
    </row>
    <row r="447" spans="1:12" ht="15.6" x14ac:dyDescent="0.3">
      <c r="A447" s="8">
        <v>2267</v>
      </c>
      <c r="B447" s="7" t="s">
        <v>459</v>
      </c>
      <c r="C447" s="9">
        <v>5049777</v>
      </c>
      <c r="D447" s="9">
        <v>2934857.37</v>
      </c>
      <c r="E447" s="18">
        <v>1.72</v>
      </c>
      <c r="F447" s="8"/>
      <c r="G447" s="9">
        <v>25000</v>
      </c>
      <c r="H447" s="9">
        <f t="shared" si="32"/>
        <v>6250</v>
      </c>
      <c r="I447" s="9">
        <f t="shared" si="33"/>
        <v>31250</v>
      </c>
      <c r="J447" s="9">
        <v>1200000</v>
      </c>
      <c r="K447" s="9">
        <f t="shared" si="35"/>
        <v>300000</v>
      </c>
      <c r="L447" s="9">
        <f t="shared" si="34"/>
        <v>1500000</v>
      </c>
    </row>
    <row r="448" spans="1:12" ht="15.6" x14ac:dyDescent="0.3">
      <c r="A448" s="8">
        <v>2541</v>
      </c>
      <c r="B448" s="7" t="s">
        <v>460</v>
      </c>
      <c r="C448" s="9">
        <v>325820</v>
      </c>
      <c r="D448" s="9">
        <v>189371.76</v>
      </c>
      <c r="E448" s="18">
        <v>1.72</v>
      </c>
      <c r="F448" s="8"/>
      <c r="G448" s="9">
        <v>25000</v>
      </c>
      <c r="H448" s="9">
        <f t="shared" si="32"/>
        <v>6250</v>
      </c>
      <c r="I448" s="9">
        <f t="shared" si="33"/>
        <v>31250</v>
      </c>
      <c r="J448" s="9">
        <v>1200000</v>
      </c>
      <c r="K448" s="9">
        <f t="shared" si="35"/>
        <v>300000</v>
      </c>
      <c r="L448" s="9">
        <f t="shared" si="34"/>
        <v>1500000</v>
      </c>
    </row>
    <row r="449" spans="1:12" ht="15.6" x14ac:dyDescent="0.3">
      <c r="A449" s="8">
        <v>4336</v>
      </c>
      <c r="B449" s="8" t="s">
        <v>461</v>
      </c>
      <c r="C449" s="9">
        <v>4992389</v>
      </c>
      <c r="D449" s="9">
        <v>2903959.68</v>
      </c>
      <c r="E449" s="10">
        <v>1.72</v>
      </c>
      <c r="F449" s="8"/>
      <c r="G449" s="9">
        <v>25000</v>
      </c>
      <c r="H449" s="9">
        <f t="shared" si="32"/>
        <v>6250</v>
      </c>
      <c r="I449" s="9">
        <f t="shared" si="33"/>
        <v>31250</v>
      </c>
      <c r="J449" s="9">
        <v>1200000</v>
      </c>
      <c r="K449" s="9">
        <f t="shared" si="35"/>
        <v>300000</v>
      </c>
      <c r="L449" s="9">
        <f t="shared" si="34"/>
        <v>1500000</v>
      </c>
    </row>
    <row r="450" spans="1:12" ht="15.6" x14ac:dyDescent="0.3">
      <c r="A450" s="8">
        <v>3291</v>
      </c>
      <c r="B450" s="8" t="s">
        <v>462</v>
      </c>
      <c r="C450" s="9">
        <v>156886598</v>
      </c>
      <c r="D450" s="9">
        <v>91276154.579999998</v>
      </c>
      <c r="E450" s="10">
        <v>1.72</v>
      </c>
      <c r="F450" s="8"/>
      <c r="G450" s="9">
        <v>25000</v>
      </c>
      <c r="H450" s="9">
        <f t="shared" si="32"/>
        <v>6250</v>
      </c>
      <c r="I450" s="9">
        <f t="shared" si="33"/>
        <v>31250</v>
      </c>
      <c r="J450" s="9">
        <f>SUM(K450*4)</f>
        <v>31377319.600000001</v>
      </c>
      <c r="K450" s="9">
        <f t="shared" si="35"/>
        <v>7844329.9000000004</v>
      </c>
      <c r="L450" s="9">
        <f t="shared" si="34"/>
        <v>39221649.5</v>
      </c>
    </row>
    <row r="451" spans="1:12" ht="15.6" x14ac:dyDescent="0.3">
      <c r="A451" s="8">
        <v>2287</v>
      </c>
      <c r="B451" s="7" t="s">
        <v>463</v>
      </c>
      <c r="C451" s="9">
        <v>700973</v>
      </c>
      <c r="D451" s="9">
        <v>409730.62</v>
      </c>
      <c r="E451" s="18">
        <v>1.71</v>
      </c>
      <c r="F451" s="8"/>
      <c r="G451" s="9">
        <v>25000</v>
      </c>
      <c r="H451" s="9">
        <f t="shared" si="32"/>
        <v>6250</v>
      </c>
      <c r="I451" s="9">
        <f t="shared" si="33"/>
        <v>31250</v>
      </c>
      <c r="J451" s="9">
        <v>1200000</v>
      </c>
      <c r="K451" s="9">
        <f t="shared" si="35"/>
        <v>300000</v>
      </c>
      <c r="L451" s="9">
        <f t="shared" si="34"/>
        <v>1500000</v>
      </c>
    </row>
    <row r="452" spans="1:12" ht="15.6" x14ac:dyDescent="0.3">
      <c r="A452" s="8">
        <v>2285</v>
      </c>
      <c r="B452" s="7" t="s">
        <v>464</v>
      </c>
      <c r="C452" s="9">
        <v>1612776</v>
      </c>
      <c r="D452" s="9">
        <v>943181.15</v>
      </c>
      <c r="E452" s="18">
        <v>1.71</v>
      </c>
      <c r="F452" s="8"/>
      <c r="G452" s="9">
        <v>25000</v>
      </c>
      <c r="H452" s="9">
        <f t="shared" si="32"/>
        <v>6250</v>
      </c>
      <c r="I452" s="9">
        <f t="shared" si="33"/>
        <v>31250</v>
      </c>
      <c r="J452" s="9">
        <v>1200000</v>
      </c>
      <c r="K452" s="9">
        <f t="shared" si="35"/>
        <v>300000</v>
      </c>
      <c r="L452" s="9">
        <f t="shared" si="34"/>
        <v>1500000</v>
      </c>
    </row>
    <row r="453" spans="1:12" ht="15.6" x14ac:dyDescent="0.3">
      <c r="A453" s="8">
        <v>2273</v>
      </c>
      <c r="B453" s="7" t="s">
        <v>465</v>
      </c>
      <c r="C453" s="9">
        <v>5152980</v>
      </c>
      <c r="D453" s="9">
        <v>3014199.98</v>
      </c>
      <c r="E453" s="18">
        <v>1.71</v>
      </c>
      <c r="F453" s="8"/>
      <c r="G453" s="9">
        <v>25000</v>
      </c>
      <c r="H453" s="9">
        <f t="shared" si="32"/>
        <v>6250</v>
      </c>
      <c r="I453" s="9">
        <f t="shared" si="33"/>
        <v>31250</v>
      </c>
      <c r="J453" s="9">
        <v>1200000</v>
      </c>
      <c r="K453" s="9">
        <f t="shared" si="35"/>
        <v>300000</v>
      </c>
      <c r="L453" s="9">
        <f t="shared" si="34"/>
        <v>1500000</v>
      </c>
    </row>
    <row r="454" spans="1:12" ht="15.6" x14ac:dyDescent="0.3">
      <c r="A454" s="8">
        <v>2588</v>
      </c>
      <c r="B454" s="7" t="s">
        <v>466</v>
      </c>
      <c r="C454" s="9">
        <v>1705887</v>
      </c>
      <c r="D454" s="9">
        <v>997934.24</v>
      </c>
      <c r="E454" s="18">
        <v>1.71</v>
      </c>
      <c r="F454" s="8"/>
      <c r="G454" s="9">
        <v>25000</v>
      </c>
      <c r="H454" s="9">
        <f t="shared" si="32"/>
        <v>6250</v>
      </c>
      <c r="I454" s="9">
        <f t="shared" si="33"/>
        <v>31250</v>
      </c>
      <c r="J454" s="9">
        <v>1200000</v>
      </c>
      <c r="K454" s="9">
        <f t="shared" si="35"/>
        <v>300000</v>
      </c>
      <c r="L454" s="9">
        <f t="shared" si="34"/>
        <v>1500000</v>
      </c>
    </row>
    <row r="455" spans="1:12" ht="15.6" x14ac:dyDescent="0.3">
      <c r="A455" s="8">
        <v>2559</v>
      </c>
      <c r="B455" s="7" t="s">
        <v>467</v>
      </c>
      <c r="C455" s="9">
        <v>4969272</v>
      </c>
      <c r="D455" s="9">
        <v>2914266.39</v>
      </c>
      <c r="E455" s="18">
        <v>1.71</v>
      </c>
      <c r="F455" s="8"/>
      <c r="G455" s="9">
        <v>25000</v>
      </c>
      <c r="H455" s="9">
        <f t="shared" si="32"/>
        <v>6250</v>
      </c>
      <c r="I455" s="9">
        <f t="shared" si="33"/>
        <v>31250</v>
      </c>
      <c r="J455" s="9">
        <v>1200000</v>
      </c>
      <c r="K455" s="9">
        <f t="shared" si="35"/>
        <v>300000</v>
      </c>
      <c r="L455" s="9">
        <f t="shared" si="34"/>
        <v>1500000</v>
      </c>
    </row>
    <row r="456" spans="1:12" ht="15.6" x14ac:dyDescent="0.3">
      <c r="A456" s="8">
        <v>2292</v>
      </c>
      <c r="B456" s="7" t="s">
        <v>468</v>
      </c>
      <c r="C456" s="9">
        <v>7060131</v>
      </c>
      <c r="D456" s="9">
        <v>4142322.54</v>
      </c>
      <c r="E456" s="18">
        <v>1.7</v>
      </c>
      <c r="F456" s="8"/>
      <c r="G456" s="9">
        <v>25000</v>
      </c>
      <c r="H456" s="9">
        <f t="shared" si="32"/>
        <v>6250</v>
      </c>
      <c r="I456" s="9">
        <f t="shared" si="33"/>
        <v>31250</v>
      </c>
      <c r="J456" s="9">
        <f>SUM(K456*4)</f>
        <v>1412026.2000000002</v>
      </c>
      <c r="K456" s="9">
        <f t="shared" si="35"/>
        <v>353006.55000000005</v>
      </c>
      <c r="L456" s="9">
        <f t="shared" si="34"/>
        <v>1765032.7500000002</v>
      </c>
    </row>
    <row r="457" spans="1:12" ht="15.6" x14ac:dyDescent="0.3">
      <c r="A457" s="8">
        <v>2818</v>
      </c>
      <c r="B457" s="7" t="s">
        <v>469</v>
      </c>
      <c r="C457" s="9">
        <v>193893</v>
      </c>
      <c r="D457" s="9">
        <v>113828</v>
      </c>
      <c r="E457" s="18">
        <v>1.7</v>
      </c>
      <c r="F457" s="8"/>
      <c r="G457" s="9">
        <v>25000</v>
      </c>
      <c r="H457" s="9">
        <f t="shared" si="32"/>
        <v>6250</v>
      </c>
      <c r="I457" s="9">
        <f t="shared" si="33"/>
        <v>31250</v>
      </c>
      <c r="J457" s="9">
        <v>1200000</v>
      </c>
      <c r="K457" s="9">
        <f t="shared" si="35"/>
        <v>300000</v>
      </c>
      <c r="L457" s="9">
        <f t="shared" si="34"/>
        <v>1500000</v>
      </c>
    </row>
    <row r="458" spans="1:12" ht="15.6" x14ac:dyDescent="0.3">
      <c r="A458" s="8">
        <v>2304</v>
      </c>
      <c r="B458" s="7" t="s">
        <v>470</v>
      </c>
      <c r="C458" s="9">
        <v>5997441</v>
      </c>
      <c r="D458" s="9">
        <v>3524101.89</v>
      </c>
      <c r="E458" s="18">
        <v>1.7</v>
      </c>
      <c r="F458" s="8"/>
      <c r="G458" s="9">
        <v>25000</v>
      </c>
      <c r="H458" s="9">
        <f t="shared" si="32"/>
        <v>6250</v>
      </c>
      <c r="I458" s="9">
        <f t="shared" si="33"/>
        <v>31250</v>
      </c>
      <c r="J458" s="9">
        <v>1200000</v>
      </c>
      <c r="K458" s="9">
        <f t="shared" si="35"/>
        <v>300000</v>
      </c>
      <c r="L458" s="9">
        <f t="shared" si="34"/>
        <v>1500000</v>
      </c>
    </row>
    <row r="459" spans="1:12" ht="15.6" x14ac:dyDescent="0.3">
      <c r="A459" s="8">
        <v>2187</v>
      </c>
      <c r="B459" s="7" t="s">
        <v>471</v>
      </c>
      <c r="C459" s="9">
        <v>2968741</v>
      </c>
      <c r="D459" s="9">
        <v>1750218.77</v>
      </c>
      <c r="E459" s="18">
        <v>1.7</v>
      </c>
      <c r="F459" s="8"/>
      <c r="G459" s="9">
        <v>25000</v>
      </c>
      <c r="H459" s="9">
        <f t="shared" si="32"/>
        <v>6250</v>
      </c>
      <c r="I459" s="9">
        <f t="shared" si="33"/>
        <v>31250</v>
      </c>
      <c r="J459" s="9">
        <v>1200000</v>
      </c>
      <c r="K459" s="9">
        <f t="shared" si="35"/>
        <v>300000</v>
      </c>
      <c r="L459" s="9">
        <f t="shared" si="34"/>
        <v>1500000</v>
      </c>
    </row>
    <row r="460" spans="1:12" ht="15.6" x14ac:dyDescent="0.3">
      <c r="A460" s="8">
        <v>2126</v>
      </c>
      <c r="B460" s="7" t="s">
        <v>472</v>
      </c>
      <c r="C460" s="9">
        <v>14660653</v>
      </c>
      <c r="D460" s="9">
        <v>8665416.7300000004</v>
      </c>
      <c r="E460" s="18">
        <v>1.69</v>
      </c>
      <c r="F460" s="8"/>
      <c r="G460" s="9">
        <v>25000</v>
      </c>
      <c r="H460" s="9">
        <f t="shared" si="32"/>
        <v>6250</v>
      </c>
      <c r="I460" s="9">
        <f t="shared" si="33"/>
        <v>31250</v>
      </c>
      <c r="J460" s="9">
        <f>SUM(K460*4)</f>
        <v>2932130.6</v>
      </c>
      <c r="K460" s="9">
        <f t="shared" si="35"/>
        <v>733032.65</v>
      </c>
      <c r="L460" s="9">
        <f t="shared" si="34"/>
        <v>3665163.25</v>
      </c>
    </row>
    <row r="461" spans="1:12" ht="15.6" x14ac:dyDescent="0.3">
      <c r="A461" s="8">
        <v>2000</v>
      </c>
      <c r="B461" s="7" t="s">
        <v>473</v>
      </c>
      <c r="C461" s="9">
        <v>6590743</v>
      </c>
      <c r="D461" s="9">
        <v>3905567.76</v>
      </c>
      <c r="E461" s="18">
        <v>1.69</v>
      </c>
      <c r="F461" s="8"/>
      <c r="G461" s="9">
        <v>25000</v>
      </c>
      <c r="H461" s="9">
        <f t="shared" si="32"/>
        <v>6250</v>
      </c>
      <c r="I461" s="9">
        <f t="shared" si="33"/>
        <v>31250</v>
      </c>
      <c r="J461" s="9">
        <f>SUM(K461*4)</f>
        <v>1318148.6000000001</v>
      </c>
      <c r="K461" s="9">
        <f t="shared" si="35"/>
        <v>329537.15000000002</v>
      </c>
      <c r="L461" s="9">
        <f t="shared" si="34"/>
        <v>1647685.75</v>
      </c>
    </row>
    <row r="462" spans="1:12" ht="15.6" x14ac:dyDescent="0.3">
      <c r="A462" s="8">
        <v>2659</v>
      </c>
      <c r="B462" s="7" t="s">
        <v>474</v>
      </c>
      <c r="C462" s="9">
        <v>718396</v>
      </c>
      <c r="D462" s="9">
        <v>426112.46</v>
      </c>
      <c r="E462" s="18">
        <v>1.69</v>
      </c>
      <c r="F462" s="8"/>
      <c r="G462" s="9">
        <v>25000</v>
      </c>
      <c r="H462" s="9">
        <f t="shared" si="32"/>
        <v>6250</v>
      </c>
      <c r="I462" s="9">
        <f t="shared" si="33"/>
        <v>31250</v>
      </c>
      <c r="J462" s="9">
        <v>1200000</v>
      </c>
      <c r="K462" s="9">
        <f t="shared" si="35"/>
        <v>300000</v>
      </c>
      <c r="L462" s="9">
        <f t="shared" si="34"/>
        <v>1500000</v>
      </c>
    </row>
    <row r="463" spans="1:12" ht="15.6" x14ac:dyDescent="0.3">
      <c r="A463" s="8">
        <v>3245</v>
      </c>
      <c r="B463" s="8" t="s">
        <v>475</v>
      </c>
      <c r="C463" s="9">
        <v>18282199</v>
      </c>
      <c r="D463" s="9">
        <v>10862920.539999999</v>
      </c>
      <c r="E463" s="10">
        <v>1.68</v>
      </c>
      <c r="F463" s="8"/>
      <c r="G463" s="9">
        <v>25000</v>
      </c>
      <c r="H463" s="9">
        <f t="shared" si="32"/>
        <v>6250</v>
      </c>
      <c r="I463" s="9">
        <f t="shared" si="33"/>
        <v>31250</v>
      </c>
      <c r="J463" s="9">
        <f>SUM(K463*4)</f>
        <v>3656439.8000000003</v>
      </c>
      <c r="K463" s="9">
        <f t="shared" si="35"/>
        <v>914109.95000000007</v>
      </c>
      <c r="L463" s="9">
        <f t="shared" si="34"/>
        <v>4570549.75</v>
      </c>
    </row>
    <row r="464" spans="1:12" ht="15.6" x14ac:dyDescent="0.3">
      <c r="A464" s="8">
        <v>2660</v>
      </c>
      <c r="B464" s="7" t="s">
        <v>476</v>
      </c>
      <c r="C464" s="9">
        <v>103665756</v>
      </c>
      <c r="D464" s="9">
        <v>61630761.979999997</v>
      </c>
      <c r="E464" s="18">
        <v>1.68</v>
      </c>
      <c r="F464" s="8"/>
      <c r="G464" s="9">
        <v>25000</v>
      </c>
      <c r="H464" s="9">
        <f t="shared" si="32"/>
        <v>6250</v>
      </c>
      <c r="I464" s="9">
        <f t="shared" si="33"/>
        <v>31250</v>
      </c>
      <c r="J464" s="9">
        <f>SUM(K464*4)</f>
        <v>20733151.200000003</v>
      </c>
      <c r="K464" s="9">
        <f t="shared" si="35"/>
        <v>5183287.8000000007</v>
      </c>
      <c r="L464" s="9">
        <f t="shared" si="34"/>
        <v>25916439.000000004</v>
      </c>
    </row>
    <row r="465" spans="1:12" ht="15.6" x14ac:dyDescent="0.3">
      <c r="A465" s="8">
        <v>2248</v>
      </c>
      <c r="B465" s="7" t="s">
        <v>477</v>
      </c>
      <c r="C465" s="9">
        <v>115088.68</v>
      </c>
      <c r="D465" s="9">
        <v>68497.259999999995</v>
      </c>
      <c r="E465" s="10">
        <v>1.68</v>
      </c>
      <c r="F465" s="8"/>
      <c r="G465" s="9">
        <v>25000</v>
      </c>
      <c r="H465" s="9">
        <f t="shared" si="32"/>
        <v>6250</v>
      </c>
      <c r="I465" s="9">
        <f t="shared" si="33"/>
        <v>31250</v>
      </c>
      <c r="J465" s="9">
        <v>1200000</v>
      </c>
      <c r="K465" s="9">
        <f t="shared" si="35"/>
        <v>300000</v>
      </c>
      <c r="L465" s="9">
        <f t="shared" si="34"/>
        <v>1500000</v>
      </c>
    </row>
    <row r="466" spans="1:12" ht="15.6" x14ac:dyDescent="0.3">
      <c r="A466" s="8">
        <v>2842</v>
      </c>
      <c r="B466" s="7" t="s">
        <v>478</v>
      </c>
      <c r="C466" s="9">
        <v>17211771</v>
      </c>
      <c r="D466" s="9">
        <v>10248192.779999999</v>
      </c>
      <c r="E466" s="18">
        <v>1.68</v>
      </c>
      <c r="F466" s="8"/>
      <c r="G466" s="9">
        <v>25000</v>
      </c>
      <c r="H466" s="9">
        <f t="shared" si="32"/>
        <v>6250</v>
      </c>
      <c r="I466" s="9">
        <f t="shared" si="33"/>
        <v>31250</v>
      </c>
      <c r="J466" s="9">
        <f>SUM(K466*4)</f>
        <v>3442354.2</v>
      </c>
      <c r="K466" s="9">
        <f t="shared" si="35"/>
        <v>860588.55</v>
      </c>
      <c r="L466" s="9">
        <f t="shared" si="34"/>
        <v>4302942.75</v>
      </c>
    </row>
    <row r="467" spans="1:12" ht="15.6" x14ac:dyDescent="0.3">
      <c r="A467" s="8">
        <v>2208</v>
      </c>
      <c r="B467" s="7" t="s">
        <v>479</v>
      </c>
      <c r="C467" s="9">
        <v>3701852</v>
      </c>
      <c r="D467" s="9">
        <v>2211305.5299999998</v>
      </c>
      <c r="E467" s="18">
        <v>1.67</v>
      </c>
      <c r="F467" s="8"/>
      <c r="G467" s="9">
        <v>25000</v>
      </c>
      <c r="H467" s="9">
        <f t="shared" ref="H467:H530" si="36">0.25*G467</f>
        <v>6250</v>
      </c>
      <c r="I467" s="9">
        <f t="shared" ref="I467:I530" si="37">SUM(G467+H467)</f>
        <v>31250</v>
      </c>
      <c r="J467" s="9">
        <v>1200000</v>
      </c>
      <c r="K467" s="9">
        <f t="shared" si="35"/>
        <v>300000</v>
      </c>
      <c r="L467" s="9">
        <f t="shared" ref="L467:L530" si="38">(J467+K467)</f>
        <v>1500000</v>
      </c>
    </row>
    <row r="468" spans="1:12" ht="15.6" x14ac:dyDescent="0.3">
      <c r="A468" s="8">
        <v>2185</v>
      </c>
      <c r="B468" s="7" t="s">
        <v>480</v>
      </c>
      <c r="C468" s="9">
        <v>935891</v>
      </c>
      <c r="D468" s="9">
        <v>559390.86</v>
      </c>
      <c r="E468" s="18">
        <v>1.67</v>
      </c>
      <c r="F468" s="8"/>
      <c r="G468" s="9">
        <v>25000</v>
      </c>
      <c r="H468" s="9">
        <f t="shared" si="36"/>
        <v>6250</v>
      </c>
      <c r="I468" s="9">
        <f t="shared" si="37"/>
        <v>31250</v>
      </c>
      <c r="J468" s="9">
        <v>1200000</v>
      </c>
      <c r="K468" s="9">
        <f t="shared" si="35"/>
        <v>300000</v>
      </c>
      <c r="L468" s="9">
        <f t="shared" si="38"/>
        <v>1500000</v>
      </c>
    </row>
    <row r="469" spans="1:12" ht="15.6" x14ac:dyDescent="0.3">
      <c r="A469" s="8">
        <v>2837</v>
      </c>
      <c r="B469" s="7" t="s">
        <v>481</v>
      </c>
      <c r="C469" s="9">
        <v>2301079</v>
      </c>
      <c r="D469" s="9">
        <v>1376697.12</v>
      </c>
      <c r="E469" s="18">
        <v>1.67</v>
      </c>
      <c r="F469" s="8"/>
      <c r="G469" s="9">
        <v>25000</v>
      </c>
      <c r="H469" s="9">
        <f t="shared" si="36"/>
        <v>6250</v>
      </c>
      <c r="I469" s="9">
        <f t="shared" si="37"/>
        <v>31250</v>
      </c>
      <c r="J469" s="9">
        <v>1200000</v>
      </c>
      <c r="K469" s="9">
        <f t="shared" si="35"/>
        <v>300000</v>
      </c>
      <c r="L469" s="9">
        <f t="shared" si="38"/>
        <v>1500000</v>
      </c>
    </row>
    <row r="470" spans="1:12" ht="15.6" x14ac:dyDescent="0.3">
      <c r="A470" s="8">
        <v>2798</v>
      </c>
      <c r="B470" s="7" t="s">
        <v>482</v>
      </c>
      <c r="C470" s="9">
        <v>95259</v>
      </c>
      <c r="D470" s="9">
        <v>57089.53</v>
      </c>
      <c r="E470" s="18">
        <v>1.67</v>
      </c>
      <c r="F470" s="8"/>
      <c r="G470" s="9">
        <v>25000</v>
      </c>
      <c r="H470" s="9">
        <f t="shared" si="36"/>
        <v>6250</v>
      </c>
      <c r="I470" s="9">
        <f t="shared" si="37"/>
        <v>31250</v>
      </c>
      <c r="J470" s="9">
        <v>1200000</v>
      </c>
      <c r="K470" s="9">
        <f t="shared" si="35"/>
        <v>300000</v>
      </c>
      <c r="L470" s="9">
        <f t="shared" si="38"/>
        <v>1500000</v>
      </c>
    </row>
    <row r="471" spans="1:12" ht="15.6" x14ac:dyDescent="0.3">
      <c r="A471" s="8">
        <v>2592</v>
      </c>
      <c r="B471" s="7" t="s">
        <v>483</v>
      </c>
      <c r="C471" s="9">
        <v>538782</v>
      </c>
      <c r="D471" s="9">
        <v>322906.78000000003</v>
      </c>
      <c r="E471" s="18">
        <v>1.67</v>
      </c>
      <c r="F471" s="8"/>
      <c r="G471" s="9">
        <v>25000</v>
      </c>
      <c r="H471" s="9">
        <f t="shared" si="36"/>
        <v>6250</v>
      </c>
      <c r="I471" s="9">
        <f t="shared" si="37"/>
        <v>31250</v>
      </c>
      <c r="J471" s="9">
        <v>1200000</v>
      </c>
      <c r="K471" s="9">
        <f t="shared" si="35"/>
        <v>300000</v>
      </c>
      <c r="L471" s="9">
        <f t="shared" si="38"/>
        <v>1500000</v>
      </c>
    </row>
    <row r="472" spans="1:12" ht="15.6" x14ac:dyDescent="0.3">
      <c r="A472" s="8">
        <v>2579</v>
      </c>
      <c r="B472" s="7" t="s">
        <v>484</v>
      </c>
      <c r="C472" s="9">
        <v>3686241</v>
      </c>
      <c r="D472" s="9">
        <v>2211956.96</v>
      </c>
      <c r="E472" s="18">
        <v>1.67</v>
      </c>
      <c r="F472" s="8"/>
      <c r="G472" s="9">
        <v>25000</v>
      </c>
      <c r="H472" s="9">
        <f t="shared" si="36"/>
        <v>6250</v>
      </c>
      <c r="I472" s="9">
        <f t="shared" si="37"/>
        <v>31250</v>
      </c>
      <c r="J472" s="9">
        <v>1200000</v>
      </c>
      <c r="K472" s="9">
        <f t="shared" si="35"/>
        <v>300000</v>
      </c>
      <c r="L472" s="9">
        <f t="shared" si="38"/>
        <v>1500000</v>
      </c>
    </row>
    <row r="473" spans="1:12" ht="15.6" x14ac:dyDescent="0.3">
      <c r="A473" s="8">
        <v>2021</v>
      </c>
      <c r="B473" s="7" t="s">
        <v>485</v>
      </c>
      <c r="C473" s="9">
        <v>8829332</v>
      </c>
      <c r="D473" s="9">
        <v>5299124.99</v>
      </c>
      <c r="E473" s="18">
        <v>1.67</v>
      </c>
      <c r="F473" s="8"/>
      <c r="G473" s="9">
        <v>25000</v>
      </c>
      <c r="H473" s="9">
        <f t="shared" si="36"/>
        <v>6250</v>
      </c>
      <c r="I473" s="9">
        <f t="shared" si="37"/>
        <v>31250</v>
      </c>
      <c r="J473" s="9">
        <f>SUM(K473*4)</f>
        <v>1765866.4000000001</v>
      </c>
      <c r="K473" s="9">
        <f t="shared" si="35"/>
        <v>441466.60000000003</v>
      </c>
      <c r="L473" s="9">
        <f t="shared" si="38"/>
        <v>2207333</v>
      </c>
    </row>
    <row r="474" spans="1:12" ht="15.6" x14ac:dyDescent="0.3">
      <c r="A474" s="8">
        <v>2587</v>
      </c>
      <c r="B474" s="7" t="s">
        <v>486</v>
      </c>
      <c r="C474" s="9">
        <v>541673</v>
      </c>
      <c r="D474" s="9">
        <v>325272.03999999998</v>
      </c>
      <c r="E474" s="18">
        <v>1.67</v>
      </c>
      <c r="F474" s="8"/>
      <c r="G474" s="9">
        <v>25000</v>
      </c>
      <c r="H474" s="9">
        <f t="shared" si="36"/>
        <v>6250</v>
      </c>
      <c r="I474" s="9">
        <f t="shared" si="37"/>
        <v>31250</v>
      </c>
      <c r="J474" s="9">
        <v>1200000</v>
      </c>
      <c r="K474" s="9">
        <f t="shared" si="35"/>
        <v>300000</v>
      </c>
      <c r="L474" s="9">
        <f t="shared" si="38"/>
        <v>1500000</v>
      </c>
    </row>
    <row r="475" spans="1:12" ht="15.6" x14ac:dyDescent="0.3">
      <c r="A475" s="8">
        <v>4258</v>
      </c>
      <c r="B475" s="8" t="s">
        <v>487</v>
      </c>
      <c r="C475" s="9">
        <v>41408500</v>
      </c>
      <c r="D475" s="9">
        <v>24922225.789999999</v>
      </c>
      <c r="E475" s="10">
        <v>1.66</v>
      </c>
      <c r="F475" s="8"/>
      <c r="G475" s="9">
        <v>25000</v>
      </c>
      <c r="H475" s="9">
        <f t="shared" si="36"/>
        <v>6250</v>
      </c>
      <c r="I475" s="9">
        <f t="shared" si="37"/>
        <v>31250</v>
      </c>
      <c r="J475" s="9">
        <f>SUM(K475*4)</f>
        <v>8281700</v>
      </c>
      <c r="K475" s="9">
        <f t="shared" si="35"/>
        <v>2070425</v>
      </c>
      <c r="L475" s="9">
        <f t="shared" si="38"/>
        <v>10352125</v>
      </c>
    </row>
    <row r="476" spans="1:12" ht="15.6" x14ac:dyDescent="0.3">
      <c r="A476" s="8">
        <v>2122</v>
      </c>
      <c r="B476" s="7" t="s">
        <v>488</v>
      </c>
      <c r="C476" s="9">
        <v>19540651</v>
      </c>
      <c r="D476" s="9">
        <v>11767999.380000001</v>
      </c>
      <c r="E476" s="18">
        <v>1.66</v>
      </c>
      <c r="F476" s="8"/>
      <c r="G476" s="9">
        <v>25000</v>
      </c>
      <c r="H476" s="9">
        <f t="shared" si="36"/>
        <v>6250</v>
      </c>
      <c r="I476" s="9">
        <f t="shared" si="37"/>
        <v>31250</v>
      </c>
      <c r="J476" s="9">
        <f>SUM(K476*4)</f>
        <v>3908130.2</v>
      </c>
      <c r="K476" s="9">
        <f t="shared" si="35"/>
        <v>977032.55</v>
      </c>
      <c r="L476" s="9">
        <f t="shared" si="38"/>
        <v>4885162.75</v>
      </c>
    </row>
    <row r="477" spans="1:12" ht="15.6" x14ac:dyDescent="0.3">
      <c r="A477" s="8">
        <v>4252</v>
      </c>
      <c r="B477" s="8" t="s">
        <v>489</v>
      </c>
      <c r="C477" s="9">
        <v>20694557</v>
      </c>
      <c r="D477" s="9">
        <v>12467046.060000001</v>
      </c>
      <c r="E477" s="10">
        <v>1.66</v>
      </c>
      <c r="F477" s="8"/>
      <c r="G477" s="9">
        <v>25000</v>
      </c>
      <c r="H477" s="9">
        <f t="shared" si="36"/>
        <v>6250</v>
      </c>
      <c r="I477" s="9">
        <f t="shared" si="37"/>
        <v>31250</v>
      </c>
      <c r="J477" s="9">
        <f>SUM(K477*4)</f>
        <v>4138911.4000000004</v>
      </c>
      <c r="K477" s="9">
        <f t="shared" si="35"/>
        <v>1034727.8500000001</v>
      </c>
      <c r="L477" s="9">
        <f t="shared" si="38"/>
        <v>5173639.25</v>
      </c>
    </row>
    <row r="478" spans="1:12" ht="15.6" x14ac:dyDescent="0.3">
      <c r="A478" s="8">
        <v>2734</v>
      </c>
      <c r="B478" s="7" t="s">
        <v>490</v>
      </c>
      <c r="C478" s="9">
        <v>850997</v>
      </c>
      <c r="D478" s="9">
        <v>513458.26</v>
      </c>
      <c r="E478" s="18">
        <v>1.66</v>
      </c>
      <c r="F478" s="8"/>
      <c r="G478" s="9">
        <v>25000</v>
      </c>
      <c r="H478" s="9">
        <f t="shared" si="36"/>
        <v>6250</v>
      </c>
      <c r="I478" s="9">
        <f t="shared" si="37"/>
        <v>31250</v>
      </c>
      <c r="J478" s="9">
        <v>1200000</v>
      </c>
      <c r="K478" s="9">
        <f t="shared" si="35"/>
        <v>300000</v>
      </c>
      <c r="L478" s="9">
        <f t="shared" si="38"/>
        <v>1500000</v>
      </c>
    </row>
    <row r="479" spans="1:12" ht="15.6" x14ac:dyDescent="0.3">
      <c r="A479" s="8">
        <v>2721</v>
      </c>
      <c r="B479" s="7" t="s">
        <v>491</v>
      </c>
      <c r="C479" s="9">
        <v>819331</v>
      </c>
      <c r="D479" s="9">
        <v>495210.78</v>
      </c>
      <c r="E479" s="18">
        <v>1.65</v>
      </c>
      <c r="F479" s="8"/>
      <c r="G479" s="9">
        <v>25000</v>
      </c>
      <c r="H479" s="9">
        <f t="shared" si="36"/>
        <v>6250</v>
      </c>
      <c r="I479" s="9">
        <f t="shared" si="37"/>
        <v>31250</v>
      </c>
      <c r="J479" s="9">
        <v>1200000</v>
      </c>
      <c r="K479" s="9">
        <f t="shared" si="35"/>
        <v>300000</v>
      </c>
      <c r="L479" s="9">
        <f t="shared" si="38"/>
        <v>1500000</v>
      </c>
    </row>
    <row r="480" spans="1:12" ht="15.6" x14ac:dyDescent="0.3">
      <c r="A480" s="8">
        <v>4340</v>
      </c>
      <c r="B480" s="8" t="s">
        <v>492</v>
      </c>
      <c r="C480" s="9">
        <v>3697095</v>
      </c>
      <c r="D480" s="9">
        <v>2237801.89</v>
      </c>
      <c r="E480" s="10">
        <v>1.65</v>
      </c>
      <c r="F480" s="8"/>
      <c r="G480" s="9">
        <v>25000</v>
      </c>
      <c r="H480" s="9">
        <f t="shared" si="36"/>
        <v>6250</v>
      </c>
      <c r="I480" s="9">
        <f t="shared" si="37"/>
        <v>31250</v>
      </c>
      <c r="J480" s="9">
        <v>1200000</v>
      </c>
      <c r="K480" s="9">
        <f t="shared" si="35"/>
        <v>300000</v>
      </c>
      <c r="L480" s="9">
        <f t="shared" si="38"/>
        <v>1500000</v>
      </c>
    </row>
    <row r="481" spans="1:12" ht="15.6" x14ac:dyDescent="0.3">
      <c r="A481" s="8">
        <v>3684</v>
      </c>
      <c r="B481" s="8" t="s">
        <v>493</v>
      </c>
      <c r="C481" s="9">
        <v>21233302</v>
      </c>
      <c r="D481" s="9">
        <v>12900086.130000001</v>
      </c>
      <c r="E481" s="10">
        <v>1.65</v>
      </c>
      <c r="F481" s="8"/>
      <c r="G481" s="9">
        <v>25000</v>
      </c>
      <c r="H481" s="9">
        <f t="shared" si="36"/>
        <v>6250</v>
      </c>
      <c r="I481" s="9">
        <f t="shared" si="37"/>
        <v>31250</v>
      </c>
      <c r="J481" s="9">
        <f>SUM(K481*4)</f>
        <v>4246660.4000000004</v>
      </c>
      <c r="K481" s="9">
        <f t="shared" si="35"/>
        <v>1061665.1000000001</v>
      </c>
      <c r="L481" s="9">
        <f t="shared" si="38"/>
        <v>5308325.5</v>
      </c>
    </row>
    <row r="482" spans="1:12" ht="15.6" x14ac:dyDescent="0.3">
      <c r="A482" s="8">
        <v>2590</v>
      </c>
      <c r="B482" s="7" t="s">
        <v>494</v>
      </c>
      <c r="C482" s="9">
        <v>7618168</v>
      </c>
      <c r="D482" s="9">
        <v>4637326.33</v>
      </c>
      <c r="E482" s="18">
        <v>1.64</v>
      </c>
      <c r="F482" s="8"/>
      <c r="G482" s="9">
        <v>25000</v>
      </c>
      <c r="H482" s="9">
        <f t="shared" si="36"/>
        <v>6250</v>
      </c>
      <c r="I482" s="9">
        <f t="shared" si="37"/>
        <v>31250</v>
      </c>
      <c r="J482" s="9">
        <f>SUM(K482*4)</f>
        <v>1523633.6</v>
      </c>
      <c r="K482" s="9">
        <f t="shared" si="35"/>
        <v>380908.4</v>
      </c>
      <c r="L482" s="9">
        <f t="shared" si="38"/>
        <v>1904542</v>
      </c>
    </row>
    <row r="483" spans="1:12" ht="15.6" x14ac:dyDescent="0.3">
      <c r="A483" s="8">
        <v>4062</v>
      </c>
      <c r="B483" s="8" t="s">
        <v>495</v>
      </c>
      <c r="C483" s="9">
        <v>426675814</v>
      </c>
      <c r="D483" s="9">
        <v>260559104.97999999</v>
      </c>
      <c r="E483" s="10">
        <v>1.64</v>
      </c>
      <c r="F483" s="8"/>
      <c r="G483" s="9">
        <v>25000</v>
      </c>
      <c r="H483" s="9">
        <f t="shared" si="36"/>
        <v>6250</v>
      </c>
      <c r="I483" s="9">
        <f t="shared" si="37"/>
        <v>31250</v>
      </c>
      <c r="J483" s="9">
        <f>SUM(K483*4)</f>
        <v>85335162.800000012</v>
      </c>
      <c r="K483" s="9">
        <f t="shared" si="35"/>
        <v>21333790.700000003</v>
      </c>
      <c r="L483" s="9">
        <f t="shared" si="38"/>
        <v>106668953.50000001</v>
      </c>
    </row>
    <row r="484" spans="1:12" ht="15.6" x14ac:dyDescent="0.3">
      <c r="A484" s="8">
        <v>2037</v>
      </c>
      <c r="B484" s="7" t="s">
        <v>496</v>
      </c>
      <c r="C484" s="9">
        <v>30427510.32</v>
      </c>
      <c r="D484" s="9">
        <v>18599702.899999999</v>
      </c>
      <c r="E484" s="10">
        <v>1.64</v>
      </c>
      <c r="F484" s="8"/>
      <c r="G484" s="9">
        <v>25000</v>
      </c>
      <c r="H484" s="9">
        <f t="shared" si="36"/>
        <v>6250</v>
      </c>
      <c r="I484" s="9">
        <f t="shared" si="37"/>
        <v>31250</v>
      </c>
      <c r="J484" s="9">
        <f>SUM(K484*4)</f>
        <v>6085502.0640000002</v>
      </c>
      <c r="K484" s="9">
        <f t="shared" si="35"/>
        <v>1521375.5160000001</v>
      </c>
      <c r="L484" s="9">
        <f t="shared" si="38"/>
        <v>7606877.5800000001</v>
      </c>
    </row>
    <row r="485" spans="1:12" ht="15.6" x14ac:dyDescent="0.3">
      <c r="A485" s="8">
        <v>2119</v>
      </c>
      <c r="B485" s="7" t="s">
        <v>497</v>
      </c>
      <c r="C485" s="9">
        <v>23040131</v>
      </c>
      <c r="D485" s="9">
        <v>14096355.949999999</v>
      </c>
      <c r="E485" s="18">
        <v>1.63</v>
      </c>
      <c r="F485" s="8"/>
      <c r="G485" s="9">
        <v>25000</v>
      </c>
      <c r="H485" s="9">
        <f t="shared" si="36"/>
        <v>6250</v>
      </c>
      <c r="I485" s="9">
        <f t="shared" si="37"/>
        <v>31250</v>
      </c>
      <c r="J485" s="9">
        <f>SUM(K485*4)</f>
        <v>4608026.2</v>
      </c>
      <c r="K485" s="9">
        <f t="shared" si="35"/>
        <v>1152006.55</v>
      </c>
      <c r="L485" s="9">
        <f t="shared" si="38"/>
        <v>5760032.75</v>
      </c>
    </row>
    <row r="486" spans="1:12" ht="15.6" x14ac:dyDescent="0.3">
      <c r="A486" s="8">
        <v>2241</v>
      </c>
      <c r="B486" s="7" t="s">
        <v>498</v>
      </c>
      <c r="C486" s="9">
        <v>598097</v>
      </c>
      <c r="D486" s="9">
        <v>367365.67</v>
      </c>
      <c r="E486" s="18">
        <v>1.63</v>
      </c>
      <c r="F486" s="8"/>
      <c r="G486" s="9">
        <v>25000</v>
      </c>
      <c r="H486" s="9">
        <f t="shared" si="36"/>
        <v>6250</v>
      </c>
      <c r="I486" s="9">
        <f t="shared" si="37"/>
        <v>31250</v>
      </c>
      <c r="J486" s="9">
        <v>1200000</v>
      </c>
      <c r="K486" s="9">
        <f t="shared" si="35"/>
        <v>300000</v>
      </c>
      <c r="L486" s="9">
        <f t="shared" si="38"/>
        <v>1500000</v>
      </c>
    </row>
    <row r="487" spans="1:12" ht="15.6" x14ac:dyDescent="0.3">
      <c r="A487" s="8">
        <v>2224</v>
      </c>
      <c r="B487" s="7" t="s">
        <v>499</v>
      </c>
      <c r="C487" s="9">
        <v>268153</v>
      </c>
      <c r="D487" s="9">
        <v>164871.32</v>
      </c>
      <c r="E487" s="18">
        <v>1.63</v>
      </c>
      <c r="F487" s="8"/>
      <c r="G487" s="9">
        <v>25000</v>
      </c>
      <c r="H487" s="9">
        <f t="shared" si="36"/>
        <v>6250</v>
      </c>
      <c r="I487" s="9">
        <f t="shared" si="37"/>
        <v>31250</v>
      </c>
      <c r="J487" s="9">
        <v>1200000</v>
      </c>
      <c r="K487" s="9">
        <f t="shared" si="35"/>
        <v>300000</v>
      </c>
      <c r="L487" s="9">
        <f t="shared" si="38"/>
        <v>1500000</v>
      </c>
    </row>
    <row r="488" spans="1:12" ht="15.6" x14ac:dyDescent="0.3">
      <c r="A488" s="8">
        <v>2638</v>
      </c>
      <c r="B488" s="7" t="s">
        <v>500</v>
      </c>
      <c r="C488" s="9">
        <v>463293</v>
      </c>
      <c r="D488" s="9">
        <v>285507</v>
      </c>
      <c r="E488" s="18">
        <v>1.62</v>
      </c>
      <c r="F488" s="8"/>
      <c r="G488" s="9">
        <v>25000</v>
      </c>
      <c r="H488" s="9">
        <f t="shared" si="36"/>
        <v>6250</v>
      </c>
      <c r="I488" s="9">
        <f t="shared" si="37"/>
        <v>31250</v>
      </c>
      <c r="J488" s="9">
        <v>1200000</v>
      </c>
      <c r="K488" s="9">
        <f t="shared" si="35"/>
        <v>300000</v>
      </c>
      <c r="L488" s="9">
        <f t="shared" si="38"/>
        <v>1500000</v>
      </c>
    </row>
    <row r="489" spans="1:12" ht="15.6" x14ac:dyDescent="0.3">
      <c r="A489" s="8">
        <v>2519</v>
      </c>
      <c r="B489" s="7" t="s">
        <v>501</v>
      </c>
      <c r="C489" s="9">
        <v>23376696</v>
      </c>
      <c r="D489" s="9">
        <v>14414783.029999999</v>
      </c>
      <c r="E489" s="18">
        <v>1.62</v>
      </c>
      <c r="F489" s="8"/>
      <c r="G489" s="9">
        <v>25000</v>
      </c>
      <c r="H489" s="9">
        <f t="shared" si="36"/>
        <v>6250</v>
      </c>
      <c r="I489" s="9">
        <f t="shared" si="37"/>
        <v>31250</v>
      </c>
      <c r="J489" s="9">
        <f>SUM(K489*4)</f>
        <v>4675339.2</v>
      </c>
      <c r="K489" s="9">
        <f t="shared" si="35"/>
        <v>1168834.8</v>
      </c>
      <c r="L489" s="9">
        <f t="shared" si="38"/>
        <v>5844174</v>
      </c>
    </row>
    <row r="490" spans="1:12" ht="15.6" x14ac:dyDescent="0.3">
      <c r="A490" s="8">
        <v>2809</v>
      </c>
      <c r="B490" s="7" t="s">
        <v>502</v>
      </c>
      <c r="C490" s="9">
        <v>44230.2</v>
      </c>
      <c r="D490" s="9">
        <v>27339</v>
      </c>
      <c r="E490" s="10">
        <v>1.62</v>
      </c>
      <c r="F490" s="8"/>
      <c r="G490" s="9">
        <v>25000</v>
      </c>
      <c r="H490" s="9">
        <f t="shared" si="36"/>
        <v>6250</v>
      </c>
      <c r="I490" s="9">
        <f t="shared" si="37"/>
        <v>31250</v>
      </c>
      <c r="J490" s="9">
        <v>1200000</v>
      </c>
      <c r="K490" s="9">
        <f t="shared" si="35"/>
        <v>300000</v>
      </c>
      <c r="L490" s="9">
        <f t="shared" si="38"/>
        <v>1500000</v>
      </c>
    </row>
    <row r="491" spans="1:12" ht="15.6" x14ac:dyDescent="0.3">
      <c r="A491" s="8">
        <v>2247</v>
      </c>
      <c r="B491" s="7" t="s">
        <v>503</v>
      </c>
      <c r="C491" s="9">
        <v>178119</v>
      </c>
      <c r="D491" s="9">
        <v>110105</v>
      </c>
      <c r="E491" s="18">
        <v>1.62</v>
      </c>
      <c r="F491" s="8"/>
      <c r="G491" s="9">
        <v>25000</v>
      </c>
      <c r="H491" s="9">
        <f t="shared" si="36"/>
        <v>6250</v>
      </c>
      <c r="I491" s="9">
        <f t="shared" si="37"/>
        <v>31250</v>
      </c>
      <c r="J491" s="9">
        <v>1200000</v>
      </c>
      <c r="K491" s="9">
        <f t="shared" si="35"/>
        <v>300000</v>
      </c>
      <c r="L491" s="9">
        <f t="shared" si="38"/>
        <v>1500000</v>
      </c>
    </row>
    <row r="492" spans="1:12" ht="15.6" x14ac:dyDescent="0.3">
      <c r="A492" s="8">
        <v>2214</v>
      </c>
      <c r="B492" s="7" t="s">
        <v>504</v>
      </c>
      <c r="C492" s="9">
        <v>736620</v>
      </c>
      <c r="D492" s="9">
        <v>456011.5</v>
      </c>
      <c r="E492" s="18">
        <v>1.62</v>
      </c>
      <c r="F492" s="8"/>
      <c r="G492" s="9">
        <v>25000</v>
      </c>
      <c r="H492" s="9">
        <f t="shared" si="36"/>
        <v>6250</v>
      </c>
      <c r="I492" s="9">
        <f t="shared" si="37"/>
        <v>31250</v>
      </c>
      <c r="J492" s="9">
        <v>1200000</v>
      </c>
      <c r="K492" s="9">
        <f t="shared" ref="K492:K555" si="39">IF((0.05*C492)&lt;300000,300000,(0.05*C492))</f>
        <v>300000</v>
      </c>
      <c r="L492" s="9">
        <f t="shared" si="38"/>
        <v>1500000</v>
      </c>
    </row>
    <row r="493" spans="1:12" ht="15.6" x14ac:dyDescent="0.3">
      <c r="A493" s="8">
        <v>2038</v>
      </c>
      <c r="B493" s="7" t="s">
        <v>505</v>
      </c>
      <c r="C493" s="9">
        <v>553470203</v>
      </c>
      <c r="D493" s="9">
        <v>342757019.01999998</v>
      </c>
      <c r="E493" s="18">
        <v>1.61</v>
      </c>
      <c r="F493" s="8"/>
      <c r="G493" s="9">
        <v>25000</v>
      </c>
      <c r="H493" s="9">
        <f t="shared" si="36"/>
        <v>6250</v>
      </c>
      <c r="I493" s="9">
        <f t="shared" si="37"/>
        <v>31250</v>
      </c>
      <c r="J493" s="9">
        <f>SUM(K493*4)</f>
        <v>110694040.60000001</v>
      </c>
      <c r="K493" s="9">
        <f t="shared" si="39"/>
        <v>27673510.150000002</v>
      </c>
      <c r="L493" s="9">
        <f t="shared" si="38"/>
        <v>138367550.75</v>
      </c>
    </row>
    <row r="494" spans="1:12" ht="15.6" x14ac:dyDescent="0.3">
      <c r="A494" s="8">
        <v>2630</v>
      </c>
      <c r="B494" s="7" t="s">
        <v>506</v>
      </c>
      <c r="C494" s="9">
        <v>490815</v>
      </c>
      <c r="D494" s="9">
        <v>304125.07</v>
      </c>
      <c r="E494" s="18">
        <v>1.61</v>
      </c>
      <c r="F494" s="8"/>
      <c r="G494" s="9">
        <v>25000</v>
      </c>
      <c r="H494" s="9">
        <f t="shared" si="36"/>
        <v>6250</v>
      </c>
      <c r="I494" s="9">
        <f t="shared" si="37"/>
        <v>31250</v>
      </c>
      <c r="J494" s="9">
        <v>1200000</v>
      </c>
      <c r="K494" s="9">
        <f t="shared" si="39"/>
        <v>300000</v>
      </c>
      <c r="L494" s="9">
        <f t="shared" si="38"/>
        <v>1500000</v>
      </c>
    </row>
    <row r="495" spans="1:12" ht="15.6" x14ac:dyDescent="0.3">
      <c r="A495" s="8">
        <v>2606</v>
      </c>
      <c r="B495" s="7" t="s">
        <v>507</v>
      </c>
      <c r="C495" s="9">
        <v>1246142</v>
      </c>
      <c r="D495" s="9">
        <v>774586.73</v>
      </c>
      <c r="E495" s="18">
        <v>1.61</v>
      </c>
      <c r="F495" s="8"/>
      <c r="G495" s="9">
        <v>25000</v>
      </c>
      <c r="H495" s="9">
        <f t="shared" si="36"/>
        <v>6250</v>
      </c>
      <c r="I495" s="9">
        <f t="shared" si="37"/>
        <v>31250</v>
      </c>
      <c r="J495" s="9">
        <v>1200000</v>
      </c>
      <c r="K495" s="9">
        <f t="shared" si="39"/>
        <v>300000</v>
      </c>
      <c r="L495" s="9">
        <f t="shared" si="38"/>
        <v>1500000</v>
      </c>
    </row>
    <row r="496" spans="1:12" ht="15.6" x14ac:dyDescent="0.3">
      <c r="A496" s="8">
        <v>3927</v>
      </c>
      <c r="B496" s="8" t="s">
        <v>508</v>
      </c>
      <c r="C496" s="9">
        <v>3011692</v>
      </c>
      <c r="D496" s="9">
        <v>1873178.98</v>
      </c>
      <c r="E496" s="10">
        <v>1.61</v>
      </c>
      <c r="F496" s="8"/>
      <c r="G496" s="9">
        <v>25000</v>
      </c>
      <c r="H496" s="9">
        <f t="shared" si="36"/>
        <v>6250</v>
      </c>
      <c r="I496" s="9">
        <f t="shared" si="37"/>
        <v>31250</v>
      </c>
      <c r="J496" s="9">
        <v>1200000</v>
      </c>
      <c r="K496" s="9">
        <f t="shared" si="39"/>
        <v>300000</v>
      </c>
      <c r="L496" s="9">
        <f t="shared" si="38"/>
        <v>1500000</v>
      </c>
    </row>
    <row r="497" spans="1:12" ht="15.6" x14ac:dyDescent="0.3">
      <c r="A497" s="8">
        <v>2157</v>
      </c>
      <c r="B497" s="7" t="s">
        <v>509</v>
      </c>
      <c r="C497" s="9">
        <v>5418774</v>
      </c>
      <c r="D497" s="9">
        <v>3374207.21</v>
      </c>
      <c r="E497" s="18">
        <v>1.61</v>
      </c>
      <c r="F497" s="8"/>
      <c r="G497" s="9">
        <v>25000</v>
      </c>
      <c r="H497" s="9">
        <f t="shared" si="36"/>
        <v>6250</v>
      </c>
      <c r="I497" s="9">
        <f t="shared" si="37"/>
        <v>31250</v>
      </c>
      <c r="J497" s="9">
        <v>1200000</v>
      </c>
      <c r="K497" s="9">
        <f t="shared" si="39"/>
        <v>300000</v>
      </c>
      <c r="L497" s="9">
        <f t="shared" si="38"/>
        <v>1500000</v>
      </c>
    </row>
    <row r="498" spans="1:12" ht="15.6" x14ac:dyDescent="0.3">
      <c r="A498" s="8">
        <v>2233</v>
      </c>
      <c r="B498" s="7" t="s">
        <v>510</v>
      </c>
      <c r="C498" s="9">
        <v>661270</v>
      </c>
      <c r="D498" s="9">
        <v>414499.41</v>
      </c>
      <c r="E498" s="18">
        <v>1.6</v>
      </c>
      <c r="F498" s="8"/>
      <c r="G498" s="9">
        <v>25000</v>
      </c>
      <c r="H498" s="9">
        <f t="shared" si="36"/>
        <v>6250</v>
      </c>
      <c r="I498" s="9">
        <f t="shared" si="37"/>
        <v>31250</v>
      </c>
      <c r="J498" s="9">
        <v>1200000</v>
      </c>
      <c r="K498" s="9">
        <f t="shared" si="39"/>
        <v>300000</v>
      </c>
      <c r="L498" s="9">
        <f t="shared" si="38"/>
        <v>1500000</v>
      </c>
    </row>
    <row r="499" spans="1:12" ht="15.6" x14ac:dyDescent="0.3">
      <c r="A499" s="8">
        <v>2997</v>
      </c>
      <c r="B499" s="7" t="s">
        <v>511</v>
      </c>
      <c r="C499" s="9">
        <v>3223422</v>
      </c>
      <c r="D499" s="9">
        <v>2020657.54</v>
      </c>
      <c r="E499" s="18">
        <v>1.6</v>
      </c>
      <c r="F499" s="8"/>
      <c r="G499" s="9">
        <v>25000</v>
      </c>
      <c r="H499" s="9">
        <f t="shared" si="36"/>
        <v>6250</v>
      </c>
      <c r="I499" s="9">
        <f t="shared" si="37"/>
        <v>31250</v>
      </c>
      <c r="J499" s="9">
        <v>1200000</v>
      </c>
      <c r="K499" s="9">
        <f t="shared" si="39"/>
        <v>300000</v>
      </c>
      <c r="L499" s="9">
        <f t="shared" si="38"/>
        <v>1500000</v>
      </c>
    </row>
    <row r="500" spans="1:12" ht="15.6" x14ac:dyDescent="0.3">
      <c r="A500" s="8">
        <v>3043</v>
      </c>
      <c r="B500" s="8" t="s">
        <v>512</v>
      </c>
      <c r="C500" s="9">
        <v>11684493</v>
      </c>
      <c r="D500" s="9">
        <v>7331543.7699999996</v>
      </c>
      <c r="E500" s="10">
        <v>1.59</v>
      </c>
      <c r="F500" s="8"/>
      <c r="G500" s="9">
        <v>25000</v>
      </c>
      <c r="H500" s="9">
        <f t="shared" si="36"/>
        <v>6250</v>
      </c>
      <c r="I500" s="9">
        <f t="shared" si="37"/>
        <v>31250</v>
      </c>
      <c r="J500" s="9">
        <f>SUM(K500*4)</f>
        <v>2336898.6</v>
      </c>
      <c r="K500" s="9">
        <f t="shared" si="39"/>
        <v>584224.65</v>
      </c>
      <c r="L500" s="9">
        <f t="shared" si="38"/>
        <v>2921123.25</v>
      </c>
    </row>
    <row r="501" spans="1:12" ht="15.6" x14ac:dyDescent="0.3">
      <c r="A501" s="8">
        <v>2860</v>
      </c>
      <c r="B501" s="7" t="s">
        <v>513</v>
      </c>
      <c r="C501" s="9">
        <v>1152933</v>
      </c>
      <c r="D501" s="9">
        <v>723825.32</v>
      </c>
      <c r="E501" s="18">
        <v>1.59</v>
      </c>
      <c r="F501" s="8"/>
      <c r="G501" s="9">
        <v>25000</v>
      </c>
      <c r="H501" s="9">
        <f t="shared" si="36"/>
        <v>6250</v>
      </c>
      <c r="I501" s="9">
        <f t="shared" si="37"/>
        <v>31250</v>
      </c>
      <c r="J501" s="9">
        <v>1200000</v>
      </c>
      <c r="K501" s="9">
        <f t="shared" si="39"/>
        <v>300000</v>
      </c>
      <c r="L501" s="9">
        <f t="shared" si="38"/>
        <v>1500000</v>
      </c>
    </row>
    <row r="502" spans="1:12" ht="15.6" x14ac:dyDescent="0.3">
      <c r="A502" s="8">
        <v>4270</v>
      </c>
      <c r="B502" s="8" t="s">
        <v>514</v>
      </c>
      <c r="C502" s="9">
        <v>30821864</v>
      </c>
      <c r="D502" s="9">
        <v>19380396.699999999</v>
      </c>
      <c r="E502" s="10">
        <v>1.59</v>
      </c>
      <c r="F502" s="8"/>
      <c r="G502" s="9">
        <v>25000</v>
      </c>
      <c r="H502" s="9">
        <f t="shared" si="36"/>
        <v>6250</v>
      </c>
      <c r="I502" s="9">
        <f t="shared" si="37"/>
        <v>31250</v>
      </c>
      <c r="J502" s="9">
        <f>SUM(K502*4)</f>
        <v>6164372.8000000007</v>
      </c>
      <c r="K502" s="9">
        <f t="shared" si="39"/>
        <v>1541093.2000000002</v>
      </c>
      <c r="L502" s="9">
        <f t="shared" si="38"/>
        <v>7705466.0000000009</v>
      </c>
    </row>
    <row r="503" spans="1:12" ht="15.6" x14ac:dyDescent="0.3">
      <c r="A503" s="8">
        <v>2669</v>
      </c>
      <c r="B503" s="7" t="s">
        <v>515</v>
      </c>
      <c r="C503" s="9">
        <v>1403145</v>
      </c>
      <c r="D503" s="9">
        <v>883119.57</v>
      </c>
      <c r="E503" s="18">
        <v>1.59</v>
      </c>
      <c r="F503" s="8"/>
      <c r="G503" s="9">
        <v>25000</v>
      </c>
      <c r="H503" s="9">
        <f t="shared" si="36"/>
        <v>6250</v>
      </c>
      <c r="I503" s="9">
        <f t="shared" si="37"/>
        <v>31250</v>
      </c>
      <c r="J503" s="9">
        <v>1200000</v>
      </c>
      <c r="K503" s="9">
        <f t="shared" si="39"/>
        <v>300000</v>
      </c>
      <c r="L503" s="9">
        <f t="shared" si="38"/>
        <v>1500000</v>
      </c>
    </row>
    <row r="504" spans="1:12" ht="15.6" x14ac:dyDescent="0.3">
      <c r="A504" s="8">
        <v>3847</v>
      </c>
      <c r="B504" s="8" t="s">
        <v>516</v>
      </c>
      <c r="C504" s="9">
        <v>7620349</v>
      </c>
      <c r="D504" s="9">
        <v>4798453.68</v>
      </c>
      <c r="E504" s="10">
        <v>1.59</v>
      </c>
      <c r="F504" s="8"/>
      <c r="G504" s="9">
        <v>25000</v>
      </c>
      <c r="H504" s="9">
        <f t="shared" si="36"/>
        <v>6250</v>
      </c>
      <c r="I504" s="9">
        <f t="shared" si="37"/>
        <v>31250</v>
      </c>
      <c r="J504" s="9">
        <f>SUM(K504*4)</f>
        <v>1524069.8</v>
      </c>
      <c r="K504" s="9">
        <f t="shared" si="39"/>
        <v>381017.45</v>
      </c>
      <c r="L504" s="9">
        <f t="shared" si="38"/>
        <v>1905087.25</v>
      </c>
    </row>
    <row r="505" spans="1:12" ht="15.6" x14ac:dyDescent="0.3">
      <c r="A505" s="8">
        <v>2801</v>
      </c>
      <c r="B505" s="7" t="s">
        <v>517</v>
      </c>
      <c r="C505" s="9">
        <v>233447</v>
      </c>
      <c r="D505" s="9">
        <v>147163.45000000001</v>
      </c>
      <c r="E505" s="18">
        <v>1.59</v>
      </c>
      <c r="F505" s="8"/>
      <c r="G505" s="9">
        <v>25000</v>
      </c>
      <c r="H505" s="9">
        <f t="shared" si="36"/>
        <v>6250</v>
      </c>
      <c r="I505" s="9">
        <f t="shared" si="37"/>
        <v>31250</v>
      </c>
      <c r="J505" s="9">
        <v>1200000</v>
      </c>
      <c r="K505" s="9">
        <f t="shared" si="39"/>
        <v>300000</v>
      </c>
      <c r="L505" s="9">
        <f t="shared" si="38"/>
        <v>1500000</v>
      </c>
    </row>
    <row r="506" spans="1:12" ht="15.6" x14ac:dyDescent="0.3">
      <c r="A506" s="8">
        <v>2221</v>
      </c>
      <c r="B506" s="7" t="s">
        <v>518</v>
      </c>
      <c r="C506" s="9">
        <v>1476462</v>
      </c>
      <c r="D506" s="9">
        <v>932155.22</v>
      </c>
      <c r="E506" s="18">
        <v>1.58</v>
      </c>
      <c r="F506" s="8"/>
      <c r="G506" s="9">
        <v>25000</v>
      </c>
      <c r="H506" s="9">
        <f t="shared" si="36"/>
        <v>6250</v>
      </c>
      <c r="I506" s="9">
        <f t="shared" si="37"/>
        <v>31250</v>
      </c>
      <c r="J506" s="9">
        <v>1200000</v>
      </c>
      <c r="K506" s="9">
        <f t="shared" si="39"/>
        <v>300000</v>
      </c>
      <c r="L506" s="9">
        <f t="shared" si="38"/>
        <v>1500000</v>
      </c>
    </row>
    <row r="507" spans="1:12" ht="15.6" x14ac:dyDescent="0.3">
      <c r="A507" s="8">
        <v>1000</v>
      </c>
      <c r="B507" s="7" t="s">
        <v>519</v>
      </c>
      <c r="C507" s="9">
        <v>4683541471</v>
      </c>
      <c r="D507" s="9">
        <v>2960631712.9199901</v>
      </c>
      <c r="E507" s="18">
        <v>1.58</v>
      </c>
      <c r="F507" s="8"/>
      <c r="G507" s="9">
        <v>25000</v>
      </c>
      <c r="H507" s="9">
        <f t="shared" si="36"/>
        <v>6250</v>
      </c>
      <c r="I507" s="9">
        <f t="shared" si="37"/>
        <v>31250</v>
      </c>
      <c r="J507" s="9">
        <f>SUM(K507*4)</f>
        <v>936708294.20000005</v>
      </c>
      <c r="K507" s="9">
        <f t="shared" si="39"/>
        <v>234177073.55000001</v>
      </c>
      <c r="L507" s="9">
        <f t="shared" si="38"/>
        <v>1170885367.75</v>
      </c>
    </row>
    <row r="508" spans="1:12" ht="15.6" x14ac:dyDescent="0.3">
      <c r="A508" s="8">
        <v>2628</v>
      </c>
      <c r="B508" s="7" t="s">
        <v>520</v>
      </c>
      <c r="C508" s="9">
        <v>883709</v>
      </c>
      <c r="D508" s="9">
        <v>558681.31000000006</v>
      </c>
      <c r="E508" s="18">
        <v>1.58</v>
      </c>
      <c r="F508" s="8"/>
      <c r="G508" s="9">
        <v>25000</v>
      </c>
      <c r="H508" s="9">
        <f t="shared" si="36"/>
        <v>6250</v>
      </c>
      <c r="I508" s="9">
        <f t="shared" si="37"/>
        <v>31250</v>
      </c>
      <c r="J508" s="9">
        <v>1200000</v>
      </c>
      <c r="K508" s="9">
        <f t="shared" si="39"/>
        <v>300000</v>
      </c>
      <c r="L508" s="9">
        <f t="shared" si="38"/>
        <v>1500000</v>
      </c>
    </row>
    <row r="509" spans="1:12" ht="15.6" x14ac:dyDescent="0.3">
      <c r="A509" s="8">
        <v>3187</v>
      </c>
      <c r="B509" s="8" t="s">
        <v>521</v>
      </c>
      <c r="C509" s="9">
        <v>14265777</v>
      </c>
      <c r="D509" s="9">
        <v>9027815.75</v>
      </c>
      <c r="E509" s="10">
        <v>1.58</v>
      </c>
      <c r="F509" s="8"/>
      <c r="G509" s="9">
        <v>25000</v>
      </c>
      <c r="H509" s="9">
        <f t="shared" si="36"/>
        <v>6250</v>
      </c>
      <c r="I509" s="9">
        <f t="shared" si="37"/>
        <v>31250</v>
      </c>
      <c r="J509" s="9">
        <f>SUM(K509*4)</f>
        <v>2853155.4000000004</v>
      </c>
      <c r="K509" s="9">
        <f t="shared" si="39"/>
        <v>713288.85000000009</v>
      </c>
      <c r="L509" s="9">
        <f t="shared" si="38"/>
        <v>3566444.2500000005</v>
      </c>
    </row>
    <row r="510" spans="1:12" ht="15.6" x14ac:dyDescent="0.3">
      <c r="A510" s="8">
        <v>3122</v>
      </c>
      <c r="B510" s="8" t="s">
        <v>522</v>
      </c>
      <c r="C510" s="9">
        <v>66932847</v>
      </c>
      <c r="D510" s="9">
        <v>42432557.07</v>
      </c>
      <c r="E510" s="10">
        <v>1.58</v>
      </c>
      <c r="F510" s="8"/>
      <c r="G510" s="9">
        <v>25000</v>
      </c>
      <c r="H510" s="9">
        <f t="shared" si="36"/>
        <v>6250</v>
      </c>
      <c r="I510" s="9">
        <f t="shared" si="37"/>
        <v>31250</v>
      </c>
      <c r="J510" s="9">
        <f>SUM(K510*4)</f>
        <v>13386569.4</v>
      </c>
      <c r="K510" s="9">
        <f t="shared" si="39"/>
        <v>3346642.35</v>
      </c>
      <c r="L510" s="9">
        <f t="shared" si="38"/>
        <v>16733211.75</v>
      </c>
    </row>
    <row r="511" spans="1:12" ht="15.6" x14ac:dyDescent="0.3">
      <c r="A511" s="8">
        <v>2140</v>
      </c>
      <c r="B511" s="7" t="s">
        <v>523</v>
      </c>
      <c r="C511" s="9">
        <v>9316839</v>
      </c>
      <c r="D511" s="9">
        <v>5908427.75</v>
      </c>
      <c r="E511" s="18">
        <v>1.58</v>
      </c>
      <c r="F511" s="8"/>
      <c r="G511" s="9">
        <v>25000</v>
      </c>
      <c r="H511" s="9">
        <f t="shared" si="36"/>
        <v>6250</v>
      </c>
      <c r="I511" s="9">
        <f t="shared" si="37"/>
        <v>31250</v>
      </c>
      <c r="J511" s="9">
        <f>SUM(K511*4)</f>
        <v>1863367.8</v>
      </c>
      <c r="K511" s="9">
        <f t="shared" si="39"/>
        <v>465841.95</v>
      </c>
      <c r="L511" s="9">
        <f t="shared" si="38"/>
        <v>2329209.75</v>
      </c>
    </row>
    <row r="512" spans="1:12" ht="15.6" x14ac:dyDescent="0.3">
      <c r="A512" s="8">
        <v>2121</v>
      </c>
      <c r="B512" s="7" t="s">
        <v>524</v>
      </c>
      <c r="C512" s="9">
        <v>605231941</v>
      </c>
      <c r="D512" s="9">
        <v>384409334.98000097</v>
      </c>
      <c r="E512" s="18">
        <v>1.57</v>
      </c>
      <c r="F512" s="8"/>
      <c r="G512" s="9">
        <v>25000</v>
      </c>
      <c r="H512" s="9">
        <f t="shared" si="36"/>
        <v>6250</v>
      </c>
      <c r="I512" s="9">
        <f t="shared" si="37"/>
        <v>31250</v>
      </c>
      <c r="J512" s="9">
        <f>SUM(K512*4)</f>
        <v>121046388.2</v>
      </c>
      <c r="K512" s="9">
        <f t="shared" si="39"/>
        <v>30261597.050000001</v>
      </c>
      <c r="L512" s="9">
        <f t="shared" si="38"/>
        <v>151307985.25</v>
      </c>
    </row>
    <row r="513" spans="1:12" ht="15.6" x14ac:dyDescent="0.3">
      <c r="A513" s="8">
        <v>2234</v>
      </c>
      <c r="B513" s="7" t="s">
        <v>525</v>
      </c>
      <c r="C513" s="9">
        <v>1555719</v>
      </c>
      <c r="D513" s="9">
        <v>988438.02</v>
      </c>
      <c r="E513" s="18">
        <v>1.57</v>
      </c>
      <c r="F513" s="8"/>
      <c r="G513" s="9">
        <v>25000</v>
      </c>
      <c r="H513" s="9">
        <f t="shared" si="36"/>
        <v>6250</v>
      </c>
      <c r="I513" s="9">
        <f t="shared" si="37"/>
        <v>31250</v>
      </c>
      <c r="J513" s="9">
        <v>1200000</v>
      </c>
      <c r="K513" s="9">
        <f t="shared" si="39"/>
        <v>300000</v>
      </c>
      <c r="L513" s="9">
        <f t="shared" si="38"/>
        <v>1500000</v>
      </c>
    </row>
    <row r="514" spans="1:12" ht="15.6" x14ac:dyDescent="0.3">
      <c r="A514" s="8">
        <v>2188</v>
      </c>
      <c r="B514" s="7" t="s">
        <v>526</v>
      </c>
      <c r="C514" s="9">
        <v>2078185</v>
      </c>
      <c r="D514" s="9">
        <v>1322798.3600000001</v>
      </c>
      <c r="E514" s="18">
        <v>1.57</v>
      </c>
      <c r="F514" s="8"/>
      <c r="G514" s="9">
        <v>25000</v>
      </c>
      <c r="H514" s="9">
        <f t="shared" si="36"/>
        <v>6250</v>
      </c>
      <c r="I514" s="9">
        <f t="shared" si="37"/>
        <v>31250</v>
      </c>
      <c r="J514" s="9">
        <v>1200000</v>
      </c>
      <c r="K514" s="9">
        <f t="shared" si="39"/>
        <v>300000</v>
      </c>
      <c r="L514" s="9">
        <f t="shared" si="38"/>
        <v>1500000</v>
      </c>
    </row>
    <row r="515" spans="1:12" ht="15.6" x14ac:dyDescent="0.3">
      <c r="A515" s="8">
        <v>2555</v>
      </c>
      <c r="B515" s="7" t="s">
        <v>527</v>
      </c>
      <c r="C515" s="9">
        <v>150385</v>
      </c>
      <c r="D515" s="9">
        <v>95989.31</v>
      </c>
      <c r="E515" s="18">
        <v>1.57</v>
      </c>
      <c r="F515" s="8"/>
      <c r="G515" s="9">
        <v>25000</v>
      </c>
      <c r="H515" s="9">
        <f t="shared" si="36"/>
        <v>6250</v>
      </c>
      <c r="I515" s="9">
        <f t="shared" si="37"/>
        <v>31250</v>
      </c>
      <c r="J515" s="9">
        <v>1200000</v>
      </c>
      <c r="K515" s="9">
        <f t="shared" si="39"/>
        <v>300000</v>
      </c>
      <c r="L515" s="9">
        <f t="shared" si="38"/>
        <v>1500000</v>
      </c>
    </row>
    <row r="516" spans="1:12" ht="15.6" x14ac:dyDescent="0.3">
      <c r="A516" s="8">
        <v>2204</v>
      </c>
      <c r="B516" s="7" t="s">
        <v>528</v>
      </c>
      <c r="C516" s="9">
        <v>1185091</v>
      </c>
      <c r="D516" s="9">
        <v>757526.85</v>
      </c>
      <c r="E516" s="18">
        <v>1.56</v>
      </c>
      <c r="F516" s="8"/>
      <c r="G516" s="9">
        <v>25000</v>
      </c>
      <c r="H516" s="9">
        <f t="shared" si="36"/>
        <v>6250</v>
      </c>
      <c r="I516" s="9">
        <f t="shared" si="37"/>
        <v>31250</v>
      </c>
      <c r="J516" s="9">
        <v>1200000</v>
      </c>
      <c r="K516" s="9">
        <f t="shared" si="39"/>
        <v>300000</v>
      </c>
      <c r="L516" s="9">
        <f t="shared" si="38"/>
        <v>1500000</v>
      </c>
    </row>
    <row r="517" spans="1:12" ht="15.6" x14ac:dyDescent="0.3">
      <c r="A517" s="8">
        <v>2027</v>
      </c>
      <c r="B517" s="7" t="s">
        <v>529</v>
      </c>
      <c r="C517" s="9">
        <v>99822630</v>
      </c>
      <c r="D517" s="9">
        <v>63831767.619999997</v>
      </c>
      <c r="E517" s="18">
        <v>1.56</v>
      </c>
      <c r="F517" s="8"/>
      <c r="G517" s="9">
        <v>25000</v>
      </c>
      <c r="H517" s="9">
        <f t="shared" si="36"/>
        <v>6250</v>
      </c>
      <c r="I517" s="9">
        <f t="shared" si="37"/>
        <v>31250</v>
      </c>
      <c r="J517" s="9">
        <f>SUM(K517*4)</f>
        <v>19964526</v>
      </c>
      <c r="K517" s="9">
        <f t="shared" si="39"/>
        <v>4991131.5</v>
      </c>
      <c r="L517" s="9">
        <f t="shared" si="38"/>
        <v>24955657.5</v>
      </c>
    </row>
    <row r="518" spans="1:12" ht="15.6" x14ac:dyDescent="0.3">
      <c r="A518" s="8">
        <v>2664</v>
      </c>
      <c r="B518" s="7" t="s">
        <v>530</v>
      </c>
      <c r="C518" s="9">
        <v>1057977.94</v>
      </c>
      <c r="D518" s="9">
        <v>676566.96</v>
      </c>
      <c r="E518" s="10">
        <v>1.56</v>
      </c>
      <c r="F518" s="8"/>
      <c r="G518" s="9">
        <v>25000</v>
      </c>
      <c r="H518" s="9">
        <f t="shared" si="36"/>
        <v>6250</v>
      </c>
      <c r="I518" s="9">
        <f t="shared" si="37"/>
        <v>31250</v>
      </c>
      <c r="J518" s="9">
        <v>1200000</v>
      </c>
      <c r="K518" s="9">
        <f t="shared" si="39"/>
        <v>300000</v>
      </c>
      <c r="L518" s="9">
        <f t="shared" si="38"/>
        <v>1500000</v>
      </c>
    </row>
    <row r="519" spans="1:12" ht="15.6" x14ac:dyDescent="0.3">
      <c r="A519" s="8">
        <v>2154</v>
      </c>
      <c r="B519" s="7" t="s">
        <v>531</v>
      </c>
      <c r="C519" s="9">
        <v>14443276</v>
      </c>
      <c r="D519" s="9">
        <v>9241357.75</v>
      </c>
      <c r="E519" s="18">
        <v>1.56</v>
      </c>
      <c r="F519" s="8"/>
      <c r="G519" s="9">
        <v>25000</v>
      </c>
      <c r="H519" s="9">
        <f t="shared" si="36"/>
        <v>6250</v>
      </c>
      <c r="I519" s="9">
        <f t="shared" si="37"/>
        <v>31250</v>
      </c>
      <c r="J519" s="9">
        <f>SUM(K519*4)</f>
        <v>2888655.2</v>
      </c>
      <c r="K519" s="9">
        <f t="shared" si="39"/>
        <v>722163.8</v>
      </c>
      <c r="L519" s="9">
        <f t="shared" si="38"/>
        <v>3610819</v>
      </c>
    </row>
    <row r="520" spans="1:12" ht="15.6" x14ac:dyDescent="0.3">
      <c r="A520" s="8">
        <v>2283</v>
      </c>
      <c r="B520" s="7" t="s">
        <v>532</v>
      </c>
      <c r="C520" s="9">
        <v>437641.32</v>
      </c>
      <c r="D520" s="9">
        <v>280082.40000000002</v>
      </c>
      <c r="E520" s="10">
        <v>1.56</v>
      </c>
      <c r="F520" s="8"/>
      <c r="G520" s="9">
        <v>25000</v>
      </c>
      <c r="H520" s="9">
        <f t="shared" si="36"/>
        <v>6250</v>
      </c>
      <c r="I520" s="9">
        <f t="shared" si="37"/>
        <v>31250</v>
      </c>
      <c r="J520" s="9">
        <v>1200000</v>
      </c>
      <c r="K520" s="9">
        <f t="shared" si="39"/>
        <v>300000</v>
      </c>
      <c r="L520" s="9">
        <f t="shared" si="38"/>
        <v>1500000</v>
      </c>
    </row>
    <row r="521" spans="1:12" ht="15.6" x14ac:dyDescent="0.3">
      <c r="A521" s="8">
        <v>4338</v>
      </c>
      <c r="B521" s="8" t="s">
        <v>533</v>
      </c>
      <c r="C521" s="9">
        <v>37916442</v>
      </c>
      <c r="D521" s="9">
        <v>24359188.91</v>
      </c>
      <c r="E521" s="10">
        <v>1.56</v>
      </c>
      <c r="F521" s="8"/>
      <c r="G521" s="9">
        <v>25000</v>
      </c>
      <c r="H521" s="9">
        <f t="shared" si="36"/>
        <v>6250</v>
      </c>
      <c r="I521" s="9">
        <f t="shared" si="37"/>
        <v>31250</v>
      </c>
      <c r="J521" s="9">
        <f>SUM(K521*4)</f>
        <v>7583288.4000000004</v>
      </c>
      <c r="K521" s="9">
        <f t="shared" si="39"/>
        <v>1895822.1</v>
      </c>
      <c r="L521" s="9">
        <f t="shared" si="38"/>
        <v>9479110.5</v>
      </c>
    </row>
    <row r="522" spans="1:12" ht="15.6" x14ac:dyDescent="0.3">
      <c r="A522" s="8">
        <v>2594</v>
      </c>
      <c r="B522" s="7" t="s">
        <v>534</v>
      </c>
      <c r="C522" s="9">
        <v>101379833</v>
      </c>
      <c r="D522" s="9">
        <v>65181984.07</v>
      </c>
      <c r="E522" s="18">
        <v>1.56</v>
      </c>
      <c r="F522" s="8"/>
      <c r="G522" s="9">
        <v>25000</v>
      </c>
      <c r="H522" s="9">
        <f t="shared" si="36"/>
        <v>6250</v>
      </c>
      <c r="I522" s="9">
        <f t="shared" si="37"/>
        <v>31250</v>
      </c>
      <c r="J522" s="9">
        <f>SUM(K522*4)</f>
        <v>20275966.600000001</v>
      </c>
      <c r="K522" s="9">
        <f t="shared" si="39"/>
        <v>5068991.6500000004</v>
      </c>
      <c r="L522" s="9">
        <f t="shared" si="38"/>
        <v>25344958.25</v>
      </c>
    </row>
    <row r="523" spans="1:12" ht="15.6" x14ac:dyDescent="0.3">
      <c r="A523" s="8">
        <v>2887</v>
      </c>
      <c r="B523" s="7" t="s">
        <v>535</v>
      </c>
      <c r="C523" s="9">
        <v>5042173.22</v>
      </c>
      <c r="D523" s="9">
        <v>3251712.18</v>
      </c>
      <c r="E523" s="10">
        <v>1.55</v>
      </c>
      <c r="F523" s="8"/>
      <c r="G523" s="9">
        <v>25000</v>
      </c>
      <c r="H523" s="9">
        <f t="shared" si="36"/>
        <v>6250</v>
      </c>
      <c r="I523" s="9">
        <f t="shared" si="37"/>
        <v>31250</v>
      </c>
      <c r="J523" s="9">
        <v>1200000</v>
      </c>
      <c r="K523" s="9">
        <f t="shared" si="39"/>
        <v>300000</v>
      </c>
      <c r="L523" s="9">
        <f t="shared" si="38"/>
        <v>1500000</v>
      </c>
    </row>
    <row r="524" spans="1:12" ht="15.6" x14ac:dyDescent="0.3">
      <c r="A524" s="8">
        <v>3487</v>
      </c>
      <c r="B524" s="8" t="s">
        <v>536</v>
      </c>
      <c r="C524" s="9">
        <v>84285215</v>
      </c>
      <c r="D524" s="9">
        <v>54409199.729999997</v>
      </c>
      <c r="E524" s="10">
        <v>1.55</v>
      </c>
      <c r="F524" s="8"/>
      <c r="G524" s="9">
        <v>25000</v>
      </c>
      <c r="H524" s="9">
        <f t="shared" si="36"/>
        <v>6250</v>
      </c>
      <c r="I524" s="9">
        <f t="shared" si="37"/>
        <v>31250</v>
      </c>
      <c r="J524" s="9">
        <f>SUM(K524*4)</f>
        <v>16857043</v>
      </c>
      <c r="K524" s="9">
        <f t="shared" si="39"/>
        <v>4214260.75</v>
      </c>
      <c r="L524" s="9">
        <f t="shared" si="38"/>
        <v>21071303.75</v>
      </c>
    </row>
    <row r="525" spans="1:12" ht="15.6" x14ac:dyDescent="0.3">
      <c r="A525" s="8">
        <v>2163</v>
      </c>
      <c r="B525" s="7" t="s">
        <v>537</v>
      </c>
      <c r="C525" s="9">
        <v>15306843</v>
      </c>
      <c r="D525" s="9">
        <v>9935127.5600000005</v>
      </c>
      <c r="E525" s="18">
        <v>1.54</v>
      </c>
      <c r="F525" s="8"/>
      <c r="G525" s="9">
        <v>25000</v>
      </c>
      <c r="H525" s="9">
        <f t="shared" si="36"/>
        <v>6250</v>
      </c>
      <c r="I525" s="9">
        <f t="shared" si="37"/>
        <v>31250</v>
      </c>
      <c r="J525" s="9">
        <f>SUM(K525*4)</f>
        <v>3061368.6</v>
      </c>
      <c r="K525" s="9">
        <f t="shared" si="39"/>
        <v>765342.15</v>
      </c>
      <c r="L525" s="9">
        <f t="shared" si="38"/>
        <v>3826710.75</v>
      </c>
    </row>
    <row r="526" spans="1:12" ht="15.6" x14ac:dyDescent="0.3">
      <c r="A526" s="8">
        <v>2197</v>
      </c>
      <c r="B526" s="7" t="s">
        <v>538</v>
      </c>
      <c r="C526" s="9">
        <v>1506745</v>
      </c>
      <c r="D526" s="9">
        <v>979124.93</v>
      </c>
      <c r="E526" s="18">
        <v>1.54</v>
      </c>
      <c r="F526" s="8"/>
      <c r="G526" s="9">
        <v>25000</v>
      </c>
      <c r="H526" s="9">
        <f t="shared" si="36"/>
        <v>6250</v>
      </c>
      <c r="I526" s="9">
        <f t="shared" si="37"/>
        <v>31250</v>
      </c>
      <c r="J526" s="9">
        <v>1200000</v>
      </c>
      <c r="K526" s="9">
        <f t="shared" si="39"/>
        <v>300000</v>
      </c>
      <c r="L526" s="9">
        <f t="shared" si="38"/>
        <v>1500000</v>
      </c>
    </row>
    <row r="527" spans="1:12" ht="15.6" x14ac:dyDescent="0.3">
      <c r="A527" s="8">
        <v>4341</v>
      </c>
      <c r="B527" s="8" t="s">
        <v>539</v>
      </c>
      <c r="C527" s="9">
        <v>189198630</v>
      </c>
      <c r="D527" s="9">
        <v>122955839.77</v>
      </c>
      <c r="E527" s="10">
        <v>1.54</v>
      </c>
      <c r="F527" s="8"/>
      <c r="G527" s="9">
        <v>25000</v>
      </c>
      <c r="H527" s="9">
        <f t="shared" si="36"/>
        <v>6250</v>
      </c>
      <c r="I527" s="9">
        <f t="shared" si="37"/>
        <v>31250</v>
      </c>
      <c r="J527" s="9">
        <f>SUM(K527*4)</f>
        <v>37839726</v>
      </c>
      <c r="K527" s="9">
        <f t="shared" si="39"/>
        <v>9459931.5</v>
      </c>
      <c r="L527" s="9">
        <f t="shared" si="38"/>
        <v>47299657.5</v>
      </c>
    </row>
    <row r="528" spans="1:12" ht="15.6" x14ac:dyDescent="0.3">
      <c r="A528" s="8">
        <v>2637</v>
      </c>
      <c r="B528" s="7" t="s">
        <v>540</v>
      </c>
      <c r="C528" s="9">
        <v>1248281.71</v>
      </c>
      <c r="D528" s="9">
        <v>814582.67</v>
      </c>
      <c r="E528" s="10">
        <v>1.53</v>
      </c>
      <c r="F528" s="8"/>
      <c r="G528" s="9">
        <v>25000</v>
      </c>
      <c r="H528" s="9">
        <f t="shared" si="36"/>
        <v>6250</v>
      </c>
      <c r="I528" s="9">
        <f t="shared" si="37"/>
        <v>31250</v>
      </c>
      <c r="J528" s="9">
        <v>1200000</v>
      </c>
      <c r="K528" s="9">
        <f t="shared" si="39"/>
        <v>300000</v>
      </c>
      <c r="L528" s="9">
        <f t="shared" si="38"/>
        <v>1500000</v>
      </c>
    </row>
    <row r="529" spans="1:12" ht="15.6" x14ac:dyDescent="0.3">
      <c r="A529" s="8">
        <v>2631</v>
      </c>
      <c r="B529" s="7" t="s">
        <v>541</v>
      </c>
      <c r="C529" s="9">
        <v>189175</v>
      </c>
      <c r="D529" s="9">
        <v>123766.26</v>
      </c>
      <c r="E529" s="18">
        <v>1.53</v>
      </c>
      <c r="F529" s="8"/>
      <c r="G529" s="9">
        <v>25000</v>
      </c>
      <c r="H529" s="9">
        <f t="shared" si="36"/>
        <v>6250</v>
      </c>
      <c r="I529" s="9">
        <f t="shared" si="37"/>
        <v>31250</v>
      </c>
      <c r="J529" s="9">
        <v>1200000</v>
      </c>
      <c r="K529" s="9">
        <f t="shared" si="39"/>
        <v>300000</v>
      </c>
      <c r="L529" s="9">
        <f t="shared" si="38"/>
        <v>1500000</v>
      </c>
    </row>
    <row r="530" spans="1:12" ht="15.6" x14ac:dyDescent="0.3">
      <c r="A530" s="8">
        <v>3316</v>
      </c>
      <c r="B530" s="8" t="s">
        <v>542</v>
      </c>
      <c r="C530" s="9">
        <v>5652313</v>
      </c>
      <c r="D530" s="9">
        <v>3699612.9</v>
      </c>
      <c r="E530" s="10">
        <v>1.53</v>
      </c>
      <c r="F530" s="8"/>
      <c r="G530" s="9">
        <v>25000</v>
      </c>
      <c r="H530" s="9">
        <f t="shared" si="36"/>
        <v>6250</v>
      </c>
      <c r="I530" s="9">
        <f t="shared" si="37"/>
        <v>31250</v>
      </c>
      <c r="J530" s="9">
        <v>1200000</v>
      </c>
      <c r="K530" s="9">
        <f t="shared" si="39"/>
        <v>300000</v>
      </c>
      <c r="L530" s="9">
        <f t="shared" si="38"/>
        <v>1500000</v>
      </c>
    </row>
    <row r="531" spans="1:12" ht="15.6" x14ac:dyDescent="0.3">
      <c r="A531" s="8">
        <v>2253</v>
      </c>
      <c r="B531" s="7" t="s">
        <v>543</v>
      </c>
      <c r="C531" s="9">
        <v>76897.25</v>
      </c>
      <c r="D531" s="9">
        <v>50749.84</v>
      </c>
      <c r="E531" s="10">
        <v>1.52</v>
      </c>
      <c r="F531" s="8"/>
      <c r="G531" s="9">
        <v>25000</v>
      </c>
      <c r="H531" s="9">
        <f t="shared" ref="H531:H594" si="40">0.25*G531</f>
        <v>6250</v>
      </c>
      <c r="I531" s="9">
        <f t="shared" ref="I531:I594" si="41">SUM(G531+H531)</f>
        <v>31250</v>
      </c>
      <c r="J531" s="9">
        <v>1200000</v>
      </c>
      <c r="K531" s="9">
        <f t="shared" si="39"/>
        <v>300000</v>
      </c>
      <c r="L531" s="9">
        <f t="shared" ref="L531:L594" si="42">(J531+K531)</f>
        <v>1500000</v>
      </c>
    </row>
    <row r="532" spans="1:12" ht="15.6" x14ac:dyDescent="0.3">
      <c r="A532" s="8">
        <v>2617</v>
      </c>
      <c r="B532" s="7" t="s">
        <v>544</v>
      </c>
      <c r="C532" s="9">
        <v>45048760</v>
      </c>
      <c r="D532" s="9">
        <v>29739252.789999999</v>
      </c>
      <c r="E532" s="18">
        <v>1.51</v>
      </c>
      <c r="F532" s="8"/>
      <c r="G532" s="9">
        <v>25000</v>
      </c>
      <c r="H532" s="9">
        <f t="shared" si="40"/>
        <v>6250</v>
      </c>
      <c r="I532" s="9">
        <f t="shared" si="41"/>
        <v>31250</v>
      </c>
      <c r="J532" s="9">
        <f>SUM(K532*4)</f>
        <v>9009752</v>
      </c>
      <c r="K532" s="9">
        <f t="shared" si="39"/>
        <v>2252438</v>
      </c>
      <c r="L532" s="9">
        <f t="shared" si="42"/>
        <v>11262190</v>
      </c>
    </row>
    <row r="533" spans="1:12" ht="15.6" x14ac:dyDescent="0.3">
      <c r="A533" s="8">
        <v>2642</v>
      </c>
      <c r="B533" s="7" t="s">
        <v>545</v>
      </c>
      <c r="C533" s="9">
        <v>71186</v>
      </c>
      <c r="D533" s="9">
        <v>47086.95</v>
      </c>
      <c r="E533" s="18">
        <v>1.51</v>
      </c>
      <c r="F533" s="8"/>
      <c r="G533" s="9">
        <v>25000</v>
      </c>
      <c r="H533" s="9">
        <f t="shared" si="40"/>
        <v>6250</v>
      </c>
      <c r="I533" s="9">
        <f t="shared" si="41"/>
        <v>31250</v>
      </c>
      <c r="J533" s="9">
        <v>1200000</v>
      </c>
      <c r="K533" s="9">
        <f t="shared" si="39"/>
        <v>300000</v>
      </c>
      <c r="L533" s="9">
        <f t="shared" si="42"/>
        <v>1500000</v>
      </c>
    </row>
    <row r="534" spans="1:12" ht="15.6" x14ac:dyDescent="0.3">
      <c r="A534" s="8">
        <v>2109</v>
      </c>
      <c r="B534" s="7" t="s">
        <v>546</v>
      </c>
      <c r="C534" s="9">
        <v>9079864</v>
      </c>
      <c r="D534" s="9">
        <v>6016238.2699999996</v>
      </c>
      <c r="E534" s="18">
        <v>1.51</v>
      </c>
      <c r="F534" s="8"/>
      <c r="G534" s="9">
        <v>25000</v>
      </c>
      <c r="H534" s="9">
        <f t="shared" si="40"/>
        <v>6250</v>
      </c>
      <c r="I534" s="9">
        <f t="shared" si="41"/>
        <v>31250</v>
      </c>
      <c r="J534" s="9">
        <f t="shared" ref="J534:J542" si="43">SUM(K534*4)</f>
        <v>1815972.8</v>
      </c>
      <c r="K534" s="9">
        <f t="shared" si="39"/>
        <v>453993.2</v>
      </c>
      <c r="L534" s="9">
        <f t="shared" si="42"/>
        <v>2269966</v>
      </c>
    </row>
    <row r="535" spans="1:12" ht="15.6" x14ac:dyDescent="0.3">
      <c r="A535" s="8">
        <v>3735</v>
      </c>
      <c r="B535" s="8" t="s">
        <v>547</v>
      </c>
      <c r="C535" s="9">
        <v>363474413</v>
      </c>
      <c r="D535" s="9">
        <v>241356321.19999999</v>
      </c>
      <c r="E535" s="10">
        <v>1.51</v>
      </c>
      <c r="F535" s="8"/>
      <c r="G535" s="9">
        <v>25000</v>
      </c>
      <c r="H535" s="9">
        <f t="shared" si="40"/>
        <v>6250</v>
      </c>
      <c r="I535" s="9">
        <f t="shared" si="41"/>
        <v>31250</v>
      </c>
      <c r="J535" s="9">
        <f t="shared" si="43"/>
        <v>72694882.600000009</v>
      </c>
      <c r="K535" s="9">
        <f t="shared" si="39"/>
        <v>18173720.650000002</v>
      </c>
      <c r="L535" s="9">
        <f t="shared" si="42"/>
        <v>90868603.250000015</v>
      </c>
    </row>
    <row r="536" spans="1:12" ht="15.6" x14ac:dyDescent="0.3">
      <c r="A536" s="8">
        <v>2040</v>
      </c>
      <c r="B536" s="7" t="s">
        <v>548</v>
      </c>
      <c r="C536" s="9">
        <v>41448140</v>
      </c>
      <c r="D536" s="9">
        <v>27532580.289999999</v>
      </c>
      <c r="E536" s="18">
        <v>1.51</v>
      </c>
      <c r="F536" s="8"/>
      <c r="G536" s="9">
        <v>25000</v>
      </c>
      <c r="H536" s="9">
        <f t="shared" si="40"/>
        <v>6250</v>
      </c>
      <c r="I536" s="9">
        <f t="shared" si="41"/>
        <v>31250</v>
      </c>
      <c r="J536" s="9">
        <f t="shared" si="43"/>
        <v>8289628</v>
      </c>
      <c r="K536" s="9">
        <f t="shared" si="39"/>
        <v>2072407</v>
      </c>
      <c r="L536" s="9">
        <f t="shared" si="42"/>
        <v>10362035</v>
      </c>
    </row>
    <row r="537" spans="1:12" ht="15.6" x14ac:dyDescent="0.3">
      <c r="A537" s="8">
        <v>2298</v>
      </c>
      <c r="B537" s="7" t="s">
        <v>549</v>
      </c>
      <c r="C537" s="9">
        <v>10451310</v>
      </c>
      <c r="D537" s="9">
        <v>6990847.1100000003</v>
      </c>
      <c r="E537" s="18">
        <v>1.5</v>
      </c>
      <c r="F537" s="8"/>
      <c r="G537" s="9">
        <v>25000</v>
      </c>
      <c r="H537" s="9">
        <f t="shared" si="40"/>
        <v>6250</v>
      </c>
      <c r="I537" s="9">
        <f t="shared" si="41"/>
        <v>31250</v>
      </c>
      <c r="J537" s="9">
        <f t="shared" si="43"/>
        <v>2090262</v>
      </c>
      <c r="K537" s="9">
        <f t="shared" si="39"/>
        <v>522565.5</v>
      </c>
      <c r="L537" s="9">
        <f t="shared" si="42"/>
        <v>2612827.5</v>
      </c>
    </row>
    <row r="538" spans="1:12" ht="15.6" x14ac:dyDescent="0.3">
      <c r="A538" s="8">
        <v>3003</v>
      </c>
      <c r="B538" s="8" t="s">
        <v>550</v>
      </c>
      <c r="C538" s="9">
        <v>14091124</v>
      </c>
      <c r="D538" s="9">
        <v>9435247.8100000005</v>
      </c>
      <c r="E538" s="10">
        <v>1.49</v>
      </c>
      <c r="F538" s="8"/>
      <c r="G538" s="9">
        <v>25000</v>
      </c>
      <c r="H538" s="9">
        <f t="shared" si="40"/>
        <v>6250</v>
      </c>
      <c r="I538" s="9">
        <f t="shared" si="41"/>
        <v>31250</v>
      </c>
      <c r="J538" s="9">
        <f t="shared" si="43"/>
        <v>2818224.8000000003</v>
      </c>
      <c r="K538" s="9">
        <f t="shared" si="39"/>
        <v>704556.20000000007</v>
      </c>
      <c r="L538" s="9">
        <f t="shared" si="42"/>
        <v>3522781.0000000005</v>
      </c>
    </row>
    <row r="539" spans="1:12" ht="15.6" x14ac:dyDescent="0.3">
      <c r="A539" s="8">
        <v>3409</v>
      </c>
      <c r="B539" s="8" t="s">
        <v>551</v>
      </c>
      <c r="C539" s="9">
        <v>37241744</v>
      </c>
      <c r="D539" s="9">
        <v>24951127.649999999</v>
      </c>
      <c r="E539" s="10">
        <v>1.49</v>
      </c>
      <c r="F539" s="8"/>
      <c r="G539" s="9">
        <v>25000</v>
      </c>
      <c r="H539" s="9">
        <f t="shared" si="40"/>
        <v>6250</v>
      </c>
      <c r="I539" s="9">
        <f t="shared" si="41"/>
        <v>31250</v>
      </c>
      <c r="J539" s="9">
        <f t="shared" si="43"/>
        <v>7448348.8000000007</v>
      </c>
      <c r="K539" s="9">
        <f t="shared" si="39"/>
        <v>1862087.2000000002</v>
      </c>
      <c r="L539" s="9">
        <f t="shared" si="42"/>
        <v>9310436</v>
      </c>
    </row>
    <row r="540" spans="1:12" ht="15.6" x14ac:dyDescent="0.3">
      <c r="A540" s="8">
        <v>2996</v>
      </c>
      <c r="B540" s="7" t="s">
        <v>552</v>
      </c>
      <c r="C540" s="9">
        <v>6940723</v>
      </c>
      <c r="D540" s="9">
        <v>4669317.58</v>
      </c>
      <c r="E540" s="18">
        <v>1.49</v>
      </c>
      <c r="F540" s="8"/>
      <c r="G540" s="9">
        <v>25000</v>
      </c>
      <c r="H540" s="9">
        <f t="shared" si="40"/>
        <v>6250</v>
      </c>
      <c r="I540" s="9">
        <f t="shared" si="41"/>
        <v>31250</v>
      </c>
      <c r="J540" s="9">
        <f t="shared" si="43"/>
        <v>1388144.6</v>
      </c>
      <c r="K540" s="9">
        <f t="shared" si="39"/>
        <v>347036.15</v>
      </c>
      <c r="L540" s="9">
        <f t="shared" si="42"/>
        <v>1735180.75</v>
      </c>
    </row>
    <row r="541" spans="1:12" ht="15.6" x14ac:dyDescent="0.3">
      <c r="A541" s="8">
        <v>3965</v>
      </c>
      <c r="B541" s="8" t="s">
        <v>553</v>
      </c>
      <c r="C541" s="9">
        <v>16026677</v>
      </c>
      <c r="D541" s="9">
        <v>10814475.85</v>
      </c>
      <c r="E541" s="10">
        <v>1.48</v>
      </c>
      <c r="F541" s="8"/>
      <c r="G541" s="9">
        <v>25000</v>
      </c>
      <c r="H541" s="9">
        <f t="shared" si="40"/>
        <v>6250</v>
      </c>
      <c r="I541" s="9">
        <f t="shared" si="41"/>
        <v>31250</v>
      </c>
      <c r="J541" s="9">
        <f t="shared" si="43"/>
        <v>3205335.4000000004</v>
      </c>
      <c r="K541" s="9">
        <f t="shared" si="39"/>
        <v>801333.85000000009</v>
      </c>
      <c r="L541" s="9">
        <f t="shared" si="42"/>
        <v>4006669.2500000005</v>
      </c>
    </row>
    <row r="542" spans="1:12" ht="15.6" x14ac:dyDescent="0.3">
      <c r="A542" s="8">
        <v>2880</v>
      </c>
      <c r="B542" s="7" t="s">
        <v>554</v>
      </c>
      <c r="C542" s="9">
        <v>463980114</v>
      </c>
      <c r="D542" s="9">
        <v>314700614.04000002</v>
      </c>
      <c r="E542" s="18">
        <v>1.47</v>
      </c>
      <c r="F542" s="8"/>
      <c r="G542" s="9">
        <v>25000</v>
      </c>
      <c r="H542" s="9">
        <f t="shared" si="40"/>
        <v>6250</v>
      </c>
      <c r="I542" s="9">
        <f t="shared" si="41"/>
        <v>31250</v>
      </c>
      <c r="J542" s="9">
        <f t="shared" si="43"/>
        <v>92796022.800000012</v>
      </c>
      <c r="K542" s="9">
        <f t="shared" si="39"/>
        <v>23199005.700000003</v>
      </c>
      <c r="L542" s="9">
        <f t="shared" si="42"/>
        <v>115995028.50000001</v>
      </c>
    </row>
    <row r="543" spans="1:12" ht="15.6" x14ac:dyDescent="0.3">
      <c r="A543" s="8">
        <v>2549</v>
      </c>
      <c r="B543" s="7" t="s">
        <v>555</v>
      </c>
      <c r="C543" s="9">
        <v>1432857</v>
      </c>
      <c r="D543" s="9">
        <v>972476.06</v>
      </c>
      <c r="E543" s="18">
        <v>1.47</v>
      </c>
      <c r="F543" s="8"/>
      <c r="G543" s="9">
        <v>25000</v>
      </c>
      <c r="H543" s="9">
        <f t="shared" si="40"/>
        <v>6250</v>
      </c>
      <c r="I543" s="9">
        <f t="shared" si="41"/>
        <v>31250</v>
      </c>
      <c r="J543" s="9">
        <v>1200000</v>
      </c>
      <c r="K543" s="9">
        <f t="shared" si="39"/>
        <v>300000</v>
      </c>
      <c r="L543" s="9">
        <f t="shared" si="42"/>
        <v>1500000</v>
      </c>
    </row>
    <row r="544" spans="1:12" ht="15.6" x14ac:dyDescent="0.3">
      <c r="A544" s="8">
        <v>2276</v>
      </c>
      <c r="B544" s="7" t="s">
        <v>556</v>
      </c>
      <c r="C544" s="9">
        <v>3905604</v>
      </c>
      <c r="D544" s="9">
        <v>2653316.29</v>
      </c>
      <c r="E544" s="18">
        <v>1.47</v>
      </c>
      <c r="F544" s="8"/>
      <c r="G544" s="9">
        <v>25000</v>
      </c>
      <c r="H544" s="9">
        <f t="shared" si="40"/>
        <v>6250</v>
      </c>
      <c r="I544" s="9">
        <f t="shared" si="41"/>
        <v>31250</v>
      </c>
      <c r="J544" s="9">
        <v>1200000</v>
      </c>
      <c r="K544" s="9">
        <f t="shared" si="39"/>
        <v>300000</v>
      </c>
      <c r="L544" s="9">
        <f t="shared" si="42"/>
        <v>1500000</v>
      </c>
    </row>
    <row r="545" spans="1:12" ht="15.6" x14ac:dyDescent="0.3">
      <c r="A545" s="8">
        <v>2044</v>
      </c>
      <c r="B545" s="7" t="s">
        <v>557</v>
      </c>
      <c r="C545" s="9">
        <v>2861273</v>
      </c>
      <c r="D545" s="9">
        <v>1945799.45</v>
      </c>
      <c r="E545" s="18">
        <v>1.47</v>
      </c>
      <c r="F545" s="8"/>
      <c r="G545" s="9">
        <v>25000</v>
      </c>
      <c r="H545" s="9">
        <f t="shared" si="40"/>
        <v>6250</v>
      </c>
      <c r="I545" s="9">
        <f t="shared" si="41"/>
        <v>31250</v>
      </c>
      <c r="J545" s="9">
        <v>1200000</v>
      </c>
      <c r="K545" s="9">
        <f t="shared" si="39"/>
        <v>300000</v>
      </c>
      <c r="L545" s="9">
        <f t="shared" si="42"/>
        <v>1500000</v>
      </c>
    </row>
    <row r="546" spans="1:12" ht="15.6" x14ac:dyDescent="0.3">
      <c r="A546" s="8">
        <v>2852</v>
      </c>
      <c r="B546" s="7" t="s">
        <v>558</v>
      </c>
      <c r="C546" s="9">
        <v>710181</v>
      </c>
      <c r="D546" s="9">
        <v>483625.98</v>
      </c>
      <c r="E546" s="18">
        <v>1.47</v>
      </c>
      <c r="F546" s="8"/>
      <c r="G546" s="9">
        <v>25000</v>
      </c>
      <c r="H546" s="9">
        <f t="shared" si="40"/>
        <v>6250</v>
      </c>
      <c r="I546" s="9">
        <f t="shared" si="41"/>
        <v>31250</v>
      </c>
      <c r="J546" s="9">
        <v>1200000</v>
      </c>
      <c r="K546" s="9">
        <f t="shared" si="39"/>
        <v>300000</v>
      </c>
      <c r="L546" s="9">
        <f t="shared" si="42"/>
        <v>1500000</v>
      </c>
    </row>
    <row r="547" spans="1:12" ht="15.6" x14ac:dyDescent="0.3">
      <c r="A547" s="8">
        <v>2826</v>
      </c>
      <c r="B547" s="7" t="s">
        <v>559</v>
      </c>
      <c r="C547" s="9">
        <v>497153</v>
      </c>
      <c r="D547" s="9">
        <v>338840.9</v>
      </c>
      <c r="E547" s="18">
        <v>1.47</v>
      </c>
      <c r="F547" s="8"/>
      <c r="G547" s="9">
        <v>25000</v>
      </c>
      <c r="H547" s="9">
        <f t="shared" si="40"/>
        <v>6250</v>
      </c>
      <c r="I547" s="9">
        <f t="shared" si="41"/>
        <v>31250</v>
      </c>
      <c r="J547" s="9">
        <v>1200000</v>
      </c>
      <c r="K547" s="9">
        <f t="shared" si="39"/>
        <v>300000</v>
      </c>
      <c r="L547" s="9">
        <f t="shared" si="42"/>
        <v>1500000</v>
      </c>
    </row>
    <row r="548" spans="1:12" ht="15.6" x14ac:dyDescent="0.3">
      <c r="A548" s="8">
        <v>2284</v>
      </c>
      <c r="B548" s="7" t="s">
        <v>560</v>
      </c>
      <c r="C548" s="9">
        <v>305952</v>
      </c>
      <c r="D548" s="9">
        <v>208826.89</v>
      </c>
      <c r="E548" s="18">
        <v>1.47</v>
      </c>
      <c r="F548" s="8"/>
      <c r="G548" s="9">
        <v>25000</v>
      </c>
      <c r="H548" s="9">
        <f t="shared" si="40"/>
        <v>6250</v>
      </c>
      <c r="I548" s="9">
        <f t="shared" si="41"/>
        <v>31250</v>
      </c>
      <c r="J548" s="9">
        <v>1200000</v>
      </c>
      <c r="K548" s="9">
        <f t="shared" si="39"/>
        <v>300000</v>
      </c>
      <c r="L548" s="9">
        <f t="shared" si="42"/>
        <v>1500000</v>
      </c>
    </row>
    <row r="549" spans="1:12" ht="15.6" x14ac:dyDescent="0.3">
      <c r="A549" s="8">
        <v>2653</v>
      </c>
      <c r="B549" s="7" t="s">
        <v>561</v>
      </c>
      <c r="C549" s="9">
        <v>157177</v>
      </c>
      <c r="D549" s="9">
        <v>107549.11</v>
      </c>
      <c r="E549" s="18">
        <v>1.46</v>
      </c>
      <c r="F549" s="8"/>
      <c r="G549" s="9">
        <v>25000</v>
      </c>
      <c r="H549" s="9">
        <f t="shared" si="40"/>
        <v>6250</v>
      </c>
      <c r="I549" s="9">
        <f t="shared" si="41"/>
        <v>31250</v>
      </c>
      <c r="J549" s="9">
        <v>1200000</v>
      </c>
      <c r="K549" s="9">
        <f t="shared" si="39"/>
        <v>300000</v>
      </c>
      <c r="L549" s="9">
        <f t="shared" si="42"/>
        <v>1500000</v>
      </c>
    </row>
    <row r="550" spans="1:12" ht="15.6" x14ac:dyDescent="0.3">
      <c r="A550" s="8">
        <v>2263</v>
      </c>
      <c r="B550" s="7" t="s">
        <v>562</v>
      </c>
      <c r="C550" s="9">
        <v>3189832</v>
      </c>
      <c r="D550" s="9">
        <v>2185169.35</v>
      </c>
      <c r="E550" s="18">
        <v>1.46</v>
      </c>
      <c r="F550" s="8"/>
      <c r="G550" s="9">
        <v>25000</v>
      </c>
      <c r="H550" s="9">
        <f t="shared" si="40"/>
        <v>6250</v>
      </c>
      <c r="I550" s="9">
        <f t="shared" si="41"/>
        <v>31250</v>
      </c>
      <c r="J550" s="9">
        <v>1200000</v>
      </c>
      <c r="K550" s="9">
        <f t="shared" si="39"/>
        <v>300000</v>
      </c>
      <c r="L550" s="9">
        <f t="shared" si="42"/>
        <v>1500000</v>
      </c>
    </row>
    <row r="551" spans="1:12" ht="15.6" x14ac:dyDescent="0.3">
      <c r="A551" s="8">
        <v>2009</v>
      </c>
      <c r="B551" s="7" t="s">
        <v>563</v>
      </c>
      <c r="C551" s="9">
        <v>120928280</v>
      </c>
      <c r="D551" s="9">
        <v>82850558.25</v>
      </c>
      <c r="E551" s="18">
        <v>1.46</v>
      </c>
      <c r="F551" s="8"/>
      <c r="G551" s="9">
        <v>25000</v>
      </c>
      <c r="H551" s="9">
        <f t="shared" si="40"/>
        <v>6250</v>
      </c>
      <c r="I551" s="9">
        <f t="shared" si="41"/>
        <v>31250</v>
      </c>
      <c r="J551" s="9">
        <f>SUM(K551*4)</f>
        <v>24185656</v>
      </c>
      <c r="K551" s="9">
        <f t="shared" si="39"/>
        <v>6046414</v>
      </c>
      <c r="L551" s="9">
        <f t="shared" si="42"/>
        <v>30232070</v>
      </c>
    </row>
    <row r="552" spans="1:12" ht="15.6" x14ac:dyDescent="0.3">
      <c r="A552" s="8">
        <v>2295</v>
      </c>
      <c r="B552" s="7" t="s">
        <v>564</v>
      </c>
      <c r="C552" s="9">
        <v>9285275</v>
      </c>
      <c r="D552" s="9">
        <v>6366720.2300000004</v>
      </c>
      <c r="E552" s="18">
        <v>1.46</v>
      </c>
      <c r="F552" s="8"/>
      <c r="G552" s="9">
        <v>25000</v>
      </c>
      <c r="H552" s="9">
        <f t="shared" si="40"/>
        <v>6250</v>
      </c>
      <c r="I552" s="9">
        <f t="shared" si="41"/>
        <v>31250</v>
      </c>
      <c r="J552" s="9">
        <f>SUM(K552*4)</f>
        <v>1857055</v>
      </c>
      <c r="K552" s="9">
        <f t="shared" si="39"/>
        <v>464263.75</v>
      </c>
      <c r="L552" s="9">
        <f t="shared" si="42"/>
        <v>2321318.75</v>
      </c>
    </row>
    <row r="553" spans="1:12" ht="15.6" x14ac:dyDescent="0.3">
      <c r="A553" s="8">
        <v>2200</v>
      </c>
      <c r="B553" s="7" t="s">
        <v>565</v>
      </c>
      <c r="C553" s="9">
        <v>247757</v>
      </c>
      <c r="D553" s="9">
        <v>170058.13</v>
      </c>
      <c r="E553" s="18">
        <v>1.46</v>
      </c>
      <c r="F553" s="8"/>
      <c r="G553" s="9">
        <v>25000</v>
      </c>
      <c r="H553" s="9">
        <f t="shared" si="40"/>
        <v>6250</v>
      </c>
      <c r="I553" s="9">
        <f t="shared" si="41"/>
        <v>31250</v>
      </c>
      <c r="J553" s="9">
        <v>1200000</v>
      </c>
      <c r="K553" s="9">
        <f t="shared" si="39"/>
        <v>300000</v>
      </c>
      <c r="L553" s="9">
        <f t="shared" si="42"/>
        <v>1500000</v>
      </c>
    </row>
    <row r="554" spans="1:12" ht="15.6" x14ac:dyDescent="0.3">
      <c r="A554" s="8">
        <v>2551</v>
      </c>
      <c r="B554" s="7" t="s">
        <v>566</v>
      </c>
      <c r="C554" s="9">
        <v>1761067</v>
      </c>
      <c r="D554" s="9">
        <v>1210172.68</v>
      </c>
      <c r="E554" s="18">
        <v>1.46</v>
      </c>
      <c r="F554" s="8"/>
      <c r="G554" s="9">
        <v>25000</v>
      </c>
      <c r="H554" s="9">
        <f t="shared" si="40"/>
        <v>6250</v>
      </c>
      <c r="I554" s="9">
        <f t="shared" si="41"/>
        <v>31250</v>
      </c>
      <c r="J554" s="9">
        <v>1200000</v>
      </c>
      <c r="K554" s="9">
        <f t="shared" si="39"/>
        <v>300000</v>
      </c>
      <c r="L554" s="9">
        <f t="shared" si="42"/>
        <v>1500000</v>
      </c>
    </row>
    <row r="555" spans="1:12" ht="15.6" x14ac:dyDescent="0.3">
      <c r="A555" s="8">
        <v>2512</v>
      </c>
      <c r="B555" s="7" t="s">
        <v>567</v>
      </c>
      <c r="C555" s="9">
        <v>99229380</v>
      </c>
      <c r="D555" s="9">
        <v>68497651.670000002</v>
      </c>
      <c r="E555" s="18">
        <v>1.45</v>
      </c>
      <c r="F555" s="8"/>
      <c r="G555" s="9">
        <v>25000</v>
      </c>
      <c r="H555" s="9">
        <f t="shared" si="40"/>
        <v>6250</v>
      </c>
      <c r="I555" s="9">
        <f t="shared" si="41"/>
        <v>31250</v>
      </c>
      <c r="J555" s="9">
        <f>SUM(K555*4)</f>
        <v>19845876</v>
      </c>
      <c r="K555" s="9">
        <f t="shared" si="39"/>
        <v>4961469</v>
      </c>
      <c r="L555" s="9">
        <f t="shared" si="42"/>
        <v>24807345</v>
      </c>
    </row>
    <row r="556" spans="1:12" ht="15.6" x14ac:dyDescent="0.3">
      <c r="A556" s="8">
        <v>2125</v>
      </c>
      <c r="B556" s="7" t="s">
        <v>568</v>
      </c>
      <c r="C556" s="9">
        <v>1038408</v>
      </c>
      <c r="D556" s="9">
        <v>717146.13</v>
      </c>
      <c r="E556" s="18">
        <v>1.45</v>
      </c>
      <c r="F556" s="8"/>
      <c r="G556" s="9">
        <v>25000</v>
      </c>
      <c r="H556" s="9">
        <f t="shared" si="40"/>
        <v>6250</v>
      </c>
      <c r="I556" s="9">
        <f t="shared" si="41"/>
        <v>31250</v>
      </c>
      <c r="J556" s="9">
        <v>1200000</v>
      </c>
      <c r="K556" s="9">
        <f t="shared" ref="K556:K619" si="44">IF((0.05*C556)&lt;300000,300000,(0.05*C556))</f>
        <v>300000</v>
      </c>
      <c r="L556" s="9">
        <f t="shared" si="42"/>
        <v>1500000</v>
      </c>
    </row>
    <row r="557" spans="1:12" ht="15.6" x14ac:dyDescent="0.3">
      <c r="A557" s="8">
        <v>2102</v>
      </c>
      <c r="B557" s="7" t="s">
        <v>569</v>
      </c>
      <c r="C557" s="9">
        <v>56052027</v>
      </c>
      <c r="D557" s="9">
        <v>38852482.960000001</v>
      </c>
      <c r="E557" s="18">
        <v>1.44</v>
      </c>
      <c r="F557" s="8"/>
      <c r="G557" s="9">
        <v>25000</v>
      </c>
      <c r="H557" s="9">
        <f t="shared" si="40"/>
        <v>6250</v>
      </c>
      <c r="I557" s="9">
        <f t="shared" si="41"/>
        <v>31250</v>
      </c>
      <c r="J557" s="9">
        <f>SUM(K557*4)</f>
        <v>11210405.4</v>
      </c>
      <c r="K557" s="9">
        <f t="shared" si="44"/>
        <v>2802601.35</v>
      </c>
      <c r="L557" s="9">
        <f t="shared" si="42"/>
        <v>14013006.75</v>
      </c>
    </row>
    <row r="558" spans="1:12" ht="15.6" x14ac:dyDescent="0.3">
      <c r="A558" s="8">
        <v>2017</v>
      </c>
      <c r="B558" s="7" t="s">
        <v>570</v>
      </c>
      <c r="C558" s="9">
        <v>14763128</v>
      </c>
      <c r="D558" s="9">
        <v>10260469.17</v>
      </c>
      <c r="E558" s="18">
        <v>1.44</v>
      </c>
      <c r="F558" s="8"/>
      <c r="G558" s="9">
        <v>25000</v>
      </c>
      <c r="H558" s="9">
        <f t="shared" si="40"/>
        <v>6250</v>
      </c>
      <c r="I558" s="9">
        <f t="shared" si="41"/>
        <v>31250</v>
      </c>
      <c r="J558" s="9">
        <f>SUM(K558*4)</f>
        <v>2952625.6</v>
      </c>
      <c r="K558" s="9">
        <f t="shared" si="44"/>
        <v>738156.4</v>
      </c>
      <c r="L558" s="9">
        <f t="shared" si="42"/>
        <v>3690782</v>
      </c>
    </row>
    <row r="559" spans="1:12" ht="15.6" x14ac:dyDescent="0.3">
      <c r="A559" s="8">
        <v>2165</v>
      </c>
      <c r="B559" s="7" t="s">
        <v>571</v>
      </c>
      <c r="C559" s="9">
        <v>3647419.85</v>
      </c>
      <c r="D559" s="9">
        <v>2541321.9700000002</v>
      </c>
      <c r="E559" s="10">
        <v>1.44</v>
      </c>
      <c r="F559" s="8"/>
      <c r="G559" s="9">
        <v>25000</v>
      </c>
      <c r="H559" s="9">
        <f t="shared" si="40"/>
        <v>6250</v>
      </c>
      <c r="I559" s="9">
        <f t="shared" si="41"/>
        <v>31250</v>
      </c>
      <c r="J559" s="9">
        <v>1200000</v>
      </c>
      <c r="K559" s="9">
        <f t="shared" si="44"/>
        <v>300000</v>
      </c>
      <c r="L559" s="9">
        <f t="shared" si="42"/>
        <v>1500000</v>
      </c>
    </row>
    <row r="560" spans="1:12" ht="15.6" x14ac:dyDescent="0.3">
      <c r="A560" s="8">
        <v>2278</v>
      </c>
      <c r="B560" s="7" t="s">
        <v>572</v>
      </c>
      <c r="C560" s="9">
        <v>43224515</v>
      </c>
      <c r="D560" s="9">
        <v>30192445.710000001</v>
      </c>
      <c r="E560" s="18">
        <v>1.43</v>
      </c>
      <c r="F560" s="8"/>
      <c r="G560" s="9">
        <v>25000</v>
      </c>
      <c r="H560" s="9">
        <f t="shared" si="40"/>
        <v>6250</v>
      </c>
      <c r="I560" s="9">
        <f t="shared" si="41"/>
        <v>31250</v>
      </c>
      <c r="J560" s="9">
        <f>SUM(K560*4)</f>
        <v>8644903</v>
      </c>
      <c r="K560" s="9">
        <f t="shared" si="44"/>
        <v>2161225.75</v>
      </c>
      <c r="L560" s="9">
        <f t="shared" si="42"/>
        <v>10806128.75</v>
      </c>
    </row>
    <row r="561" spans="1:12" ht="15.6" x14ac:dyDescent="0.3">
      <c r="A561" s="8">
        <v>2715</v>
      </c>
      <c r="B561" s="7" t="s">
        <v>573</v>
      </c>
      <c r="C561" s="9">
        <v>9724145</v>
      </c>
      <c r="D561" s="9">
        <v>6811728.6200000001</v>
      </c>
      <c r="E561" s="18">
        <v>1.43</v>
      </c>
      <c r="F561" s="8"/>
      <c r="G561" s="9">
        <v>25000</v>
      </c>
      <c r="H561" s="9">
        <f t="shared" si="40"/>
        <v>6250</v>
      </c>
      <c r="I561" s="9">
        <f t="shared" si="41"/>
        <v>31250</v>
      </c>
      <c r="J561" s="9">
        <f>SUM(K561*4)</f>
        <v>1944829</v>
      </c>
      <c r="K561" s="9">
        <f t="shared" si="44"/>
        <v>486207.25</v>
      </c>
      <c r="L561" s="9">
        <f t="shared" si="42"/>
        <v>2431036.25</v>
      </c>
    </row>
    <row r="562" spans="1:12" ht="15.6" x14ac:dyDescent="0.3">
      <c r="A562" s="8">
        <v>2540</v>
      </c>
      <c r="B562" s="7" t="s">
        <v>574</v>
      </c>
      <c r="C562" s="9">
        <v>492187</v>
      </c>
      <c r="D562" s="9">
        <v>348477.35</v>
      </c>
      <c r="E562" s="18">
        <v>1.41</v>
      </c>
      <c r="F562" s="8"/>
      <c r="G562" s="9">
        <v>25000</v>
      </c>
      <c r="H562" s="9">
        <f t="shared" si="40"/>
        <v>6250</v>
      </c>
      <c r="I562" s="9">
        <f t="shared" si="41"/>
        <v>31250</v>
      </c>
      <c r="J562" s="9">
        <v>1200000</v>
      </c>
      <c r="K562" s="9">
        <f t="shared" si="44"/>
        <v>300000</v>
      </c>
      <c r="L562" s="9">
        <f t="shared" si="42"/>
        <v>1500000</v>
      </c>
    </row>
    <row r="563" spans="1:12" ht="15.6" x14ac:dyDescent="0.3">
      <c r="A563" s="8">
        <v>4223</v>
      </c>
      <c r="B563" s="8" t="s">
        <v>575</v>
      </c>
      <c r="C563" s="9">
        <v>14667251</v>
      </c>
      <c r="D563" s="9">
        <v>10391511.550000001</v>
      </c>
      <c r="E563" s="10">
        <v>1.41</v>
      </c>
      <c r="F563" s="8"/>
      <c r="G563" s="9">
        <v>25000</v>
      </c>
      <c r="H563" s="9">
        <f t="shared" si="40"/>
        <v>6250</v>
      </c>
      <c r="I563" s="9">
        <f t="shared" si="41"/>
        <v>31250</v>
      </c>
      <c r="J563" s="9">
        <f>SUM(K563*4)</f>
        <v>2933450.2</v>
      </c>
      <c r="K563" s="9">
        <f t="shared" si="44"/>
        <v>733362.55</v>
      </c>
      <c r="L563" s="9">
        <f t="shared" si="42"/>
        <v>3666812.75</v>
      </c>
    </row>
    <row r="564" spans="1:12" ht="15.6" x14ac:dyDescent="0.3">
      <c r="A564" s="8">
        <v>4259</v>
      </c>
      <c r="B564" s="8" t="s">
        <v>576</v>
      </c>
      <c r="C564" s="9">
        <v>20927135</v>
      </c>
      <c r="D564" s="9">
        <v>14886465.68</v>
      </c>
      <c r="E564" s="10">
        <v>1.41</v>
      </c>
      <c r="F564" s="8"/>
      <c r="G564" s="9">
        <v>25000</v>
      </c>
      <c r="H564" s="9">
        <f t="shared" si="40"/>
        <v>6250</v>
      </c>
      <c r="I564" s="9">
        <f t="shared" si="41"/>
        <v>31250</v>
      </c>
      <c r="J564" s="9">
        <f>SUM(K564*4)</f>
        <v>4185427</v>
      </c>
      <c r="K564" s="9">
        <f t="shared" si="44"/>
        <v>1046356.75</v>
      </c>
      <c r="L564" s="9">
        <f t="shared" si="42"/>
        <v>5231783.75</v>
      </c>
    </row>
    <row r="565" spans="1:12" ht="15.6" x14ac:dyDescent="0.3">
      <c r="A565" s="8">
        <v>2995</v>
      </c>
      <c r="B565" s="7" t="s">
        <v>577</v>
      </c>
      <c r="C565" s="9">
        <v>3473734</v>
      </c>
      <c r="D565" s="9">
        <v>2471666.23</v>
      </c>
      <c r="E565" s="18">
        <v>1.41</v>
      </c>
      <c r="F565" s="8"/>
      <c r="G565" s="9">
        <v>25000</v>
      </c>
      <c r="H565" s="9">
        <f t="shared" si="40"/>
        <v>6250</v>
      </c>
      <c r="I565" s="9">
        <f t="shared" si="41"/>
        <v>31250</v>
      </c>
      <c r="J565" s="9">
        <v>1200000</v>
      </c>
      <c r="K565" s="9">
        <f t="shared" si="44"/>
        <v>300000</v>
      </c>
      <c r="L565" s="9">
        <f t="shared" si="42"/>
        <v>1500000</v>
      </c>
    </row>
    <row r="566" spans="1:12" ht="15.6" x14ac:dyDescent="0.3">
      <c r="A566" s="8">
        <v>3414</v>
      </c>
      <c r="B566" s="8" t="s">
        <v>578</v>
      </c>
      <c r="C566" s="9">
        <v>16723457</v>
      </c>
      <c r="D566" s="9">
        <v>11908660.890000001</v>
      </c>
      <c r="E566" s="10">
        <v>1.4</v>
      </c>
      <c r="F566" s="8"/>
      <c r="G566" s="9">
        <v>25000</v>
      </c>
      <c r="H566" s="9">
        <f t="shared" si="40"/>
        <v>6250</v>
      </c>
      <c r="I566" s="9">
        <f t="shared" si="41"/>
        <v>31250</v>
      </c>
      <c r="J566" s="9">
        <f>SUM(K566*4)</f>
        <v>3344691.4000000004</v>
      </c>
      <c r="K566" s="9">
        <f t="shared" si="44"/>
        <v>836172.85000000009</v>
      </c>
      <c r="L566" s="9">
        <f t="shared" si="42"/>
        <v>4180864.2500000005</v>
      </c>
    </row>
    <row r="567" spans="1:12" ht="15.6" x14ac:dyDescent="0.3">
      <c r="A567" s="8">
        <v>2528</v>
      </c>
      <c r="B567" s="7" t="s">
        <v>579</v>
      </c>
      <c r="C567" s="9">
        <v>6245587</v>
      </c>
      <c r="D567" s="9">
        <v>4473168.4400000004</v>
      </c>
      <c r="E567" s="18">
        <v>1.4</v>
      </c>
      <c r="F567" s="8"/>
      <c r="G567" s="9">
        <v>25000</v>
      </c>
      <c r="H567" s="9">
        <f t="shared" si="40"/>
        <v>6250</v>
      </c>
      <c r="I567" s="9">
        <f t="shared" si="41"/>
        <v>31250</v>
      </c>
      <c r="J567" s="9">
        <f>SUM(K567*4)</f>
        <v>1249117.4000000001</v>
      </c>
      <c r="K567" s="9">
        <f t="shared" si="44"/>
        <v>312279.35000000003</v>
      </c>
      <c r="L567" s="9">
        <f t="shared" si="42"/>
        <v>1561396.7500000002</v>
      </c>
    </row>
    <row r="568" spans="1:12" ht="15.6" x14ac:dyDescent="0.3">
      <c r="A568" s="8">
        <v>2742</v>
      </c>
      <c r="B568" s="7" t="s">
        <v>580</v>
      </c>
      <c r="C568" s="9">
        <v>140497</v>
      </c>
      <c r="D568" s="9">
        <v>100716</v>
      </c>
      <c r="E568" s="18">
        <v>1.4</v>
      </c>
      <c r="F568" s="8"/>
      <c r="G568" s="9">
        <v>25000</v>
      </c>
      <c r="H568" s="9">
        <f t="shared" si="40"/>
        <v>6250</v>
      </c>
      <c r="I568" s="9">
        <f t="shared" si="41"/>
        <v>31250</v>
      </c>
      <c r="J568" s="9">
        <v>1200000</v>
      </c>
      <c r="K568" s="9">
        <f t="shared" si="44"/>
        <v>300000</v>
      </c>
      <c r="L568" s="9">
        <f t="shared" si="42"/>
        <v>1500000</v>
      </c>
    </row>
    <row r="569" spans="1:12" ht="15.6" x14ac:dyDescent="0.3">
      <c r="A569" s="8">
        <v>2300</v>
      </c>
      <c r="B569" s="7" t="s">
        <v>581</v>
      </c>
      <c r="C569" s="9">
        <v>561672</v>
      </c>
      <c r="D569" s="9">
        <v>405432.23</v>
      </c>
      <c r="E569" s="18">
        <v>1.39</v>
      </c>
      <c r="F569" s="8"/>
      <c r="G569" s="9">
        <v>25000</v>
      </c>
      <c r="H569" s="9">
        <f t="shared" si="40"/>
        <v>6250</v>
      </c>
      <c r="I569" s="9">
        <f t="shared" si="41"/>
        <v>31250</v>
      </c>
      <c r="J569" s="9">
        <v>1200000</v>
      </c>
      <c r="K569" s="9">
        <f t="shared" si="44"/>
        <v>300000</v>
      </c>
      <c r="L569" s="9">
        <f t="shared" si="42"/>
        <v>1500000</v>
      </c>
    </row>
    <row r="570" spans="1:12" ht="15.6" x14ac:dyDescent="0.3">
      <c r="A570" s="8">
        <v>2777</v>
      </c>
      <c r="B570" s="7" t="s">
        <v>582</v>
      </c>
      <c r="C570" s="9">
        <v>6842420</v>
      </c>
      <c r="D570" s="9">
        <v>4942188.2699999996</v>
      </c>
      <c r="E570" s="18">
        <v>1.38</v>
      </c>
      <c r="F570" s="8"/>
      <c r="G570" s="9">
        <v>25000</v>
      </c>
      <c r="H570" s="9">
        <f t="shared" si="40"/>
        <v>6250</v>
      </c>
      <c r="I570" s="9">
        <f t="shared" si="41"/>
        <v>31250</v>
      </c>
      <c r="J570" s="9">
        <f t="shared" ref="J570:J576" si="45">SUM(K570*4)</f>
        <v>1368484</v>
      </c>
      <c r="K570" s="9">
        <f t="shared" si="44"/>
        <v>342121</v>
      </c>
      <c r="L570" s="9">
        <f t="shared" si="42"/>
        <v>1710605</v>
      </c>
    </row>
    <row r="571" spans="1:12" ht="15.6" x14ac:dyDescent="0.3">
      <c r="A571" s="8">
        <v>2036</v>
      </c>
      <c r="B571" s="7" t="s">
        <v>583</v>
      </c>
      <c r="C571" s="9">
        <v>18714800</v>
      </c>
      <c r="D571" s="9">
        <v>13522315.58</v>
      </c>
      <c r="E571" s="18">
        <v>1.38</v>
      </c>
      <c r="F571" s="8"/>
      <c r="G571" s="9">
        <v>25000</v>
      </c>
      <c r="H571" s="9">
        <f t="shared" si="40"/>
        <v>6250</v>
      </c>
      <c r="I571" s="9">
        <f t="shared" si="41"/>
        <v>31250</v>
      </c>
      <c r="J571" s="9">
        <f t="shared" si="45"/>
        <v>3742960</v>
      </c>
      <c r="K571" s="9">
        <f t="shared" si="44"/>
        <v>935740</v>
      </c>
      <c r="L571" s="9">
        <f t="shared" si="42"/>
        <v>4678700</v>
      </c>
    </row>
    <row r="572" spans="1:12" ht="15.6" x14ac:dyDescent="0.3">
      <c r="A572" s="8">
        <v>2901</v>
      </c>
      <c r="B572" s="7" t="s">
        <v>584</v>
      </c>
      <c r="C572" s="9">
        <v>15055142</v>
      </c>
      <c r="D572" s="9">
        <v>10895028.630000001</v>
      </c>
      <c r="E572" s="18">
        <v>1.38</v>
      </c>
      <c r="F572" s="8"/>
      <c r="G572" s="9">
        <v>25000</v>
      </c>
      <c r="H572" s="9">
        <f t="shared" si="40"/>
        <v>6250</v>
      </c>
      <c r="I572" s="9">
        <f t="shared" si="41"/>
        <v>31250</v>
      </c>
      <c r="J572" s="9">
        <f t="shared" si="45"/>
        <v>3011028.4000000004</v>
      </c>
      <c r="K572" s="9">
        <f t="shared" si="44"/>
        <v>752757.10000000009</v>
      </c>
      <c r="L572" s="9">
        <f t="shared" si="42"/>
        <v>3763785.5000000005</v>
      </c>
    </row>
    <row r="573" spans="1:12" ht="15.6" x14ac:dyDescent="0.3">
      <c r="A573" s="8">
        <v>2908</v>
      </c>
      <c r="B573" s="7" t="s">
        <v>585</v>
      </c>
      <c r="C573" s="9">
        <v>41124976</v>
      </c>
      <c r="D573" s="9">
        <v>29775406.100000001</v>
      </c>
      <c r="E573" s="18">
        <v>1.38</v>
      </c>
      <c r="F573" s="8"/>
      <c r="G573" s="9">
        <v>25000</v>
      </c>
      <c r="H573" s="9">
        <f t="shared" si="40"/>
        <v>6250</v>
      </c>
      <c r="I573" s="9">
        <f t="shared" si="41"/>
        <v>31250</v>
      </c>
      <c r="J573" s="9">
        <f t="shared" si="45"/>
        <v>8224995.2000000002</v>
      </c>
      <c r="K573" s="9">
        <f t="shared" si="44"/>
        <v>2056248.8</v>
      </c>
      <c r="L573" s="9">
        <f t="shared" si="42"/>
        <v>10281244</v>
      </c>
    </row>
    <row r="574" spans="1:12" ht="15.6" x14ac:dyDescent="0.3">
      <c r="A574" s="8">
        <v>2922</v>
      </c>
      <c r="B574" s="7" t="s">
        <v>586</v>
      </c>
      <c r="C574" s="9">
        <v>27256401</v>
      </c>
      <c r="D574" s="9">
        <v>19952622.309999999</v>
      </c>
      <c r="E574" s="18">
        <v>1.37</v>
      </c>
      <c r="F574" s="8"/>
      <c r="G574" s="9">
        <v>25000</v>
      </c>
      <c r="H574" s="9">
        <f t="shared" si="40"/>
        <v>6250</v>
      </c>
      <c r="I574" s="9">
        <f t="shared" si="41"/>
        <v>31250</v>
      </c>
      <c r="J574" s="9">
        <f t="shared" si="45"/>
        <v>5451280.2000000002</v>
      </c>
      <c r="K574" s="9">
        <f t="shared" si="44"/>
        <v>1362820.05</v>
      </c>
      <c r="L574" s="9">
        <f t="shared" si="42"/>
        <v>6814100.25</v>
      </c>
    </row>
    <row r="575" spans="1:12" ht="15.6" x14ac:dyDescent="0.3">
      <c r="A575" s="8">
        <v>4323</v>
      </c>
      <c r="B575" s="8" t="s">
        <v>587</v>
      </c>
      <c r="C575" s="9">
        <v>13392769</v>
      </c>
      <c r="D575" s="9">
        <v>9821500.2799999993</v>
      </c>
      <c r="E575" s="10">
        <v>1.36</v>
      </c>
      <c r="F575" s="8"/>
      <c r="G575" s="9">
        <v>25000</v>
      </c>
      <c r="H575" s="9">
        <f t="shared" si="40"/>
        <v>6250</v>
      </c>
      <c r="I575" s="9">
        <f t="shared" si="41"/>
        <v>31250</v>
      </c>
      <c r="J575" s="9">
        <f t="shared" si="45"/>
        <v>2678553.8000000003</v>
      </c>
      <c r="K575" s="9">
        <f t="shared" si="44"/>
        <v>669638.45000000007</v>
      </c>
      <c r="L575" s="9">
        <f t="shared" si="42"/>
        <v>3348192.2500000005</v>
      </c>
    </row>
    <row r="576" spans="1:12" ht="15.6" x14ac:dyDescent="0.3">
      <c r="A576" s="8">
        <v>2115</v>
      </c>
      <c r="B576" s="7" t="s">
        <v>588</v>
      </c>
      <c r="C576" s="9">
        <v>86827006.049999893</v>
      </c>
      <c r="D576" s="9">
        <v>63674121.43</v>
      </c>
      <c r="E576" s="10">
        <v>1.36</v>
      </c>
      <c r="F576" s="8"/>
      <c r="G576" s="9">
        <v>25000</v>
      </c>
      <c r="H576" s="9">
        <f t="shared" si="40"/>
        <v>6250</v>
      </c>
      <c r="I576" s="9">
        <f t="shared" si="41"/>
        <v>31250</v>
      </c>
      <c r="J576" s="9">
        <f t="shared" si="45"/>
        <v>17365401.209999979</v>
      </c>
      <c r="K576" s="9">
        <f t="shared" si="44"/>
        <v>4341350.3024999946</v>
      </c>
      <c r="L576" s="9">
        <f t="shared" si="42"/>
        <v>21706751.512499973</v>
      </c>
    </row>
    <row r="577" spans="1:12" ht="15.6" x14ac:dyDescent="0.3">
      <c r="A577" s="8">
        <v>2297</v>
      </c>
      <c r="B577" s="7" t="s">
        <v>589</v>
      </c>
      <c r="C577" s="9">
        <v>1300849.79</v>
      </c>
      <c r="D577" s="9">
        <v>956500.9</v>
      </c>
      <c r="E577" s="10">
        <v>1.36</v>
      </c>
      <c r="F577" s="8"/>
      <c r="G577" s="9">
        <v>25000</v>
      </c>
      <c r="H577" s="9">
        <f t="shared" si="40"/>
        <v>6250</v>
      </c>
      <c r="I577" s="9">
        <f t="shared" si="41"/>
        <v>31250</v>
      </c>
      <c r="J577" s="9">
        <v>1200000</v>
      </c>
      <c r="K577" s="9">
        <f t="shared" si="44"/>
        <v>300000</v>
      </c>
      <c r="L577" s="9">
        <f t="shared" si="42"/>
        <v>1500000</v>
      </c>
    </row>
    <row r="578" spans="1:12" ht="15.6" x14ac:dyDescent="0.3">
      <c r="A578" s="8">
        <v>2155</v>
      </c>
      <c r="B578" s="7" t="s">
        <v>590</v>
      </c>
      <c r="C578" s="9">
        <v>40199977</v>
      </c>
      <c r="D578" s="9">
        <v>29564463.510000002</v>
      </c>
      <c r="E578" s="18">
        <v>1.36</v>
      </c>
      <c r="F578" s="8"/>
      <c r="G578" s="9">
        <v>25000</v>
      </c>
      <c r="H578" s="9">
        <f t="shared" si="40"/>
        <v>6250</v>
      </c>
      <c r="I578" s="9">
        <f t="shared" si="41"/>
        <v>31250</v>
      </c>
      <c r="J578" s="9">
        <f>SUM(K578*4)</f>
        <v>8039995.4000000004</v>
      </c>
      <c r="K578" s="9">
        <f t="shared" si="44"/>
        <v>2009998.85</v>
      </c>
      <c r="L578" s="9">
        <f t="shared" si="42"/>
        <v>10049994.25</v>
      </c>
    </row>
    <row r="579" spans="1:12" ht="15.6" x14ac:dyDescent="0.3">
      <c r="A579" s="8">
        <v>3039</v>
      </c>
      <c r="B579" s="8" t="s">
        <v>591</v>
      </c>
      <c r="C579" s="9">
        <v>46857968</v>
      </c>
      <c r="D579" s="9">
        <v>34680931.399999999</v>
      </c>
      <c r="E579" s="10">
        <v>1.35</v>
      </c>
      <c r="F579" s="8"/>
      <c r="G579" s="9">
        <v>25000</v>
      </c>
      <c r="H579" s="9">
        <f t="shared" si="40"/>
        <v>6250</v>
      </c>
      <c r="I579" s="9">
        <f t="shared" si="41"/>
        <v>31250</v>
      </c>
      <c r="J579" s="9">
        <f>SUM(K579*4)</f>
        <v>9371593.5999999996</v>
      </c>
      <c r="K579" s="9">
        <f t="shared" si="44"/>
        <v>2342898.4</v>
      </c>
      <c r="L579" s="9">
        <f t="shared" si="42"/>
        <v>11714492</v>
      </c>
    </row>
    <row r="580" spans="1:12" ht="15.6" x14ac:dyDescent="0.3">
      <c r="A580" s="8">
        <v>2918</v>
      </c>
      <c r="B580" s="7" t="s">
        <v>592</v>
      </c>
      <c r="C580" s="9">
        <v>174942635</v>
      </c>
      <c r="D580" s="9">
        <v>129541938.29000001</v>
      </c>
      <c r="E580" s="18">
        <v>1.35</v>
      </c>
      <c r="F580" s="8"/>
      <c r="G580" s="9">
        <v>25000</v>
      </c>
      <c r="H580" s="9">
        <f t="shared" si="40"/>
        <v>6250</v>
      </c>
      <c r="I580" s="9">
        <f t="shared" si="41"/>
        <v>31250</v>
      </c>
      <c r="J580" s="9">
        <f>SUM(K580*4)</f>
        <v>34988527</v>
      </c>
      <c r="K580" s="9">
        <f t="shared" si="44"/>
        <v>8747131.75</v>
      </c>
      <c r="L580" s="9">
        <f t="shared" si="42"/>
        <v>43735658.75</v>
      </c>
    </row>
    <row r="581" spans="1:12" ht="15.6" x14ac:dyDescent="0.3">
      <c r="A581" s="8">
        <v>4268</v>
      </c>
      <c r="B581" s="8" t="s">
        <v>593</v>
      </c>
      <c r="C581" s="9">
        <v>52765380</v>
      </c>
      <c r="D581" s="9">
        <v>39156325.659999996</v>
      </c>
      <c r="E581" s="10">
        <v>1.35</v>
      </c>
      <c r="F581" s="8"/>
      <c r="G581" s="9">
        <v>25000</v>
      </c>
      <c r="H581" s="9">
        <f t="shared" si="40"/>
        <v>6250</v>
      </c>
      <c r="I581" s="9">
        <f t="shared" si="41"/>
        <v>31250</v>
      </c>
      <c r="J581" s="9">
        <f>SUM(K581*4)</f>
        <v>10553076</v>
      </c>
      <c r="K581" s="9">
        <f t="shared" si="44"/>
        <v>2638269</v>
      </c>
      <c r="L581" s="9">
        <f t="shared" si="42"/>
        <v>13191345</v>
      </c>
    </row>
    <row r="582" spans="1:12" ht="15.6" x14ac:dyDescent="0.3">
      <c r="A582" s="8">
        <v>4381</v>
      </c>
      <c r="B582" s="8" t="s">
        <v>594</v>
      </c>
      <c r="C582" s="9">
        <v>18868994</v>
      </c>
      <c r="D582" s="9">
        <v>14102123.25</v>
      </c>
      <c r="E582" s="10">
        <v>1.34</v>
      </c>
      <c r="F582" s="8"/>
      <c r="G582" s="9">
        <v>25000</v>
      </c>
      <c r="H582" s="9">
        <f t="shared" si="40"/>
        <v>6250</v>
      </c>
      <c r="I582" s="9">
        <f t="shared" si="41"/>
        <v>31250</v>
      </c>
      <c r="J582" s="9">
        <f>SUM(K582*4)</f>
        <v>3773798.8000000003</v>
      </c>
      <c r="K582" s="9">
        <f t="shared" si="44"/>
        <v>943449.70000000007</v>
      </c>
      <c r="L582" s="9">
        <f t="shared" si="42"/>
        <v>4717248.5</v>
      </c>
    </row>
    <row r="583" spans="1:12" ht="15.6" x14ac:dyDescent="0.3">
      <c r="A583" s="8">
        <v>2674</v>
      </c>
      <c r="B583" s="7" t="s">
        <v>595</v>
      </c>
      <c r="C583" s="9">
        <v>361370</v>
      </c>
      <c r="D583" s="9">
        <v>270278.57</v>
      </c>
      <c r="E583" s="18">
        <v>1.34</v>
      </c>
      <c r="F583" s="8"/>
      <c r="G583" s="9">
        <v>25000</v>
      </c>
      <c r="H583" s="9">
        <f t="shared" si="40"/>
        <v>6250</v>
      </c>
      <c r="I583" s="9">
        <f t="shared" si="41"/>
        <v>31250</v>
      </c>
      <c r="J583" s="9">
        <v>1200000</v>
      </c>
      <c r="K583" s="9">
        <f t="shared" si="44"/>
        <v>300000</v>
      </c>
      <c r="L583" s="9">
        <f t="shared" si="42"/>
        <v>1500000</v>
      </c>
    </row>
    <row r="584" spans="1:12" ht="15.6" x14ac:dyDescent="0.3">
      <c r="A584" s="8">
        <v>3494</v>
      </c>
      <c r="B584" s="8" t="s">
        <v>596</v>
      </c>
      <c r="C584" s="9">
        <v>8556040</v>
      </c>
      <c r="D584" s="9">
        <v>6408007.4100000001</v>
      </c>
      <c r="E584" s="10">
        <v>1.34</v>
      </c>
      <c r="F584" s="8"/>
      <c r="G584" s="9">
        <v>25000</v>
      </c>
      <c r="H584" s="9">
        <f t="shared" si="40"/>
        <v>6250</v>
      </c>
      <c r="I584" s="9">
        <f t="shared" si="41"/>
        <v>31250</v>
      </c>
      <c r="J584" s="9">
        <f>SUM(K584*4)</f>
        <v>1711208</v>
      </c>
      <c r="K584" s="9">
        <f t="shared" si="44"/>
        <v>427802</v>
      </c>
      <c r="L584" s="9">
        <f t="shared" si="42"/>
        <v>2139010</v>
      </c>
    </row>
    <row r="585" spans="1:12" ht="15.6" x14ac:dyDescent="0.3">
      <c r="A585" s="8">
        <v>2013</v>
      </c>
      <c r="B585" s="7" t="s">
        <v>597</v>
      </c>
      <c r="C585" s="9">
        <v>20149531</v>
      </c>
      <c r="D585" s="9">
        <v>15133724.33</v>
      </c>
      <c r="E585" s="18">
        <v>1.33</v>
      </c>
      <c r="F585" s="8"/>
      <c r="G585" s="9">
        <v>25000</v>
      </c>
      <c r="H585" s="9">
        <f t="shared" si="40"/>
        <v>6250</v>
      </c>
      <c r="I585" s="9">
        <f t="shared" si="41"/>
        <v>31250</v>
      </c>
      <c r="J585" s="9">
        <f>SUM(K585*4)</f>
        <v>4029906.2</v>
      </c>
      <c r="K585" s="9">
        <f t="shared" si="44"/>
        <v>1007476.55</v>
      </c>
      <c r="L585" s="9">
        <f t="shared" si="42"/>
        <v>5037382.75</v>
      </c>
    </row>
    <row r="586" spans="1:12" ht="15.6" x14ac:dyDescent="0.3">
      <c r="A586" s="8">
        <v>2518</v>
      </c>
      <c r="B586" s="7" t="s">
        <v>598</v>
      </c>
      <c r="C586" s="9">
        <v>3298364.11</v>
      </c>
      <c r="D586" s="9">
        <v>2477653.86</v>
      </c>
      <c r="E586" s="10">
        <v>1.33</v>
      </c>
      <c r="F586" s="8"/>
      <c r="G586" s="9">
        <v>25000</v>
      </c>
      <c r="H586" s="9">
        <f t="shared" si="40"/>
        <v>6250</v>
      </c>
      <c r="I586" s="9">
        <f t="shared" si="41"/>
        <v>31250</v>
      </c>
      <c r="J586" s="9">
        <v>1200000</v>
      </c>
      <c r="K586" s="9">
        <f t="shared" si="44"/>
        <v>300000</v>
      </c>
      <c r="L586" s="9">
        <f t="shared" si="42"/>
        <v>1500000</v>
      </c>
    </row>
    <row r="587" spans="1:12" ht="15.6" x14ac:dyDescent="0.3">
      <c r="A587" s="8">
        <v>4312</v>
      </c>
      <c r="B587" s="8" t="s">
        <v>599</v>
      </c>
      <c r="C587" s="9">
        <v>3969867</v>
      </c>
      <c r="D587" s="9">
        <v>2982690.07</v>
      </c>
      <c r="E587" s="10">
        <v>1.33</v>
      </c>
      <c r="F587" s="8"/>
      <c r="G587" s="9">
        <v>25000</v>
      </c>
      <c r="H587" s="9">
        <f t="shared" si="40"/>
        <v>6250</v>
      </c>
      <c r="I587" s="9">
        <f t="shared" si="41"/>
        <v>31250</v>
      </c>
      <c r="J587" s="9">
        <v>1200000</v>
      </c>
      <c r="K587" s="9">
        <f t="shared" si="44"/>
        <v>300000</v>
      </c>
      <c r="L587" s="9">
        <f t="shared" si="42"/>
        <v>1500000</v>
      </c>
    </row>
    <row r="588" spans="1:12" ht="15.6" x14ac:dyDescent="0.3">
      <c r="A588" s="8">
        <v>2148</v>
      </c>
      <c r="B588" s="7" t="s">
        <v>600</v>
      </c>
      <c r="C588" s="9">
        <v>12790617</v>
      </c>
      <c r="D588" s="9">
        <v>9638003.7899999991</v>
      </c>
      <c r="E588" s="18">
        <v>1.33</v>
      </c>
      <c r="F588" s="8"/>
      <c r="G588" s="9">
        <v>25000</v>
      </c>
      <c r="H588" s="9">
        <f t="shared" si="40"/>
        <v>6250</v>
      </c>
      <c r="I588" s="9">
        <f t="shared" si="41"/>
        <v>31250</v>
      </c>
      <c r="J588" s="9">
        <f>SUM(K588*4)</f>
        <v>2558123.4000000004</v>
      </c>
      <c r="K588" s="9">
        <f t="shared" si="44"/>
        <v>639530.85000000009</v>
      </c>
      <c r="L588" s="9">
        <f t="shared" si="42"/>
        <v>3197654.2500000005</v>
      </c>
    </row>
    <row r="589" spans="1:12" ht="15.6" x14ac:dyDescent="0.3">
      <c r="A589" s="8">
        <v>2252</v>
      </c>
      <c r="B589" s="7" t="s">
        <v>601</v>
      </c>
      <c r="C589" s="9">
        <v>483358</v>
      </c>
      <c r="D589" s="9">
        <v>366192.07</v>
      </c>
      <c r="E589" s="18">
        <v>1.32</v>
      </c>
      <c r="F589" s="8"/>
      <c r="G589" s="9">
        <v>25000</v>
      </c>
      <c r="H589" s="9">
        <f t="shared" si="40"/>
        <v>6250</v>
      </c>
      <c r="I589" s="9">
        <f t="shared" si="41"/>
        <v>31250</v>
      </c>
      <c r="J589" s="9">
        <v>1200000</v>
      </c>
      <c r="K589" s="9">
        <f t="shared" si="44"/>
        <v>300000</v>
      </c>
      <c r="L589" s="9">
        <f t="shared" si="42"/>
        <v>1500000</v>
      </c>
    </row>
    <row r="590" spans="1:12" ht="15.6" x14ac:dyDescent="0.3">
      <c r="A590" s="8">
        <v>2673</v>
      </c>
      <c r="B590" s="7" t="s">
        <v>602</v>
      </c>
      <c r="C590" s="9">
        <v>59186</v>
      </c>
      <c r="D590" s="9">
        <v>44854.03</v>
      </c>
      <c r="E590" s="18">
        <v>1.32</v>
      </c>
      <c r="F590" s="8"/>
      <c r="G590" s="9">
        <v>25000</v>
      </c>
      <c r="H590" s="9">
        <f t="shared" si="40"/>
        <v>6250</v>
      </c>
      <c r="I590" s="9">
        <f t="shared" si="41"/>
        <v>31250</v>
      </c>
      <c r="J590" s="9">
        <v>1200000</v>
      </c>
      <c r="K590" s="9">
        <f t="shared" si="44"/>
        <v>300000</v>
      </c>
      <c r="L590" s="9">
        <f t="shared" si="42"/>
        <v>1500000</v>
      </c>
    </row>
    <row r="591" spans="1:12" ht="15.6" x14ac:dyDescent="0.3">
      <c r="A591" s="8">
        <v>2302</v>
      </c>
      <c r="B591" s="7" t="s">
        <v>603</v>
      </c>
      <c r="C591" s="9">
        <v>157717</v>
      </c>
      <c r="D591" s="9">
        <v>119905.86</v>
      </c>
      <c r="E591" s="18">
        <v>1.32</v>
      </c>
      <c r="F591" s="8"/>
      <c r="G591" s="9">
        <v>25000</v>
      </c>
      <c r="H591" s="9">
        <f t="shared" si="40"/>
        <v>6250</v>
      </c>
      <c r="I591" s="9">
        <f t="shared" si="41"/>
        <v>31250</v>
      </c>
      <c r="J591" s="9">
        <v>1200000</v>
      </c>
      <c r="K591" s="9">
        <f t="shared" si="44"/>
        <v>300000</v>
      </c>
      <c r="L591" s="9">
        <f t="shared" si="42"/>
        <v>1500000</v>
      </c>
    </row>
    <row r="592" spans="1:12" ht="15.6" x14ac:dyDescent="0.3">
      <c r="A592" s="8">
        <v>4332</v>
      </c>
      <c r="B592" s="8" t="s">
        <v>604</v>
      </c>
      <c r="C592" s="9">
        <v>76240690</v>
      </c>
      <c r="D592" s="9">
        <v>57983741.399999999</v>
      </c>
      <c r="E592" s="10">
        <v>1.31</v>
      </c>
      <c r="F592" s="8"/>
      <c r="G592" s="9">
        <v>25000</v>
      </c>
      <c r="H592" s="9">
        <f t="shared" si="40"/>
        <v>6250</v>
      </c>
      <c r="I592" s="9">
        <f t="shared" si="41"/>
        <v>31250</v>
      </c>
      <c r="J592" s="9">
        <f>SUM(K592*4)</f>
        <v>15248138</v>
      </c>
      <c r="K592" s="9">
        <f t="shared" si="44"/>
        <v>3812034.5</v>
      </c>
      <c r="L592" s="9">
        <f t="shared" si="42"/>
        <v>19060172.5</v>
      </c>
    </row>
    <row r="593" spans="1:12" ht="15.6" x14ac:dyDescent="0.3">
      <c r="A593" s="8">
        <v>2910</v>
      </c>
      <c r="B593" s="7" t="s">
        <v>605</v>
      </c>
      <c r="C593" s="9">
        <v>36007295</v>
      </c>
      <c r="D593" s="9">
        <v>27597655.760000002</v>
      </c>
      <c r="E593" s="18">
        <v>1.3</v>
      </c>
      <c r="F593" s="8"/>
      <c r="G593" s="9">
        <v>25000</v>
      </c>
      <c r="H593" s="9">
        <f t="shared" si="40"/>
        <v>6250</v>
      </c>
      <c r="I593" s="9">
        <f t="shared" si="41"/>
        <v>31250</v>
      </c>
      <c r="J593" s="9">
        <f>SUM(K593*4)</f>
        <v>7201459</v>
      </c>
      <c r="K593" s="9">
        <f t="shared" si="44"/>
        <v>1800364.75</v>
      </c>
      <c r="L593" s="9">
        <f t="shared" si="42"/>
        <v>9001823.75</v>
      </c>
    </row>
    <row r="594" spans="1:12" ht="15.6" x14ac:dyDescent="0.3">
      <c r="A594" s="8">
        <v>2835</v>
      </c>
      <c r="B594" s="7" t="s">
        <v>606</v>
      </c>
      <c r="C594" s="9">
        <v>342895.22</v>
      </c>
      <c r="D594" s="9">
        <v>263023.34999999998</v>
      </c>
      <c r="E594" s="10">
        <v>1.3</v>
      </c>
      <c r="F594" s="8"/>
      <c r="G594" s="9">
        <v>25000</v>
      </c>
      <c r="H594" s="9">
        <f t="shared" si="40"/>
        <v>6250</v>
      </c>
      <c r="I594" s="9">
        <f t="shared" si="41"/>
        <v>31250</v>
      </c>
      <c r="J594" s="9">
        <v>1200000</v>
      </c>
      <c r="K594" s="9">
        <f t="shared" si="44"/>
        <v>300000</v>
      </c>
      <c r="L594" s="9">
        <f t="shared" si="42"/>
        <v>1500000</v>
      </c>
    </row>
    <row r="595" spans="1:12" ht="15.6" x14ac:dyDescent="0.3">
      <c r="A595" s="8">
        <v>2857</v>
      </c>
      <c r="B595" s="7" t="s">
        <v>607</v>
      </c>
      <c r="C595" s="9">
        <v>2440665</v>
      </c>
      <c r="D595" s="9">
        <v>1875700.6</v>
      </c>
      <c r="E595" s="18">
        <v>1.3</v>
      </c>
      <c r="F595" s="8"/>
      <c r="G595" s="9">
        <v>25000</v>
      </c>
      <c r="H595" s="9">
        <f t="shared" ref="H595:H658" si="46">0.25*G595</f>
        <v>6250</v>
      </c>
      <c r="I595" s="9">
        <f t="shared" ref="I595:I658" si="47">SUM(G595+H595)</f>
        <v>31250</v>
      </c>
      <c r="J595" s="9">
        <v>1200000</v>
      </c>
      <c r="K595" s="9">
        <f t="shared" si="44"/>
        <v>300000</v>
      </c>
      <c r="L595" s="9">
        <f t="shared" ref="L595:L658" si="48">(J595+K595)</f>
        <v>1500000</v>
      </c>
    </row>
    <row r="596" spans="1:12" ht="15.6" x14ac:dyDescent="0.3">
      <c r="A596" s="8">
        <v>3730</v>
      </c>
      <c r="B596" s="8" t="s">
        <v>608</v>
      </c>
      <c r="C596" s="9">
        <v>12945311</v>
      </c>
      <c r="D596" s="9">
        <v>9952680.0999999996</v>
      </c>
      <c r="E596" s="10">
        <v>1.3</v>
      </c>
      <c r="F596" s="8"/>
      <c r="G596" s="9">
        <v>25000</v>
      </c>
      <c r="H596" s="9">
        <f t="shared" si="46"/>
        <v>6250</v>
      </c>
      <c r="I596" s="9">
        <f t="shared" si="47"/>
        <v>31250</v>
      </c>
      <c r="J596" s="9">
        <f>SUM(K596*4)</f>
        <v>2589062.2000000002</v>
      </c>
      <c r="K596" s="9">
        <f t="shared" si="44"/>
        <v>647265.55000000005</v>
      </c>
      <c r="L596" s="9">
        <f t="shared" si="48"/>
        <v>3236327.75</v>
      </c>
    </row>
    <row r="597" spans="1:12" ht="15.6" x14ac:dyDescent="0.3">
      <c r="A597" s="8">
        <v>2903</v>
      </c>
      <c r="B597" s="7" t="s">
        <v>609</v>
      </c>
      <c r="C597" s="9">
        <v>14302235</v>
      </c>
      <c r="D597" s="9">
        <v>11018484.050000001</v>
      </c>
      <c r="E597" s="18">
        <v>1.3</v>
      </c>
      <c r="F597" s="8"/>
      <c r="G597" s="9">
        <v>25000</v>
      </c>
      <c r="H597" s="9">
        <f t="shared" si="46"/>
        <v>6250</v>
      </c>
      <c r="I597" s="9">
        <f t="shared" si="47"/>
        <v>31250</v>
      </c>
      <c r="J597" s="9">
        <f>SUM(K597*4)</f>
        <v>2860447</v>
      </c>
      <c r="K597" s="9">
        <f t="shared" si="44"/>
        <v>715111.75</v>
      </c>
      <c r="L597" s="9">
        <f t="shared" si="48"/>
        <v>3575558.75</v>
      </c>
    </row>
    <row r="598" spans="1:12" ht="15.6" x14ac:dyDescent="0.3">
      <c r="A598" s="8">
        <v>2175</v>
      </c>
      <c r="B598" s="7" t="s">
        <v>610</v>
      </c>
      <c r="C598" s="9">
        <v>2796724</v>
      </c>
      <c r="D598" s="9">
        <v>2161007.36</v>
      </c>
      <c r="E598" s="18">
        <v>1.29</v>
      </c>
      <c r="F598" s="8"/>
      <c r="G598" s="9">
        <v>25000</v>
      </c>
      <c r="H598" s="9">
        <f t="shared" si="46"/>
        <v>6250</v>
      </c>
      <c r="I598" s="9">
        <f t="shared" si="47"/>
        <v>31250</v>
      </c>
      <c r="J598" s="9">
        <v>1200000</v>
      </c>
      <c r="K598" s="9">
        <f t="shared" si="44"/>
        <v>300000</v>
      </c>
      <c r="L598" s="9">
        <f t="shared" si="48"/>
        <v>1500000</v>
      </c>
    </row>
    <row r="599" spans="1:12" ht="15.6" x14ac:dyDescent="0.3">
      <c r="A599" s="8">
        <v>2749</v>
      </c>
      <c r="B599" s="7" t="s">
        <v>611</v>
      </c>
      <c r="C599" s="9">
        <v>556223</v>
      </c>
      <c r="D599" s="9">
        <v>431268.28</v>
      </c>
      <c r="E599" s="18">
        <v>1.29</v>
      </c>
      <c r="F599" s="8"/>
      <c r="G599" s="9">
        <v>25000</v>
      </c>
      <c r="H599" s="9">
        <f t="shared" si="46"/>
        <v>6250</v>
      </c>
      <c r="I599" s="9">
        <f t="shared" si="47"/>
        <v>31250</v>
      </c>
      <c r="J599" s="9">
        <v>1200000</v>
      </c>
      <c r="K599" s="9">
        <f t="shared" si="44"/>
        <v>300000</v>
      </c>
      <c r="L599" s="9">
        <f t="shared" si="48"/>
        <v>1500000</v>
      </c>
    </row>
    <row r="600" spans="1:12" ht="15.6" x14ac:dyDescent="0.3">
      <c r="A600" s="8">
        <v>2688</v>
      </c>
      <c r="B600" s="7" t="s">
        <v>612</v>
      </c>
      <c r="C600" s="9">
        <v>1557634.1</v>
      </c>
      <c r="D600" s="9">
        <v>1208961.75</v>
      </c>
      <c r="E600" s="10">
        <v>1.29</v>
      </c>
      <c r="F600" s="8"/>
      <c r="G600" s="9">
        <v>25000</v>
      </c>
      <c r="H600" s="9">
        <f t="shared" si="46"/>
        <v>6250</v>
      </c>
      <c r="I600" s="9">
        <f t="shared" si="47"/>
        <v>31250</v>
      </c>
      <c r="J600" s="9">
        <v>1200000</v>
      </c>
      <c r="K600" s="9">
        <f t="shared" si="44"/>
        <v>300000</v>
      </c>
      <c r="L600" s="9">
        <f t="shared" si="48"/>
        <v>1500000</v>
      </c>
    </row>
    <row r="601" spans="1:12" ht="15.6" x14ac:dyDescent="0.3">
      <c r="A601" s="8">
        <v>2198</v>
      </c>
      <c r="B601" s="7" t="s">
        <v>613</v>
      </c>
      <c r="C601" s="9">
        <v>751438</v>
      </c>
      <c r="D601" s="9">
        <v>583463.74</v>
      </c>
      <c r="E601" s="18">
        <v>1.29</v>
      </c>
      <c r="F601" s="8"/>
      <c r="G601" s="9">
        <v>25000</v>
      </c>
      <c r="H601" s="9">
        <f t="shared" si="46"/>
        <v>6250</v>
      </c>
      <c r="I601" s="9">
        <f t="shared" si="47"/>
        <v>31250</v>
      </c>
      <c r="J601" s="9">
        <v>1200000</v>
      </c>
      <c r="K601" s="9">
        <f t="shared" si="44"/>
        <v>300000</v>
      </c>
      <c r="L601" s="9">
        <f t="shared" si="48"/>
        <v>1500000</v>
      </c>
    </row>
    <row r="602" spans="1:12" ht="15.6" x14ac:dyDescent="0.3">
      <c r="A602" s="8">
        <v>2604</v>
      </c>
      <c r="B602" s="7" t="s">
        <v>614</v>
      </c>
      <c r="C602" s="9">
        <v>447497</v>
      </c>
      <c r="D602" s="9">
        <v>347788.14</v>
      </c>
      <c r="E602" s="18">
        <v>1.29</v>
      </c>
      <c r="F602" s="8"/>
      <c r="G602" s="9">
        <v>25000</v>
      </c>
      <c r="H602" s="9">
        <f t="shared" si="46"/>
        <v>6250</v>
      </c>
      <c r="I602" s="9">
        <f t="shared" si="47"/>
        <v>31250</v>
      </c>
      <c r="J602" s="9">
        <v>1200000</v>
      </c>
      <c r="K602" s="9">
        <f t="shared" si="44"/>
        <v>300000</v>
      </c>
      <c r="L602" s="9">
        <f t="shared" si="48"/>
        <v>1500000</v>
      </c>
    </row>
    <row r="603" spans="1:12" ht="15.6" x14ac:dyDescent="0.3">
      <c r="A603" s="8">
        <v>2758</v>
      </c>
      <c r="B603" s="7" t="s">
        <v>615</v>
      </c>
      <c r="C603" s="9">
        <v>141197</v>
      </c>
      <c r="D603" s="9">
        <v>110010.66</v>
      </c>
      <c r="E603" s="18">
        <v>1.28</v>
      </c>
      <c r="F603" s="8"/>
      <c r="G603" s="9">
        <v>25000</v>
      </c>
      <c r="H603" s="9">
        <f t="shared" si="46"/>
        <v>6250</v>
      </c>
      <c r="I603" s="9">
        <f t="shared" si="47"/>
        <v>31250</v>
      </c>
      <c r="J603" s="9">
        <v>1200000</v>
      </c>
      <c r="K603" s="9">
        <f t="shared" si="44"/>
        <v>300000</v>
      </c>
      <c r="L603" s="9">
        <f t="shared" si="48"/>
        <v>1500000</v>
      </c>
    </row>
    <row r="604" spans="1:12" ht="15.6" x14ac:dyDescent="0.3">
      <c r="A604" s="8">
        <v>2217</v>
      </c>
      <c r="B604" s="7" t="s">
        <v>616</v>
      </c>
      <c r="C604" s="9">
        <v>3129307</v>
      </c>
      <c r="D604" s="9">
        <v>2438969.71</v>
      </c>
      <c r="E604" s="18">
        <v>1.28</v>
      </c>
      <c r="F604" s="8"/>
      <c r="G604" s="9">
        <v>25000</v>
      </c>
      <c r="H604" s="9">
        <f t="shared" si="46"/>
        <v>6250</v>
      </c>
      <c r="I604" s="9">
        <f t="shared" si="47"/>
        <v>31250</v>
      </c>
      <c r="J604" s="9">
        <v>1200000</v>
      </c>
      <c r="K604" s="9">
        <f t="shared" si="44"/>
        <v>300000</v>
      </c>
      <c r="L604" s="9">
        <f t="shared" si="48"/>
        <v>1500000</v>
      </c>
    </row>
    <row r="605" spans="1:12" ht="15.6" x14ac:dyDescent="0.3">
      <c r="A605" s="8">
        <v>2279</v>
      </c>
      <c r="B605" s="7" t="s">
        <v>617</v>
      </c>
      <c r="C605" s="9">
        <v>8925181.4800000004</v>
      </c>
      <c r="D605" s="9">
        <v>7030648.4699999997</v>
      </c>
      <c r="E605" s="10">
        <v>1.27</v>
      </c>
      <c r="F605" s="8"/>
      <c r="G605" s="9">
        <v>25000</v>
      </c>
      <c r="H605" s="9">
        <f t="shared" si="46"/>
        <v>6250</v>
      </c>
      <c r="I605" s="9">
        <f t="shared" si="47"/>
        <v>31250</v>
      </c>
      <c r="J605" s="9">
        <f>SUM(K605*4)</f>
        <v>1785036.2960000001</v>
      </c>
      <c r="K605" s="9">
        <f t="shared" si="44"/>
        <v>446259.07400000002</v>
      </c>
      <c r="L605" s="9">
        <f t="shared" si="48"/>
        <v>2231295.37</v>
      </c>
    </row>
    <row r="606" spans="1:12" ht="15.6" x14ac:dyDescent="0.3">
      <c r="A606" s="8">
        <v>2149</v>
      </c>
      <c r="B606" s="7" t="s">
        <v>618</v>
      </c>
      <c r="C606" s="9">
        <v>415537.68</v>
      </c>
      <c r="D606" s="9">
        <v>328561.65000000002</v>
      </c>
      <c r="E606" s="10">
        <v>1.26</v>
      </c>
      <c r="F606" s="8"/>
      <c r="G606" s="9">
        <v>25000</v>
      </c>
      <c r="H606" s="9">
        <f t="shared" si="46"/>
        <v>6250</v>
      </c>
      <c r="I606" s="9">
        <f t="shared" si="47"/>
        <v>31250</v>
      </c>
      <c r="J606" s="9">
        <v>1200000</v>
      </c>
      <c r="K606" s="9">
        <f t="shared" si="44"/>
        <v>300000</v>
      </c>
      <c r="L606" s="9">
        <f t="shared" si="48"/>
        <v>1500000</v>
      </c>
    </row>
    <row r="607" spans="1:12" ht="15.6" x14ac:dyDescent="0.3">
      <c r="A607" s="8">
        <v>3859</v>
      </c>
      <c r="B607" s="8" t="s">
        <v>619</v>
      </c>
      <c r="C607" s="9">
        <v>21784644</v>
      </c>
      <c r="D607" s="9">
        <v>17249475.120000001</v>
      </c>
      <c r="E607" s="10">
        <v>1.26</v>
      </c>
      <c r="F607" s="8"/>
      <c r="G607" s="9">
        <v>25000</v>
      </c>
      <c r="H607" s="9">
        <f t="shared" si="46"/>
        <v>6250</v>
      </c>
      <c r="I607" s="9">
        <f t="shared" si="47"/>
        <v>31250</v>
      </c>
      <c r="J607" s="9">
        <f>SUM(K607*4)</f>
        <v>4356928.8</v>
      </c>
      <c r="K607" s="9">
        <f t="shared" si="44"/>
        <v>1089232.2</v>
      </c>
      <c r="L607" s="9">
        <f t="shared" si="48"/>
        <v>5446161</v>
      </c>
    </row>
    <row r="608" spans="1:12" ht="15.6" x14ac:dyDescent="0.3">
      <c r="A608" s="8">
        <v>2772</v>
      </c>
      <c r="B608" s="7" t="s">
        <v>620</v>
      </c>
      <c r="C608" s="9">
        <v>76134</v>
      </c>
      <c r="D608" s="9">
        <v>60416.97</v>
      </c>
      <c r="E608" s="18">
        <v>1.26</v>
      </c>
      <c r="F608" s="8"/>
      <c r="G608" s="9">
        <v>25000</v>
      </c>
      <c r="H608" s="9">
        <f t="shared" si="46"/>
        <v>6250</v>
      </c>
      <c r="I608" s="9">
        <f t="shared" si="47"/>
        <v>31250</v>
      </c>
      <c r="J608" s="9">
        <v>1200000</v>
      </c>
      <c r="K608" s="9">
        <f t="shared" si="44"/>
        <v>300000</v>
      </c>
      <c r="L608" s="9">
        <f t="shared" si="48"/>
        <v>1500000</v>
      </c>
    </row>
    <row r="609" spans="1:12" ht="15.6" x14ac:dyDescent="0.3">
      <c r="A609" s="8">
        <v>3966</v>
      </c>
      <c r="B609" s="8" t="s">
        <v>621</v>
      </c>
      <c r="C609" s="9">
        <v>2123604</v>
      </c>
      <c r="D609" s="9">
        <v>1693393.07</v>
      </c>
      <c r="E609" s="10">
        <v>1.25</v>
      </c>
      <c r="F609" s="8"/>
      <c r="G609" s="9">
        <v>25000</v>
      </c>
      <c r="H609" s="9">
        <f t="shared" si="46"/>
        <v>6250</v>
      </c>
      <c r="I609" s="9">
        <f t="shared" si="47"/>
        <v>31250</v>
      </c>
      <c r="J609" s="9">
        <v>1200000</v>
      </c>
      <c r="K609" s="9">
        <f t="shared" si="44"/>
        <v>300000</v>
      </c>
      <c r="L609" s="9">
        <f t="shared" si="48"/>
        <v>1500000</v>
      </c>
    </row>
    <row r="610" spans="1:12" ht="15.6" x14ac:dyDescent="0.3">
      <c r="A610" s="8">
        <v>3537</v>
      </c>
      <c r="B610" s="8" t="s">
        <v>622</v>
      </c>
      <c r="C610" s="9">
        <v>8760094</v>
      </c>
      <c r="D610" s="9">
        <v>7003600.0999999996</v>
      </c>
      <c r="E610" s="10">
        <v>1.25</v>
      </c>
      <c r="F610" s="8"/>
      <c r="G610" s="9">
        <v>25000</v>
      </c>
      <c r="H610" s="9">
        <f t="shared" si="46"/>
        <v>6250</v>
      </c>
      <c r="I610" s="9">
        <f t="shared" si="47"/>
        <v>31250</v>
      </c>
      <c r="J610" s="9">
        <f>SUM(K610*4)</f>
        <v>1752018.8</v>
      </c>
      <c r="K610" s="9">
        <f t="shared" si="44"/>
        <v>438004.7</v>
      </c>
      <c r="L610" s="9">
        <f t="shared" si="48"/>
        <v>2190023.5</v>
      </c>
    </row>
    <row r="611" spans="1:12" ht="15.6" x14ac:dyDescent="0.3">
      <c r="A611" s="8">
        <v>2633</v>
      </c>
      <c r="B611" s="7" t="s">
        <v>623</v>
      </c>
      <c r="C611" s="9">
        <v>615080.76000000106</v>
      </c>
      <c r="D611" s="9">
        <v>493640.87</v>
      </c>
      <c r="E611" s="10">
        <v>1.25</v>
      </c>
      <c r="F611" s="8"/>
      <c r="G611" s="9">
        <v>25000</v>
      </c>
      <c r="H611" s="9">
        <f t="shared" si="46"/>
        <v>6250</v>
      </c>
      <c r="I611" s="9">
        <f t="shared" si="47"/>
        <v>31250</v>
      </c>
      <c r="J611" s="9">
        <v>1200000</v>
      </c>
      <c r="K611" s="9">
        <f t="shared" si="44"/>
        <v>300000</v>
      </c>
      <c r="L611" s="9">
        <f t="shared" si="48"/>
        <v>1500000</v>
      </c>
    </row>
    <row r="612" spans="1:12" ht="15.6" x14ac:dyDescent="0.3">
      <c r="A612" s="8">
        <v>2602</v>
      </c>
      <c r="B612" s="7" t="s">
        <v>624</v>
      </c>
      <c r="C612" s="9">
        <v>187861</v>
      </c>
      <c r="D612" s="9">
        <v>150904.69</v>
      </c>
      <c r="E612" s="18">
        <v>1.24</v>
      </c>
      <c r="F612" s="8"/>
      <c r="G612" s="9">
        <v>25000</v>
      </c>
      <c r="H612" s="9">
        <f t="shared" si="46"/>
        <v>6250</v>
      </c>
      <c r="I612" s="9">
        <f t="shared" si="47"/>
        <v>31250</v>
      </c>
      <c r="J612" s="9">
        <v>1200000</v>
      </c>
      <c r="K612" s="9">
        <f t="shared" si="44"/>
        <v>300000</v>
      </c>
      <c r="L612" s="9">
        <f t="shared" si="48"/>
        <v>1500000</v>
      </c>
    </row>
    <row r="613" spans="1:12" ht="15.6" x14ac:dyDescent="0.3">
      <c r="A613" s="8">
        <v>3958</v>
      </c>
      <c r="B613" s="8" t="s">
        <v>625</v>
      </c>
      <c r="C613" s="9">
        <v>2221734</v>
      </c>
      <c r="D613" s="9">
        <v>1793871.18</v>
      </c>
      <c r="E613" s="10">
        <v>1.24</v>
      </c>
      <c r="F613" s="8"/>
      <c r="G613" s="9">
        <v>25000</v>
      </c>
      <c r="H613" s="9">
        <f t="shared" si="46"/>
        <v>6250</v>
      </c>
      <c r="I613" s="9">
        <f t="shared" si="47"/>
        <v>31250</v>
      </c>
      <c r="J613" s="9">
        <v>1200000</v>
      </c>
      <c r="K613" s="9">
        <f t="shared" si="44"/>
        <v>300000</v>
      </c>
      <c r="L613" s="9">
        <f t="shared" si="48"/>
        <v>1500000</v>
      </c>
    </row>
    <row r="614" spans="1:12" ht="15.6" x14ac:dyDescent="0.3">
      <c r="A614" s="8">
        <v>3310</v>
      </c>
      <c r="B614" s="8" t="s">
        <v>626</v>
      </c>
      <c r="C614" s="9">
        <v>34373688</v>
      </c>
      <c r="D614" s="9">
        <v>28115984</v>
      </c>
      <c r="E614" s="10">
        <v>1.22</v>
      </c>
      <c r="F614" s="8"/>
      <c r="G614" s="9">
        <v>25000</v>
      </c>
      <c r="H614" s="9">
        <f t="shared" si="46"/>
        <v>6250</v>
      </c>
      <c r="I614" s="9">
        <f t="shared" si="47"/>
        <v>31250</v>
      </c>
      <c r="J614" s="9">
        <f>SUM(K614*4)</f>
        <v>6874737.6000000006</v>
      </c>
      <c r="K614" s="9">
        <f t="shared" si="44"/>
        <v>1718684.4000000001</v>
      </c>
      <c r="L614" s="9">
        <f t="shared" si="48"/>
        <v>8593422</v>
      </c>
    </row>
    <row r="615" spans="1:12" ht="15.6" x14ac:dyDescent="0.3">
      <c r="A615" s="8">
        <v>2291</v>
      </c>
      <c r="B615" s="7" t="s">
        <v>627</v>
      </c>
      <c r="C615" s="9">
        <v>3784495</v>
      </c>
      <c r="D615" s="9">
        <v>3099022.16</v>
      </c>
      <c r="E615" s="18">
        <v>1.22</v>
      </c>
      <c r="F615" s="8"/>
      <c r="G615" s="9">
        <v>25000</v>
      </c>
      <c r="H615" s="9">
        <f t="shared" si="46"/>
        <v>6250</v>
      </c>
      <c r="I615" s="9">
        <f t="shared" si="47"/>
        <v>31250</v>
      </c>
      <c r="J615" s="9">
        <v>1200000</v>
      </c>
      <c r="K615" s="9">
        <f t="shared" si="44"/>
        <v>300000</v>
      </c>
      <c r="L615" s="9">
        <f t="shared" si="48"/>
        <v>1500000</v>
      </c>
    </row>
    <row r="616" spans="1:12" ht="15.6" x14ac:dyDescent="0.3">
      <c r="A616" s="8">
        <v>4321</v>
      </c>
      <c r="B616" s="8" t="s">
        <v>628</v>
      </c>
      <c r="C616" s="9">
        <v>115655832</v>
      </c>
      <c r="D616" s="9">
        <v>94812004.359999999</v>
      </c>
      <c r="E616" s="10">
        <v>1.22</v>
      </c>
      <c r="F616" s="8"/>
      <c r="G616" s="9">
        <v>25000</v>
      </c>
      <c r="H616" s="9">
        <f t="shared" si="46"/>
        <v>6250</v>
      </c>
      <c r="I616" s="9">
        <f t="shared" si="47"/>
        <v>31250</v>
      </c>
      <c r="J616" s="9">
        <f>SUM(K616*4)</f>
        <v>23131166.400000002</v>
      </c>
      <c r="K616" s="9">
        <f t="shared" si="44"/>
        <v>5782791.6000000006</v>
      </c>
      <c r="L616" s="9">
        <f t="shared" si="48"/>
        <v>28913958.000000004</v>
      </c>
    </row>
    <row r="617" spans="1:12" ht="15.6" x14ac:dyDescent="0.3">
      <c r="A617" s="8">
        <v>2107</v>
      </c>
      <c r="B617" s="7" t="s">
        <v>629</v>
      </c>
      <c r="C617" s="9">
        <v>56271694.719999999</v>
      </c>
      <c r="D617" s="9">
        <v>46153470.039999999</v>
      </c>
      <c r="E617" s="10">
        <v>1.22</v>
      </c>
      <c r="F617" s="8"/>
      <c r="G617" s="9">
        <v>25000</v>
      </c>
      <c r="H617" s="9">
        <f t="shared" si="46"/>
        <v>6250</v>
      </c>
      <c r="I617" s="9">
        <f t="shared" si="47"/>
        <v>31250</v>
      </c>
      <c r="J617" s="9">
        <f>SUM(K617*4)</f>
        <v>11254338.944</v>
      </c>
      <c r="K617" s="9">
        <f t="shared" si="44"/>
        <v>2813584.736</v>
      </c>
      <c r="L617" s="9">
        <f t="shared" si="48"/>
        <v>14067923.68</v>
      </c>
    </row>
    <row r="618" spans="1:12" ht="15.6" x14ac:dyDescent="0.3">
      <c r="A618" s="8">
        <v>2753</v>
      </c>
      <c r="B618" s="7" t="s">
        <v>630</v>
      </c>
      <c r="C618" s="9">
        <v>1266946</v>
      </c>
      <c r="D618" s="9">
        <v>1039523</v>
      </c>
      <c r="E618" s="18">
        <v>1.22</v>
      </c>
      <c r="F618" s="8"/>
      <c r="G618" s="9">
        <v>25000</v>
      </c>
      <c r="H618" s="9">
        <f t="shared" si="46"/>
        <v>6250</v>
      </c>
      <c r="I618" s="9">
        <f t="shared" si="47"/>
        <v>31250</v>
      </c>
      <c r="J618" s="9">
        <v>1200000</v>
      </c>
      <c r="K618" s="9">
        <f t="shared" si="44"/>
        <v>300000</v>
      </c>
      <c r="L618" s="9">
        <f t="shared" si="48"/>
        <v>1500000</v>
      </c>
    </row>
    <row r="619" spans="1:12" ht="15.6" x14ac:dyDescent="0.3">
      <c r="A619" s="8">
        <v>2183</v>
      </c>
      <c r="B619" s="7" t="s">
        <v>631</v>
      </c>
      <c r="C619" s="9">
        <v>1311777</v>
      </c>
      <c r="D619" s="9">
        <v>1091342.25</v>
      </c>
      <c r="E619" s="18">
        <v>1.2</v>
      </c>
      <c r="F619" s="8"/>
      <c r="G619" s="9">
        <v>25000</v>
      </c>
      <c r="H619" s="9">
        <f t="shared" si="46"/>
        <v>6250</v>
      </c>
      <c r="I619" s="9">
        <f t="shared" si="47"/>
        <v>31250</v>
      </c>
      <c r="J619" s="9">
        <v>1200000</v>
      </c>
      <c r="K619" s="9">
        <f t="shared" si="44"/>
        <v>300000</v>
      </c>
      <c r="L619" s="9">
        <f t="shared" si="48"/>
        <v>1500000</v>
      </c>
    </row>
    <row r="620" spans="1:12" ht="15.6" x14ac:dyDescent="0.3">
      <c r="A620" s="8">
        <v>2231</v>
      </c>
      <c r="B620" s="7" t="s">
        <v>632</v>
      </c>
      <c r="C620" s="9">
        <v>382509</v>
      </c>
      <c r="D620" s="9">
        <v>321095.01</v>
      </c>
      <c r="E620" s="18">
        <v>1.19</v>
      </c>
      <c r="F620" s="8"/>
      <c r="G620" s="9">
        <v>25000</v>
      </c>
      <c r="H620" s="9">
        <f t="shared" si="46"/>
        <v>6250</v>
      </c>
      <c r="I620" s="9">
        <f t="shared" si="47"/>
        <v>31250</v>
      </c>
      <c r="J620" s="9">
        <v>1200000</v>
      </c>
      <c r="K620" s="9">
        <f t="shared" ref="K620:K683" si="49">IF((0.05*C620)&lt;300000,300000,(0.05*C620))</f>
        <v>300000</v>
      </c>
      <c r="L620" s="9">
        <f t="shared" si="48"/>
        <v>1500000</v>
      </c>
    </row>
    <row r="621" spans="1:12" ht="15.6" x14ac:dyDescent="0.3">
      <c r="A621" s="8">
        <v>2825</v>
      </c>
      <c r="B621" s="7" t="s">
        <v>633</v>
      </c>
      <c r="C621" s="9">
        <v>3630937</v>
      </c>
      <c r="D621" s="9">
        <v>3049370.13</v>
      </c>
      <c r="E621" s="18">
        <v>1.19</v>
      </c>
      <c r="F621" s="8"/>
      <c r="G621" s="9">
        <v>25000</v>
      </c>
      <c r="H621" s="9">
        <f t="shared" si="46"/>
        <v>6250</v>
      </c>
      <c r="I621" s="9">
        <f t="shared" si="47"/>
        <v>31250</v>
      </c>
      <c r="J621" s="9">
        <v>1200000</v>
      </c>
      <c r="K621" s="9">
        <f t="shared" si="49"/>
        <v>300000</v>
      </c>
      <c r="L621" s="9">
        <f t="shared" si="48"/>
        <v>1500000</v>
      </c>
    </row>
    <row r="622" spans="1:12" ht="15.6" x14ac:dyDescent="0.3">
      <c r="A622" s="8">
        <v>2919</v>
      </c>
      <c r="B622" s="7" t="s">
        <v>634</v>
      </c>
      <c r="C622" s="9">
        <v>55960468</v>
      </c>
      <c r="D622" s="9">
        <v>47364680.420000002</v>
      </c>
      <c r="E622" s="18">
        <v>1.18</v>
      </c>
      <c r="F622" s="8"/>
      <c r="G622" s="9">
        <v>25000</v>
      </c>
      <c r="H622" s="9">
        <f t="shared" si="46"/>
        <v>6250</v>
      </c>
      <c r="I622" s="9">
        <f t="shared" si="47"/>
        <v>31250</v>
      </c>
      <c r="J622" s="9">
        <f>SUM(K622*4)</f>
        <v>11192093.600000001</v>
      </c>
      <c r="K622" s="9">
        <f t="shared" si="49"/>
        <v>2798023.4000000004</v>
      </c>
      <c r="L622" s="9">
        <f t="shared" si="48"/>
        <v>13990117.000000002</v>
      </c>
    </row>
    <row r="623" spans="1:12" ht="15.6" x14ac:dyDescent="0.3">
      <c r="A623" s="8">
        <v>2998</v>
      </c>
      <c r="B623" s="7" t="s">
        <v>635</v>
      </c>
      <c r="C623" s="9">
        <v>13017299</v>
      </c>
      <c r="D623" s="9">
        <v>11029068.359999999</v>
      </c>
      <c r="E623" s="18">
        <v>1.18</v>
      </c>
      <c r="F623" s="8"/>
      <c r="G623" s="9">
        <v>25000</v>
      </c>
      <c r="H623" s="9">
        <f t="shared" si="46"/>
        <v>6250</v>
      </c>
      <c r="I623" s="9">
        <f t="shared" si="47"/>
        <v>31250</v>
      </c>
      <c r="J623" s="9">
        <f>SUM(K623*4)</f>
        <v>2603459.8000000003</v>
      </c>
      <c r="K623" s="9">
        <f t="shared" si="49"/>
        <v>650864.95000000007</v>
      </c>
      <c r="L623" s="9">
        <f t="shared" si="48"/>
        <v>3254324.7500000005</v>
      </c>
    </row>
    <row r="624" spans="1:12" ht="15.6" x14ac:dyDescent="0.3">
      <c r="A624" s="8">
        <v>2564</v>
      </c>
      <c r="B624" s="7" t="s">
        <v>636</v>
      </c>
      <c r="C624" s="9">
        <v>508862</v>
      </c>
      <c r="D624" s="9">
        <v>441205.68</v>
      </c>
      <c r="E624" s="18">
        <v>1.1499999999999999</v>
      </c>
      <c r="F624" s="8"/>
      <c r="G624" s="9">
        <v>25000</v>
      </c>
      <c r="H624" s="9">
        <f t="shared" si="46"/>
        <v>6250</v>
      </c>
      <c r="I624" s="9">
        <f t="shared" si="47"/>
        <v>31250</v>
      </c>
      <c r="J624" s="9">
        <v>1200000</v>
      </c>
      <c r="K624" s="9">
        <f t="shared" si="49"/>
        <v>300000</v>
      </c>
      <c r="L624" s="9">
        <f t="shared" si="48"/>
        <v>1500000</v>
      </c>
    </row>
    <row r="625" spans="1:12" ht="15.6" x14ac:dyDescent="0.3">
      <c r="A625" s="8">
        <v>4135</v>
      </c>
      <c r="B625" s="8" t="s">
        <v>637</v>
      </c>
      <c r="C625" s="9">
        <v>32007034</v>
      </c>
      <c r="D625" s="9">
        <v>27896282.52</v>
      </c>
      <c r="E625" s="10">
        <v>1.1499999999999999</v>
      </c>
      <c r="F625" s="8"/>
      <c r="G625" s="9">
        <v>25000</v>
      </c>
      <c r="H625" s="9">
        <f t="shared" si="46"/>
        <v>6250</v>
      </c>
      <c r="I625" s="9">
        <f t="shared" si="47"/>
        <v>31250</v>
      </c>
      <c r="J625" s="9">
        <f>SUM(K625*4)</f>
        <v>6401406.8000000007</v>
      </c>
      <c r="K625" s="9">
        <f t="shared" si="49"/>
        <v>1600351.7000000002</v>
      </c>
      <c r="L625" s="9">
        <f t="shared" si="48"/>
        <v>8001758.5000000009</v>
      </c>
    </row>
    <row r="626" spans="1:12" ht="15.6" x14ac:dyDescent="0.3">
      <c r="A626" s="8">
        <v>2845</v>
      </c>
      <c r="B626" s="7" t="s">
        <v>638</v>
      </c>
      <c r="C626" s="9">
        <v>1851141.29</v>
      </c>
      <c r="D626" s="9">
        <v>1616375.2</v>
      </c>
      <c r="E626" s="10">
        <v>1.1499999999999999</v>
      </c>
      <c r="F626" s="8"/>
      <c r="G626" s="9">
        <v>25000</v>
      </c>
      <c r="H626" s="9">
        <f t="shared" si="46"/>
        <v>6250</v>
      </c>
      <c r="I626" s="9">
        <f t="shared" si="47"/>
        <v>31250</v>
      </c>
      <c r="J626" s="9">
        <v>1200000</v>
      </c>
      <c r="K626" s="9">
        <f t="shared" si="49"/>
        <v>300000</v>
      </c>
      <c r="L626" s="9">
        <f t="shared" si="48"/>
        <v>1500000</v>
      </c>
    </row>
    <row r="627" spans="1:12" ht="15.6" x14ac:dyDescent="0.3">
      <c r="A627" s="8">
        <v>2752</v>
      </c>
      <c r="B627" s="7" t="s">
        <v>639</v>
      </c>
      <c r="C627" s="9">
        <v>189602</v>
      </c>
      <c r="D627" s="9">
        <v>165780.82</v>
      </c>
      <c r="E627" s="18">
        <v>1.1399999999999999</v>
      </c>
      <c r="F627" s="8"/>
      <c r="G627" s="9">
        <v>25000</v>
      </c>
      <c r="H627" s="9">
        <f t="shared" si="46"/>
        <v>6250</v>
      </c>
      <c r="I627" s="9">
        <f t="shared" si="47"/>
        <v>31250</v>
      </c>
      <c r="J627" s="9">
        <v>1200000</v>
      </c>
      <c r="K627" s="9">
        <f t="shared" si="49"/>
        <v>300000</v>
      </c>
      <c r="L627" s="9">
        <f t="shared" si="48"/>
        <v>1500000</v>
      </c>
    </row>
    <row r="628" spans="1:12" ht="15.6" x14ac:dyDescent="0.3">
      <c r="A628" s="8">
        <v>2201</v>
      </c>
      <c r="B628" s="7" t="s">
        <v>640</v>
      </c>
      <c r="C628" s="9">
        <v>635276</v>
      </c>
      <c r="D628" s="9">
        <v>557513.38</v>
      </c>
      <c r="E628" s="18">
        <v>1.1399999999999999</v>
      </c>
      <c r="F628" s="8"/>
      <c r="G628" s="9">
        <v>25000</v>
      </c>
      <c r="H628" s="9">
        <f t="shared" si="46"/>
        <v>6250</v>
      </c>
      <c r="I628" s="9">
        <f t="shared" si="47"/>
        <v>31250</v>
      </c>
      <c r="J628" s="9">
        <v>1200000</v>
      </c>
      <c r="K628" s="9">
        <f t="shared" si="49"/>
        <v>300000</v>
      </c>
      <c r="L628" s="9">
        <f t="shared" si="48"/>
        <v>1500000</v>
      </c>
    </row>
    <row r="629" spans="1:12" ht="15.6" x14ac:dyDescent="0.3">
      <c r="A629" s="8">
        <v>2799</v>
      </c>
      <c r="B629" s="7" t="s">
        <v>641</v>
      </c>
      <c r="C629" s="9">
        <v>132994</v>
      </c>
      <c r="D629" s="9">
        <v>116897.11</v>
      </c>
      <c r="E629" s="18">
        <v>1.1399999999999999</v>
      </c>
      <c r="F629" s="8"/>
      <c r="G629" s="9">
        <v>25000</v>
      </c>
      <c r="H629" s="9">
        <f t="shared" si="46"/>
        <v>6250</v>
      </c>
      <c r="I629" s="9">
        <f t="shared" si="47"/>
        <v>31250</v>
      </c>
      <c r="J629" s="9">
        <v>1200000</v>
      </c>
      <c r="K629" s="9">
        <f t="shared" si="49"/>
        <v>300000</v>
      </c>
      <c r="L629" s="9">
        <f t="shared" si="48"/>
        <v>1500000</v>
      </c>
    </row>
    <row r="630" spans="1:12" ht="15.6" x14ac:dyDescent="0.3">
      <c r="A630" s="8">
        <v>2229</v>
      </c>
      <c r="B630" s="7" t="s">
        <v>642</v>
      </c>
      <c r="C630" s="9">
        <v>878238</v>
      </c>
      <c r="D630" s="9">
        <v>774442.42</v>
      </c>
      <c r="E630" s="18">
        <v>1.1299999999999999</v>
      </c>
      <c r="F630" s="8"/>
      <c r="G630" s="9">
        <v>25000</v>
      </c>
      <c r="H630" s="9">
        <f t="shared" si="46"/>
        <v>6250</v>
      </c>
      <c r="I630" s="9">
        <f t="shared" si="47"/>
        <v>31250</v>
      </c>
      <c r="J630" s="9">
        <v>1200000</v>
      </c>
      <c r="K630" s="9">
        <f t="shared" si="49"/>
        <v>300000</v>
      </c>
      <c r="L630" s="9">
        <f t="shared" si="48"/>
        <v>1500000</v>
      </c>
    </row>
    <row r="631" spans="1:12" ht="15.6" x14ac:dyDescent="0.3">
      <c r="A631" s="8">
        <v>2900</v>
      </c>
      <c r="B631" s="7" t="s">
        <v>643</v>
      </c>
      <c r="C631" s="9">
        <v>6641743</v>
      </c>
      <c r="D631" s="9">
        <v>5859135.5</v>
      </c>
      <c r="E631" s="18">
        <v>1.1299999999999999</v>
      </c>
      <c r="F631" s="8"/>
      <c r="G631" s="9">
        <v>25000</v>
      </c>
      <c r="H631" s="9">
        <f t="shared" si="46"/>
        <v>6250</v>
      </c>
      <c r="I631" s="9">
        <f t="shared" si="47"/>
        <v>31250</v>
      </c>
      <c r="J631" s="9">
        <f>SUM(K631*4)</f>
        <v>1328348.6000000001</v>
      </c>
      <c r="K631" s="9">
        <f t="shared" si="49"/>
        <v>332087.15000000002</v>
      </c>
      <c r="L631" s="9">
        <f t="shared" si="48"/>
        <v>1660435.75</v>
      </c>
    </row>
    <row r="632" spans="1:12" ht="15.6" x14ac:dyDescent="0.3">
      <c r="A632" s="8">
        <v>2853</v>
      </c>
      <c r="B632" s="7" t="s">
        <v>644</v>
      </c>
      <c r="C632" s="9">
        <v>61254</v>
      </c>
      <c r="D632" s="9">
        <v>54241</v>
      </c>
      <c r="E632" s="18">
        <v>1.1299999999999999</v>
      </c>
      <c r="F632" s="8"/>
      <c r="G632" s="9">
        <v>25000</v>
      </c>
      <c r="H632" s="9">
        <f t="shared" si="46"/>
        <v>6250</v>
      </c>
      <c r="I632" s="9">
        <f t="shared" si="47"/>
        <v>31250</v>
      </c>
      <c r="J632" s="9">
        <v>1200000</v>
      </c>
      <c r="K632" s="9">
        <f t="shared" si="49"/>
        <v>300000</v>
      </c>
      <c r="L632" s="9">
        <f t="shared" si="48"/>
        <v>1500000</v>
      </c>
    </row>
    <row r="633" spans="1:12" ht="15.6" x14ac:dyDescent="0.3">
      <c r="A633" s="8">
        <v>4320</v>
      </c>
      <c r="B633" s="8" t="s">
        <v>645</v>
      </c>
      <c r="C633" s="9">
        <v>4832460</v>
      </c>
      <c r="D633" s="9">
        <v>4331902.0599999996</v>
      </c>
      <c r="E633" s="10">
        <v>1.1200000000000001</v>
      </c>
      <c r="F633" s="8"/>
      <c r="G633" s="9">
        <v>25000</v>
      </c>
      <c r="H633" s="9">
        <f t="shared" si="46"/>
        <v>6250</v>
      </c>
      <c r="I633" s="9">
        <f t="shared" si="47"/>
        <v>31250</v>
      </c>
      <c r="J633" s="9">
        <v>1200000</v>
      </c>
      <c r="K633" s="9">
        <f t="shared" si="49"/>
        <v>300000</v>
      </c>
      <c r="L633" s="9">
        <f t="shared" si="48"/>
        <v>1500000</v>
      </c>
    </row>
    <row r="634" spans="1:12" ht="15.6" x14ac:dyDescent="0.3">
      <c r="A634" s="8">
        <v>4034</v>
      </c>
      <c r="B634" s="8" t="s">
        <v>646</v>
      </c>
      <c r="C634" s="9">
        <v>3606912</v>
      </c>
      <c r="D634" s="9">
        <v>3236132.02</v>
      </c>
      <c r="E634" s="10">
        <v>1.1100000000000001</v>
      </c>
      <c r="F634" s="8"/>
      <c r="G634" s="9">
        <v>25000</v>
      </c>
      <c r="H634" s="9">
        <f t="shared" si="46"/>
        <v>6250</v>
      </c>
      <c r="I634" s="9">
        <f t="shared" si="47"/>
        <v>31250</v>
      </c>
      <c r="J634" s="9">
        <v>1200000</v>
      </c>
      <c r="K634" s="9">
        <f t="shared" si="49"/>
        <v>300000</v>
      </c>
      <c r="L634" s="9">
        <f t="shared" si="48"/>
        <v>1500000</v>
      </c>
    </row>
    <row r="635" spans="1:12" ht="15.6" x14ac:dyDescent="0.3">
      <c r="A635" s="8">
        <v>3824</v>
      </c>
      <c r="B635" s="8" t="s">
        <v>647</v>
      </c>
      <c r="C635" s="9">
        <v>71503379</v>
      </c>
      <c r="D635" s="9">
        <v>64360077.030000001</v>
      </c>
      <c r="E635" s="10">
        <v>1.1100000000000001</v>
      </c>
      <c r="F635" s="8"/>
      <c r="G635" s="9">
        <v>25000</v>
      </c>
      <c r="H635" s="9">
        <f t="shared" si="46"/>
        <v>6250</v>
      </c>
      <c r="I635" s="9">
        <f t="shared" si="47"/>
        <v>31250</v>
      </c>
      <c r="J635" s="9">
        <f>SUM(K635*4)</f>
        <v>14300675.800000001</v>
      </c>
      <c r="K635" s="9">
        <f t="shared" si="49"/>
        <v>3575168.95</v>
      </c>
      <c r="L635" s="9">
        <f t="shared" si="48"/>
        <v>17875844.75</v>
      </c>
    </row>
    <row r="636" spans="1:12" ht="15.6" x14ac:dyDescent="0.3">
      <c r="A636" s="8">
        <v>2561</v>
      </c>
      <c r="B636" s="7" t="s">
        <v>648</v>
      </c>
      <c r="C636" s="9">
        <v>414316</v>
      </c>
      <c r="D636" s="9">
        <v>373214.11</v>
      </c>
      <c r="E636" s="10">
        <v>1.1100000000000001</v>
      </c>
      <c r="F636" s="8"/>
      <c r="G636" s="9">
        <v>25000</v>
      </c>
      <c r="H636" s="9">
        <f t="shared" si="46"/>
        <v>6250</v>
      </c>
      <c r="I636" s="9">
        <f t="shared" si="47"/>
        <v>31250</v>
      </c>
      <c r="J636" s="9">
        <v>1200000</v>
      </c>
      <c r="K636" s="9">
        <f t="shared" si="49"/>
        <v>300000</v>
      </c>
      <c r="L636" s="9">
        <f t="shared" si="48"/>
        <v>1500000</v>
      </c>
    </row>
    <row r="637" spans="1:12" ht="15.6" x14ac:dyDescent="0.3">
      <c r="A637" s="8">
        <v>2249</v>
      </c>
      <c r="B637" s="7" t="s">
        <v>649</v>
      </c>
      <c r="C637" s="9">
        <v>1271638</v>
      </c>
      <c r="D637" s="9">
        <v>1145622.6100000001</v>
      </c>
      <c r="E637" s="10">
        <v>1.1100000000000001</v>
      </c>
      <c r="F637" s="8"/>
      <c r="G637" s="9">
        <v>25000</v>
      </c>
      <c r="H637" s="9">
        <f t="shared" si="46"/>
        <v>6250</v>
      </c>
      <c r="I637" s="9">
        <f t="shared" si="47"/>
        <v>31250</v>
      </c>
      <c r="J637" s="9">
        <v>1200000</v>
      </c>
      <c r="K637" s="9">
        <f t="shared" si="49"/>
        <v>300000</v>
      </c>
      <c r="L637" s="9">
        <f t="shared" si="48"/>
        <v>1500000</v>
      </c>
    </row>
    <row r="638" spans="1:12" ht="15.6" x14ac:dyDescent="0.3">
      <c r="A638" s="8">
        <v>2043</v>
      </c>
      <c r="B638" s="7" t="s">
        <v>650</v>
      </c>
      <c r="C638" s="9">
        <v>5178107</v>
      </c>
      <c r="D638" s="9">
        <v>4679998.75</v>
      </c>
      <c r="E638" s="18">
        <v>1.1100000000000001</v>
      </c>
      <c r="F638" s="8"/>
      <c r="G638" s="9">
        <v>25000</v>
      </c>
      <c r="H638" s="9">
        <f t="shared" si="46"/>
        <v>6250</v>
      </c>
      <c r="I638" s="9">
        <f t="shared" si="47"/>
        <v>31250</v>
      </c>
      <c r="J638" s="9">
        <v>1200000</v>
      </c>
      <c r="K638" s="9">
        <f t="shared" si="49"/>
        <v>300000</v>
      </c>
      <c r="L638" s="9">
        <f t="shared" si="48"/>
        <v>1500000</v>
      </c>
    </row>
    <row r="639" spans="1:12" ht="15.6" x14ac:dyDescent="0.3">
      <c r="A639" s="8">
        <v>2237</v>
      </c>
      <c r="B639" s="7" t="s">
        <v>651</v>
      </c>
      <c r="C639" s="9">
        <v>3127136</v>
      </c>
      <c r="D639" s="9">
        <v>2887535.11</v>
      </c>
      <c r="E639" s="18">
        <v>1.08</v>
      </c>
      <c r="F639" s="8"/>
      <c r="G639" s="9">
        <v>25000</v>
      </c>
      <c r="H639" s="9">
        <f t="shared" si="46"/>
        <v>6250</v>
      </c>
      <c r="I639" s="9">
        <f t="shared" si="47"/>
        <v>31250</v>
      </c>
      <c r="J639" s="9">
        <v>1200000</v>
      </c>
      <c r="K639" s="9">
        <f t="shared" si="49"/>
        <v>300000</v>
      </c>
      <c r="L639" s="9">
        <f t="shared" si="48"/>
        <v>1500000</v>
      </c>
    </row>
    <row r="640" spans="1:12" ht="15.6" x14ac:dyDescent="0.3">
      <c r="A640" s="8">
        <v>2265</v>
      </c>
      <c r="B640" s="7" t="s">
        <v>652</v>
      </c>
      <c r="C640" s="9">
        <v>68961</v>
      </c>
      <c r="D640" s="9">
        <v>63902.77</v>
      </c>
      <c r="E640" s="18">
        <v>1.08</v>
      </c>
      <c r="F640" s="8"/>
      <c r="G640" s="9">
        <v>25000</v>
      </c>
      <c r="H640" s="9">
        <f t="shared" si="46"/>
        <v>6250</v>
      </c>
      <c r="I640" s="9">
        <f t="shared" si="47"/>
        <v>31250</v>
      </c>
      <c r="J640" s="9">
        <v>1200000</v>
      </c>
      <c r="K640" s="9">
        <f t="shared" si="49"/>
        <v>300000</v>
      </c>
      <c r="L640" s="9">
        <f t="shared" si="48"/>
        <v>1500000</v>
      </c>
    </row>
    <row r="641" spans="1:12" ht="15.6" x14ac:dyDescent="0.3">
      <c r="A641" s="8">
        <v>2222</v>
      </c>
      <c r="B641" s="7" t="s">
        <v>653</v>
      </c>
      <c r="C641" s="9">
        <v>1038219.58</v>
      </c>
      <c r="D641" s="9">
        <v>968711.38</v>
      </c>
      <c r="E641" s="10">
        <v>1.07</v>
      </c>
      <c r="F641" s="8"/>
      <c r="G641" s="9">
        <v>25000</v>
      </c>
      <c r="H641" s="9">
        <f t="shared" si="46"/>
        <v>6250</v>
      </c>
      <c r="I641" s="9">
        <f t="shared" si="47"/>
        <v>31250</v>
      </c>
      <c r="J641" s="9">
        <v>1200000</v>
      </c>
      <c r="K641" s="9">
        <f t="shared" si="49"/>
        <v>300000</v>
      </c>
      <c r="L641" s="9">
        <f t="shared" si="48"/>
        <v>1500000</v>
      </c>
    </row>
    <row r="642" spans="1:12" ht="15.6" x14ac:dyDescent="0.3">
      <c r="A642" s="8">
        <v>2039</v>
      </c>
      <c r="B642" s="7" t="s">
        <v>654</v>
      </c>
      <c r="C642" s="9">
        <v>7855897.0599999903</v>
      </c>
      <c r="D642" s="9">
        <v>7363788.5700000003</v>
      </c>
      <c r="E642" s="10">
        <v>1.07</v>
      </c>
      <c r="F642" s="8"/>
      <c r="G642" s="9">
        <v>25000</v>
      </c>
      <c r="H642" s="9">
        <f t="shared" si="46"/>
        <v>6250</v>
      </c>
      <c r="I642" s="9">
        <f t="shared" si="47"/>
        <v>31250</v>
      </c>
      <c r="J642" s="9">
        <f>SUM(K642*4)</f>
        <v>1571179.4119999981</v>
      </c>
      <c r="K642" s="9">
        <f t="shared" si="49"/>
        <v>392794.85299999954</v>
      </c>
      <c r="L642" s="9">
        <f t="shared" si="48"/>
        <v>1963974.2649999978</v>
      </c>
    </row>
    <row r="643" spans="1:12" ht="15.6" x14ac:dyDescent="0.3">
      <c r="A643" s="8">
        <v>3283</v>
      </c>
      <c r="B643" s="8" t="s">
        <v>655</v>
      </c>
      <c r="C643" s="9">
        <v>8255487</v>
      </c>
      <c r="D643" s="9">
        <v>7788125.7599999998</v>
      </c>
      <c r="E643" s="10">
        <v>1.06</v>
      </c>
      <c r="F643" s="8"/>
      <c r="G643" s="9">
        <v>25000</v>
      </c>
      <c r="H643" s="9">
        <f t="shared" si="46"/>
        <v>6250</v>
      </c>
      <c r="I643" s="9">
        <f t="shared" si="47"/>
        <v>31250</v>
      </c>
      <c r="J643" s="9">
        <f>SUM(K643*4)</f>
        <v>1651097.4000000001</v>
      </c>
      <c r="K643" s="9">
        <f t="shared" si="49"/>
        <v>412774.35000000003</v>
      </c>
      <c r="L643" s="9">
        <f t="shared" si="48"/>
        <v>2063871.7500000002</v>
      </c>
    </row>
    <row r="644" spans="1:12" ht="15.6" x14ac:dyDescent="0.3">
      <c r="A644" s="8">
        <v>4315</v>
      </c>
      <c r="B644" s="8" t="s">
        <v>656</v>
      </c>
      <c r="C644" s="9">
        <v>3200281</v>
      </c>
      <c r="D644" s="9">
        <v>3039581.21</v>
      </c>
      <c r="E644" s="10">
        <v>1.05</v>
      </c>
      <c r="F644" s="8"/>
      <c r="G644" s="9">
        <v>25000</v>
      </c>
      <c r="H644" s="9">
        <f t="shared" si="46"/>
        <v>6250</v>
      </c>
      <c r="I644" s="9">
        <f t="shared" si="47"/>
        <v>31250</v>
      </c>
      <c r="J644" s="9">
        <v>1200000</v>
      </c>
      <c r="K644" s="9">
        <f t="shared" si="49"/>
        <v>300000</v>
      </c>
      <c r="L644" s="9">
        <f t="shared" si="48"/>
        <v>1500000</v>
      </c>
    </row>
    <row r="645" spans="1:12" ht="15.6" x14ac:dyDescent="0.3">
      <c r="A645" s="8">
        <v>2280</v>
      </c>
      <c r="B645" s="7" t="s">
        <v>657</v>
      </c>
      <c r="C645" s="9">
        <v>1281100</v>
      </c>
      <c r="D645" s="9">
        <v>1224961.55</v>
      </c>
      <c r="E645" s="18">
        <v>1.05</v>
      </c>
      <c r="F645" s="8"/>
      <c r="G645" s="9">
        <v>25000</v>
      </c>
      <c r="H645" s="9">
        <f t="shared" si="46"/>
        <v>6250</v>
      </c>
      <c r="I645" s="9">
        <f t="shared" si="47"/>
        <v>31250</v>
      </c>
      <c r="J645" s="9">
        <v>1200000</v>
      </c>
      <c r="K645" s="9">
        <f t="shared" si="49"/>
        <v>300000</v>
      </c>
      <c r="L645" s="9">
        <f t="shared" si="48"/>
        <v>1500000</v>
      </c>
    </row>
    <row r="646" spans="1:12" ht="15.6" x14ac:dyDescent="0.3">
      <c r="A646" s="8">
        <v>2786</v>
      </c>
      <c r="B646" s="7" t="s">
        <v>658</v>
      </c>
      <c r="C646" s="9">
        <v>66623</v>
      </c>
      <c r="D646" s="9">
        <v>64200</v>
      </c>
      <c r="E646" s="18">
        <v>1.04</v>
      </c>
      <c r="F646" s="8"/>
      <c r="G646" s="9">
        <v>25000</v>
      </c>
      <c r="H646" s="9">
        <f t="shared" si="46"/>
        <v>6250</v>
      </c>
      <c r="I646" s="9">
        <f t="shared" si="47"/>
        <v>31250</v>
      </c>
      <c r="J646" s="9">
        <v>1200000</v>
      </c>
      <c r="K646" s="9">
        <f t="shared" si="49"/>
        <v>300000</v>
      </c>
      <c r="L646" s="9">
        <f t="shared" si="48"/>
        <v>1500000</v>
      </c>
    </row>
    <row r="647" spans="1:12" ht="15.6" x14ac:dyDescent="0.3">
      <c r="A647" s="8">
        <v>4238</v>
      </c>
      <c r="B647" s="8" t="s">
        <v>659</v>
      </c>
      <c r="C647" s="9">
        <v>21741252</v>
      </c>
      <c r="D647" s="9">
        <v>20954963.239999998</v>
      </c>
      <c r="E647" s="10">
        <v>1.04</v>
      </c>
      <c r="F647" s="8"/>
      <c r="G647" s="9">
        <v>25000</v>
      </c>
      <c r="H647" s="9">
        <f t="shared" si="46"/>
        <v>6250</v>
      </c>
      <c r="I647" s="9">
        <f t="shared" si="47"/>
        <v>31250</v>
      </c>
      <c r="J647" s="9">
        <f>SUM(K647*4)</f>
        <v>4348250.4000000004</v>
      </c>
      <c r="K647" s="9">
        <f t="shared" si="49"/>
        <v>1087062.6000000001</v>
      </c>
      <c r="L647" s="9">
        <f t="shared" si="48"/>
        <v>5435313</v>
      </c>
    </row>
    <row r="648" spans="1:12" ht="15.6" x14ac:dyDescent="0.3">
      <c r="A648" s="8">
        <v>2035</v>
      </c>
      <c r="B648" s="7" t="s">
        <v>660</v>
      </c>
      <c r="C648" s="9">
        <v>7599839</v>
      </c>
      <c r="D648" s="9">
        <v>7454944.54</v>
      </c>
      <c r="E648" s="18">
        <v>1.02</v>
      </c>
      <c r="F648" s="8"/>
      <c r="G648" s="9">
        <v>25000</v>
      </c>
      <c r="H648" s="9">
        <f t="shared" si="46"/>
        <v>6250</v>
      </c>
      <c r="I648" s="9">
        <f t="shared" si="47"/>
        <v>31250</v>
      </c>
      <c r="J648" s="9">
        <f>SUM(K648*4)</f>
        <v>1519967.8</v>
      </c>
      <c r="K648" s="9">
        <f t="shared" si="49"/>
        <v>379991.95</v>
      </c>
      <c r="L648" s="9">
        <f t="shared" si="48"/>
        <v>1899959.75</v>
      </c>
    </row>
    <row r="649" spans="1:12" ht="15.6" x14ac:dyDescent="0.3">
      <c r="A649" s="8">
        <v>4334</v>
      </c>
      <c r="B649" s="8" t="s">
        <v>661</v>
      </c>
      <c r="C649" s="9">
        <v>11398024</v>
      </c>
      <c r="D649" s="9">
        <v>11186143.189999999</v>
      </c>
      <c r="E649" s="10">
        <v>1.02</v>
      </c>
      <c r="F649" s="8"/>
      <c r="G649" s="9">
        <v>25000</v>
      </c>
      <c r="H649" s="9">
        <f t="shared" si="46"/>
        <v>6250</v>
      </c>
      <c r="I649" s="9">
        <f t="shared" si="47"/>
        <v>31250</v>
      </c>
      <c r="J649" s="9">
        <f>SUM(K649*4)</f>
        <v>2279604.8000000003</v>
      </c>
      <c r="K649" s="9">
        <f t="shared" si="49"/>
        <v>569901.20000000007</v>
      </c>
      <c r="L649" s="9">
        <f t="shared" si="48"/>
        <v>2849506.0000000005</v>
      </c>
    </row>
    <row r="650" spans="1:12" ht="15.6" x14ac:dyDescent="0.3">
      <c r="A650" s="8">
        <v>3729</v>
      </c>
      <c r="B650" s="8" t="s">
        <v>662</v>
      </c>
      <c r="C650" s="9">
        <v>5290698</v>
      </c>
      <c r="D650" s="9">
        <v>5221095.42</v>
      </c>
      <c r="E650" s="10">
        <v>1.01</v>
      </c>
      <c r="F650" s="8"/>
      <c r="G650" s="9">
        <v>25000</v>
      </c>
      <c r="H650" s="9">
        <f t="shared" si="46"/>
        <v>6250</v>
      </c>
      <c r="I650" s="9">
        <f t="shared" si="47"/>
        <v>31250</v>
      </c>
      <c r="J650" s="9">
        <v>1200000</v>
      </c>
      <c r="K650" s="9">
        <f t="shared" si="49"/>
        <v>300000</v>
      </c>
      <c r="L650" s="9">
        <f t="shared" si="48"/>
        <v>1500000</v>
      </c>
    </row>
    <row r="651" spans="1:12" ht="15.6" x14ac:dyDescent="0.3">
      <c r="A651" s="8">
        <v>2301</v>
      </c>
      <c r="B651" s="7" t="s">
        <v>663</v>
      </c>
      <c r="C651" s="9">
        <v>80165</v>
      </c>
      <c r="D651" s="9">
        <v>79238.19</v>
      </c>
      <c r="E651" s="18">
        <v>1.01</v>
      </c>
      <c r="F651" s="8"/>
      <c r="G651" s="9">
        <v>25000</v>
      </c>
      <c r="H651" s="9">
        <f t="shared" si="46"/>
        <v>6250</v>
      </c>
      <c r="I651" s="9">
        <f t="shared" si="47"/>
        <v>31250</v>
      </c>
      <c r="J651" s="9">
        <v>1200000</v>
      </c>
      <c r="K651" s="9">
        <f t="shared" si="49"/>
        <v>300000</v>
      </c>
      <c r="L651" s="9">
        <f t="shared" si="48"/>
        <v>1500000</v>
      </c>
    </row>
    <row r="652" spans="1:12" ht="15.6" x14ac:dyDescent="0.3">
      <c r="A652" s="8">
        <v>2557</v>
      </c>
      <c r="B652" s="7" t="s">
        <v>664</v>
      </c>
      <c r="C652" s="9">
        <v>1386392</v>
      </c>
      <c r="D652" s="9">
        <v>1385203.49</v>
      </c>
      <c r="E652" s="18">
        <v>1</v>
      </c>
      <c r="F652" s="8"/>
      <c r="G652" s="9">
        <v>25000</v>
      </c>
      <c r="H652" s="9">
        <f t="shared" si="46"/>
        <v>6250</v>
      </c>
      <c r="I652" s="9">
        <f t="shared" si="47"/>
        <v>31250</v>
      </c>
      <c r="J652" s="9">
        <v>1200000</v>
      </c>
      <c r="K652" s="9">
        <f t="shared" si="49"/>
        <v>300000</v>
      </c>
      <c r="L652" s="9">
        <f t="shared" si="48"/>
        <v>1500000</v>
      </c>
    </row>
    <row r="653" spans="1:12" ht="15.6" x14ac:dyDescent="0.3">
      <c r="A653" s="8">
        <v>2235</v>
      </c>
      <c r="B653" s="7" t="s">
        <v>665</v>
      </c>
      <c r="C653" s="9">
        <v>253560</v>
      </c>
      <c r="D653" s="9">
        <v>253594.39</v>
      </c>
      <c r="E653" s="18">
        <v>1</v>
      </c>
      <c r="F653" s="8"/>
      <c r="G653" s="9">
        <v>25000</v>
      </c>
      <c r="H653" s="9">
        <f t="shared" si="46"/>
        <v>6250</v>
      </c>
      <c r="I653" s="9">
        <f t="shared" si="47"/>
        <v>31250</v>
      </c>
      <c r="J653" s="9">
        <v>1200000</v>
      </c>
      <c r="K653" s="9">
        <f t="shared" si="49"/>
        <v>300000</v>
      </c>
      <c r="L653" s="9">
        <f t="shared" si="48"/>
        <v>1500000</v>
      </c>
    </row>
    <row r="654" spans="1:12" ht="15.6" x14ac:dyDescent="0.3">
      <c r="A654" s="8">
        <v>3942</v>
      </c>
      <c r="B654" s="8" t="s">
        <v>666</v>
      </c>
      <c r="C654" s="9">
        <v>2655416</v>
      </c>
      <c r="D654" s="9">
        <v>2661832</v>
      </c>
      <c r="E654" s="10">
        <v>1</v>
      </c>
      <c r="F654" s="8"/>
      <c r="G654" s="9">
        <v>25000</v>
      </c>
      <c r="H654" s="9">
        <f t="shared" si="46"/>
        <v>6250</v>
      </c>
      <c r="I654" s="9">
        <f t="shared" si="47"/>
        <v>31250</v>
      </c>
      <c r="J654" s="9">
        <v>1200000</v>
      </c>
      <c r="K654" s="9">
        <f t="shared" si="49"/>
        <v>300000</v>
      </c>
      <c r="L654" s="9">
        <f t="shared" si="48"/>
        <v>1500000</v>
      </c>
    </row>
    <row r="655" spans="1:12" ht="15.6" x14ac:dyDescent="0.3">
      <c r="A655" s="8">
        <v>2550</v>
      </c>
      <c r="B655" s="7" t="s">
        <v>667</v>
      </c>
      <c r="C655" s="9">
        <v>232338.91</v>
      </c>
      <c r="D655" s="9">
        <v>235240.5</v>
      </c>
      <c r="E655" s="10">
        <v>0.99</v>
      </c>
      <c r="F655" s="8"/>
      <c r="G655" s="9">
        <v>25000</v>
      </c>
      <c r="H655" s="9">
        <f t="shared" si="46"/>
        <v>6250</v>
      </c>
      <c r="I655" s="9">
        <f t="shared" si="47"/>
        <v>31250</v>
      </c>
      <c r="J655" s="9">
        <v>1200000</v>
      </c>
      <c r="K655" s="9">
        <f t="shared" si="49"/>
        <v>300000</v>
      </c>
      <c r="L655" s="9">
        <f t="shared" si="48"/>
        <v>1500000</v>
      </c>
    </row>
    <row r="656" spans="1:12" ht="15.6" x14ac:dyDescent="0.3">
      <c r="A656" s="8">
        <v>2006</v>
      </c>
      <c r="B656" s="7" t="s">
        <v>668</v>
      </c>
      <c r="C656" s="9">
        <v>6198434.8399999999</v>
      </c>
      <c r="D656" s="9">
        <v>6353093.1500000004</v>
      </c>
      <c r="E656" s="10">
        <v>0.98</v>
      </c>
      <c r="F656" s="8"/>
      <c r="G656" s="9">
        <v>25000</v>
      </c>
      <c r="H656" s="9">
        <f t="shared" si="46"/>
        <v>6250</v>
      </c>
      <c r="I656" s="9">
        <f t="shared" si="47"/>
        <v>31250</v>
      </c>
      <c r="J656" s="9">
        <f>SUM(K656*4)</f>
        <v>1239686.9680000001</v>
      </c>
      <c r="K656" s="9">
        <f t="shared" si="49"/>
        <v>309921.74200000003</v>
      </c>
      <c r="L656" s="9">
        <f t="shared" si="48"/>
        <v>1549608.7100000002</v>
      </c>
    </row>
    <row r="657" spans="1:12" ht="15.6" x14ac:dyDescent="0.3">
      <c r="A657" s="8">
        <v>2501</v>
      </c>
      <c r="B657" s="7" t="s">
        <v>669</v>
      </c>
      <c r="C657" s="9">
        <v>221610</v>
      </c>
      <c r="D657" s="9">
        <v>227396.23</v>
      </c>
      <c r="E657" s="18">
        <v>0.97</v>
      </c>
      <c r="F657" s="8"/>
      <c r="G657" s="9">
        <v>25000</v>
      </c>
      <c r="H657" s="9">
        <f t="shared" si="46"/>
        <v>6250</v>
      </c>
      <c r="I657" s="9">
        <f t="shared" si="47"/>
        <v>31250</v>
      </c>
      <c r="J657" s="9">
        <v>1200000</v>
      </c>
      <c r="K657" s="9">
        <f t="shared" si="49"/>
        <v>300000</v>
      </c>
      <c r="L657" s="9">
        <f t="shared" si="48"/>
        <v>1500000</v>
      </c>
    </row>
    <row r="658" spans="1:12" ht="15.6" x14ac:dyDescent="0.3">
      <c r="A658" s="8">
        <v>2760</v>
      </c>
      <c r="B658" s="7" t="s">
        <v>670</v>
      </c>
      <c r="C658" s="9">
        <v>193346</v>
      </c>
      <c r="D658" s="9">
        <v>199130.44</v>
      </c>
      <c r="E658" s="10">
        <v>0.97</v>
      </c>
      <c r="F658" s="8"/>
      <c r="G658" s="9">
        <v>25000</v>
      </c>
      <c r="H658" s="9">
        <f t="shared" si="46"/>
        <v>6250</v>
      </c>
      <c r="I658" s="9">
        <f t="shared" si="47"/>
        <v>31250</v>
      </c>
      <c r="J658" s="9">
        <v>1200000</v>
      </c>
      <c r="K658" s="9">
        <f t="shared" si="49"/>
        <v>300000</v>
      </c>
      <c r="L658" s="9">
        <f t="shared" si="48"/>
        <v>1500000</v>
      </c>
    </row>
    <row r="659" spans="1:12" ht="15.6" x14ac:dyDescent="0.3">
      <c r="A659" s="8">
        <v>2789</v>
      </c>
      <c r="B659" s="7" t="s">
        <v>671</v>
      </c>
      <c r="C659" s="9">
        <v>504045</v>
      </c>
      <c r="D659" s="9">
        <v>523367.05</v>
      </c>
      <c r="E659" s="18">
        <v>0.96</v>
      </c>
      <c r="F659" s="8"/>
      <c r="G659" s="9">
        <v>25000</v>
      </c>
      <c r="H659" s="9">
        <f t="shared" ref="H659:H722" si="50">0.25*G659</f>
        <v>6250</v>
      </c>
      <c r="I659" s="9">
        <f t="shared" ref="I659:I722" si="51">SUM(G659+H659)</f>
        <v>31250</v>
      </c>
      <c r="J659" s="9">
        <v>1200000</v>
      </c>
      <c r="K659" s="9">
        <f t="shared" si="49"/>
        <v>300000</v>
      </c>
      <c r="L659" s="9">
        <f t="shared" ref="L659:L722" si="52">(J659+K659)</f>
        <v>1500000</v>
      </c>
    </row>
    <row r="660" spans="1:12" ht="15.6" x14ac:dyDescent="0.3">
      <c r="A660" s="8">
        <v>2309</v>
      </c>
      <c r="B660" s="7" t="s">
        <v>672</v>
      </c>
      <c r="C660" s="9">
        <v>717724.84</v>
      </c>
      <c r="D660" s="9">
        <v>747370.67</v>
      </c>
      <c r="E660" s="10">
        <v>0.96</v>
      </c>
      <c r="F660" s="8"/>
      <c r="G660" s="9">
        <v>25000</v>
      </c>
      <c r="H660" s="9">
        <f t="shared" si="50"/>
        <v>6250</v>
      </c>
      <c r="I660" s="9">
        <f t="shared" si="51"/>
        <v>31250</v>
      </c>
      <c r="J660" s="9">
        <v>1200000</v>
      </c>
      <c r="K660" s="9">
        <f t="shared" si="49"/>
        <v>300000</v>
      </c>
      <c r="L660" s="9">
        <f t="shared" si="52"/>
        <v>1500000</v>
      </c>
    </row>
    <row r="661" spans="1:12" ht="15.6" x14ac:dyDescent="0.3">
      <c r="A661" s="8">
        <v>4342</v>
      </c>
      <c r="B661" s="8" t="s">
        <v>673</v>
      </c>
      <c r="C661" s="9">
        <v>10568820</v>
      </c>
      <c r="D661" s="9">
        <v>11061731.84</v>
      </c>
      <c r="E661" s="10">
        <v>0.96</v>
      </c>
      <c r="F661" s="8"/>
      <c r="G661" s="9">
        <v>25000</v>
      </c>
      <c r="H661" s="9">
        <f t="shared" si="50"/>
        <v>6250</v>
      </c>
      <c r="I661" s="9">
        <f t="shared" si="51"/>
        <v>31250</v>
      </c>
      <c r="J661" s="9">
        <f>SUM(K661*4)</f>
        <v>2113764</v>
      </c>
      <c r="K661" s="9">
        <f t="shared" si="49"/>
        <v>528441</v>
      </c>
      <c r="L661" s="9">
        <f t="shared" si="52"/>
        <v>2642205</v>
      </c>
    </row>
    <row r="662" spans="1:12" ht="15.6" x14ac:dyDescent="0.3">
      <c r="A662" s="8">
        <v>2788</v>
      </c>
      <c r="B662" s="7" t="s">
        <v>674</v>
      </c>
      <c r="C662" s="9">
        <v>1130694.9099999999</v>
      </c>
      <c r="D662" s="9">
        <v>1189970.93</v>
      </c>
      <c r="E662" s="10">
        <v>0.95</v>
      </c>
      <c r="F662" s="8"/>
      <c r="G662" s="9">
        <v>25000</v>
      </c>
      <c r="H662" s="9">
        <f t="shared" si="50"/>
        <v>6250</v>
      </c>
      <c r="I662" s="9">
        <f t="shared" si="51"/>
        <v>31250</v>
      </c>
      <c r="J662" s="9">
        <v>1200000</v>
      </c>
      <c r="K662" s="9">
        <f t="shared" si="49"/>
        <v>300000</v>
      </c>
      <c r="L662" s="9">
        <f t="shared" si="52"/>
        <v>1500000</v>
      </c>
    </row>
    <row r="663" spans="1:12" ht="15.6" x14ac:dyDescent="0.3">
      <c r="A663" s="8">
        <v>2139</v>
      </c>
      <c r="B663" s="7" t="s">
        <v>675</v>
      </c>
      <c r="C663" s="9">
        <v>1500647</v>
      </c>
      <c r="D663" s="9">
        <v>1598116.11</v>
      </c>
      <c r="E663" s="18">
        <v>0.94</v>
      </c>
      <c r="F663" s="8"/>
      <c r="G663" s="9">
        <v>25000</v>
      </c>
      <c r="H663" s="9">
        <f t="shared" si="50"/>
        <v>6250</v>
      </c>
      <c r="I663" s="9">
        <f t="shared" si="51"/>
        <v>31250</v>
      </c>
      <c r="J663" s="9">
        <v>1200000</v>
      </c>
      <c r="K663" s="9">
        <f t="shared" si="49"/>
        <v>300000</v>
      </c>
      <c r="L663" s="9">
        <f t="shared" si="52"/>
        <v>1500000</v>
      </c>
    </row>
    <row r="664" spans="1:12" ht="15.6" x14ac:dyDescent="0.3">
      <c r="A664" s="8">
        <v>3665</v>
      </c>
      <c r="B664" s="8" t="s">
        <v>676</v>
      </c>
      <c r="C664" s="9">
        <v>2705093</v>
      </c>
      <c r="D664" s="9">
        <v>2890623.77</v>
      </c>
      <c r="E664" s="10">
        <v>0.94</v>
      </c>
      <c r="F664" s="8"/>
      <c r="G664" s="9">
        <v>25000</v>
      </c>
      <c r="H664" s="9">
        <f t="shared" si="50"/>
        <v>6250</v>
      </c>
      <c r="I664" s="9">
        <f t="shared" si="51"/>
        <v>31250</v>
      </c>
      <c r="J664" s="9">
        <v>1200000</v>
      </c>
      <c r="K664" s="9">
        <f t="shared" si="49"/>
        <v>300000</v>
      </c>
      <c r="L664" s="9">
        <f t="shared" si="52"/>
        <v>1500000</v>
      </c>
    </row>
    <row r="665" spans="1:12" ht="15.6" x14ac:dyDescent="0.3">
      <c r="A665" s="8">
        <v>2904</v>
      </c>
      <c r="B665" s="7" t="s">
        <v>677</v>
      </c>
      <c r="C665" s="9">
        <v>41621260</v>
      </c>
      <c r="D665" s="9">
        <v>44751310.950000003</v>
      </c>
      <c r="E665" s="18">
        <v>0.93</v>
      </c>
      <c r="F665" s="8"/>
      <c r="G665" s="9">
        <v>25000</v>
      </c>
      <c r="H665" s="9">
        <f t="shared" si="50"/>
        <v>6250</v>
      </c>
      <c r="I665" s="9">
        <f t="shared" si="51"/>
        <v>31250</v>
      </c>
      <c r="J665" s="9">
        <f>SUM(K665*4)</f>
        <v>8324252</v>
      </c>
      <c r="K665" s="9">
        <f t="shared" si="49"/>
        <v>2081063</v>
      </c>
      <c r="L665" s="9">
        <f t="shared" si="52"/>
        <v>10405315</v>
      </c>
    </row>
    <row r="666" spans="1:12" ht="15.6" x14ac:dyDescent="0.3">
      <c r="A666" s="8">
        <v>2596</v>
      </c>
      <c r="B666" s="7" t="s">
        <v>678</v>
      </c>
      <c r="C666" s="9">
        <v>7501575.8099999996</v>
      </c>
      <c r="D666" s="9">
        <v>8132586.8399999999</v>
      </c>
      <c r="E666" s="10">
        <v>0.92</v>
      </c>
      <c r="F666" s="8"/>
      <c r="G666" s="9">
        <v>25000</v>
      </c>
      <c r="H666" s="9">
        <f t="shared" si="50"/>
        <v>6250</v>
      </c>
      <c r="I666" s="9">
        <f t="shared" si="51"/>
        <v>31250</v>
      </c>
      <c r="J666" s="9">
        <f>SUM(K666*4)</f>
        <v>1500315.162</v>
      </c>
      <c r="K666" s="9">
        <f t="shared" si="49"/>
        <v>375078.7905</v>
      </c>
      <c r="L666" s="9">
        <f t="shared" si="52"/>
        <v>1875393.9525000001</v>
      </c>
    </row>
    <row r="667" spans="1:12" ht="15.6" x14ac:dyDescent="0.3">
      <c r="A667" s="8">
        <v>2212</v>
      </c>
      <c r="B667" s="7" t="s">
        <v>679</v>
      </c>
      <c r="C667" s="9">
        <v>841716</v>
      </c>
      <c r="D667" s="9">
        <v>916482.68</v>
      </c>
      <c r="E667" s="18">
        <v>0.92</v>
      </c>
      <c r="F667" s="8"/>
      <c r="G667" s="9">
        <v>25000</v>
      </c>
      <c r="H667" s="9">
        <f t="shared" si="50"/>
        <v>6250</v>
      </c>
      <c r="I667" s="9">
        <f t="shared" si="51"/>
        <v>31250</v>
      </c>
      <c r="J667" s="9">
        <v>1200000</v>
      </c>
      <c r="K667" s="9">
        <f t="shared" si="49"/>
        <v>300000</v>
      </c>
      <c r="L667" s="9">
        <f t="shared" si="52"/>
        <v>1500000</v>
      </c>
    </row>
    <row r="668" spans="1:12" ht="15.6" x14ac:dyDescent="0.3">
      <c r="A668" s="8">
        <v>2275</v>
      </c>
      <c r="B668" s="7" t="s">
        <v>680</v>
      </c>
      <c r="C668" s="9">
        <v>1650997</v>
      </c>
      <c r="D668" s="9">
        <v>1807304.41</v>
      </c>
      <c r="E668" s="18">
        <v>0.91</v>
      </c>
      <c r="F668" s="8"/>
      <c r="G668" s="9">
        <v>25000</v>
      </c>
      <c r="H668" s="9">
        <f t="shared" si="50"/>
        <v>6250</v>
      </c>
      <c r="I668" s="9">
        <f t="shared" si="51"/>
        <v>31250</v>
      </c>
      <c r="J668" s="9">
        <v>1200000</v>
      </c>
      <c r="K668" s="9">
        <f t="shared" si="49"/>
        <v>300000</v>
      </c>
      <c r="L668" s="9">
        <f t="shared" si="52"/>
        <v>1500000</v>
      </c>
    </row>
    <row r="669" spans="1:12" ht="15.6" x14ac:dyDescent="0.3">
      <c r="A669" s="8">
        <v>2209</v>
      </c>
      <c r="B669" s="7" t="s">
        <v>681</v>
      </c>
      <c r="C669" s="9">
        <v>125486</v>
      </c>
      <c r="D669" s="9">
        <v>137849.99</v>
      </c>
      <c r="E669" s="18">
        <v>0.91</v>
      </c>
      <c r="F669" s="8"/>
      <c r="G669" s="9">
        <v>25000</v>
      </c>
      <c r="H669" s="9">
        <f t="shared" si="50"/>
        <v>6250</v>
      </c>
      <c r="I669" s="9">
        <f t="shared" si="51"/>
        <v>31250</v>
      </c>
      <c r="J669" s="9">
        <v>1200000</v>
      </c>
      <c r="K669" s="9">
        <f t="shared" si="49"/>
        <v>300000</v>
      </c>
      <c r="L669" s="9">
        <f t="shared" si="52"/>
        <v>1500000</v>
      </c>
    </row>
    <row r="670" spans="1:12" ht="15.6" x14ac:dyDescent="0.3">
      <c r="A670" s="8">
        <v>2709</v>
      </c>
      <c r="B670" s="7" t="s">
        <v>682</v>
      </c>
      <c r="C670" s="9">
        <v>78018</v>
      </c>
      <c r="D670" s="9">
        <v>86018.83</v>
      </c>
      <c r="E670" s="18">
        <v>0.91</v>
      </c>
      <c r="F670" s="8"/>
      <c r="G670" s="9">
        <v>25000</v>
      </c>
      <c r="H670" s="9">
        <f t="shared" si="50"/>
        <v>6250</v>
      </c>
      <c r="I670" s="9">
        <f t="shared" si="51"/>
        <v>31250</v>
      </c>
      <c r="J670" s="9">
        <v>1200000</v>
      </c>
      <c r="K670" s="9">
        <f t="shared" si="49"/>
        <v>300000</v>
      </c>
      <c r="L670" s="9">
        <f t="shared" si="52"/>
        <v>1500000</v>
      </c>
    </row>
    <row r="671" spans="1:12" ht="15.6" x14ac:dyDescent="0.3">
      <c r="A671" s="8">
        <v>2206</v>
      </c>
      <c r="B671" s="7" t="s">
        <v>683</v>
      </c>
      <c r="C671" s="9">
        <v>183394</v>
      </c>
      <c r="D671" s="9">
        <v>202497.64</v>
      </c>
      <c r="E671" s="18">
        <v>0.91</v>
      </c>
      <c r="F671" s="8"/>
      <c r="G671" s="9">
        <v>25000</v>
      </c>
      <c r="H671" s="9">
        <f t="shared" si="50"/>
        <v>6250</v>
      </c>
      <c r="I671" s="9">
        <f t="shared" si="51"/>
        <v>31250</v>
      </c>
      <c r="J671" s="9">
        <v>1200000</v>
      </c>
      <c r="K671" s="9">
        <f t="shared" si="49"/>
        <v>300000</v>
      </c>
      <c r="L671" s="9">
        <f t="shared" si="52"/>
        <v>1500000</v>
      </c>
    </row>
    <row r="672" spans="1:12" ht="15.6" x14ac:dyDescent="0.3">
      <c r="A672" s="8">
        <v>2146</v>
      </c>
      <c r="B672" s="7" t="s">
        <v>684</v>
      </c>
      <c r="C672" s="9">
        <v>3796188.75</v>
      </c>
      <c r="D672" s="9">
        <v>4193480.58</v>
      </c>
      <c r="E672" s="10">
        <v>0.91</v>
      </c>
      <c r="F672" s="8"/>
      <c r="G672" s="9">
        <v>25000</v>
      </c>
      <c r="H672" s="9">
        <f t="shared" si="50"/>
        <v>6250</v>
      </c>
      <c r="I672" s="9">
        <f t="shared" si="51"/>
        <v>31250</v>
      </c>
      <c r="J672" s="9">
        <v>1200000</v>
      </c>
      <c r="K672" s="9">
        <f t="shared" si="49"/>
        <v>300000</v>
      </c>
      <c r="L672" s="9">
        <f t="shared" si="52"/>
        <v>1500000</v>
      </c>
    </row>
    <row r="673" spans="1:12" ht="15.6" x14ac:dyDescent="0.3">
      <c r="A673" s="8">
        <v>4291</v>
      </c>
      <c r="B673" s="8" t="s">
        <v>685</v>
      </c>
      <c r="C673" s="9">
        <v>4666382</v>
      </c>
      <c r="D673" s="9">
        <v>5171312.8600000003</v>
      </c>
      <c r="E673" s="10">
        <v>0.9</v>
      </c>
      <c r="F673" s="8"/>
      <c r="G673" s="9">
        <v>25000</v>
      </c>
      <c r="H673" s="9">
        <f t="shared" si="50"/>
        <v>6250</v>
      </c>
      <c r="I673" s="9">
        <f t="shared" si="51"/>
        <v>31250</v>
      </c>
      <c r="J673" s="9">
        <v>1200000</v>
      </c>
      <c r="K673" s="9">
        <f t="shared" si="49"/>
        <v>300000</v>
      </c>
      <c r="L673" s="9">
        <f t="shared" si="52"/>
        <v>1500000</v>
      </c>
    </row>
    <row r="674" spans="1:12" ht="15.6" x14ac:dyDescent="0.3">
      <c r="A674" s="8">
        <v>3296</v>
      </c>
      <c r="B674" s="8" t="s">
        <v>686</v>
      </c>
      <c r="C674" s="9">
        <v>5570465</v>
      </c>
      <c r="D674" s="9">
        <v>6196058.7999999998</v>
      </c>
      <c r="E674" s="10">
        <v>0.9</v>
      </c>
      <c r="F674" s="8"/>
      <c r="G674" s="9">
        <v>25000</v>
      </c>
      <c r="H674" s="9">
        <f t="shared" si="50"/>
        <v>6250</v>
      </c>
      <c r="I674" s="9">
        <f t="shared" si="51"/>
        <v>31250</v>
      </c>
      <c r="J674" s="9">
        <v>1200000</v>
      </c>
      <c r="K674" s="9">
        <f t="shared" si="49"/>
        <v>300000</v>
      </c>
      <c r="L674" s="9">
        <f t="shared" si="52"/>
        <v>1500000</v>
      </c>
    </row>
    <row r="675" spans="1:12" ht="15.6" x14ac:dyDescent="0.3">
      <c r="A675" s="8">
        <v>2625</v>
      </c>
      <c r="B675" s="7" t="s">
        <v>687</v>
      </c>
      <c r="C675" s="9">
        <v>495296</v>
      </c>
      <c r="D675" s="9">
        <v>557082.78</v>
      </c>
      <c r="E675" s="18">
        <v>0.89</v>
      </c>
      <c r="F675" s="8"/>
      <c r="G675" s="9">
        <v>25000</v>
      </c>
      <c r="H675" s="9">
        <f t="shared" si="50"/>
        <v>6250</v>
      </c>
      <c r="I675" s="9">
        <f t="shared" si="51"/>
        <v>31250</v>
      </c>
      <c r="J675" s="9">
        <v>1200000</v>
      </c>
      <c r="K675" s="9">
        <f t="shared" si="49"/>
        <v>300000</v>
      </c>
      <c r="L675" s="9">
        <f t="shared" si="52"/>
        <v>1500000</v>
      </c>
    </row>
    <row r="676" spans="1:12" ht="15.6" x14ac:dyDescent="0.3">
      <c r="A676" s="8">
        <v>2649</v>
      </c>
      <c r="B676" s="7" t="s">
        <v>688</v>
      </c>
      <c r="C676" s="9">
        <v>38594</v>
      </c>
      <c r="D676" s="9">
        <v>43792.42</v>
      </c>
      <c r="E676" s="18">
        <v>0.88</v>
      </c>
      <c r="F676" s="8"/>
      <c r="G676" s="9">
        <v>25000</v>
      </c>
      <c r="H676" s="9">
        <f t="shared" si="50"/>
        <v>6250</v>
      </c>
      <c r="I676" s="9">
        <f t="shared" si="51"/>
        <v>31250</v>
      </c>
      <c r="J676" s="9">
        <v>1200000</v>
      </c>
      <c r="K676" s="9">
        <f t="shared" si="49"/>
        <v>300000</v>
      </c>
      <c r="L676" s="9">
        <f t="shared" si="52"/>
        <v>1500000</v>
      </c>
    </row>
    <row r="677" spans="1:12" ht="15.6" x14ac:dyDescent="0.3">
      <c r="A677" s="8">
        <v>2575</v>
      </c>
      <c r="B677" s="7" t="s">
        <v>689</v>
      </c>
      <c r="C677" s="9">
        <v>404993.82</v>
      </c>
      <c r="D677" s="9">
        <v>469827.9</v>
      </c>
      <c r="E677" s="10">
        <v>0.86</v>
      </c>
      <c r="F677" s="8"/>
      <c r="G677" s="9">
        <v>25000</v>
      </c>
      <c r="H677" s="9">
        <f t="shared" si="50"/>
        <v>6250</v>
      </c>
      <c r="I677" s="9">
        <f t="shared" si="51"/>
        <v>31250</v>
      </c>
      <c r="J677" s="9">
        <v>1200000</v>
      </c>
      <c r="K677" s="9">
        <f t="shared" si="49"/>
        <v>300000</v>
      </c>
      <c r="L677" s="9">
        <f t="shared" si="52"/>
        <v>1500000</v>
      </c>
    </row>
    <row r="678" spans="1:12" ht="15.6" x14ac:dyDescent="0.3">
      <c r="A678" s="8">
        <v>2902</v>
      </c>
      <c r="B678" s="7" t="s">
        <v>690</v>
      </c>
      <c r="C678" s="9">
        <v>7597731</v>
      </c>
      <c r="D678" s="9">
        <v>8839504.2699999996</v>
      </c>
      <c r="E678" s="18">
        <v>0.86</v>
      </c>
      <c r="F678" s="8"/>
      <c r="G678" s="9">
        <v>25000</v>
      </c>
      <c r="H678" s="9">
        <f t="shared" si="50"/>
        <v>6250</v>
      </c>
      <c r="I678" s="9">
        <f t="shared" si="51"/>
        <v>31250</v>
      </c>
      <c r="J678" s="9">
        <f>SUM(K678*4)</f>
        <v>1519546.2000000002</v>
      </c>
      <c r="K678" s="9">
        <f t="shared" si="49"/>
        <v>379886.55000000005</v>
      </c>
      <c r="L678" s="9">
        <f t="shared" si="52"/>
        <v>1899432.7500000002</v>
      </c>
    </row>
    <row r="679" spans="1:12" ht="15.6" x14ac:dyDescent="0.3">
      <c r="A679" s="8">
        <v>3506</v>
      </c>
      <c r="B679" s="8" t="s">
        <v>691</v>
      </c>
      <c r="C679" s="9">
        <v>13385575</v>
      </c>
      <c r="D679" s="9">
        <v>15586989.529999999</v>
      </c>
      <c r="E679" s="10">
        <v>0.86</v>
      </c>
      <c r="F679" s="8"/>
      <c r="G679" s="9">
        <v>25000</v>
      </c>
      <c r="H679" s="9">
        <f t="shared" si="50"/>
        <v>6250</v>
      </c>
      <c r="I679" s="9">
        <f t="shared" si="51"/>
        <v>31250</v>
      </c>
      <c r="J679" s="9">
        <f>SUM(K679*4)</f>
        <v>2677115</v>
      </c>
      <c r="K679" s="9">
        <f t="shared" si="49"/>
        <v>669278.75</v>
      </c>
      <c r="L679" s="9">
        <f t="shared" si="52"/>
        <v>3346393.75</v>
      </c>
    </row>
    <row r="680" spans="1:12" ht="15.6" x14ac:dyDescent="0.3">
      <c r="A680" s="8">
        <v>2905</v>
      </c>
      <c r="B680" s="7" t="s">
        <v>692</v>
      </c>
      <c r="C680" s="9">
        <v>35374092</v>
      </c>
      <c r="D680" s="9">
        <v>41404531.890000001</v>
      </c>
      <c r="E680" s="18">
        <v>0.85</v>
      </c>
      <c r="F680" s="8"/>
      <c r="G680" s="9">
        <v>25000</v>
      </c>
      <c r="H680" s="9">
        <f t="shared" si="50"/>
        <v>6250</v>
      </c>
      <c r="I680" s="9">
        <f t="shared" si="51"/>
        <v>31250</v>
      </c>
      <c r="J680" s="9">
        <f>SUM(K680*4)</f>
        <v>7074818.4000000004</v>
      </c>
      <c r="K680" s="9">
        <f t="shared" si="49"/>
        <v>1768704.6</v>
      </c>
      <c r="L680" s="9">
        <f t="shared" si="52"/>
        <v>8843523</v>
      </c>
    </row>
    <row r="681" spans="1:12" ht="15.6" x14ac:dyDescent="0.3">
      <c r="A681" s="8">
        <v>2174</v>
      </c>
      <c r="B681" s="7" t="s">
        <v>693</v>
      </c>
      <c r="C681" s="9">
        <v>666222.23</v>
      </c>
      <c r="D681" s="9">
        <v>791595.54</v>
      </c>
      <c r="E681" s="10">
        <v>0.84</v>
      </c>
      <c r="F681" s="8"/>
      <c r="G681" s="9">
        <v>25000</v>
      </c>
      <c r="H681" s="9">
        <f t="shared" si="50"/>
        <v>6250</v>
      </c>
      <c r="I681" s="9">
        <f t="shared" si="51"/>
        <v>31250</v>
      </c>
      <c r="J681" s="9">
        <v>1200000</v>
      </c>
      <c r="K681" s="9">
        <f t="shared" si="49"/>
        <v>300000</v>
      </c>
      <c r="L681" s="9">
        <f t="shared" si="52"/>
        <v>1500000</v>
      </c>
    </row>
    <row r="682" spans="1:12" ht="15.6" x14ac:dyDescent="0.3">
      <c r="A682" s="8">
        <v>2821</v>
      </c>
      <c r="B682" s="7" t="s">
        <v>694</v>
      </c>
      <c r="C682" s="9">
        <v>156716.1</v>
      </c>
      <c r="D682" s="9">
        <v>187891.5</v>
      </c>
      <c r="E682" s="10">
        <v>0.83</v>
      </c>
      <c r="F682" s="8"/>
      <c r="G682" s="9">
        <v>25000</v>
      </c>
      <c r="H682" s="9">
        <f t="shared" si="50"/>
        <v>6250</v>
      </c>
      <c r="I682" s="9">
        <f t="shared" si="51"/>
        <v>31250</v>
      </c>
      <c r="J682" s="9">
        <v>1200000</v>
      </c>
      <c r="K682" s="9">
        <f t="shared" si="49"/>
        <v>300000</v>
      </c>
      <c r="L682" s="9">
        <f t="shared" si="52"/>
        <v>1500000</v>
      </c>
    </row>
    <row r="683" spans="1:12" ht="15.6" x14ac:dyDescent="0.3">
      <c r="A683" s="8">
        <v>2828</v>
      </c>
      <c r="B683" s="7" t="s">
        <v>695</v>
      </c>
      <c r="C683" s="9">
        <v>3611582.4</v>
      </c>
      <c r="D683" s="9">
        <v>4450946.8</v>
      </c>
      <c r="E683" s="10">
        <v>0.81</v>
      </c>
      <c r="F683" s="8"/>
      <c r="G683" s="9">
        <v>25000</v>
      </c>
      <c r="H683" s="9">
        <f t="shared" si="50"/>
        <v>6250</v>
      </c>
      <c r="I683" s="9">
        <f t="shared" si="51"/>
        <v>31250</v>
      </c>
      <c r="J683" s="9">
        <v>1200000</v>
      </c>
      <c r="K683" s="9">
        <f t="shared" si="49"/>
        <v>300000</v>
      </c>
      <c r="L683" s="9">
        <f t="shared" si="52"/>
        <v>1500000</v>
      </c>
    </row>
    <row r="684" spans="1:12" ht="15.6" x14ac:dyDescent="0.3">
      <c r="A684" s="8">
        <v>4333</v>
      </c>
      <c r="B684" s="8" t="s">
        <v>696</v>
      </c>
      <c r="C684" s="9">
        <v>19603013</v>
      </c>
      <c r="D684" s="9">
        <v>25121412.879999999</v>
      </c>
      <c r="E684" s="10">
        <v>0.78</v>
      </c>
      <c r="F684" s="8"/>
      <c r="G684" s="9">
        <v>25000</v>
      </c>
      <c r="H684" s="9">
        <f t="shared" si="50"/>
        <v>6250</v>
      </c>
      <c r="I684" s="9">
        <f t="shared" si="51"/>
        <v>31250</v>
      </c>
      <c r="J684" s="9">
        <f>SUM(K684*4)</f>
        <v>3920602.6</v>
      </c>
      <c r="K684" s="9">
        <f t="shared" ref="K684:K747" si="53">IF((0.05*C684)&lt;300000,300000,(0.05*C684))</f>
        <v>980150.65</v>
      </c>
      <c r="L684" s="9">
        <f t="shared" si="52"/>
        <v>4900753.25</v>
      </c>
    </row>
    <row r="685" spans="1:12" ht="15.6" x14ac:dyDescent="0.3">
      <c r="A685" s="8">
        <v>2700</v>
      </c>
      <c r="B685" s="7" t="s">
        <v>697</v>
      </c>
      <c r="C685" s="9">
        <v>112184</v>
      </c>
      <c r="D685" s="9">
        <v>144443.97</v>
      </c>
      <c r="E685" s="18">
        <v>0.78</v>
      </c>
      <c r="F685" s="8"/>
      <c r="G685" s="9">
        <v>25000</v>
      </c>
      <c r="H685" s="9">
        <f t="shared" si="50"/>
        <v>6250</v>
      </c>
      <c r="I685" s="9">
        <f t="shared" si="51"/>
        <v>31250</v>
      </c>
      <c r="J685" s="9">
        <v>1200000</v>
      </c>
      <c r="K685" s="9">
        <f t="shared" si="53"/>
        <v>300000</v>
      </c>
      <c r="L685" s="9">
        <f t="shared" si="52"/>
        <v>1500000</v>
      </c>
    </row>
    <row r="686" spans="1:12" ht="15.6" x14ac:dyDescent="0.3">
      <c r="A686" s="8">
        <v>2167</v>
      </c>
      <c r="B686" s="7" t="s">
        <v>698</v>
      </c>
      <c r="C686" s="9">
        <v>184852.04</v>
      </c>
      <c r="D686" s="9">
        <v>239454.72</v>
      </c>
      <c r="E686" s="10">
        <v>0.77</v>
      </c>
      <c r="F686" s="8"/>
      <c r="G686" s="9">
        <v>25000</v>
      </c>
      <c r="H686" s="9">
        <f t="shared" si="50"/>
        <v>6250</v>
      </c>
      <c r="I686" s="9">
        <f t="shared" si="51"/>
        <v>31250</v>
      </c>
      <c r="J686" s="9">
        <v>1200000</v>
      </c>
      <c r="K686" s="9">
        <f t="shared" si="53"/>
        <v>300000</v>
      </c>
      <c r="L686" s="9">
        <f t="shared" si="52"/>
        <v>1500000</v>
      </c>
    </row>
    <row r="687" spans="1:12" ht="15.6" x14ac:dyDescent="0.3">
      <c r="A687" s="8">
        <v>2244</v>
      </c>
      <c r="B687" s="7" t="s">
        <v>699</v>
      </c>
      <c r="C687" s="9">
        <v>183600</v>
      </c>
      <c r="D687" s="9">
        <v>242718.53</v>
      </c>
      <c r="E687" s="18">
        <v>0.76</v>
      </c>
      <c r="F687" s="8"/>
      <c r="G687" s="9">
        <v>25000</v>
      </c>
      <c r="H687" s="9">
        <f t="shared" si="50"/>
        <v>6250</v>
      </c>
      <c r="I687" s="9">
        <f t="shared" si="51"/>
        <v>31250</v>
      </c>
      <c r="J687" s="9">
        <v>1200000</v>
      </c>
      <c r="K687" s="9">
        <f t="shared" si="53"/>
        <v>300000</v>
      </c>
      <c r="L687" s="9">
        <f t="shared" si="52"/>
        <v>1500000</v>
      </c>
    </row>
    <row r="688" spans="1:12" ht="15.6" x14ac:dyDescent="0.3">
      <c r="A688" s="8">
        <v>3353</v>
      </c>
      <c r="B688" s="8" t="s">
        <v>700</v>
      </c>
      <c r="C688" s="9">
        <v>5450192</v>
      </c>
      <c r="D688" s="9">
        <v>7209905.6600000001</v>
      </c>
      <c r="E688" s="10">
        <v>0.76</v>
      </c>
      <c r="F688" s="8"/>
      <c r="G688" s="9">
        <v>25000</v>
      </c>
      <c r="H688" s="9">
        <f t="shared" si="50"/>
        <v>6250</v>
      </c>
      <c r="I688" s="9">
        <f t="shared" si="51"/>
        <v>31250</v>
      </c>
      <c r="J688" s="9">
        <v>1200000</v>
      </c>
      <c r="K688" s="9">
        <f t="shared" si="53"/>
        <v>300000</v>
      </c>
      <c r="L688" s="9">
        <f t="shared" si="52"/>
        <v>1500000</v>
      </c>
    </row>
    <row r="689" spans="1:12" ht="15.6" x14ac:dyDescent="0.3">
      <c r="A689" s="8">
        <v>2264</v>
      </c>
      <c r="B689" s="7" t="s">
        <v>701</v>
      </c>
      <c r="C689" s="9">
        <v>435436.46</v>
      </c>
      <c r="D689" s="9">
        <v>582970.85</v>
      </c>
      <c r="E689" s="10">
        <v>0.75</v>
      </c>
      <c r="F689" s="8"/>
      <c r="G689" s="9">
        <v>25000</v>
      </c>
      <c r="H689" s="9">
        <f t="shared" si="50"/>
        <v>6250</v>
      </c>
      <c r="I689" s="9">
        <f t="shared" si="51"/>
        <v>31250</v>
      </c>
      <c r="J689" s="9">
        <v>1200000</v>
      </c>
      <c r="K689" s="9">
        <f t="shared" si="53"/>
        <v>300000</v>
      </c>
      <c r="L689" s="9">
        <f t="shared" si="52"/>
        <v>1500000</v>
      </c>
    </row>
    <row r="690" spans="1:12" ht="15.6" x14ac:dyDescent="0.3">
      <c r="A690" s="8">
        <v>2210</v>
      </c>
      <c r="B690" s="7" t="s">
        <v>702</v>
      </c>
      <c r="C690" s="9">
        <v>22242.06</v>
      </c>
      <c r="D690" s="9">
        <v>30185.78</v>
      </c>
      <c r="E690" s="10">
        <v>0.74</v>
      </c>
      <c r="F690" s="8"/>
      <c r="G690" s="9">
        <v>25000</v>
      </c>
      <c r="H690" s="9">
        <f t="shared" si="50"/>
        <v>6250</v>
      </c>
      <c r="I690" s="9">
        <f t="shared" si="51"/>
        <v>31250</v>
      </c>
      <c r="J690" s="9">
        <v>1200000</v>
      </c>
      <c r="K690" s="9">
        <f t="shared" si="53"/>
        <v>300000</v>
      </c>
      <c r="L690" s="9">
        <f t="shared" si="52"/>
        <v>1500000</v>
      </c>
    </row>
    <row r="691" spans="1:12" ht="15.6" x14ac:dyDescent="0.3">
      <c r="A691" s="8">
        <v>4254</v>
      </c>
      <c r="B691" s="8" t="s">
        <v>703</v>
      </c>
      <c r="C691" s="9">
        <v>10779562</v>
      </c>
      <c r="D691" s="9">
        <v>14772619.890000001</v>
      </c>
      <c r="E691" s="10">
        <v>0.73</v>
      </c>
      <c r="F691" s="8"/>
      <c r="G691" s="9">
        <v>25000</v>
      </c>
      <c r="H691" s="9">
        <f t="shared" si="50"/>
        <v>6250</v>
      </c>
      <c r="I691" s="9">
        <f t="shared" si="51"/>
        <v>31250</v>
      </c>
      <c r="J691" s="9">
        <f>SUM(K691*4)</f>
        <v>2155912.4</v>
      </c>
      <c r="K691" s="9">
        <f t="shared" si="53"/>
        <v>538978.1</v>
      </c>
      <c r="L691" s="9">
        <f t="shared" si="52"/>
        <v>2694890.5</v>
      </c>
    </row>
    <row r="692" spans="1:12" ht="15.6" x14ac:dyDescent="0.3">
      <c r="A692" s="8">
        <v>2873</v>
      </c>
      <c r="B692" s="7" t="s">
        <v>704</v>
      </c>
      <c r="C692" s="9">
        <v>38249</v>
      </c>
      <c r="D692" s="9">
        <v>52523.199999999997</v>
      </c>
      <c r="E692" s="18">
        <v>0.73</v>
      </c>
      <c r="F692" s="8"/>
      <c r="G692" s="9">
        <v>25000</v>
      </c>
      <c r="H692" s="9">
        <f t="shared" si="50"/>
        <v>6250</v>
      </c>
      <c r="I692" s="9">
        <f t="shared" si="51"/>
        <v>31250</v>
      </c>
      <c r="J692" s="9">
        <v>1200000</v>
      </c>
      <c r="K692" s="9">
        <f t="shared" si="53"/>
        <v>300000</v>
      </c>
      <c r="L692" s="9">
        <f t="shared" si="52"/>
        <v>1500000</v>
      </c>
    </row>
    <row r="693" spans="1:12" ht="15.6" x14ac:dyDescent="0.3">
      <c r="A693" s="8">
        <v>2015</v>
      </c>
      <c r="B693" s="7" t="s">
        <v>705</v>
      </c>
      <c r="C693" s="9">
        <v>20060061.039999999</v>
      </c>
      <c r="D693" s="9">
        <v>27550588.309999999</v>
      </c>
      <c r="E693" s="10">
        <v>0.73</v>
      </c>
      <c r="F693" s="8"/>
      <c r="G693" s="9">
        <v>25000</v>
      </c>
      <c r="H693" s="9">
        <f t="shared" si="50"/>
        <v>6250</v>
      </c>
      <c r="I693" s="9">
        <f t="shared" si="51"/>
        <v>31250</v>
      </c>
      <c r="J693" s="9">
        <f>SUM(K693*4)</f>
        <v>4012012.2080000001</v>
      </c>
      <c r="K693" s="9">
        <f t="shared" si="53"/>
        <v>1003003.052</v>
      </c>
      <c r="L693" s="9">
        <f t="shared" si="52"/>
        <v>5015015.26</v>
      </c>
    </row>
    <row r="694" spans="1:12" ht="15.6" x14ac:dyDescent="0.3">
      <c r="A694" s="8">
        <v>2675</v>
      </c>
      <c r="B694" s="7" t="s">
        <v>706</v>
      </c>
      <c r="C694" s="9">
        <v>329937.94</v>
      </c>
      <c r="D694" s="9">
        <v>464841.77</v>
      </c>
      <c r="E694" s="10">
        <v>0.71</v>
      </c>
      <c r="F694" s="8"/>
      <c r="G694" s="9">
        <v>25000</v>
      </c>
      <c r="H694" s="9">
        <f t="shared" si="50"/>
        <v>6250</v>
      </c>
      <c r="I694" s="9">
        <f t="shared" si="51"/>
        <v>31250</v>
      </c>
      <c r="J694" s="9">
        <v>1200000</v>
      </c>
      <c r="K694" s="9">
        <f t="shared" si="53"/>
        <v>300000</v>
      </c>
      <c r="L694" s="9">
        <f t="shared" si="52"/>
        <v>1500000</v>
      </c>
    </row>
    <row r="695" spans="1:12" ht="15.6" x14ac:dyDescent="0.3">
      <c r="A695" s="8">
        <v>2702</v>
      </c>
      <c r="B695" s="7" t="s">
        <v>707</v>
      </c>
      <c r="C695" s="9">
        <v>217396.96</v>
      </c>
      <c r="D695" s="9">
        <v>307354.15999999997</v>
      </c>
      <c r="E695" s="10">
        <v>0.71</v>
      </c>
      <c r="F695" s="8"/>
      <c r="G695" s="9">
        <v>25000</v>
      </c>
      <c r="H695" s="9">
        <f t="shared" si="50"/>
        <v>6250</v>
      </c>
      <c r="I695" s="9">
        <f t="shared" si="51"/>
        <v>31250</v>
      </c>
      <c r="J695" s="9">
        <v>1200000</v>
      </c>
      <c r="K695" s="9">
        <f t="shared" si="53"/>
        <v>300000</v>
      </c>
      <c r="L695" s="9">
        <f t="shared" si="52"/>
        <v>1500000</v>
      </c>
    </row>
    <row r="696" spans="1:12" ht="15.6" x14ac:dyDescent="0.3">
      <c r="A696" s="8">
        <v>2007</v>
      </c>
      <c r="B696" s="7" t="s">
        <v>708</v>
      </c>
      <c r="C696" s="9">
        <v>2403592</v>
      </c>
      <c r="D696" s="9">
        <v>3578249.81</v>
      </c>
      <c r="E696" s="18">
        <v>0.67</v>
      </c>
      <c r="F696" s="8"/>
      <c r="G696" s="9">
        <v>25000</v>
      </c>
      <c r="H696" s="9">
        <f t="shared" si="50"/>
        <v>6250</v>
      </c>
      <c r="I696" s="9">
        <f t="shared" si="51"/>
        <v>31250</v>
      </c>
      <c r="J696" s="9">
        <v>1200000</v>
      </c>
      <c r="K696" s="9">
        <f t="shared" si="53"/>
        <v>300000</v>
      </c>
      <c r="L696" s="9">
        <f t="shared" si="52"/>
        <v>1500000</v>
      </c>
    </row>
    <row r="697" spans="1:12" ht="15.6" x14ac:dyDescent="0.3">
      <c r="A697" s="8">
        <v>2718</v>
      </c>
      <c r="B697" s="7" t="s">
        <v>709</v>
      </c>
      <c r="C697" s="9">
        <v>103923</v>
      </c>
      <c r="D697" s="9">
        <v>155198.9</v>
      </c>
      <c r="E697" s="18">
        <v>0.67</v>
      </c>
      <c r="F697" s="8"/>
      <c r="G697" s="9">
        <v>25000</v>
      </c>
      <c r="H697" s="9">
        <f t="shared" si="50"/>
        <v>6250</v>
      </c>
      <c r="I697" s="9">
        <f t="shared" si="51"/>
        <v>31250</v>
      </c>
      <c r="J697" s="9">
        <v>1200000</v>
      </c>
      <c r="K697" s="9">
        <f t="shared" si="53"/>
        <v>300000</v>
      </c>
      <c r="L697" s="9">
        <f t="shared" si="52"/>
        <v>1500000</v>
      </c>
    </row>
    <row r="698" spans="1:12" ht="15.6" x14ac:dyDescent="0.3">
      <c r="A698" s="8">
        <v>4335</v>
      </c>
      <c r="B698" s="8" t="s">
        <v>710</v>
      </c>
      <c r="C698" s="9">
        <v>5390826</v>
      </c>
      <c r="D698" s="9">
        <v>8395436.1899999995</v>
      </c>
      <c r="E698" s="10">
        <v>0.64</v>
      </c>
      <c r="F698" s="8"/>
      <c r="G698" s="9">
        <v>25000</v>
      </c>
      <c r="H698" s="9">
        <f t="shared" si="50"/>
        <v>6250</v>
      </c>
      <c r="I698" s="9">
        <f t="shared" si="51"/>
        <v>31250</v>
      </c>
      <c r="J698" s="9">
        <v>1200000</v>
      </c>
      <c r="K698" s="9">
        <f t="shared" si="53"/>
        <v>300000</v>
      </c>
      <c r="L698" s="9">
        <f t="shared" si="52"/>
        <v>1500000</v>
      </c>
    </row>
    <row r="699" spans="1:12" ht="15.6" x14ac:dyDescent="0.3">
      <c r="A699" s="8">
        <v>2725</v>
      </c>
      <c r="B699" s="7" t="s">
        <v>711</v>
      </c>
      <c r="C699" s="9">
        <v>376074.7</v>
      </c>
      <c r="D699" s="9">
        <v>589302.42000000004</v>
      </c>
      <c r="E699" s="10">
        <v>0.64</v>
      </c>
      <c r="F699" s="8"/>
      <c r="G699" s="9">
        <v>25000</v>
      </c>
      <c r="H699" s="9">
        <f t="shared" si="50"/>
        <v>6250</v>
      </c>
      <c r="I699" s="9">
        <f t="shared" si="51"/>
        <v>31250</v>
      </c>
      <c r="J699" s="9">
        <v>1200000</v>
      </c>
      <c r="K699" s="9">
        <f t="shared" si="53"/>
        <v>300000</v>
      </c>
      <c r="L699" s="9">
        <f t="shared" si="52"/>
        <v>1500000</v>
      </c>
    </row>
    <row r="700" spans="1:12" ht="15.6" x14ac:dyDescent="0.3">
      <c r="A700" s="8">
        <v>2129</v>
      </c>
      <c r="B700" s="7" t="s">
        <v>712</v>
      </c>
      <c r="C700" s="9">
        <v>696336.10999999905</v>
      </c>
      <c r="D700" s="9">
        <v>1101264.94</v>
      </c>
      <c r="E700" s="10">
        <v>0.63</v>
      </c>
      <c r="F700" s="8"/>
      <c r="G700" s="9">
        <v>25000</v>
      </c>
      <c r="H700" s="9">
        <f t="shared" si="50"/>
        <v>6250</v>
      </c>
      <c r="I700" s="9">
        <f t="shared" si="51"/>
        <v>31250</v>
      </c>
      <c r="J700" s="9">
        <v>1200000</v>
      </c>
      <c r="K700" s="9">
        <f t="shared" si="53"/>
        <v>300000</v>
      </c>
      <c r="L700" s="9">
        <f t="shared" si="52"/>
        <v>1500000</v>
      </c>
    </row>
    <row r="701" spans="1:12" ht="15.6" x14ac:dyDescent="0.3">
      <c r="A701" s="8">
        <v>3274</v>
      </c>
      <c r="B701" s="8" t="s">
        <v>713</v>
      </c>
      <c r="C701" s="9">
        <v>9124609</v>
      </c>
      <c r="D701" s="9">
        <v>14628727.039999999</v>
      </c>
      <c r="E701" s="10">
        <v>0.62</v>
      </c>
      <c r="F701" s="8"/>
      <c r="G701" s="9">
        <v>25000</v>
      </c>
      <c r="H701" s="9">
        <f t="shared" si="50"/>
        <v>6250</v>
      </c>
      <c r="I701" s="9">
        <f t="shared" si="51"/>
        <v>31250</v>
      </c>
      <c r="J701" s="9">
        <f>SUM(K701*4)</f>
        <v>1824921.8</v>
      </c>
      <c r="K701" s="9">
        <f t="shared" si="53"/>
        <v>456230.45</v>
      </c>
      <c r="L701" s="9">
        <f t="shared" si="52"/>
        <v>2281152.25</v>
      </c>
    </row>
    <row r="702" spans="1:12" ht="15.6" x14ac:dyDescent="0.3">
      <c r="A702" s="8">
        <v>2272</v>
      </c>
      <c r="B702" s="7" t="s">
        <v>714</v>
      </c>
      <c r="C702" s="9">
        <v>103702</v>
      </c>
      <c r="D702" s="9">
        <v>168199.87</v>
      </c>
      <c r="E702" s="18">
        <v>0.62</v>
      </c>
      <c r="F702" s="8"/>
      <c r="G702" s="9">
        <v>25000</v>
      </c>
      <c r="H702" s="9">
        <f t="shared" si="50"/>
        <v>6250</v>
      </c>
      <c r="I702" s="9">
        <f t="shared" si="51"/>
        <v>31250</v>
      </c>
      <c r="J702" s="9">
        <v>1200000</v>
      </c>
      <c r="K702" s="9">
        <f t="shared" si="53"/>
        <v>300000</v>
      </c>
      <c r="L702" s="9">
        <f t="shared" si="52"/>
        <v>1500000</v>
      </c>
    </row>
    <row r="703" spans="1:12" ht="15.6" x14ac:dyDescent="0.3">
      <c r="A703" s="8">
        <v>3887</v>
      </c>
      <c r="B703" s="8" t="s">
        <v>715</v>
      </c>
      <c r="C703" s="9">
        <v>713700</v>
      </c>
      <c r="D703" s="9">
        <v>1159144.95</v>
      </c>
      <c r="E703" s="10">
        <v>0.62</v>
      </c>
      <c r="F703" s="8"/>
      <c r="G703" s="9">
        <v>25000</v>
      </c>
      <c r="H703" s="9">
        <f t="shared" si="50"/>
        <v>6250</v>
      </c>
      <c r="I703" s="9">
        <f t="shared" si="51"/>
        <v>31250</v>
      </c>
      <c r="J703" s="9">
        <v>1200000</v>
      </c>
      <c r="K703" s="9">
        <f t="shared" si="53"/>
        <v>300000</v>
      </c>
      <c r="L703" s="9">
        <f t="shared" si="52"/>
        <v>1500000</v>
      </c>
    </row>
    <row r="704" spans="1:12" ht="15.6" x14ac:dyDescent="0.3">
      <c r="A704" s="8">
        <v>2804</v>
      </c>
      <c r="B704" s="7" t="s">
        <v>716</v>
      </c>
      <c r="C704" s="9">
        <v>120812</v>
      </c>
      <c r="D704" s="9">
        <v>198479.49</v>
      </c>
      <c r="E704" s="18">
        <v>0.61</v>
      </c>
      <c r="F704" s="8"/>
      <c r="G704" s="9">
        <v>25000</v>
      </c>
      <c r="H704" s="9">
        <f t="shared" si="50"/>
        <v>6250</v>
      </c>
      <c r="I704" s="9">
        <f t="shared" si="51"/>
        <v>31250</v>
      </c>
      <c r="J704" s="9">
        <v>1200000</v>
      </c>
      <c r="K704" s="9">
        <f t="shared" si="53"/>
        <v>300000</v>
      </c>
      <c r="L704" s="9">
        <f t="shared" si="52"/>
        <v>1500000</v>
      </c>
    </row>
    <row r="705" spans="1:12" ht="15.6" x14ac:dyDescent="0.3">
      <c r="A705" s="8">
        <v>2254</v>
      </c>
      <c r="B705" s="7" t="s">
        <v>717</v>
      </c>
      <c r="C705" s="9">
        <v>128851</v>
      </c>
      <c r="D705" s="9">
        <v>219479.91</v>
      </c>
      <c r="E705" s="18">
        <v>0.59</v>
      </c>
      <c r="F705" s="8"/>
      <c r="G705" s="9">
        <v>25000</v>
      </c>
      <c r="H705" s="9">
        <f t="shared" si="50"/>
        <v>6250</v>
      </c>
      <c r="I705" s="9">
        <f t="shared" si="51"/>
        <v>31250</v>
      </c>
      <c r="J705" s="9">
        <v>1200000</v>
      </c>
      <c r="K705" s="9">
        <f t="shared" si="53"/>
        <v>300000</v>
      </c>
      <c r="L705" s="9">
        <f t="shared" si="52"/>
        <v>1500000</v>
      </c>
    </row>
    <row r="706" spans="1:12" ht="15.6" x14ac:dyDescent="0.3">
      <c r="A706" s="8">
        <v>2717</v>
      </c>
      <c r="B706" s="7" t="s">
        <v>718</v>
      </c>
      <c r="C706" s="9">
        <v>214199.85</v>
      </c>
      <c r="D706" s="9">
        <v>368473.82</v>
      </c>
      <c r="E706" s="10">
        <v>0.57999999999999996</v>
      </c>
      <c r="F706" s="8"/>
      <c r="G706" s="9">
        <v>25000</v>
      </c>
      <c r="H706" s="9">
        <f t="shared" si="50"/>
        <v>6250</v>
      </c>
      <c r="I706" s="9">
        <f t="shared" si="51"/>
        <v>31250</v>
      </c>
      <c r="J706" s="9">
        <v>1200000</v>
      </c>
      <c r="K706" s="9">
        <f t="shared" si="53"/>
        <v>300000</v>
      </c>
      <c r="L706" s="9">
        <f t="shared" si="52"/>
        <v>1500000</v>
      </c>
    </row>
    <row r="707" spans="1:12" ht="15.6" x14ac:dyDescent="0.3">
      <c r="A707" s="8">
        <v>4279</v>
      </c>
      <c r="B707" s="8" t="s">
        <v>719</v>
      </c>
      <c r="C707" s="9">
        <v>9050283</v>
      </c>
      <c r="D707" s="9">
        <v>15581114.73</v>
      </c>
      <c r="E707" s="10">
        <v>0.57999999999999996</v>
      </c>
      <c r="F707" s="8"/>
      <c r="G707" s="9">
        <v>25000</v>
      </c>
      <c r="H707" s="9">
        <f t="shared" si="50"/>
        <v>6250</v>
      </c>
      <c r="I707" s="9">
        <f t="shared" si="51"/>
        <v>31250</v>
      </c>
      <c r="J707" s="9">
        <f>SUM(K707*4)</f>
        <v>1810056.6</v>
      </c>
      <c r="K707" s="9">
        <f t="shared" si="53"/>
        <v>452514.15</v>
      </c>
      <c r="L707" s="9">
        <f t="shared" si="52"/>
        <v>2262570.75</v>
      </c>
    </row>
    <row r="708" spans="1:12" ht="15.6" x14ac:dyDescent="0.3">
      <c r="A708" s="8">
        <v>2724</v>
      </c>
      <c r="B708" s="7" t="s">
        <v>720</v>
      </c>
      <c r="C708" s="9">
        <v>255681.85</v>
      </c>
      <c r="D708" s="9">
        <v>448235.29</v>
      </c>
      <c r="E708" s="10">
        <v>0.56999999999999995</v>
      </c>
      <c r="F708" s="8"/>
      <c r="G708" s="9">
        <v>25000</v>
      </c>
      <c r="H708" s="9">
        <f t="shared" si="50"/>
        <v>6250</v>
      </c>
      <c r="I708" s="9">
        <f t="shared" si="51"/>
        <v>31250</v>
      </c>
      <c r="J708" s="9">
        <v>1200000</v>
      </c>
      <c r="K708" s="9">
        <f t="shared" si="53"/>
        <v>300000</v>
      </c>
      <c r="L708" s="9">
        <f t="shared" si="52"/>
        <v>1500000</v>
      </c>
    </row>
    <row r="709" spans="1:12" ht="15.6" x14ac:dyDescent="0.3">
      <c r="A709" s="8">
        <v>3818</v>
      </c>
      <c r="B709" s="8" t="s">
        <v>721</v>
      </c>
      <c r="C709" s="9">
        <v>176056272</v>
      </c>
      <c r="D709" s="9">
        <v>314463252.55000001</v>
      </c>
      <c r="E709" s="10">
        <v>0.56000000000000005</v>
      </c>
      <c r="F709" s="8"/>
      <c r="G709" s="9">
        <v>25000</v>
      </c>
      <c r="H709" s="9">
        <f t="shared" si="50"/>
        <v>6250</v>
      </c>
      <c r="I709" s="9">
        <f t="shared" si="51"/>
        <v>31250</v>
      </c>
      <c r="J709" s="9">
        <f>SUM(K709*4)</f>
        <v>35211254.399999999</v>
      </c>
      <c r="K709" s="9">
        <f t="shared" si="53"/>
        <v>8802813.5999999996</v>
      </c>
      <c r="L709" s="9">
        <f t="shared" si="52"/>
        <v>44014068</v>
      </c>
    </row>
    <row r="710" spans="1:12" ht="15.6" x14ac:dyDescent="0.3">
      <c r="A710" s="8">
        <v>2610</v>
      </c>
      <c r="B710" s="7" t="s">
        <v>722</v>
      </c>
      <c r="C710" s="9">
        <v>284072.56</v>
      </c>
      <c r="D710" s="9">
        <v>508844.58</v>
      </c>
      <c r="E710" s="10">
        <v>0.56000000000000005</v>
      </c>
      <c r="F710" s="8"/>
      <c r="G710" s="9">
        <v>25000</v>
      </c>
      <c r="H710" s="9">
        <f t="shared" si="50"/>
        <v>6250</v>
      </c>
      <c r="I710" s="9">
        <f t="shared" si="51"/>
        <v>31250</v>
      </c>
      <c r="J710" s="9">
        <v>1200000</v>
      </c>
      <c r="K710" s="9">
        <f t="shared" si="53"/>
        <v>300000</v>
      </c>
      <c r="L710" s="9">
        <f t="shared" si="52"/>
        <v>1500000</v>
      </c>
    </row>
    <row r="711" spans="1:12" ht="15.6" x14ac:dyDescent="0.3">
      <c r="A711" s="8">
        <v>3931</v>
      </c>
      <c r="B711" s="8" t="s">
        <v>723</v>
      </c>
      <c r="C711" s="9">
        <v>8685064</v>
      </c>
      <c r="D711" s="9">
        <v>15745546.75</v>
      </c>
      <c r="E711" s="10">
        <v>0.55000000000000004</v>
      </c>
      <c r="F711" s="8"/>
      <c r="G711" s="9">
        <v>25000</v>
      </c>
      <c r="H711" s="9">
        <f t="shared" si="50"/>
        <v>6250</v>
      </c>
      <c r="I711" s="9">
        <f t="shared" si="51"/>
        <v>31250</v>
      </c>
      <c r="J711" s="9">
        <f>SUM(K711*4)</f>
        <v>1737012.8</v>
      </c>
      <c r="K711" s="9">
        <f t="shared" si="53"/>
        <v>434253.2</v>
      </c>
      <c r="L711" s="9">
        <f t="shared" si="52"/>
        <v>2171266</v>
      </c>
    </row>
    <row r="712" spans="1:12" ht="15.6" x14ac:dyDescent="0.3">
      <c r="A712" s="8">
        <v>2678</v>
      </c>
      <c r="B712" s="7" t="s">
        <v>724</v>
      </c>
      <c r="C712" s="9">
        <v>660594.34</v>
      </c>
      <c r="D712" s="9">
        <v>1200311.29</v>
      </c>
      <c r="E712" s="10">
        <v>0.55000000000000004</v>
      </c>
      <c r="F712" s="8"/>
      <c r="G712" s="9">
        <v>25000</v>
      </c>
      <c r="H712" s="9">
        <f t="shared" si="50"/>
        <v>6250</v>
      </c>
      <c r="I712" s="9">
        <f t="shared" si="51"/>
        <v>31250</v>
      </c>
      <c r="J712" s="9">
        <v>1200000</v>
      </c>
      <c r="K712" s="9">
        <f t="shared" si="53"/>
        <v>300000</v>
      </c>
      <c r="L712" s="9">
        <f t="shared" si="52"/>
        <v>1500000</v>
      </c>
    </row>
    <row r="713" spans="1:12" ht="15.6" x14ac:dyDescent="0.3">
      <c r="A713" s="8">
        <v>2613</v>
      </c>
      <c r="B713" s="7" t="s">
        <v>725</v>
      </c>
      <c r="C713" s="9">
        <v>128355.13</v>
      </c>
      <c r="D713" s="9">
        <v>234012.1</v>
      </c>
      <c r="E713" s="10">
        <v>0.55000000000000004</v>
      </c>
      <c r="F713" s="8"/>
      <c r="G713" s="9">
        <v>25000</v>
      </c>
      <c r="H713" s="9">
        <f t="shared" si="50"/>
        <v>6250</v>
      </c>
      <c r="I713" s="9">
        <f t="shared" si="51"/>
        <v>31250</v>
      </c>
      <c r="J713" s="9">
        <v>1200000</v>
      </c>
      <c r="K713" s="9">
        <f t="shared" si="53"/>
        <v>300000</v>
      </c>
      <c r="L713" s="9">
        <f t="shared" si="52"/>
        <v>1500000</v>
      </c>
    </row>
    <row r="714" spans="1:12" ht="15.6" x14ac:dyDescent="0.3">
      <c r="A714" s="8">
        <v>2714</v>
      </c>
      <c r="B714" s="7" t="s">
        <v>726</v>
      </c>
      <c r="C714" s="9">
        <v>82955.240000000005</v>
      </c>
      <c r="D714" s="9">
        <v>151958.54</v>
      </c>
      <c r="E714" s="10">
        <v>0.55000000000000004</v>
      </c>
      <c r="F714" s="8"/>
      <c r="G714" s="9">
        <v>25000</v>
      </c>
      <c r="H714" s="9">
        <f t="shared" si="50"/>
        <v>6250</v>
      </c>
      <c r="I714" s="9">
        <f t="shared" si="51"/>
        <v>31250</v>
      </c>
      <c r="J714" s="9">
        <v>1200000</v>
      </c>
      <c r="K714" s="9">
        <f t="shared" si="53"/>
        <v>300000</v>
      </c>
      <c r="L714" s="9">
        <f t="shared" si="52"/>
        <v>1500000</v>
      </c>
    </row>
    <row r="715" spans="1:12" ht="15.6" x14ac:dyDescent="0.3">
      <c r="A715" s="8">
        <v>3902</v>
      </c>
      <c r="B715" s="8" t="s">
        <v>727</v>
      </c>
      <c r="C715" s="9">
        <v>5488658</v>
      </c>
      <c r="D715" s="9">
        <v>10296778.25</v>
      </c>
      <c r="E715" s="10">
        <v>0.53</v>
      </c>
      <c r="F715" s="8"/>
      <c r="G715" s="9">
        <v>25000</v>
      </c>
      <c r="H715" s="9">
        <f t="shared" si="50"/>
        <v>6250</v>
      </c>
      <c r="I715" s="9">
        <f t="shared" si="51"/>
        <v>31250</v>
      </c>
      <c r="J715" s="9">
        <v>1200000</v>
      </c>
      <c r="K715" s="9">
        <f t="shared" si="53"/>
        <v>300000</v>
      </c>
      <c r="L715" s="9">
        <f t="shared" si="52"/>
        <v>1500000</v>
      </c>
    </row>
    <row r="716" spans="1:12" ht="15.6" x14ac:dyDescent="0.3">
      <c r="A716" s="8">
        <v>3618</v>
      </c>
      <c r="B716" s="8" t="s">
        <v>728</v>
      </c>
      <c r="C716" s="9">
        <v>5483019</v>
      </c>
      <c r="D716" s="9">
        <v>10557108.720000001</v>
      </c>
      <c r="E716" s="10">
        <v>0.52</v>
      </c>
      <c r="F716" s="8"/>
      <c r="G716" s="9">
        <v>25000</v>
      </c>
      <c r="H716" s="9">
        <f t="shared" si="50"/>
        <v>6250</v>
      </c>
      <c r="I716" s="9">
        <f t="shared" si="51"/>
        <v>31250</v>
      </c>
      <c r="J716" s="9">
        <v>1200000</v>
      </c>
      <c r="K716" s="9">
        <f t="shared" si="53"/>
        <v>300000</v>
      </c>
      <c r="L716" s="9">
        <f t="shared" si="52"/>
        <v>1500000</v>
      </c>
    </row>
    <row r="717" spans="1:12" ht="15.6" x14ac:dyDescent="0.3">
      <c r="A717" s="8">
        <v>4306</v>
      </c>
      <c r="B717" s="8" t="s">
        <v>729</v>
      </c>
      <c r="C717" s="9">
        <v>2110843</v>
      </c>
      <c r="D717" s="9">
        <v>4088301.31</v>
      </c>
      <c r="E717" s="10">
        <v>0.52</v>
      </c>
      <c r="F717" s="8"/>
      <c r="G717" s="9">
        <v>25000</v>
      </c>
      <c r="H717" s="9">
        <f t="shared" si="50"/>
        <v>6250</v>
      </c>
      <c r="I717" s="9">
        <f t="shared" si="51"/>
        <v>31250</v>
      </c>
      <c r="J717" s="9">
        <v>1200000</v>
      </c>
      <c r="K717" s="9">
        <f t="shared" si="53"/>
        <v>300000</v>
      </c>
      <c r="L717" s="9">
        <f t="shared" si="52"/>
        <v>1500000</v>
      </c>
    </row>
    <row r="718" spans="1:12" ht="15.6" x14ac:dyDescent="0.3">
      <c r="A718" s="8">
        <v>2507</v>
      </c>
      <c r="B718" s="7" t="s">
        <v>730</v>
      </c>
      <c r="C718" s="9">
        <v>859969.05000000098</v>
      </c>
      <c r="D718" s="9">
        <v>1712168.65</v>
      </c>
      <c r="E718" s="10">
        <v>0.5</v>
      </c>
      <c r="F718" s="8"/>
      <c r="G718" s="9">
        <v>25000</v>
      </c>
      <c r="H718" s="9">
        <f t="shared" si="50"/>
        <v>6250</v>
      </c>
      <c r="I718" s="9">
        <f t="shared" si="51"/>
        <v>31250</v>
      </c>
      <c r="J718" s="9">
        <v>1200000</v>
      </c>
      <c r="K718" s="9">
        <f t="shared" si="53"/>
        <v>300000</v>
      </c>
      <c r="L718" s="9">
        <f t="shared" si="52"/>
        <v>1500000</v>
      </c>
    </row>
    <row r="719" spans="1:12" ht="15.6" x14ac:dyDescent="0.3">
      <c r="A719" s="8">
        <v>2644</v>
      </c>
      <c r="B719" s="7" t="s">
        <v>731</v>
      </c>
      <c r="C719" s="9">
        <v>94583.330000000104</v>
      </c>
      <c r="D719" s="9">
        <v>195958.17</v>
      </c>
      <c r="E719" s="10">
        <v>0.48</v>
      </c>
      <c r="F719" s="8"/>
      <c r="G719" s="9">
        <v>25000</v>
      </c>
      <c r="H719" s="9">
        <f t="shared" si="50"/>
        <v>6250</v>
      </c>
      <c r="I719" s="9">
        <f t="shared" si="51"/>
        <v>31250</v>
      </c>
      <c r="J719" s="9">
        <v>1200000</v>
      </c>
      <c r="K719" s="9">
        <f t="shared" si="53"/>
        <v>300000</v>
      </c>
      <c r="L719" s="9">
        <f t="shared" si="52"/>
        <v>1500000</v>
      </c>
    </row>
    <row r="720" spans="1:12" ht="15.6" x14ac:dyDescent="0.3">
      <c r="A720" s="8">
        <v>4329</v>
      </c>
      <c r="B720" s="8" t="s">
        <v>732</v>
      </c>
      <c r="C720" s="9">
        <v>2697347</v>
      </c>
      <c r="D720" s="9">
        <v>5595621.4400000004</v>
      </c>
      <c r="E720" s="10">
        <v>0.48</v>
      </c>
      <c r="F720" s="8"/>
      <c r="G720" s="9">
        <v>25000</v>
      </c>
      <c r="H720" s="9">
        <f t="shared" si="50"/>
        <v>6250</v>
      </c>
      <c r="I720" s="9">
        <f t="shared" si="51"/>
        <v>31250</v>
      </c>
      <c r="J720" s="9">
        <v>1200000</v>
      </c>
      <c r="K720" s="9">
        <f t="shared" si="53"/>
        <v>300000</v>
      </c>
      <c r="L720" s="9">
        <f t="shared" si="52"/>
        <v>1500000</v>
      </c>
    </row>
    <row r="721" spans="1:12" ht="15.6" x14ac:dyDescent="0.3">
      <c r="A721" s="8">
        <v>3160</v>
      </c>
      <c r="B721" s="8" t="s">
        <v>733</v>
      </c>
      <c r="C721" s="9">
        <v>4976717</v>
      </c>
      <c r="D721" s="9">
        <v>10418878.060000001</v>
      </c>
      <c r="E721" s="10">
        <v>0.48</v>
      </c>
      <c r="F721" s="8"/>
      <c r="G721" s="9">
        <v>25000</v>
      </c>
      <c r="H721" s="9">
        <f t="shared" si="50"/>
        <v>6250</v>
      </c>
      <c r="I721" s="9">
        <f t="shared" si="51"/>
        <v>31250</v>
      </c>
      <c r="J721" s="9">
        <v>1200000</v>
      </c>
      <c r="K721" s="9">
        <f t="shared" si="53"/>
        <v>300000</v>
      </c>
      <c r="L721" s="9">
        <f t="shared" si="52"/>
        <v>1500000</v>
      </c>
    </row>
    <row r="722" spans="1:12" ht="15.6" x14ac:dyDescent="0.3">
      <c r="A722" s="8">
        <v>2012</v>
      </c>
      <c r="B722" s="7" t="s">
        <v>734</v>
      </c>
      <c r="C722" s="9">
        <v>1513224</v>
      </c>
      <c r="D722" s="9">
        <v>3453529.54</v>
      </c>
      <c r="E722" s="18">
        <v>0.44</v>
      </c>
      <c r="F722" s="8"/>
      <c r="G722" s="9">
        <v>25000</v>
      </c>
      <c r="H722" s="9">
        <f t="shared" si="50"/>
        <v>6250</v>
      </c>
      <c r="I722" s="9">
        <f t="shared" si="51"/>
        <v>31250</v>
      </c>
      <c r="J722" s="9">
        <v>1200000</v>
      </c>
      <c r="K722" s="9">
        <f t="shared" si="53"/>
        <v>300000</v>
      </c>
      <c r="L722" s="9">
        <f t="shared" si="52"/>
        <v>1500000</v>
      </c>
    </row>
    <row r="723" spans="1:12" ht="15.6" x14ac:dyDescent="0.3">
      <c r="A723" s="8">
        <v>2686</v>
      </c>
      <c r="B723" s="7" t="s">
        <v>735</v>
      </c>
      <c r="C723" s="9">
        <v>10897</v>
      </c>
      <c r="D723" s="9">
        <v>25048.36</v>
      </c>
      <c r="E723" s="18">
        <v>0.44</v>
      </c>
      <c r="F723" s="8"/>
      <c r="G723" s="9">
        <v>25000</v>
      </c>
      <c r="H723" s="9">
        <f t="shared" ref="H723:H786" si="54">0.25*G723</f>
        <v>6250</v>
      </c>
      <c r="I723" s="9">
        <f t="shared" ref="I723:I786" si="55">SUM(G723+H723)</f>
        <v>31250</v>
      </c>
      <c r="J723" s="9">
        <v>1200000</v>
      </c>
      <c r="K723" s="9">
        <f t="shared" si="53"/>
        <v>300000</v>
      </c>
      <c r="L723" s="9">
        <f t="shared" ref="L723:L786" si="56">(J723+K723)</f>
        <v>1500000</v>
      </c>
    </row>
    <row r="724" spans="1:12" ht="15.6" x14ac:dyDescent="0.3">
      <c r="A724" s="8">
        <v>2870</v>
      </c>
      <c r="B724" s="7" t="s">
        <v>736</v>
      </c>
      <c r="C724" s="9">
        <v>73137</v>
      </c>
      <c r="D724" s="9">
        <v>168167.87</v>
      </c>
      <c r="E724" s="10">
        <v>0.43</v>
      </c>
      <c r="F724" s="8"/>
      <c r="G724" s="9">
        <v>25000</v>
      </c>
      <c r="H724" s="9">
        <f t="shared" si="54"/>
        <v>6250</v>
      </c>
      <c r="I724" s="9">
        <f t="shared" si="55"/>
        <v>31250</v>
      </c>
      <c r="J724" s="9">
        <v>1200000</v>
      </c>
      <c r="K724" s="9">
        <f t="shared" si="53"/>
        <v>300000</v>
      </c>
      <c r="L724" s="9">
        <f t="shared" si="56"/>
        <v>1500000</v>
      </c>
    </row>
    <row r="725" spans="1:12" ht="15.6" x14ac:dyDescent="0.3">
      <c r="A725" s="8">
        <v>2732</v>
      </c>
      <c r="B725" s="7" t="s">
        <v>737</v>
      </c>
      <c r="C725" s="9">
        <v>32141</v>
      </c>
      <c r="D725" s="9">
        <v>75111.19</v>
      </c>
      <c r="E725" s="18">
        <v>0.43</v>
      </c>
      <c r="F725" s="8"/>
      <c r="G725" s="9">
        <v>25000</v>
      </c>
      <c r="H725" s="9">
        <f t="shared" si="54"/>
        <v>6250</v>
      </c>
      <c r="I725" s="9">
        <f t="shared" si="55"/>
        <v>31250</v>
      </c>
      <c r="J725" s="9">
        <v>1200000</v>
      </c>
      <c r="K725" s="9">
        <f t="shared" si="53"/>
        <v>300000</v>
      </c>
      <c r="L725" s="9">
        <f t="shared" si="56"/>
        <v>1500000</v>
      </c>
    </row>
    <row r="726" spans="1:12" ht="15.6" x14ac:dyDescent="0.3">
      <c r="A726" s="8">
        <v>2722</v>
      </c>
      <c r="B726" s="7" t="s">
        <v>738</v>
      </c>
      <c r="C726" s="9">
        <v>249961.58</v>
      </c>
      <c r="D726" s="9">
        <v>642126.41</v>
      </c>
      <c r="E726" s="10">
        <v>0.39</v>
      </c>
      <c r="F726" s="8"/>
      <c r="G726" s="9">
        <v>25000</v>
      </c>
      <c r="H726" s="9">
        <f t="shared" si="54"/>
        <v>6250</v>
      </c>
      <c r="I726" s="9">
        <f t="shared" si="55"/>
        <v>31250</v>
      </c>
      <c r="J726" s="9">
        <v>1200000</v>
      </c>
      <c r="K726" s="9">
        <f t="shared" si="53"/>
        <v>300000</v>
      </c>
      <c r="L726" s="9">
        <f t="shared" si="56"/>
        <v>1500000</v>
      </c>
    </row>
    <row r="727" spans="1:12" ht="15.6" x14ac:dyDescent="0.3">
      <c r="A727" s="8">
        <v>2569</v>
      </c>
      <c r="B727" s="7" t="s">
        <v>739</v>
      </c>
      <c r="C727" s="9">
        <v>1668717</v>
      </c>
      <c r="D727" s="9">
        <v>4287174.63</v>
      </c>
      <c r="E727" s="18">
        <v>0.39</v>
      </c>
      <c r="F727" s="8"/>
      <c r="G727" s="9">
        <v>25000</v>
      </c>
      <c r="H727" s="9">
        <f t="shared" si="54"/>
        <v>6250</v>
      </c>
      <c r="I727" s="9">
        <f t="shared" si="55"/>
        <v>31250</v>
      </c>
      <c r="J727" s="9">
        <v>1200000</v>
      </c>
      <c r="K727" s="9">
        <f t="shared" si="53"/>
        <v>300000</v>
      </c>
      <c r="L727" s="9">
        <f t="shared" si="56"/>
        <v>1500000</v>
      </c>
    </row>
    <row r="728" spans="1:12" ht="15.6" x14ac:dyDescent="0.3">
      <c r="A728" s="8">
        <v>2250</v>
      </c>
      <c r="B728" s="7" t="s">
        <v>740</v>
      </c>
      <c r="C728" s="9">
        <v>277780.03000000003</v>
      </c>
      <c r="D728" s="9">
        <v>772699.39</v>
      </c>
      <c r="E728" s="10">
        <v>0.36</v>
      </c>
      <c r="F728" s="8"/>
      <c r="G728" s="9">
        <v>25000</v>
      </c>
      <c r="H728" s="9">
        <f t="shared" si="54"/>
        <v>6250</v>
      </c>
      <c r="I728" s="9">
        <f t="shared" si="55"/>
        <v>31250</v>
      </c>
      <c r="J728" s="9">
        <v>1200000</v>
      </c>
      <c r="K728" s="9">
        <f t="shared" si="53"/>
        <v>300000</v>
      </c>
      <c r="L728" s="9">
        <f t="shared" si="56"/>
        <v>1500000</v>
      </c>
    </row>
    <row r="729" spans="1:12" ht="15.6" x14ac:dyDescent="0.3">
      <c r="A729" s="8">
        <v>2689</v>
      </c>
      <c r="B729" s="7" t="s">
        <v>741</v>
      </c>
      <c r="C729" s="9">
        <v>250228.53</v>
      </c>
      <c r="D729" s="9">
        <v>696991.95</v>
      </c>
      <c r="E729" s="10">
        <v>0.36</v>
      </c>
      <c r="F729" s="8"/>
      <c r="G729" s="9">
        <v>25000</v>
      </c>
      <c r="H729" s="9">
        <f t="shared" si="54"/>
        <v>6250</v>
      </c>
      <c r="I729" s="9">
        <f t="shared" si="55"/>
        <v>31250</v>
      </c>
      <c r="J729" s="9">
        <v>1200000</v>
      </c>
      <c r="K729" s="9">
        <f t="shared" si="53"/>
        <v>300000</v>
      </c>
      <c r="L729" s="9">
        <f t="shared" si="56"/>
        <v>1500000</v>
      </c>
    </row>
    <row r="730" spans="1:12" ht="15.6" x14ac:dyDescent="0.3">
      <c r="A730" s="8">
        <v>2643</v>
      </c>
      <c r="B730" s="7" t="s">
        <v>742</v>
      </c>
      <c r="C730" s="9">
        <v>49022.909999999902</v>
      </c>
      <c r="D730" s="9">
        <v>137702.76999999999</v>
      </c>
      <c r="E730" s="10">
        <v>0.36</v>
      </c>
      <c r="F730" s="8"/>
      <c r="G730" s="9">
        <v>25000</v>
      </c>
      <c r="H730" s="9">
        <f t="shared" si="54"/>
        <v>6250</v>
      </c>
      <c r="I730" s="9">
        <f t="shared" si="55"/>
        <v>31250</v>
      </c>
      <c r="J730" s="9">
        <v>1200000</v>
      </c>
      <c r="K730" s="9">
        <f t="shared" si="53"/>
        <v>300000</v>
      </c>
      <c r="L730" s="9">
        <f t="shared" si="56"/>
        <v>1500000</v>
      </c>
    </row>
    <row r="731" spans="1:12" ht="15.6" x14ac:dyDescent="0.3">
      <c r="A731" s="8">
        <v>2693</v>
      </c>
      <c r="B731" s="7" t="s">
        <v>743</v>
      </c>
      <c r="C731" s="9">
        <v>2329102.23</v>
      </c>
      <c r="D731" s="9">
        <v>6597616.0899999999</v>
      </c>
      <c r="E731" s="10">
        <v>0.35</v>
      </c>
      <c r="F731" s="8"/>
      <c r="G731" s="9">
        <v>25000</v>
      </c>
      <c r="H731" s="9">
        <f t="shared" si="54"/>
        <v>6250</v>
      </c>
      <c r="I731" s="9">
        <f t="shared" si="55"/>
        <v>31250</v>
      </c>
      <c r="J731" s="9">
        <v>1200000</v>
      </c>
      <c r="K731" s="9">
        <f t="shared" si="53"/>
        <v>300000</v>
      </c>
      <c r="L731" s="9">
        <f t="shared" si="56"/>
        <v>1500000</v>
      </c>
    </row>
    <row r="732" spans="1:12" ht="15.6" x14ac:dyDescent="0.3">
      <c r="A732" s="8">
        <v>2841</v>
      </c>
      <c r="B732" s="7" t="s">
        <v>744</v>
      </c>
      <c r="C732" s="9">
        <v>79015.179999999993</v>
      </c>
      <c r="D732" s="9">
        <v>228341.16</v>
      </c>
      <c r="E732" s="10">
        <v>0.35</v>
      </c>
      <c r="F732" s="8"/>
      <c r="G732" s="9">
        <v>25000</v>
      </c>
      <c r="H732" s="9">
        <f t="shared" si="54"/>
        <v>6250</v>
      </c>
      <c r="I732" s="9">
        <f t="shared" si="55"/>
        <v>31250</v>
      </c>
      <c r="J732" s="9">
        <v>1200000</v>
      </c>
      <c r="K732" s="9">
        <f t="shared" si="53"/>
        <v>300000</v>
      </c>
      <c r="L732" s="9">
        <f t="shared" si="56"/>
        <v>1500000</v>
      </c>
    </row>
    <row r="733" spans="1:12" ht="15.6" x14ac:dyDescent="0.3">
      <c r="A733" s="8">
        <v>3179</v>
      </c>
      <c r="B733" s="8" t="s">
        <v>745</v>
      </c>
      <c r="C733" s="9">
        <v>3490904</v>
      </c>
      <c r="D733" s="9">
        <v>10415341.68</v>
      </c>
      <c r="E733" s="10">
        <v>0.34</v>
      </c>
      <c r="F733" s="8"/>
      <c r="G733" s="9">
        <v>25000</v>
      </c>
      <c r="H733" s="9">
        <f t="shared" si="54"/>
        <v>6250</v>
      </c>
      <c r="I733" s="9">
        <f t="shared" si="55"/>
        <v>31250</v>
      </c>
      <c r="J733" s="9">
        <v>1200000</v>
      </c>
      <c r="K733" s="9">
        <f t="shared" si="53"/>
        <v>300000</v>
      </c>
      <c r="L733" s="9">
        <f t="shared" si="56"/>
        <v>1500000</v>
      </c>
    </row>
    <row r="734" spans="1:12" ht="15.6" x14ac:dyDescent="0.3">
      <c r="A734" s="8">
        <v>2776</v>
      </c>
      <c r="B734" s="7" t="s">
        <v>746</v>
      </c>
      <c r="C734" s="9">
        <v>16323</v>
      </c>
      <c r="D734" s="9">
        <v>51020.639999999999</v>
      </c>
      <c r="E734" s="18">
        <v>0.32</v>
      </c>
      <c r="F734" s="8"/>
      <c r="G734" s="9">
        <v>25000</v>
      </c>
      <c r="H734" s="9">
        <f t="shared" si="54"/>
        <v>6250</v>
      </c>
      <c r="I734" s="9">
        <f t="shared" si="55"/>
        <v>31250</v>
      </c>
      <c r="J734" s="9">
        <v>1200000</v>
      </c>
      <c r="K734" s="9">
        <f t="shared" si="53"/>
        <v>300000</v>
      </c>
      <c r="L734" s="9">
        <f t="shared" si="56"/>
        <v>1500000</v>
      </c>
    </row>
    <row r="735" spans="1:12" ht="15.6" x14ac:dyDescent="0.3">
      <c r="A735" s="8">
        <v>2567</v>
      </c>
      <c r="B735" s="7" t="s">
        <v>747</v>
      </c>
      <c r="C735" s="9">
        <v>18131</v>
      </c>
      <c r="D735" s="9">
        <v>56799</v>
      </c>
      <c r="E735" s="18">
        <v>0.32</v>
      </c>
      <c r="F735" s="8"/>
      <c r="G735" s="9">
        <v>25000</v>
      </c>
      <c r="H735" s="9">
        <f t="shared" si="54"/>
        <v>6250</v>
      </c>
      <c r="I735" s="9">
        <f t="shared" si="55"/>
        <v>31250</v>
      </c>
      <c r="J735" s="9">
        <v>1200000</v>
      </c>
      <c r="K735" s="9">
        <f t="shared" si="53"/>
        <v>300000</v>
      </c>
      <c r="L735" s="9">
        <f t="shared" si="56"/>
        <v>1500000</v>
      </c>
    </row>
    <row r="736" spans="1:12" ht="15.6" x14ac:dyDescent="0.3">
      <c r="A736" s="8">
        <v>2290</v>
      </c>
      <c r="B736" s="7" t="s">
        <v>748</v>
      </c>
      <c r="C736" s="9">
        <v>871883.70000000298</v>
      </c>
      <c r="D736" s="9">
        <v>2736562.15</v>
      </c>
      <c r="E736" s="10">
        <v>0.32</v>
      </c>
      <c r="F736" s="8"/>
      <c r="G736" s="9">
        <v>25000</v>
      </c>
      <c r="H736" s="9">
        <f t="shared" si="54"/>
        <v>6250</v>
      </c>
      <c r="I736" s="9">
        <f t="shared" si="55"/>
        <v>31250</v>
      </c>
      <c r="J736" s="9">
        <v>1200000</v>
      </c>
      <c r="K736" s="9">
        <f t="shared" si="53"/>
        <v>300000</v>
      </c>
      <c r="L736" s="9">
        <f t="shared" si="56"/>
        <v>1500000</v>
      </c>
    </row>
    <row r="737" spans="1:12" ht="15.6" x14ac:dyDescent="0.3">
      <c r="A737" s="8">
        <v>2833</v>
      </c>
      <c r="B737" s="7" t="s">
        <v>749</v>
      </c>
      <c r="C737" s="9">
        <v>163048.59</v>
      </c>
      <c r="D737" s="9">
        <v>542291.55000000005</v>
      </c>
      <c r="E737" s="10">
        <v>0.3</v>
      </c>
      <c r="F737" s="8"/>
      <c r="G737" s="9">
        <v>25000</v>
      </c>
      <c r="H737" s="9">
        <f t="shared" si="54"/>
        <v>6250</v>
      </c>
      <c r="I737" s="9">
        <f t="shared" si="55"/>
        <v>31250</v>
      </c>
      <c r="J737" s="9">
        <v>1200000</v>
      </c>
      <c r="K737" s="9">
        <f t="shared" si="53"/>
        <v>300000</v>
      </c>
      <c r="L737" s="9">
        <f t="shared" si="56"/>
        <v>1500000</v>
      </c>
    </row>
    <row r="738" spans="1:12" ht="15.6" x14ac:dyDescent="0.3">
      <c r="A738" s="8">
        <v>2874</v>
      </c>
      <c r="B738" s="7" t="s">
        <v>750</v>
      </c>
      <c r="C738" s="9">
        <v>59363</v>
      </c>
      <c r="D738" s="9">
        <v>209379</v>
      </c>
      <c r="E738" s="10">
        <v>0.28000000000000003</v>
      </c>
      <c r="F738" s="8"/>
      <c r="G738" s="9">
        <v>25000</v>
      </c>
      <c r="H738" s="9">
        <f t="shared" si="54"/>
        <v>6250</v>
      </c>
      <c r="I738" s="9">
        <f t="shared" si="55"/>
        <v>31250</v>
      </c>
      <c r="J738" s="9">
        <v>1200000</v>
      </c>
      <c r="K738" s="9">
        <f t="shared" si="53"/>
        <v>300000</v>
      </c>
      <c r="L738" s="9">
        <f t="shared" si="56"/>
        <v>1500000</v>
      </c>
    </row>
    <row r="739" spans="1:12" ht="15.6" x14ac:dyDescent="0.3">
      <c r="A739" s="8">
        <v>2865</v>
      </c>
      <c r="B739" s="7" t="s">
        <v>751</v>
      </c>
      <c r="C739" s="9">
        <v>28181</v>
      </c>
      <c r="D739" s="9">
        <v>102619.59</v>
      </c>
      <c r="E739" s="10">
        <v>0.27</v>
      </c>
      <c r="F739" s="8"/>
      <c r="G739" s="9">
        <v>25000</v>
      </c>
      <c r="H739" s="9">
        <f t="shared" si="54"/>
        <v>6250</v>
      </c>
      <c r="I739" s="9">
        <f t="shared" si="55"/>
        <v>31250</v>
      </c>
      <c r="J739" s="9">
        <v>1200000</v>
      </c>
      <c r="K739" s="9">
        <f t="shared" si="53"/>
        <v>300000</v>
      </c>
      <c r="L739" s="9">
        <f t="shared" si="56"/>
        <v>1500000</v>
      </c>
    </row>
    <row r="740" spans="1:12" ht="15.6" x14ac:dyDescent="0.3">
      <c r="A740" s="8">
        <v>2861</v>
      </c>
      <c r="B740" s="7" t="s">
        <v>752</v>
      </c>
      <c r="C740" s="9">
        <v>18426</v>
      </c>
      <c r="D740" s="9">
        <v>75856.960000000006</v>
      </c>
      <c r="E740" s="10">
        <v>0.24</v>
      </c>
      <c r="F740" s="8"/>
      <c r="G740" s="9">
        <v>25000</v>
      </c>
      <c r="H740" s="9">
        <f t="shared" si="54"/>
        <v>6250</v>
      </c>
      <c r="I740" s="9">
        <f t="shared" si="55"/>
        <v>31250</v>
      </c>
      <c r="J740" s="9">
        <v>1200000</v>
      </c>
      <c r="K740" s="9">
        <f t="shared" si="53"/>
        <v>300000</v>
      </c>
      <c r="L740" s="9">
        <f t="shared" si="56"/>
        <v>1500000</v>
      </c>
    </row>
    <row r="741" spans="1:12" ht="15.6" x14ac:dyDescent="0.3">
      <c r="A741" s="8">
        <v>2112</v>
      </c>
      <c r="B741" s="7" t="s">
        <v>753</v>
      </c>
      <c r="C741" s="9">
        <v>146391</v>
      </c>
      <c r="D741" s="9">
        <v>788239.65</v>
      </c>
      <c r="E741" s="10">
        <v>0.19</v>
      </c>
      <c r="F741" s="8"/>
      <c r="G741" s="9">
        <v>25000</v>
      </c>
      <c r="H741" s="9">
        <f t="shared" si="54"/>
        <v>6250</v>
      </c>
      <c r="I741" s="9">
        <f t="shared" si="55"/>
        <v>31250</v>
      </c>
      <c r="J741" s="9">
        <v>1200000</v>
      </c>
      <c r="K741" s="9">
        <f t="shared" si="53"/>
        <v>300000</v>
      </c>
      <c r="L741" s="9">
        <f t="shared" si="56"/>
        <v>1500000</v>
      </c>
    </row>
    <row r="742" spans="1:12" ht="15.6" x14ac:dyDescent="0.3">
      <c r="A742" s="8">
        <v>2877</v>
      </c>
      <c r="B742" s="7" t="s">
        <v>754</v>
      </c>
      <c r="C742" s="9">
        <v>364945</v>
      </c>
      <c r="D742" s="9">
        <v>2060380.31</v>
      </c>
      <c r="E742" s="10">
        <v>0.18</v>
      </c>
      <c r="F742" s="8"/>
      <c r="G742" s="9">
        <v>25000</v>
      </c>
      <c r="H742" s="9">
        <f t="shared" si="54"/>
        <v>6250</v>
      </c>
      <c r="I742" s="9">
        <f t="shared" si="55"/>
        <v>31250</v>
      </c>
      <c r="J742" s="9">
        <v>1200000</v>
      </c>
      <c r="K742" s="9">
        <f t="shared" si="53"/>
        <v>300000</v>
      </c>
      <c r="L742" s="9">
        <f t="shared" si="56"/>
        <v>1500000</v>
      </c>
    </row>
    <row r="743" spans="1:12" ht="15.6" x14ac:dyDescent="0.3">
      <c r="A743" s="8">
        <v>2261</v>
      </c>
      <c r="B743" s="7" t="s">
        <v>755</v>
      </c>
      <c r="C743" s="9">
        <v>128832.060000001</v>
      </c>
      <c r="D743" s="9">
        <v>821620.07</v>
      </c>
      <c r="E743" s="10">
        <v>0.16</v>
      </c>
      <c r="F743" s="8"/>
      <c r="G743" s="9">
        <v>25000</v>
      </c>
      <c r="H743" s="9">
        <f t="shared" si="54"/>
        <v>6250</v>
      </c>
      <c r="I743" s="9">
        <f t="shared" si="55"/>
        <v>31250</v>
      </c>
      <c r="J743" s="9">
        <v>1200000</v>
      </c>
      <c r="K743" s="9">
        <f t="shared" si="53"/>
        <v>300000</v>
      </c>
      <c r="L743" s="9">
        <f t="shared" si="56"/>
        <v>1500000</v>
      </c>
    </row>
    <row r="744" spans="1:12" ht="15.6" x14ac:dyDescent="0.3">
      <c r="A744" s="8">
        <v>2879</v>
      </c>
      <c r="B744" s="7" t="s">
        <v>756</v>
      </c>
      <c r="C744" s="9">
        <v>17311</v>
      </c>
      <c r="D744" s="9">
        <v>114808.21</v>
      </c>
      <c r="E744" s="10">
        <v>0.15</v>
      </c>
      <c r="F744" s="8"/>
      <c r="G744" s="9">
        <v>25000</v>
      </c>
      <c r="H744" s="9">
        <f t="shared" si="54"/>
        <v>6250</v>
      </c>
      <c r="I744" s="9">
        <f t="shared" si="55"/>
        <v>31250</v>
      </c>
      <c r="J744" s="9">
        <v>1200000</v>
      </c>
      <c r="K744" s="9">
        <f t="shared" si="53"/>
        <v>300000</v>
      </c>
      <c r="L744" s="9">
        <f t="shared" si="56"/>
        <v>1500000</v>
      </c>
    </row>
    <row r="745" spans="1:12" ht="15.6" x14ac:dyDescent="0.3">
      <c r="A745" s="8">
        <v>2881</v>
      </c>
      <c r="B745" s="7" t="s">
        <v>757</v>
      </c>
      <c r="C745" s="9">
        <v>6197</v>
      </c>
      <c r="D745" s="9">
        <v>41249.089999999997</v>
      </c>
      <c r="E745" s="10">
        <v>0.15</v>
      </c>
      <c r="F745" s="8"/>
      <c r="G745" s="9">
        <v>25000</v>
      </c>
      <c r="H745" s="9">
        <f t="shared" si="54"/>
        <v>6250</v>
      </c>
      <c r="I745" s="9">
        <f t="shared" si="55"/>
        <v>31250</v>
      </c>
      <c r="J745" s="9">
        <v>1200000</v>
      </c>
      <c r="K745" s="9">
        <f t="shared" si="53"/>
        <v>300000</v>
      </c>
      <c r="L745" s="9">
        <f t="shared" si="56"/>
        <v>1500000</v>
      </c>
    </row>
    <row r="746" spans="1:12" ht="15.6" x14ac:dyDescent="0.3">
      <c r="A746" s="8">
        <v>2885</v>
      </c>
      <c r="B746" s="7" t="s">
        <v>758</v>
      </c>
      <c r="C746" s="9">
        <v>14659</v>
      </c>
      <c r="D746" s="9">
        <v>97634.6</v>
      </c>
      <c r="E746" s="10">
        <v>0.15</v>
      </c>
      <c r="F746" s="8"/>
      <c r="G746" s="9">
        <v>25000</v>
      </c>
      <c r="H746" s="9">
        <f t="shared" si="54"/>
        <v>6250</v>
      </c>
      <c r="I746" s="9">
        <f t="shared" si="55"/>
        <v>31250</v>
      </c>
      <c r="J746" s="9">
        <v>1200000</v>
      </c>
      <c r="K746" s="9">
        <f t="shared" si="53"/>
        <v>300000</v>
      </c>
      <c r="L746" s="9">
        <f t="shared" si="56"/>
        <v>1500000</v>
      </c>
    </row>
    <row r="747" spans="1:12" ht="15.6" x14ac:dyDescent="0.3">
      <c r="A747" s="8">
        <v>2878</v>
      </c>
      <c r="B747" s="7" t="s">
        <v>759</v>
      </c>
      <c r="C747" s="9">
        <v>11250</v>
      </c>
      <c r="D747" s="9">
        <v>76392.22</v>
      </c>
      <c r="E747" s="10">
        <v>0.15</v>
      </c>
      <c r="F747" s="8"/>
      <c r="G747" s="9">
        <v>25000</v>
      </c>
      <c r="H747" s="9">
        <f t="shared" si="54"/>
        <v>6250</v>
      </c>
      <c r="I747" s="9">
        <f t="shared" si="55"/>
        <v>31250</v>
      </c>
      <c r="J747" s="9">
        <v>1200000</v>
      </c>
      <c r="K747" s="9">
        <f t="shared" si="53"/>
        <v>300000</v>
      </c>
      <c r="L747" s="9">
        <f t="shared" si="56"/>
        <v>1500000</v>
      </c>
    </row>
    <row r="748" spans="1:12" ht="15.6" x14ac:dyDescent="0.3">
      <c r="A748" s="8">
        <v>2193</v>
      </c>
      <c r="B748" s="7" t="s">
        <v>760</v>
      </c>
      <c r="C748" s="9">
        <v>39297</v>
      </c>
      <c r="D748" s="9">
        <v>272140.03999999998</v>
      </c>
      <c r="E748" s="18">
        <v>0.14000000000000001</v>
      </c>
      <c r="F748" s="8"/>
      <c r="G748" s="9">
        <v>25000</v>
      </c>
      <c r="H748" s="9">
        <f t="shared" si="54"/>
        <v>6250</v>
      </c>
      <c r="I748" s="9">
        <f t="shared" si="55"/>
        <v>31250</v>
      </c>
      <c r="J748" s="9">
        <v>1200000</v>
      </c>
      <c r="K748" s="9">
        <f t="shared" ref="K748:K787" si="57">IF((0.05*C748)&lt;300000,300000,(0.05*C748))</f>
        <v>300000</v>
      </c>
      <c r="L748" s="9">
        <f t="shared" si="56"/>
        <v>1500000</v>
      </c>
    </row>
    <row r="749" spans="1:12" ht="15.6" x14ac:dyDescent="0.3">
      <c r="A749" s="8">
        <v>2783</v>
      </c>
      <c r="B749" s="7" t="s">
        <v>761</v>
      </c>
      <c r="C749" s="9">
        <v>35248.230000000003</v>
      </c>
      <c r="D749" s="9">
        <v>299802.46999999997</v>
      </c>
      <c r="E749" s="10">
        <v>0.12</v>
      </c>
      <c r="F749" s="8"/>
      <c r="G749" s="9">
        <v>25000</v>
      </c>
      <c r="H749" s="9">
        <f t="shared" si="54"/>
        <v>6250</v>
      </c>
      <c r="I749" s="9">
        <f t="shared" si="55"/>
        <v>31250</v>
      </c>
      <c r="J749" s="9">
        <v>1200000</v>
      </c>
      <c r="K749" s="9">
        <f t="shared" si="57"/>
        <v>300000</v>
      </c>
      <c r="L749" s="9">
        <f t="shared" si="56"/>
        <v>1500000</v>
      </c>
    </row>
    <row r="750" spans="1:12" ht="15.6" x14ac:dyDescent="0.3">
      <c r="A750" s="8">
        <v>4331</v>
      </c>
      <c r="B750" s="8" t="s">
        <v>762</v>
      </c>
      <c r="C750" s="9">
        <v>1174026</v>
      </c>
      <c r="D750" s="9">
        <v>12495571.560000001</v>
      </c>
      <c r="E750" s="10">
        <v>0.09</v>
      </c>
      <c r="F750" s="8"/>
      <c r="G750" s="9">
        <v>25000</v>
      </c>
      <c r="H750" s="9">
        <f t="shared" si="54"/>
        <v>6250</v>
      </c>
      <c r="I750" s="9">
        <f t="shared" si="55"/>
        <v>31250</v>
      </c>
      <c r="J750" s="9">
        <v>1200000</v>
      </c>
      <c r="K750" s="9">
        <f t="shared" si="57"/>
        <v>300000</v>
      </c>
      <c r="L750" s="9">
        <f t="shared" si="56"/>
        <v>1500000</v>
      </c>
    </row>
    <row r="751" spans="1:12" ht="15.6" x14ac:dyDescent="0.3">
      <c r="A751" s="8">
        <v>2597</v>
      </c>
      <c r="B751" s="7" t="s">
        <v>763</v>
      </c>
      <c r="C751" s="9">
        <v>5932.5300000000298</v>
      </c>
      <c r="D751" s="9">
        <v>78312.09</v>
      </c>
      <c r="E751" s="10">
        <v>0.08</v>
      </c>
      <c r="F751" s="8"/>
      <c r="G751" s="9">
        <v>25000</v>
      </c>
      <c r="H751" s="9">
        <f t="shared" si="54"/>
        <v>6250</v>
      </c>
      <c r="I751" s="9">
        <f t="shared" si="55"/>
        <v>31250</v>
      </c>
      <c r="J751" s="9">
        <v>1200000</v>
      </c>
      <c r="K751" s="9">
        <f t="shared" si="57"/>
        <v>300000</v>
      </c>
      <c r="L751" s="9">
        <f t="shared" si="56"/>
        <v>1500000</v>
      </c>
    </row>
    <row r="752" spans="1:12" ht="15.6" x14ac:dyDescent="0.3">
      <c r="A752" s="8">
        <v>2797</v>
      </c>
      <c r="B752" s="7" t="s">
        <v>764</v>
      </c>
      <c r="C752" s="9">
        <v>5678.8300000000199</v>
      </c>
      <c r="D752" s="9">
        <v>145979.13</v>
      </c>
      <c r="E752" s="10">
        <v>0.04</v>
      </c>
      <c r="F752" s="8"/>
      <c r="G752" s="9">
        <v>25000</v>
      </c>
      <c r="H752" s="9">
        <f t="shared" si="54"/>
        <v>6250</v>
      </c>
      <c r="I752" s="9">
        <f t="shared" si="55"/>
        <v>31250</v>
      </c>
      <c r="J752" s="9">
        <v>1200000</v>
      </c>
      <c r="K752" s="9">
        <f t="shared" si="57"/>
        <v>300000</v>
      </c>
      <c r="L752" s="9">
        <f t="shared" si="56"/>
        <v>1500000</v>
      </c>
    </row>
    <row r="753" spans="1:12" ht="15.6" x14ac:dyDescent="0.3">
      <c r="A753" s="8">
        <v>2685</v>
      </c>
      <c r="B753" s="7" t="s">
        <v>765</v>
      </c>
      <c r="C753" s="9">
        <v>18602.1499999999</v>
      </c>
      <c r="D753" s="9">
        <v>552695.14</v>
      </c>
      <c r="E753" s="10">
        <v>0.03</v>
      </c>
      <c r="F753" s="8"/>
      <c r="G753" s="9">
        <v>25000</v>
      </c>
      <c r="H753" s="9">
        <f t="shared" si="54"/>
        <v>6250</v>
      </c>
      <c r="I753" s="9">
        <f t="shared" si="55"/>
        <v>31250</v>
      </c>
      <c r="J753" s="9">
        <v>1200000</v>
      </c>
      <c r="K753" s="9">
        <f t="shared" si="57"/>
        <v>300000</v>
      </c>
      <c r="L753" s="9">
        <f t="shared" si="56"/>
        <v>1500000</v>
      </c>
    </row>
    <row r="754" spans="1:12" ht="15.6" x14ac:dyDescent="0.3">
      <c r="A754" s="8">
        <v>2570</v>
      </c>
      <c r="B754" s="7" t="s">
        <v>766</v>
      </c>
      <c r="C754" s="9">
        <v>-41989.379999999903</v>
      </c>
      <c r="D754" s="9">
        <v>789072.53</v>
      </c>
      <c r="E754" s="10">
        <v>-0.05</v>
      </c>
      <c r="F754" s="8"/>
      <c r="G754" s="9">
        <v>25000</v>
      </c>
      <c r="H754" s="9">
        <f t="shared" si="54"/>
        <v>6250</v>
      </c>
      <c r="I754" s="9">
        <f t="shared" si="55"/>
        <v>31250</v>
      </c>
      <c r="J754" s="9">
        <v>1200000</v>
      </c>
      <c r="K754" s="9">
        <f t="shared" si="57"/>
        <v>300000</v>
      </c>
      <c r="L754" s="9">
        <f t="shared" si="56"/>
        <v>1500000</v>
      </c>
    </row>
    <row r="755" spans="1:12" ht="15.6" x14ac:dyDescent="0.3">
      <c r="A755" s="8">
        <v>2246</v>
      </c>
      <c r="B755" s="7" t="s">
        <v>767</v>
      </c>
      <c r="C755" s="9">
        <v>-7061.6400000000103</v>
      </c>
      <c r="D755" s="9">
        <v>103911.61</v>
      </c>
      <c r="E755" s="10">
        <v>-7.0000000000000007E-2</v>
      </c>
      <c r="F755" s="8"/>
      <c r="G755" s="9">
        <v>25000</v>
      </c>
      <c r="H755" s="9">
        <f t="shared" si="54"/>
        <v>6250</v>
      </c>
      <c r="I755" s="9">
        <f t="shared" si="55"/>
        <v>31250</v>
      </c>
      <c r="J755" s="9">
        <v>1200000</v>
      </c>
      <c r="K755" s="9">
        <f t="shared" si="57"/>
        <v>300000</v>
      </c>
      <c r="L755" s="9">
        <f t="shared" si="56"/>
        <v>1500000</v>
      </c>
    </row>
    <row r="756" spans="1:12" ht="15.6" x14ac:dyDescent="0.3">
      <c r="A756" s="8">
        <v>2785</v>
      </c>
      <c r="B756" s="7" t="s">
        <v>768</v>
      </c>
      <c r="C756" s="9">
        <v>-16502.990000000002</v>
      </c>
      <c r="D756" s="9">
        <v>205196.74</v>
      </c>
      <c r="E756" s="10">
        <v>-0.08</v>
      </c>
      <c r="F756" s="8"/>
      <c r="G756" s="9">
        <v>25000</v>
      </c>
      <c r="H756" s="9">
        <f t="shared" si="54"/>
        <v>6250</v>
      </c>
      <c r="I756" s="9">
        <f t="shared" si="55"/>
        <v>31250</v>
      </c>
      <c r="J756" s="9">
        <v>1200000</v>
      </c>
      <c r="K756" s="9">
        <f t="shared" si="57"/>
        <v>300000</v>
      </c>
      <c r="L756" s="9">
        <f t="shared" si="56"/>
        <v>1500000</v>
      </c>
    </row>
    <row r="757" spans="1:12" ht="15.6" x14ac:dyDescent="0.3">
      <c r="A757" s="8">
        <v>2608</v>
      </c>
      <c r="B757" s="7" t="s">
        <v>769</v>
      </c>
      <c r="C757" s="9">
        <v>-28986.11</v>
      </c>
      <c r="D757" s="9">
        <v>179342.7</v>
      </c>
      <c r="E757" s="10">
        <v>-0.16</v>
      </c>
      <c r="F757" s="8"/>
      <c r="G757" s="9">
        <v>25000</v>
      </c>
      <c r="H757" s="9">
        <f t="shared" si="54"/>
        <v>6250</v>
      </c>
      <c r="I757" s="9">
        <f t="shared" si="55"/>
        <v>31250</v>
      </c>
      <c r="J757" s="9">
        <v>1200000</v>
      </c>
      <c r="K757" s="9">
        <f t="shared" si="57"/>
        <v>300000</v>
      </c>
      <c r="L757" s="9">
        <f t="shared" si="56"/>
        <v>1500000</v>
      </c>
    </row>
    <row r="758" spans="1:12" ht="15.6" x14ac:dyDescent="0.3">
      <c r="A758" s="8">
        <v>4166</v>
      </c>
      <c r="B758" s="8" t="s">
        <v>770</v>
      </c>
      <c r="C758" s="9">
        <v>-785855</v>
      </c>
      <c r="D758" s="9">
        <v>4809800.01</v>
      </c>
      <c r="E758" s="18">
        <v>-0.16</v>
      </c>
      <c r="F758" s="8"/>
      <c r="G758" s="9">
        <v>25000</v>
      </c>
      <c r="H758" s="9">
        <f t="shared" si="54"/>
        <v>6250</v>
      </c>
      <c r="I758" s="9">
        <f t="shared" si="55"/>
        <v>31250</v>
      </c>
      <c r="J758" s="9">
        <v>1200000</v>
      </c>
      <c r="K758" s="9">
        <f t="shared" si="57"/>
        <v>300000</v>
      </c>
      <c r="L758" s="9">
        <f t="shared" si="56"/>
        <v>1500000</v>
      </c>
    </row>
    <row r="759" spans="1:12" ht="15.6" x14ac:dyDescent="0.3">
      <c r="A759" s="8">
        <v>2186</v>
      </c>
      <c r="B759" s="7" t="s">
        <v>771</v>
      </c>
      <c r="C759" s="9">
        <v>-36246.51</v>
      </c>
      <c r="D759" s="9">
        <v>194742.19</v>
      </c>
      <c r="E759" s="10">
        <v>-0.19</v>
      </c>
      <c r="F759" s="8"/>
      <c r="G759" s="9">
        <v>25000</v>
      </c>
      <c r="H759" s="9">
        <f t="shared" si="54"/>
        <v>6250</v>
      </c>
      <c r="I759" s="9">
        <f t="shared" si="55"/>
        <v>31250</v>
      </c>
      <c r="J759" s="9">
        <v>1200000</v>
      </c>
      <c r="K759" s="9">
        <f t="shared" si="57"/>
        <v>300000</v>
      </c>
      <c r="L759" s="9">
        <f t="shared" si="56"/>
        <v>1500000</v>
      </c>
    </row>
    <row r="760" spans="1:12" ht="15.6" x14ac:dyDescent="0.3">
      <c r="A760" s="8">
        <v>2529</v>
      </c>
      <c r="B760" s="7" t="s">
        <v>772</v>
      </c>
      <c r="C760" s="9">
        <v>-71272.669999999896</v>
      </c>
      <c r="D760" s="9">
        <v>245125.77</v>
      </c>
      <c r="E760" s="10">
        <v>-0.28999999999999998</v>
      </c>
      <c r="F760" s="8"/>
      <c r="G760" s="9">
        <v>25000</v>
      </c>
      <c r="H760" s="9">
        <f t="shared" si="54"/>
        <v>6250</v>
      </c>
      <c r="I760" s="9">
        <f t="shared" si="55"/>
        <v>31250</v>
      </c>
      <c r="J760" s="9">
        <v>1200000</v>
      </c>
      <c r="K760" s="9">
        <f t="shared" si="57"/>
        <v>300000</v>
      </c>
      <c r="L760" s="9">
        <f t="shared" si="56"/>
        <v>1500000</v>
      </c>
    </row>
    <row r="761" spans="1:12" ht="15.6" x14ac:dyDescent="0.3">
      <c r="A761" s="8">
        <v>3319</v>
      </c>
      <c r="B761" s="8" t="s">
        <v>773</v>
      </c>
      <c r="C761" s="9">
        <v>-1983402</v>
      </c>
      <c r="D761" s="9">
        <v>6390113.8600000003</v>
      </c>
      <c r="E761" s="10">
        <v>-0.31</v>
      </c>
      <c r="F761" s="8"/>
      <c r="G761" s="9">
        <v>25000</v>
      </c>
      <c r="H761" s="9">
        <f t="shared" si="54"/>
        <v>6250</v>
      </c>
      <c r="I761" s="9">
        <f t="shared" si="55"/>
        <v>31250</v>
      </c>
      <c r="J761" s="9">
        <v>1200000</v>
      </c>
      <c r="K761" s="9">
        <f t="shared" si="57"/>
        <v>300000</v>
      </c>
      <c r="L761" s="9">
        <f t="shared" si="56"/>
        <v>1500000</v>
      </c>
    </row>
    <row r="762" spans="1:12" ht="15.6" x14ac:dyDescent="0.3">
      <c r="A762" s="8">
        <v>2740</v>
      </c>
      <c r="B762" s="7" t="s">
        <v>774</v>
      </c>
      <c r="C762" s="9">
        <v>-61919.17</v>
      </c>
      <c r="D762" s="9">
        <v>179925.36</v>
      </c>
      <c r="E762" s="10">
        <v>-0.34</v>
      </c>
      <c r="F762" s="8"/>
      <c r="G762" s="9">
        <v>25000</v>
      </c>
      <c r="H762" s="9">
        <f t="shared" si="54"/>
        <v>6250</v>
      </c>
      <c r="I762" s="9">
        <f t="shared" si="55"/>
        <v>31250</v>
      </c>
      <c r="J762" s="9">
        <v>1200000</v>
      </c>
      <c r="K762" s="9">
        <f t="shared" si="57"/>
        <v>300000</v>
      </c>
      <c r="L762" s="9">
        <f t="shared" si="56"/>
        <v>1500000</v>
      </c>
    </row>
    <row r="763" spans="1:12" ht="15.6" x14ac:dyDescent="0.3">
      <c r="A763" s="8">
        <v>2876</v>
      </c>
      <c r="B763" s="7" t="s">
        <v>775</v>
      </c>
      <c r="C763" s="9">
        <v>-6221.13</v>
      </c>
      <c r="D763" s="9">
        <v>18016.91</v>
      </c>
      <c r="E763" s="10">
        <v>-0.35</v>
      </c>
      <c r="F763" s="8"/>
      <c r="G763" s="9">
        <v>25000</v>
      </c>
      <c r="H763" s="9">
        <f t="shared" si="54"/>
        <v>6250</v>
      </c>
      <c r="I763" s="9">
        <f t="shared" si="55"/>
        <v>31250</v>
      </c>
      <c r="J763" s="9">
        <v>1200000</v>
      </c>
      <c r="K763" s="9">
        <f t="shared" si="57"/>
        <v>300000</v>
      </c>
      <c r="L763" s="9">
        <f t="shared" si="56"/>
        <v>1500000</v>
      </c>
    </row>
    <row r="764" spans="1:12" ht="15.6" x14ac:dyDescent="0.3">
      <c r="A764" s="8">
        <v>2274</v>
      </c>
      <c r="B764" s="7" t="s">
        <v>776</v>
      </c>
      <c r="C764" s="9">
        <v>-41751</v>
      </c>
      <c r="D764" s="9">
        <v>104187.03</v>
      </c>
      <c r="E764" s="18">
        <v>-0.4</v>
      </c>
      <c r="F764" s="8"/>
      <c r="G764" s="9">
        <v>25000</v>
      </c>
      <c r="H764" s="9">
        <f t="shared" si="54"/>
        <v>6250</v>
      </c>
      <c r="I764" s="9">
        <f t="shared" si="55"/>
        <v>31250</v>
      </c>
      <c r="J764" s="9">
        <v>1200000</v>
      </c>
      <c r="K764" s="9">
        <f t="shared" si="57"/>
        <v>300000</v>
      </c>
      <c r="L764" s="9">
        <f t="shared" si="56"/>
        <v>1500000</v>
      </c>
    </row>
    <row r="765" spans="1:12" ht="15.6" x14ac:dyDescent="0.3">
      <c r="A765" s="8">
        <v>2771</v>
      </c>
      <c r="B765" s="7" t="s">
        <v>777</v>
      </c>
      <c r="C765" s="9">
        <v>-152134.42000000001</v>
      </c>
      <c r="D765" s="9">
        <v>378943.2</v>
      </c>
      <c r="E765" s="10">
        <v>-0.4</v>
      </c>
      <c r="F765" s="8"/>
      <c r="G765" s="9">
        <v>25000</v>
      </c>
      <c r="H765" s="9">
        <f t="shared" si="54"/>
        <v>6250</v>
      </c>
      <c r="I765" s="9">
        <f t="shared" si="55"/>
        <v>31250</v>
      </c>
      <c r="J765" s="9">
        <v>1200000</v>
      </c>
      <c r="K765" s="9">
        <f t="shared" si="57"/>
        <v>300000</v>
      </c>
      <c r="L765" s="9">
        <f t="shared" si="56"/>
        <v>1500000</v>
      </c>
    </row>
    <row r="766" spans="1:12" ht="15.6" x14ac:dyDescent="0.3">
      <c r="A766" s="8">
        <v>2851</v>
      </c>
      <c r="B766" s="7" t="s">
        <v>778</v>
      </c>
      <c r="C766" s="9">
        <v>-20220</v>
      </c>
      <c r="D766" s="9">
        <v>43223</v>
      </c>
      <c r="E766" s="18">
        <v>-0.47</v>
      </c>
      <c r="F766" s="8"/>
      <c r="G766" s="9">
        <v>25000</v>
      </c>
      <c r="H766" s="9">
        <f t="shared" si="54"/>
        <v>6250</v>
      </c>
      <c r="I766" s="9">
        <f t="shared" si="55"/>
        <v>31250</v>
      </c>
      <c r="J766" s="9">
        <v>1200000</v>
      </c>
      <c r="K766" s="9">
        <f t="shared" si="57"/>
        <v>300000</v>
      </c>
      <c r="L766" s="9">
        <f t="shared" si="56"/>
        <v>1500000</v>
      </c>
    </row>
    <row r="767" spans="1:12" ht="15.6" x14ac:dyDescent="0.3">
      <c r="A767" s="8">
        <v>2050</v>
      </c>
      <c r="B767" s="7" t="s">
        <v>779</v>
      </c>
      <c r="C767" s="9">
        <v>-169893.21</v>
      </c>
      <c r="D767" s="9">
        <v>327584.73</v>
      </c>
      <c r="E767" s="10">
        <v>-0.52</v>
      </c>
      <c r="F767" s="8"/>
      <c r="G767" s="9">
        <v>25000</v>
      </c>
      <c r="H767" s="9">
        <f t="shared" si="54"/>
        <v>6250</v>
      </c>
      <c r="I767" s="9">
        <f t="shared" si="55"/>
        <v>31250</v>
      </c>
      <c r="J767" s="9">
        <v>1200000</v>
      </c>
      <c r="K767" s="9">
        <f t="shared" si="57"/>
        <v>300000</v>
      </c>
      <c r="L767" s="9">
        <f t="shared" si="56"/>
        <v>1500000</v>
      </c>
    </row>
    <row r="768" spans="1:12" ht="15.6" x14ac:dyDescent="0.3">
      <c r="A768" s="8">
        <v>2782</v>
      </c>
      <c r="B768" s="7" t="s">
        <v>780</v>
      </c>
      <c r="C768" s="9">
        <v>-37330</v>
      </c>
      <c r="D768" s="9">
        <v>64639</v>
      </c>
      <c r="E768" s="10">
        <v>-0.57999999999999996</v>
      </c>
      <c r="F768" s="8"/>
      <c r="G768" s="9">
        <v>25000</v>
      </c>
      <c r="H768" s="9">
        <f t="shared" si="54"/>
        <v>6250</v>
      </c>
      <c r="I768" s="9">
        <f t="shared" si="55"/>
        <v>31250</v>
      </c>
      <c r="J768" s="9">
        <v>1200000</v>
      </c>
      <c r="K768" s="9">
        <f t="shared" si="57"/>
        <v>300000</v>
      </c>
      <c r="L768" s="9">
        <f t="shared" si="56"/>
        <v>1500000</v>
      </c>
    </row>
    <row r="769" spans="1:12" ht="15.6" x14ac:dyDescent="0.3">
      <c r="A769" s="8">
        <v>2820</v>
      </c>
      <c r="B769" s="7" t="s">
        <v>781</v>
      </c>
      <c r="C769" s="9">
        <v>-72839</v>
      </c>
      <c r="D769" s="9">
        <v>114122.34</v>
      </c>
      <c r="E769" s="18">
        <v>-0.64</v>
      </c>
      <c r="F769" s="8"/>
      <c r="G769" s="9">
        <v>25000</v>
      </c>
      <c r="H769" s="9">
        <f t="shared" si="54"/>
        <v>6250</v>
      </c>
      <c r="I769" s="9">
        <f t="shared" si="55"/>
        <v>31250</v>
      </c>
      <c r="J769" s="9">
        <v>1200000</v>
      </c>
      <c r="K769" s="9">
        <f t="shared" si="57"/>
        <v>300000</v>
      </c>
      <c r="L769" s="9">
        <f t="shared" si="56"/>
        <v>1500000</v>
      </c>
    </row>
    <row r="770" spans="1:12" ht="15.6" x14ac:dyDescent="0.3">
      <c r="A770" s="8">
        <v>2205</v>
      </c>
      <c r="B770" s="7" t="s">
        <v>782</v>
      </c>
      <c r="C770" s="9">
        <v>-275743</v>
      </c>
      <c r="D770" s="9">
        <v>428495.06</v>
      </c>
      <c r="E770" s="18">
        <v>-0.64</v>
      </c>
      <c r="F770" s="8"/>
      <c r="G770" s="9">
        <v>25000</v>
      </c>
      <c r="H770" s="9">
        <f t="shared" si="54"/>
        <v>6250</v>
      </c>
      <c r="I770" s="9">
        <f t="shared" si="55"/>
        <v>31250</v>
      </c>
      <c r="J770" s="9">
        <v>1200000</v>
      </c>
      <c r="K770" s="9">
        <f t="shared" si="57"/>
        <v>300000</v>
      </c>
      <c r="L770" s="9">
        <f t="shared" si="56"/>
        <v>1500000</v>
      </c>
    </row>
    <row r="771" spans="1:12" ht="15.6" x14ac:dyDescent="0.3">
      <c r="A771" s="8">
        <v>2598</v>
      </c>
      <c r="B771" s="7" t="s">
        <v>783</v>
      </c>
      <c r="C771" s="9">
        <v>-463069</v>
      </c>
      <c r="D771" s="9">
        <v>626223.74</v>
      </c>
      <c r="E771" s="18">
        <v>-0.74</v>
      </c>
      <c r="F771" s="8"/>
      <c r="G771" s="9">
        <v>25000</v>
      </c>
      <c r="H771" s="9">
        <f t="shared" si="54"/>
        <v>6250</v>
      </c>
      <c r="I771" s="9">
        <f t="shared" si="55"/>
        <v>31250</v>
      </c>
      <c r="J771" s="9">
        <v>1200000</v>
      </c>
      <c r="K771" s="9">
        <f t="shared" si="57"/>
        <v>300000</v>
      </c>
      <c r="L771" s="9">
        <f t="shared" si="56"/>
        <v>1500000</v>
      </c>
    </row>
    <row r="772" spans="1:12" ht="15.6" x14ac:dyDescent="0.3">
      <c r="A772" s="8">
        <v>2605</v>
      </c>
      <c r="B772" s="7" t="s">
        <v>784</v>
      </c>
      <c r="C772" s="9">
        <v>-31939</v>
      </c>
      <c r="D772" s="9">
        <v>38189</v>
      </c>
      <c r="E772" s="18">
        <v>-0.84</v>
      </c>
      <c r="F772" s="8"/>
      <c r="G772" s="9">
        <v>25000</v>
      </c>
      <c r="H772" s="9">
        <f t="shared" si="54"/>
        <v>6250</v>
      </c>
      <c r="I772" s="9">
        <f t="shared" si="55"/>
        <v>31250</v>
      </c>
      <c r="J772" s="9">
        <v>1200000</v>
      </c>
      <c r="K772" s="9">
        <f t="shared" si="57"/>
        <v>300000</v>
      </c>
      <c r="L772" s="9">
        <f t="shared" si="56"/>
        <v>1500000</v>
      </c>
    </row>
    <row r="773" spans="1:12" ht="15.6" x14ac:dyDescent="0.3">
      <c r="A773" s="8">
        <v>3349</v>
      </c>
      <c r="B773" s="8" t="s">
        <v>785</v>
      </c>
      <c r="C773" s="9">
        <v>-4740010</v>
      </c>
      <c r="D773" s="9">
        <v>5321845.84</v>
      </c>
      <c r="E773" s="10">
        <v>-0.89</v>
      </c>
      <c r="F773" s="8"/>
      <c r="G773" s="9">
        <v>25000</v>
      </c>
      <c r="H773" s="9">
        <f t="shared" si="54"/>
        <v>6250</v>
      </c>
      <c r="I773" s="9">
        <f t="shared" si="55"/>
        <v>31250</v>
      </c>
      <c r="J773" s="9">
        <v>1200000</v>
      </c>
      <c r="K773" s="9">
        <f t="shared" si="57"/>
        <v>300000</v>
      </c>
      <c r="L773" s="9">
        <f t="shared" si="56"/>
        <v>1500000</v>
      </c>
    </row>
    <row r="774" spans="1:12" ht="15.6" x14ac:dyDescent="0.3">
      <c r="A774" s="8">
        <v>2601</v>
      </c>
      <c r="B774" s="7" t="s">
        <v>786</v>
      </c>
      <c r="C774" s="9">
        <v>-63673</v>
      </c>
      <c r="D774" s="9">
        <v>71435</v>
      </c>
      <c r="E774" s="18">
        <v>-0.89</v>
      </c>
      <c r="F774" s="8"/>
      <c r="G774" s="9">
        <v>25000</v>
      </c>
      <c r="H774" s="9">
        <f t="shared" si="54"/>
        <v>6250</v>
      </c>
      <c r="I774" s="9">
        <f t="shared" si="55"/>
        <v>31250</v>
      </c>
      <c r="J774" s="9">
        <v>1200000</v>
      </c>
      <c r="K774" s="9">
        <f t="shared" si="57"/>
        <v>300000</v>
      </c>
      <c r="L774" s="9">
        <f t="shared" si="56"/>
        <v>1500000</v>
      </c>
    </row>
    <row r="775" spans="1:12" ht="15.6" x14ac:dyDescent="0.3">
      <c r="A775" s="8">
        <v>3579</v>
      </c>
      <c r="B775" s="8" t="s">
        <v>787</v>
      </c>
      <c r="C775" s="9">
        <v>-21524392</v>
      </c>
      <c r="D775" s="9">
        <v>22672378.690000001</v>
      </c>
      <c r="E775" s="10">
        <v>-0.95</v>
      </c>
      <c r="F775" s="8"/>
      <c r="G775" s="9">
        <v>25000</v>
      </c>
      <c r="H775" s="9">
        <f t="shared" si="54"/>
        <v>6250</v>
      </c>
      <c r="I775" s="9">
        <f t="shared" si="55"/>
        <v>31250</v>
      </c>
      <c r="J775" s="9">
        <v>1200000</v>
      </c>
      <c r="K775" s="9">
        <f t="shared" si="57"/>
        <v>300000</v>
      </c>
      <c r="L775" s="9">
        <f t="shared" si="56"/>
        <v>1500000</v>
      </c>
    </row>
    <row r="776" spans="1:12" ht="15.6" x14ac:dyDescent="0.3">
      <c r="A776" s="8">
        <v>2213</v>
      </c>
      <c r="B776" s="7" t="s">
        <v>788</v>
      </c>
      <c r="C776" s="9">
        <v>-583957.9</v>
      </c>
      <c r="D776" s="9">
        <v>504873.73</v>
      </c>
      <c r="E776" s="10">
        <v>-1.1599999999999999</v>
      </c>
      <c r="F776" s="8"/>
      <c r="G776" s="9">
        <v>25000</v>
      </c>
      <c r="H776" s="9">
        <f t="shared" si="54"/>
        <v>6250</v>
      </c>
      <c r="I776" s="9">
        <f t="shared" si="55"/>
        <v>31250</v>
      </c>
      <c r="J776" s="9">
        <v>1200000</v>
      </c>
      <c r="K776" s="9">
        <f t="shared" si="57"/>
        <v>300000</v>
      </c>
      <c r="L776" s="9">
        <f t="shared" si="56"/>
        <v>1500000</v>
      </c>
    </row>
    <row r="777" spans="1:12" ht="15.6" x14ac:dyDescent="0.3">
      <c r="A777" s="8">
        <v>2623</v>
      </c>
      <c r="B777" s="7" t="s">
        <v>789</v>
      </c>
      <c r="C777" s="9">
        <v>-128552.76</v>
      </c>
      <c r="D777" s="9">
        <v>107110.5</v>
      </c>
      <c r="E777" s="10">
        <v>-1.2</v>
      </c>
      <c r="F777" s="8"/>
      <c r="G777" s="9">
        <v>25000</v>
      </c>
      <c r="H777" s="9">
        <f t="shared" si="54"/>
        <v>6250</v>
      </c>
      <c r="I777" s="9">
        <f t="shared" si="55"/>
        <v>31250</v>
      </c>
      <c r="J777" s="9">
        <v>1200000</v>
      </c>
      <c r="K777" s="9">
        <f t="shared" si="57"/>
        <v>300000</v>
      </c>
      <c r="L777" s="9">
        <f t="shared" si="56"/>
        <v>1500000</v>
      </c>
    </row>
    <row r="778" spans="1:12" ht="15.6" x14ac:dyDescent="0.3">
      <c r="A778" s="8">
        <v>2796</v>
      </c>
      <c r="B778" s="7" t="s">
        <v>790</v>
      </c>
      <c r="C778" s="9">
        <v>-66684</v>
      </c>
      <c r="D778" s="9">
        <v>52109.72</v>
      </c>
      <c r="E778" s="10">
        <v>-1.28</v>
      </c>
      <c r="F778" s="8"/>
      <c r="G778" s="9">
        <v>25000</v>
      </c>
      <c r="H778" s="9">
        <f t="shared" si="54"/>
        <v>6250</v>
      </c>
      <c r="I778" s="9">
        <f t="shared" si="55"/>
        <v>31250</v>
      </c>
      <c r="J778" s="9">
        <v>1200000</v>
      </c>
      <c r="K778" s="9">
        <f t="shared" si="57"/>
        <v>300000</v>
      </c>
      <c r="L778" s="9">
        <f t="shared" si="56"/>
        <v>1500000</v>
      </c>
    </row>
    <row r="779" spans="1:12" ht="15.6" x14ac:dyDescent="0.3">
      <c r="A779" s="8">
        <v>2256</v>
      </c>
      <c r="B779" s="7" t="s">
        <v>791</v>
      </c>
      <c r="C779" s="9">
        <v>-94280</v>
      </c>
      <c r="D779" s="9">
        <v>63800.38</v>
      </c>
      <c r="E779" s="18">
        <v>-1.48</v>
      </c>
      <c r="F779" s="8"/>
      <c r="G779" s="9">
        <v>25000</v>
      </c>
      <c r="H779" s="9">
        <f t="shared" si="54"/>
        <v>6250</v>
      </c>
      <c r="I779" s="9">
        <f t="shared" si="55"/>
        <v>31250</v>
      </c>
      <c r="J779" s="9">
        <v>1200000</v>
      </c>
      <c r="K779" s="9">
        <f t="shared" si="57"/>
        <v>300000</v>
      </c>
      <c r="L779" s="9">
        <f t="shared" si="56"/>
        <v>1500000</v>
      </c>
    </row>
    <row r="780" spans="1:12" ht="15.6" x14ac:dyDescent="0.3">
      <c r="A780" s="8">
        <v>2743</v>
      </c>
      <c r="B780" s="7" t="s">
        <v>792</v>
      </c>
      <c r="C780" s="9">
        <v>-223845.85</v>
      </c>
      <c r="D780" s="9">
        <v>143943.49</v>
      </c>
      <c r="E780" s="10">
        <v>-1.56</v>
      </c>
      <c r="F780" s="8"/>
      <c r="G780" s="9">
        <v>25000</v>
      </c>
      <c r="H780" s="9">
        <f t="shared" si="54"/>
        <v>6250</v>
      </c>
      <c r="I780" s="9">
        <f t="shared" si="55"/>
        <v>31250</v>
      </c>
      <c r="J780" s="9">
        <v>1200000</v>
      </c>
      <c r="K780" s="9">
        <f t="shared" si="57"/>
        <v>300000</v>
      </c>
      <c r="L780" s="9">
        <f t="shared" si="56"/>
        <v>1500000</v>
      </c>
    </row>
    <row r="781" spans="1:12" ht="15.6" x14ac:dyDescent="0.3">
      <c r="A781" s="8">
        <v>4326</v>
      </c>
      <c r="B781" s="8" t="s">
        <v>793</v>
      </c>
      <c r="C781" s="9">
        <v>-7477007</v>
      </c>
      <c r="D781" s="9">
        <v>4008764.53</v>
      </c>
      <c r="E781" s="10">
        <v>-1.87</v>
      </c>
      <c r="F781" s="8"/>
      <c r="G781" s="9">
        <v>25000</v>
      </c>
      <c r="H781" s="9">
        <f t="shared" si="54"/>
        <v>6250</v>
      </c>
      <c r="I781" s="9">
        <f t="shared" si="55"/>
        <v>31250</v>
      </c>
      <c r="J781" s="9">
        <v>1200000</v>
      </c>
      <c r="K781" s="9">
        <f t="shared" si="57"/>
        <v>300000</v>
      </c>
      <c r="L781" s="9">
        <f t="shared" si="56"/>
        <v>1500000</v>
      </c>
    </row>
    <row r="782" spans="1:12" ht="15.6" x14ac:dyDescent="0.3">
      <c r="A782" s="8">
        <v>2211</v>
      </c>
      <c r="B782" s="7" t="s">
        <v>794</v>
      </c>
      <c r="C782" s="9">
        <v>-725549</v>
      </c>
      <c r="D782" s="9">
        <v>362893.07</v>
      </c>
      <c r="E782" s="18">
        <v>-2</v>
      </c>
      <c r="F782" s="8"/>
      <c r="G782" s="9">
        <v>25000</v>
      </c>
      <c r="H782" s="9">
        <f t="shared" si="54"/>
        <v>6250</v>
      </c>
      <c r="I782" s="9">
        <f t="shared" si="55"/>
        <v>31250</v>
      </c>
      <c r="J782" s="9">
        <v>1200000</v>
      </c>
      <c r="K782" s="9">
        <f t="shared" si="57"/>
        <v>300000</v>
      </c>
      <c r="L782" s="9">
        <f t="shared" si="56"/>
        <v>1500000</v>
      </c>
    </row>
    <row r="783" spans="1:12" ht="15.6" x14ac:dyDescent="0.3">
      <c r="A783" s="8">
        <v>2189</v>
      </c>
      <c r="B783" s="7" t="s">
        <v>795</v>
      </c>
      <c r="C783" s="9">
        <v>-805016.04</v>
      </c>
      <c r="D783" s="9">
        <v>387125.21</v>
      </c>
      <c r="E783" s="10">
        <v>-2.08</v>
      </c>
      <c r="F783" s="8"/>
      <c r="G783" s="9">
        <v>25000</v>
      </c>
      <c r="H783" s="9">
        <f t="shared" si="54"/>
        <v>6250</v>
      </c>
      <c r="I783" s="9">
        <f t="shared" si="55"/>
        <v>31250</v>
      </c>
      <c r="J783" s="9">
        <v>1200000</v>
      </c>
      <c r="K783" s="9">
        <f t="shared" si="57"/>
        <v>300000</v>
      </c>
      <c r="L783" s="9">
        <f t="shared" si="56"/>
        <v>1500000</v>
      </c>
    </row>
    <row r="784" spans="1:12" ht="15.6" x14ac:dyDescent="0.3">
      <c r="A784" s="8">
        <v>2242</v>
      </c>
      <c r="B784" s="7" t="s">
        <v>796</v>
      </c>
      <c r="C784" s="9">
        <v>-236492</v>
      </c>
      <c r="D784" s="9">
        <v>100360.78</v>
      </c>
      <c r="E784" s="18">
        <v>-2.36</v>
      </c>
      <c r="F784" s="8"/>
      <c r="G784" s="9">
        <v>25000</v>
      </c>
      <c r="H784" s="9">
        <f t="shared" si="54"/>
        <v>6250</v>
      </c>
      <c r="I784" s="9">
        <f t="shared" si="55"/>
        <v>31250</v>
      </c>
      <c r="J784" s="9">
        <v>1200000</v>
      </c>
      <c r="K784" s="9">
        <f t="shared" si="57"/>
        <v>300000</v>
      </c>
      <c r="L784" s="9">
        <f t="shared" si="56"/>
        <v>1500000</v>
      </c>
    </row>
    <row r="785" spans="1:12" ht="15.6" x14ac:dyDescent="0.3">
      <c r="A785" s="8">
        <v>2536</v>
      </c>
      <c r="B785" s="7" t="s">
        <v>797</v>
      </c>
      <c r="C785" s="9">
        <v>-123615.96</v>
      </c>
      <c r="D785" s="9">
        <v>46201.51</v>
      </c>
      <c r="E785" s="10">
        <v>-2.68</v>
      </c>
      <c r="F785" s="8"/>
      <c r="G785" s="9">
        <v>25000</v>
      </c>
      <c r="H785" s="9">
        <f t="shared" si="54"/>
        <v>6250</v>
      </c>
      <c r="I785" s="9">
        <f t="shared" si="55"/>
        <v>31250</v>
      </c>
      <c r="J785" s="9">
        <v>1200000</v>
      </c>
      <c r="K785" s="9">
        <f t="shared" si="57"/>
        <v>300000</v>
      </c>
      <c r="L785" s="9">
        <f t="shared" si="56"/>
        <v>1500000</v>
      </c>
    </row>
    <row r="786" spans="1:12" ht="15.6" x14ac:dyDescent="0.3">
      <c r="A786" s="8">
        <v>2195</v>
      </c>
      <c r="B786" s="7" t="s">
        <v>798</v>
      </c>
      <c r="C786" s="9">
        <v>-294243.96999999997</v>
      </c>
      <c r="D786" s="9">
        <v>75243.91</v>
      </c>
      <c r="E786" s="10">
        <v>-3.91</v>
      </c>
      <c r="F786" s="8"/>
      <c r="G786" s="9">
        <v>25000</v>
      </c>
      <c r="H786" s="9">
        <f t="shared" si="54"/>
        <v>6250</v>
      </c>
      <c r="I786" s="9">
        <f t="shared" si="55"/>
        <v>31250</v>
      </c>
      <c r="J786" s="9">
        <v>1200000</v>
      </c>
      <c r="K786" s="9">
        <f t="shared" si="57"/>
        <v>300000</v>
      </c>
      <c r="L786" s="9">
        <f t="shared" si="56"/>
        <v>1500000</v>
      </c>
    </row>
    <row r="787" spans="1:12" ht="15.6" x14ac:dyDescent="0.3">
      <c r="A787" s="8">
        <v>2618</v>
      </c>
      <c r="B787" s="7" t="s">
        <v>799</v>
      </c>
      <c r="C787" s="9">
        <v>-292381.25</v>
      </c>
      <c r="D787" s="9">
        <v>15400.29</v>
      </c>
      <c r="E787" s="10">
        <v>-18.989999999999998</v>
      </c>
      <c r="F787" s="8"/>
      <c r="G787" s="9">
        <v>25000</v>
      </c>
      <c r="H787" s="9">
        <f t="shared" ref="H787" si="58">0.25*G787</f>
        <v>6250</v>
      </c>
      <c r="I787" s="9">
        <f t="shared" ref="I787" si="59">SUM(G787+H787)</f>
        <v>31250</v>
      </c>
      <c r="J787" s="9">
        <v>1200000</v>
      </c>
      <c r="K787" s="9">
        <f t="shared" si="57"/>
        <v>300000</v>
      </c>
      <c r="L787" s="9">
        <f t="shared" ref="L787" si="60">(J787+K787)</f>
        <v>1500000</v>
      </c>
    </row>
  </sheetData>
  <autoFilter ref="A3:M787"/>
  <mergeCells count="3">
    <mergeCell ref="A1:K1"/>
    <mergeCell ref="G2:I2"/>
    <mergeCell ref="J2:L2"/>
  </mergeCells>
  <hyperlinks>
    <hyperlink ref="A1:K1" r:id="rId1" display="https://www.oregon.gov/pers/Documents/Financials/Pension-Summary-UAL.pdf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F6945B9591BE48BC407D7DDA77AFD5" ma:contentTypeVersion="2" ma:contentTypeDescription="Create a new document." ma:contentTypeScope="" ma:versionID="0caa47c7d7cad0df9183e95a858df6de">
  <xsd:schema xmlns:xsd="http://www.w3.org/2001/XMLSchema" xmlns:xs="http://www.w3.org/2001/XMLSchema" xmlns:p="http://schemas.microsoft.com/office/2006/metadata/properties" xmlns:ns1="http://schemas.microsoft.com/sharepoint/v3" xmlns:ns2="ef3f8094-978c-43c0-8ab6-828ab01f8e37" targetNamespace="http://schemas.microsoft.com/office/2006/metadata/properties" ma:root="true" ma:fieldsID="cae19bbf72f84ce5b435055ba7afd3e0" ns1:_="" ns2:_="">
    <xsd:import namespace="http://schemas.microsoft.com/sharepoint/v3"/>
    <xsd:import namespace="ef3f8094-978c-43c0-8ab6-828ab01f8e3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f8094-978c-43c0-8ab6-828ab01f8e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7E67643-E61F-463D-8C00-6E9142733185}"/>
</file>

<file path=customXml/itemProps2.xml><?xml version="1.0" encoding="utf-8"?>
<ds:datastoreItem xmlns:ds="http://schemas.openxmlformats.org/officeDocument/2006/customXml" ds:itemID="{7C6DE5F2-6A17-4AD9-B7B8-6AF7B0C1B1F9}"/>
</file>

<file path=customXml/itemProps3.xml><?xml version="1.0" encoding="utf-8"?>
<ds:datastoreItem xmlns:ds="http://schemas.openxmlformats.org/officeDocument/2006/customXml" ds:itemID="{9DA64750-4717-477F-84BD-5FD2596A45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Oregon, 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MaryMichelle Sosne</dc:creator>
  <cp:lastModifiedBy>MaryMichelle Sosne</cp:lastModifiedBy>
  <dcterms:created xsi:type="dcterms:W3CDTF">2019-10-31T19:42:49Z</dcterms:created>
  <dcterms:modified xsi:type="dcterms:W3CDTF">2019-11-12T22:26:57Z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0x010100C9F6945B9591BE48BC407D7DDA77AFD5</vt:lpwstr>
  </property>
</Properties>
</file>