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420" windowHeight="11900" tabRatio="830" activeTab="0"/>
  </bookViews>
  <sheets>
    <sheet name="Table Description" sheetId="1" r:id="rId1"/>
    <sheet name="Table A (by county)" sheetId="2" r:id="rId2"/>
    <sheet name="Table B (by county) " sheetId="3" r:id="rId3"/>
    <sheet name="Table C (county)" sheetId="4" r:id="rId4"/>
    <sheet name="Table D (full_county) " sheetId="5" r:id="rId5"/>
    <sheet name="Baker" sheetId="6" r:id="rId6"/>
    <sheet name="Benton" sheetId="7" r:id="rId7"/>
    <sheet name="Clackamas" sheetId="8" r:id="rId8"/>
    <sheet name="Clatsop" sheetId="9" r:id="rId9"/>
    <sheet name="Columbia" sheetId="10" r:id="rId10"/>
    <sheet name="Coos" sheetId="11" r:id="rId11"/>
    <sheet name="Crook" sheetId="12" r:id="rId12"/>
    <sheet name="Curry" sheetId="13" r:id="rId13"/>
    <sheet name="Deschutes" sheetId="14" r:id="rId14"/>
    <sheet name="Douglas" sheetId="15" r:id="rId15"/>
    <sheet name="Gilliam" sheetId="16" r:id="rId16"/>
    <sheet name="Grant" sheetId="17" r:id="rId17"/>
    <sheet name="Harney" sheetId="18" r:id="rId18"/>
    <sheet name="Hood River" sheetId="19" r:id="rId19"/>
    <sheet name="Jackson" sheetId="20" r:id="rId20"/>
    <sheet name="Jefferson" sheetId="21" r:id="rId21"/>
    <sheet name="Josephine" sheetId="22" r:id="rId22"/>
    <sheet name="Klamath" sheetId="23" r:id="rId23"/>
    <sheet name="Lake" sheetId="24" r:id="rId24"/>
    <sheet name="Lane" sheetId="25" r:id="rId25"/>
    <sheet name="Lincoln" sheetId="26" r:id="rId26"/>
    <sheet name="Linn" sheetId="27" r:id="rId27"/>
    <sheet name="Malheur" sheetId="28" r:id="rId28"/>
    <sheet name="Marion" sheetId="29" r:id="rId29"/>
    <sheet name="Morrow" sheetId="30" r:id="rId30"/>
    <sheet name="Multnomah" sheetId="31" r:id="rId31"/>
    <sheet name="Polk" sheetId="32" r:id="rId32"/>
    <sheet name="Sherman" sheetId="33" r:id="rId33"/>
    <sheet name="Tillamook" sheetId="34" r:id="rId34"/>
    <sheet name="Umatilla" sheetId="35" r:id="rId35"/>
    <sheet name="Union" sheetId="36" r:id="rId36"/>
    <sheet name="Wallowa" sheetId="37" r:id="rId37"/>
    <sheet name="Wasco" sheetId="38" r:id="rId38"/>
    <sheet name="Washington" sheetId="39" r:id="rId39"/>
    <sheet name="Wheeler" sheetId="40" r:id="rId40"/>
    <sheet name="Yamhill" sheetId="41" r:id="rId41"/>
    <sheet name="Clark" sheetId="42" r:id="rId42"/>
    <sheet name="OthWash" sheetId="43" r:id="rId43"/>
    <sheet name="California" sheetId="44" r:id="rId44"/>
    <sheet name="Idaho" sheetId="45" r:id="rId45"/>
    <sheet name="Other" sheetId="46" r:id="rId46"/>
    <sheet name="Table A (by city)(1)" sheetId="47" r:id="rId47"/>
    <sheet name="Table A (by city)(2)" sheetId="48" r:id="rId48"/>
    <sheet name="Table B (by city)(1)" sheetId="49" r:id="rId49"/>
    <sheet name="Table B (by city)(2)" sheetId="50" r:id="rId50"/>
  </sheets>
  <definedNames>
    <definedName name="_xlnm.Print_Area" localSheetId="38">'Washington'!$A$1:$L$46</definedName>
    <definedName name="section7" localSheetId="0">'Table Description'!#REF!</definedName>
  </definedNames>
  <calcPr fullCalcOnLoad="1"/>
</workbook>
</file>

<file path=xl/sharedStrings.xml><?xml version="1.0" encoding="utf-8"?>
<sst xmlns="http://schemas.openxmlformats.org/spreadsheetml/2006/main" count="2674" uniqueCount="278">
  <si>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</si>
  <si>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</si>
  <si>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</si>
  <si>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</si>
  <si>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</si>
  <si>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</si>
  <si>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</si>
  <si>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</si>
  <si>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</si>
  <si>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</si>
  <si>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</si>
  <si>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</si>
  <si>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</si>
  <si>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</si>
  <si>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</si>
  <si>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</si>
  <si>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</si>
  <si>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</si>
  <si>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</si>
  <si>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</si>
  <si>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</si>
  <si>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</si>
  <si>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</si>
  <si>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</si>
  <si>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</si>
  <si>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</si>
  <si>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</si>
  <si>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</si>
  <si>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</si>
  <si>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</si>
  <si>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</si>
  <si>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</si>
  <si>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</si>
  <si>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</si>
  <si>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</si>
  <si>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</si>
  <si>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</si>
  <si>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</si>
  <si>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County</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</si>
  <si>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</si>
  <si>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</si>
  <si>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</si>
  <si>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</si>
  <si>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</si>
  <si>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</si>
  <si>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</si>
  <si>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</si>
  <si>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</si>
  <si>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</si>
  <si>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</si>
  <si>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</si>
  <si>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</si>
  <si>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</si>
  <si>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</si>
  <si>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</si>
  <si>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</si>
  <si>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</si>
  <si>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</si>
  <si>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</si>
  <si>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</si>
  <si>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</si>
  <si>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</si>
  <si>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</si>
  <si>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</si>
  <si>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</si>
  <si>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</si>
  <si>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</si>
  <si>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</si>
  <si>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</si>
  <si>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</si>
  <si>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</si>
  <si>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</si>
  <si>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</si>
  <si>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</si>
  <si>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</si>
  <si>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Clark Co., WA</t>
  </si>
  <si>
    <t>Other Washington</t>
  </si>
  <si>
    <t>California</t>
  </si>
  <si>
    <t>Idaho</t>
  </si>
  <si>
    <t xml:space="preserve">Other </t>
  </si>
  <si>
    <t>Joint</t>
  </si>
  <si>
    <t>Single</t>
  </si>
  <si>
    <t>Head Household</t>
  </si>
  <si>
    <t>Separate</t>
  </si>
  <si>
    <t>Itemized</t>
  </si>
  <si>
    <t>Full-Year</t>
  </si>
  <si>
    <t>Part-Year</t>
  </si>
  <si>
    <t>Number</t>
  </si>
  <si>
    <t>%</t>
  </si>
  <si>
    <t>Taxable Dividends and Interest</t>
  </si>
  <si>
    <t>Business Income</t>
  </si>
  <si>
    <t>Taxable Pensions</t>
  </si>
  <si>
    <t>Farm Income</t>
  </si>
  <si>
    <t>Adjustments</t>
  </si>
  <si>
    <t>Wages, Salaries, Tips</t>
  </si>
  <si>
    <t>Other</t>
  </si>
  <si>
    <t>County Distribution</t>
  </si>
  <si>
    <t>Tax as Percent of AGI</t>
  </si>
  <si>
    <t>Tax as Percent of Taxable Balance</t>
  </si>
  <si>
    <t>TABLE A:  TOTAL INCOME AND TAX (THOUSANDS OF DOLLARS)</t>
  </si>
  <si>
    <t>TABLE C:  DISTRIBUTION OF RETURNS BY TYPE</t>
  </si>
  <si>
    <t>TABLE B:  AVERAGE INCOME AND TAX (DOLLARS)</t>
  </si>
  <si>
    <t>AGI Level ($000)</t>
  </si>
  <si>
    <t>TABLE D:  SOURCES OF ADJUSTED GROSS INCOME (THOUSANDS OF DOLLARS)</t>
  </si>
  <si>
    <t>TABLE A: TOTAL INCOME AND TAX (THOUSANDS OF DOLLARS)</t>
  </si>
  <si>
    <t>Top 5%</t>
  </si>
  <si>
    <t>Nonresident</t>
  </si>
  <si>
    <t>Quintile Distribution</t>
  </si>
  <si>
    <t xml:space="preserve"> </t>
  </si>
  <si>
    <t>Taxable Income</t>
  </si>
  <si>
    <t>Gross Tax</t>
  </si>
  <si>
    <t>Net Tax</t>
  </si>
  <si>
    <t>City Distribution</t>
  </si>
  <si>
    <t>TABLE A (cont.):  TOTAL INCOME AND TAX (THOUSANDS OF DOLLARS)</t>
  </si>
  <si>
    <t>TABLE B (cont.):  AVERAGE INCOME AND TAX (DOLLARS)</t>
  </si>
  <si>
    <t>Gross    Tax</t>
  </si>
  <si>
    <t>City</t>
  </si>
  <si>
    <t>Capital Gains</t>
  </si>
  <si>
    <r>
      <t>Schedule E Income</t>
    </r>
    <r>
      <rPr>
        <vertAlign val="superscript"/>
        <sz val="10"/>
        <rFont val="Arial"/>
        <family val="2"/>
      </rPr>
      <t>1</t>
    </r>
  </si>
  <si>
    <r>
      <t>All Other Income</t>
    </r>
    <r>
      <rPr>
        <vertAlign val="superscript"/>
        <sz val="10"/>
        <rFont val="Arial"/>
        <family val="2"/>
      </rPr>
      <t>2</t>
    </r>
  </si>
  <si>
    <r>
      <t>2</t>
    </r>
    <r>
      <rPr>
        <sz val="10"/>
        <rFont val="Arial"/>
        <family val="0"/>
      </rPr>
      <t>All o</t>
    </r>
    <r>
      <rPr>
        <sz val="10"/>
        <rFont val="Arial"/>
        <family val="0"/>
      </rPr>
      <t>ther income includes: taxable state income tax refunds, alimony received, unemployment compensation, and other income.</t>
    </r>
  </si>
  <si>
    <t>*Clackamas is an unincorporated area in Clackamas County.</t>
  </si>
  <si>
    <r>
      <t>1</t>
    </r>
    <r>
      <rPr>
        <sz val="10"/>
        <rFont val="Arial"/>
        <family val="0"/>
      </rPr>
      <t>Schedule E income sources include: rental real estate, royalties, partnerships, S corporations, and trusts</t>
    </r>
    <r>
      <rPr>
        <sz val="10"/>
        <rFont val="Arial"/>
        <family val="0"/>
      </rPr>
      <t>.</t>
    </r>
  </si>
  <si>
    <t>500+</t>
  </si>
  <si>
    <t>* Summary information for this category has been combined with the previous (or following) category due to the low count.</t>
  </si>
  <si>
    <t>ALBANY</t>
  </si>
  <si>
    <t>ALOHA</t>
  </si>
  <si>
    <t>ASHLAND</t>
  </si>
  <si>
    <t>ASTORIA</t>
  </si>
  <si>
    <t>BAKER CITY</t>
  </si>
  <si>
    <t>BEAVERTON</t>
  </si>
  <si>
    <t>BEND</t>
  </si>
  <si>
    <t>BORING</t>
  </si>
  <si>
    <t>BROOKINGS</t>
  </si>
  <si>
    <t>CANBY</t>
  </si>
  <si>
    <t>CENTRAL POINT</t>
  </si>
  <si>
    <t>CLACKAMAS</t>
  </si>
  <si>
    <t>COOS BAY</t>
  </si>
  <si>
    <t>CORNELIUS</t>
  </si>
  <si>
    <t>CORVALLIS</t>
  </si>
  <si>
    <t>COTTAGE GROVE</t>
  </si>
  <si>
    <t>CRESWELL</t>
  </si>
  <si>
    <t>DALLAS</t>
  </si>
  <si>
    <t>DAMASCUS</t>
  </si>
  <si>
    <t>EAGLE POINT</t>
  </si>
  <si>
    <t>ESTACADA</t>
  </si>
  <si>
    <t>EUGENE</t>
  </si>
  <si>
    <t>FAIRVIEW</t>
  </si>
  <si>
    <t>FLORENCE</t>
  </si>
  <si>
    <t>FOREST GROVE</t>
  </si>
  <si>
    <t>GLADSTONE</t>
  </si>
  <si>
    <t>GRANTS PASS</t>
  </si>
  <si>
    <t>GRESHAM</t>
  </si>
  <si>
    <t>HAPPY VALLEY</t>
  </si>
  <si>
    <t>HERMISTON</t>
  </si>
  <si>
    <t>HILLSBORO</t>
  </si>
  <si>
    <t>HOOD RIVER</t>
  </si>
  <si>
    <t>INDEPENDENCE</t>
  </si>
  <si>
    <t>JUNCTION CITY</t>
  </si>
  <si>
    <t>KEIZER</t>
  </si>
  <si>
    <t>KLAMATH FALLS</t>
  </si>
  <si>
    <t>LA GRANDE</t>
  </si>
  <si>
    <t>LA PINE</t>
  </si>
  <si>
    <t>LAKE OSWEGO</t>
  </si>
  <si>
    <t>LEBANON</t>
  </si>
  <si>
    <t>LINCOLN CITY</t>
  </si>
  <si>
    <t>MADRAS</t>
  </si>
  <si>
    <t>MCMINNVILLE</t>
  </si>
  <si>
    <t>MEDFORD</t>
  </si>
  <si>
    <t>MILTON FREEWATER</t>
  </si>
  <si>
    <t>MILWAUKIE</t>
  </si>
  <si>
    <t>MOLALLA</t>
  </si>
  <si>
    <t>MONMOUTH</t>
  </si>
  <si>
    <t>MYRTLE CREEK</t>
  </si>
  <si>
    <t>NEWBERG</t>
  </si>
  <si>
    <t>NEWPORT</t>
  </si>
  <si>
    <t>NORTH BEND</t>
  </si>
  <si>
    <t>ONTARIO</t>
  </si>
  <si>
    <t>OREGON CITY</t>
  </si>
  <si>
    <t>PENDLETON</t>
  </si>
  <si>
    <t>PHILOMATH</t>
  </si>
  <si>
    <t>PORTLAND</t>
  </si>
  <si>
    <t>PRINEVILLE</t>
  </si>
  <si>
    <t>REDMOND</t>
  </si>
  <si>
    <t>ROSEBURG</t>
  </si>
  <si>
    <t>SALEM</t>
  </si>
  <si>
    <t>SANDY</t>
  </si>
  <si>
    <t>SCAPPOOSE</t>
  </si>
  <si>
    <t>SEASIDE</t>
  </si>
  <si>
    <t>SHERWOOD</t>
  </si>
  <si>
    <t>SILVERTON</t>
  </si>
  <si>
    <t>SPRINGFIELD</t>
  </si>
  <si>
    <t>ST HELENS</t>
  </si>
  <si>
    <t>STAYTON</t>
  </si>
  <si>
    <t>SUTHERLIN</t>
  </si>
  <si>
    <t>SWEET HOME</t>
  </si>
  <si>
    <t>THE DALLES</t>
  </si>
  <si>
    <t>TIGARD</t>
  </si>
  <si>
    <t>TILLAMOOK</t>
  </si>
  <si>
    <t>TROUTDALE</t>
  </si>
  <si>
    <t>TUALATIN</t>
  </si>
  <si>
    <t>WEST LINN</t>
  </si>
  <si>
    <t>WHITE CITY</t>
  </si>
  <si>
    <t>WILSONVILLE</t>
  </si>
  <si>
    <t>WOODBURN</t>
  </si>
  <si>
    <t>Detailed Tables 3</t>
  </si>
  <si>
    <t>Tables for returns by county</t>
  </si>
  <si>
    <t>Table A (by county)</t>
  </si>
  <si>
    <t>Table B (by county)</t>
  </si>
  <si>
    <t>Table C (county)</t>
  </si>
  <si>
    <t>Table D (full_county)</t>
  </si>
  <si>
    <t>Tables for individual counties and other states</t>
  </si>
  <si>
    <t>Clark County, Washington, is reported separately from the remainder of Washington because so many Clark County residents work in Portland. Idaho and California also have individual tables. Returns from all other states are grouped together in one table.</t>
  </si>
  <si>
    <t>Clark Wash</t>
  </si>
  <si>
    <t>Other Wash</t>
  </si>
  <si>
    <t>Other states</t>
  </si>
  <si>
    <t>Tables for all returns by city</t>
  </si>
  <si>
    <t>Table A (by city)(1)</t>
  </si>
  <si>
    <t>Total AGI, deductions, credits, and net tax for all returns from cities Albany through Lebanon.</t>
  </si>
  <si>
    <t>Table A (by city)(2)</t>
  </si>
  <si>
    <t>Total AGI, deductions, credits, and net tax for all returns from cities Lincoln City through Woodburn.</t>
  </si>
  <si>
    <t>Table B (by city)(1)</t>
  </si>
  <si>
    <t>Average AGI, deductions, credits, and net tax for all returns from cities Albany through Lebanon.</t>
  </si>
  <si>
    <t>Table B (by city)(2)</t>
  </si>
  <si>
    <t xml:space="preserve">Average AGI, deductions, credits, and net tax for all returns from cities Lincoln City through Woodburn. </t>
  </si>
  <si>
    <t>Back to Contents</t>
  </si>
  <si>
    <t xml:space="preserve">This section contains four table types (A, B, C, D) that summarize personal income tax data by county for tax year 2013 returns filed during calendar year 2014.  The list below shows the categories used in each table. </t>
  </si>
  <si>
    <t xml:space="preserve">This section summarizes total income and tax by adjusted gross income level for all returns from each of the 36 Oregon counties and five areas outside Oregon for tax year 2013 filed during calendar year 2014. </t>
  </si>
  <si>
    <t>This section contains two table types (A and B) for the top 80 cities in terms of number of returns for returns of tax year 2013 filed during calendar year 2014. The tables summarize total adjusted gross income and tax, and average income and tax. The returns are categorized according to the city identified with the address provided on the return. The list below shows the categories used in each table.</t>
  </si>
  <si>
    <t>All 2013 returns</t>
  </si>
  <si>
    <t>2013 Personal Income Tax Statistics</t>
  </si>
  <si>
    <t>2013 Full-year returns</t>
  </si>
  <si>
    <t>All 2013 Baker County returns</t>
  </si>
  <si>
    <t>All 2013 Benton County returns</t>
  </si>
  <si>
    <t>All 2013 Clackamas County returns</t>
  </si>
  <si>
    <t>All 2013 Clatsop County returns</t>
  </si>
  <si>
    <t>All 2013 Columbia County returns</t>
  </si>
  <si>
    <t>All 2013 Coos County returns</t>
  </si>
  <si>
    <t>All 2013 Crook County returns</t>
  </si>
  <si>
    <t>All 2013 Curry County returns</t>
  </si>
  <si>
    <t>All 2013 Deschutes County returns</t>
  </si>
  <si>
    <t>All 2013 Douglas County returns</t>
  </si>
  <si>
    <t>All 2013 Gilliam County returns</t>
  </si>
  <si>
    <t>All 2013 Grant County returns</t>
  </si>
  <si>
    <t>All 2013 Harney County returns</t>
  </si>
  <si>
    <t>All 2013 Hood River County returns</t>
  </si>
  <si>
    <t>All 2013 Jackson County returns</t>
  </si>
  <si>
    <t>All 2013 Jefferson County returns</t>
  </si>
  <si>
    <t>All 2013 Josephine County returns</t>
  </si>
  <si>
    <t>All 2013 Klamath County returns</t>
  </si>
  <si>
    <t>All 2013 Lake County returns</t>
  </si>
  <si>
    <t>All 2013 Lane County returns</t>
  </si>
  <si>
    <t>All 2013 Lincoln County returns</t>
  </si>
  <si>
    <t>All 2013 Linn County returns</t>
  </si>
  <si>
    <t>All 2013 Malheur County returns</t>
  </si>
  <si>
    <t>All 2013 Marion County returns</t>
  </si>
  <si>
    <t>All 2013 Morrow County returns</t>
  </si>
  <si>
    <t>All 2013 Multnomah County returns</t>
  </si>
  <si>
    <t>All 2013 Polk County returns</t>
  </si>
  <si>
    <t>All 2013 Sherman County returns</t>
  </si>
  <si>
    <t>All 2013 Tillamook County returns</t>
  </si>
  <si>
    <t>All 2013 Umatilla County returns</t>
  </si>
  <si>
    <t>All 2013 Union County returns</t>
  </si>
  <si>
    <t>All 2013 Wallowa County returns</t>
  </si>
  <si>
    <t>All 2013 Wasco County returns</t>
  </si>
  <si>
    <t>All 2013 Washington County returns</t>
  </si>
  <si>
    <t>All 2013 Wheeler County returns</t>
  </si>
  <si>
    <t>All 2013 Yamhill County returns</t>
  </si>
  <si>
    <t>All 2013 Clark County, Washington, returns</t>
  </si>
  <si>
    <t>All 2013 Other Washington counties returns</t>
  </si>
  <si>
    <t>All 2013 California returns</t>
  </si>
  <si>
    <t>All 2013 Idaho returns</t>
  </si>
  <si>
    <t>All 2013 Other states returns</t>
  </si>
  <si>
    <t>*</t>
  </si>
  <si>
    <t>**</t>
  </si>
  <si>
    <t>NA: Data not available</t>
  </si>
  <si>
    <t>* Summary information for Separate has been combined with Joint due to the low count.</t>
  </si>
  <si>
    <t>** Summary information for Nonresident has been combined with Part-Year due to the low count.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</si>
</sst>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__"/>
    <numFmt numFmtId="172" formatCode="#,##0.0__"/>
    <numFmt numFmtId="173" formatCode="#,##0.00__"/>
    <numFmt numFmtId="174" formatCode="0.0%"/>
  </numFmts>
  <fonts count="51">
    <font>
      <sz val="10"/>
      <name val="Arial"/>
      <family val="0"/>
    </font>
    <font>
      <b/>
      <sz val="14"/>
      <name val="Arial"/>
      <family val="2"/>
    </font>
    <font>
      <b/>
      <i/>
      <sz val="16"/>
      <name val="Arial"/>
      <family val="2"/>
    </font>
    <font>
      <sz val="14"/>
      <name val="Arial"/>
      <family val="2"/>
    </font>
    <font>
      <sz val="9"/>
      <name val="Arial"/>
      <family val="2"/>
    </font>
    <font>
      <sz val="8"/>
      <name val="Arial"/>
      <family val="2"/>
    </font>
    <font>
      <sz val="11"/>
      <name val="Arial"/>
      <family val="2"/>
    </font>
    <font>
      <b/>
      <sz val="10"/>
      <name val="Arial"/>
      <family val="2"/>
    </font>
    <font>
      <vertAlign val="superscript"/>
      <sz val="10"/>
      <name val="Arial"/>
      <family val="2"/>
    </font>
    <font>
      <u val="single"/>
      <sz val="10"/>
      <color indexed="12"/>
      <name val="Arial"/>
      <family val="2"/>
    </font>
    <font>
      <u val="single"/>
      <sz val="10"/>
      <color indexed="36"/>
      <name val="Arial"/>
      <family val="2"/>
    </font>
    <font>
      <sz val="12"/>
      <name val="Times New Roman"/>
      <family val="1"/>
    </font>
    <font>
      <u val="single"/>
      <sz val="11"/>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2"/>
    </font>
    <font>
      <sz val="12"/>
      <name val="Calibri"/>
      <family val="0"/>
    </font>
    <font>
      <u val="single"/>
      <sz val="12"/>
      <color indexed="12"/>
      <name val="Calibri"/>
      <family val="2"/>
    </font>
    <font>
      <b/>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1">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2"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1" fillId="0" borderId="14" xfId="0" applyFont="1" applyFill="1" applyBorder="1" applyAlignment="1">
      <alignment horizontal="left"/>
    </xf>
    <xf numFmtId="0" fontId="0" fillId="0" borderId="0" xfId="0" applyFill="1" applyBorder="1" applyAlignment="1">
      <alignment horizontal="centerContinuous"/>
    </xf>
    <xf numFmtId="0" fontId="3" fillId="0" borderId="15" xfId="0" applyFont="1" applyBorder="1" applyAlignment="1">
      <alignment horizontal="right"/>
    </xf>
    <xf numFmtId="0" fontId="0" fillId="0" borderId="14" xfId="0" applyFill="1"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1" fontId="0" fillId="0" borderId="14" xfId="0" applyNumberFormat="1" applyBorder="1" applyAlignment="1" quotePrefix="1">
      <alignment/>
    </xf>
    <xf numFmtId="3" fontId="0" fillId="0" borderId="0" xfId="0" applyNumberFormat="1"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0" fillId="0" borderId="21"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6" fillId="0" borderId="0" xfId="0" applyFont="1" applyBorder="1" applyAlignment="1">
      <alignment/>
    </xf>
    <xf numFmtId="0" fontId="1" fillId="0" borderId="0" xfId="0" applyFont="1" applyFill="1" applyBorder="1" applyAlignment="1">
      <alignment horizontal="center"/>
    </xf>
    <xf numFmtId="0" fontId="0" fillId="0" borderId="21" xfId="0" applyBorder="1" applyAlignment="1">
      <alignment/>
    </xf>
    <xf numFmtId="0" fontId="0" fillId="0" borderId="14" xfId="0" applyFont="1" applyBorder="1" applyAlignment="1">
      <alignment horizontal="left"/>
    </xf>
    <xf numFmtId="1" fontId="0" fillId="0" borderId="14" xfId="0" applyNumberFormat="1" applyFont="1" applyBorder="1" applyAlignment="1">
      <alignment horizontal="left"/>
    </xf>
    <xf numFmtId="1" fontId="0" fillId="0" borderId="19" xfId="0" applyNumberFormat="1" applyFont="1" applyBorder="1" applyAlignment="1">
      <alignment horizontal="left"/>
    </xf>
    <xf numFmtId="0" fontId="0" fillId="0" borderId="19" xfId="0" applyFont="1" applyBorder="1" applyAlignment="1">
      <alignment horizontal="left"/>
    </xf>
    <xf numFmtId="0" fontId="0" fillId="0" borderId="16" xfId="0" applyFont="1" applyBorder="1" applyAlignment="1">
      <alignment horizontal="left"/>
    </xf>
    <xf numFmtId="0" fontId="0" fillId="0" borderId="18" xfId="0" applyFont="1" applyBorder="1" applyAlignment="1">
      <alignment horizontal="left"/>
    </xf>
    <xf numFmtId="0" fontId="0" fillId="0" borderId="20" xfId="0" applyBorder="1" applyAlignment="1">
      <alignment horizontal="center" vertical="center" wrapText="1"/>
    </xf>
    <xf numFmtId="0" fontId="0" fillId="0" borderId="15" xfId="0" applyBorder="1" applyAlignment="1">
      <alignment/>
    </xf>
    <xf numFmtId="0" fontId="0" fillId="0" borderId="19" xfId="0"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centerContinuous"/>
    </xf>
    <xf numFmtId="168" fontId="0" fillId="0" borderId="19" xfId="0" applyNumberFormat="1" applyBorder="1" applyAlignment="1">
      <alignment/>
    </xf>
    <xf numFmtId="168" fontId="0" fillId="0" borderId="16" xfId="0" applyNumberFormat="1" applyBorder="1" applyAlignment="1">
      <alignmen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0" xfId="0" applyFont="1" applyAlignment="1">
      <alignment/>
    </xf>
    <xf numFmtId="0" fontId="0" fillId="0" borderId="0" xfId="0" applyFont="1" applyAlignment="1">
      <alignment horizontal="right"/>
    </xf>
    <xf numFmtId="0" fontId="8" fillId="0" borderId="0" xfId="0" applyFont="1" applyAlignment="1">
      <alignment/>
    </xf>
    <xf numFmtId="0" fontId="1" fillId="0" borderId="22" xfId="0" applyFont="1" applyFill="1" applyBorder="1" applyAlignment="1">
      <alignment horizontal="right"/>
    </xf>
    <xf numFmtId="168" fontId="7" fillId="0" borderId="20" xfId="0" applyNumberFormat="1" applyFont="1" applyBorder="1" applyAlignment="1">
      <alignment/>
    </xf>
    <xf numFmtId="0" fontId="3" fillId="0" borderId="11" xfId="0" applyFont="1" applyFill="1" applyBorder="1" applyAlignment="1">
      <alignment/>
    </xf>
    <xf numFmtId="0" fontId="1" fillId="0" borderId="23" xfId="0" applyFont="1" applyFill="1" applyBorder="1" applyAlignment="1">
      <alignment horizontal="right"/>
    </xf>
    <xf numFmtId="0" fontId="0" fillId="0" borderId="11" xfId="0" applyFont="1" applyFill="1" applyBorder="1" applyAlignment="1">
      <alignment/>
    </xf>
    <xf numFmtId="0" fontId="1" fillId="0" borderId="0" xfId="0" applyFont="1" applyFill="1" applyBorder="1" applyAlignment="1">
      <alignment horizontal="left"/>
    </xf>
    <xf numFmtId="0" fontId="0" fillId="0" borderId="24" xfId="0" applyBorder="1" applyAlignment="1">
      <alignment horizontal="centerContinuous" vertical="center" wrapText="1"/>
    </xf>
    <xf numFmtId="0" fontId="0" fillId="0" borderId="25" xfId="0" applyBorder="1" applyAlignment="1">
      <alignment horizontal="centerContinuous" vertical="center"/>
    </xf>
    <xf numFmtId="0" fontId="0" fillId="0" borderId="24" xfId="0" applyBorder="1" applyAlignment="1">
      <alignment horizontal="centerContinuous" vertical="center"/>
    </xf>
    <xf numFmtId="1" fontId="0" fillId="0" borderId="18" xfId="0" applyNumberFormat="1" applyFont="1" applyBorder="1" applyAlignment="1">
      <alignment horizontal="left"/>
    </xf>
    <xf numFmtId="1" fontId="0" fillId="0" borderId="0" xfId="0" applyNumberFormat="1" applyFont="1" applyBorder="1" applyAlignment="1">
      <alignment horizontal="left"/>
    </xf>
    <xf numFmtId="171" fontId="0" fillId="0" borderId="19" xfId="0" applyNumberFormat="1" applyBorder="1" applyAlignment="1">
      <alignment/>
    </xf>
    <xf numFmtId="171" fontId="0" fillId="0" borderId="26" xfId="0" applyNumberFormat="1" applyBorder="1" applyAlignment="1">
      <alignment/>
    </xf>
    <xf numFmtId="171" fontId="0" fillId="0" borderId="17" xfId="0" applyNumberFormat="1" applyBorder="1" applyAlignment="1">
      <alignment/>
    </xf>
    <xf numFmtId="171" fontId="7" fillId="0" borderId="20" xfId="0" applyNumberFormat="1" applyFont="1" applyBorder="1" applyAlignment="1">
      <alignment/>
    </xf>
    <xf numFmtId="172" fontId="0" fillId="0" borderId="19" xfId="0" applyNumberFormat="1" applyBorder="1" applyAlignment="1">
      <alignment/>
    </xf>
    <xf numFmtId="172" fontId="0" fillId="0" borderId="16" xfId="0" applyNumberFormat="1" applyBorder="1" applyAlignment="1">
      <alignment/>
    </xf>
    <xf numFmtId="172" fontId="0" fillId="0" borderId="0" xfId="0" applyNumberFormat="1" applyAlignment="1">
      <alignment/>
    </xf>
    <xf numFmtId="172" fontId="0" fillId="0" borderId="15" xfId="0" applyNumberFormat="1" applyBorder="1" applyAlignment="1">
      <alignment/>
    </xf>
    <xf numFmtId="172" fontId="7" fillId="0" borderId="20" xfId="0" applyNumberFormat="1" applyFont="1" applyBorder="1" applyAlignment="1">
      <alignment/>
    </xf>
    <xf numFmtId="171" fontId="0" fillId="0" borderId="16" xfId="0" applyNumberFormat="1" applyBorder="1" applyAlignment="1">
      <alignment/>
    </xf>
    <xf numFmtId="171" fontId="0" fillId="0" borderId="0" xfId="0" applyNumberFormat="1" applyBorder="1" applyAlignment="1">
      <alignment/>
    </xf>
    <xf numFmtId="171" fontId="0" fillId="0" borderId="0" xfId="0" applyNumberFormat="1" applyAlignment="1">
      <alignment/>
    </xf>
    <xf numFmtId="172" fontId="0" fillId="0" borderId="0" xfId="0" applyNumberFormat="1" applyBorder="1" applyAlignment="1">
      <alignment/>
    </xf>
    <xf numFmtId="171" fontId="0" fillId="0" borderId="15" xfId="0" applyNumberFormat="1" applyBorder="1" applyAlignment="1">
      <alignment/>
    </xf>
    <xf numFmtId="171" fontId="0" fillId="0" borderId="21" xfId="0" applyNumberFormat="1" applyBorder="1" applyAlignment="1">
      <alignment/>
    </xf>
    <xf numFmtId="172" fontId="0" fillId="0" borderId="26" xfId="0" applyNumberFormat="1" applyBorder="1" applyAlignment="1">
      <alignment/>
    </xf>
    <xf numFmtId="171" fontId="7" fillId="0" borderId="0" xfId="0" applyNumberFormat="1" applyFont="1" applyBorder="1" applyAlignment="1">
      <alignment/>
    </xf>
    <xf numFmtId="171" fontId="0" fillId="0" borderId="14" xfId="0" applyNumberFormat="1" applyFont="1" applyBorder="1" applyAlignment="1">
      <alignment/>
    </xf>
    <xf numFmtId="171" fontId="0" fillId="0" borderId="19" xfId="0" applyNumberFormat="1" applyFont="1" applyBorder="1" applyAlignment="1">
      <alignment/>
    </xf>
    <xf numFmtId="171" fontId="0" fillId="0" borderId="18" xfId="0" applyNumberFormat="1" applyFont="1" applyBorder="1" applyAlignment="1">
      <alignment/>
    </xf>
    <xf numFmtId="171" fontId="0" fillId="0" borderId="16" xfId="0" applyNumberFormat="1" applyFont="1" applyBorder="1" applyAlignment="1">
      <alignment/>
    </xf>
    <xf numFmtId="172" fontId="0" fillId="0" borderId="19" xfId="59" applyNumberFormat="1" applyFont="1" applyBorder="1" applyAlignment="1">
      <alignment/>
    </xf>
    <xf numFmtId="172" fontId="0" fillId="0" borderId="16" xfId="59" applyNumberFormat="1" applyFont="1" applyBorder="1" applyAlignment="1">
      <alignment/>
    </xf>
    <xf numFmtId="172" fontId="7" fillId="0" borderId="20" xfId="59" applyNumberFormat="1" applyFont="1" applyBorder="1" applyAlignment="1">
      <alignment/>
    </xf>
    <xf numFmtId="3" fontId="0" fillId="0" borderId="14" xfId="0" applyNumberFormat="1" applyFont="1" applyBorder="1" applyAlignment="1">
      <alignment/>
    </xf>
    <xf numFmtId="3" fontId="0" fillId="0" borderId="19" xfId="0" applyNumberFormat="1" applyBorder="1" applyAlignment="1">
      <alignment/>
    </xf>
    <xf numFmtId="3" fontId="0" fillId="0" borderId="18" xfId="0" applyNumberFormat="1" applyFont="1" applyBorder="1" applyAlignment="1">
      <alignment/>
    </xf>
    <xf numFmtId="3" fontId="0" fillId="0" borderId="16" xfId="0" applyNumberFormat="1" applyFont="1" applyBorder="1" applyAlignment="1">
      <alignment/>
    </xf>
    <xf numFmtId="168" fontId="0" fillId="0" borderId="14" xfId="0" applyNumberFormat="1" applyFont="1" applyBorder="1" applyAlignment="1">
      <alignment/>
    </xf>
    <xf numFmtId="168" fontId="0" fillId="0" borderId="18" xfId="0" applyNumberFormat="1" applyFont="1" applyBorder="1" applyAlignment="1">
      <alignment/>
    </xf>
    <xf numFmtId="1" fontId="0" fillId="0" borderId="16" xfId="0" applyNumberFormat="1" applyFont="1" applyBorder="1" applyAlignment="1">
      <alignment horizontal="left"/>
    </xf>
    <xf numFmtId="1" fontId="0" fillId="0" borderId="18" xfId="0" applyNumberFormat="1" applyBorder="1" applyAlignment="1">
      <alignment horizontal="center"/>
    </xf>
    <xf numFmtId="171" fontId="0" fillId="0" borderId="19" xfId="0" applyNumberFormat="1" applyFill="1" applyBorder="1" applyAlignment="1">
      <alignment/>
    </xf>
    <xf numFmtId="1" fontId="0" fillId="0" borderId="14" xfId="0" applyNumberFormat="1" applyFont="1" applyFill="1" applyBorder="1" applyAlignment="1">
      <alignment horizontal="left"/>
    </xf>
    <xf numFmtId="171" fontId="0" fillId="33" borderId="19" xfId="0" applyNumberFormat="1" applyFill="1" applyBorder="1" applyAlignment="1">
      <alignment/>
    </xf>
    <xf numFmtId="172" fontId="0" fillId="0" borderId="19" xfId="59" applyNumberFormat="1" applyFont="1" applyFill="1" applyBorder="1" applyAlignment="1">
      <alignment/>
    </xf>
    <xf numFmtId="0" fontId="11" fillId="0" borderId="0" xfId="0" applyFont="1" applyAlignment="1">
      <alignment horizontal="left" wrapText="1"/>
    </xf>
    <xf numFmtId="0" fontId="0" fillId="0" borderId="0" xfId="0" applyAlignment="1">
      <alignment horizontal="left"/>
    </xf>
    <xf numFmtId="0" fontId="12" fillId="0" borderId="27" xfId="53" applyFont="1" applyFill="1" applyBorder="1" applyAlignment="1" applyProtection="1">
      <alignment/>
      <protection/>
    </xf>
    <xf numFmtId="0" fontId="30" fillId="0" borderId="0" xfId="0" applyFont="1" applyAlignment="1">
      <alignment horizontal="left"/>
    </xf>
    <xf numFmtId="0" fontId="31" fillId="0" borderId="0" xfId="0" applyFont="1" applyAlignment="1">
      <alignment/>
    </xf>
    <xf numFmtId="0" fontId="32" fillId="0" borderId="0" xfId="53" applyFont="1" applyAlignment="1" applyProtection="1">
      <alignment/>
      <protection/>
    </xf>
    <xf numFmtId="171" fontId="0" fillId="0" borderId="0" xfId="0" applyNumberFormat="1" applyBorder="1" applyAlignment="1">
      <alignment/>
    </xf>
    <xf numFmtId="171" fontId="0" fillId="0" borderId="16" xfId="0" applyNumberFormat="1" applyFill="1" applyBorder="1" applyAlignment="1">
      <alignment/>
    </xf>
    <xf numFmtId="171" fontId="0" fillId="0" borderId="16" xfId="0" applyNumberFormat="1" applyFill="1" applyBorder="1" applyAlignment="1">
      <alignment horizontal="right"/>
    </xf>
    <xf numFmtId="171" fontId="0" fillId="0" borderId="16" xfId="0" applyNumberFormat="1" applyBorder="1" applyAlignment="1">
      <alignment horizontal="right"/>
    </xf>
    <xf numFmtId="171" fontId="0" fillId="0" borderId="19" xfId="0" applyNumberFormat="1" applyBorder="1" applyAlignment="1">
      <alignment horizontal="right"/>
    </xf>
    <xf numFmtId="0" fontId="1" fillId="0" borderId="0" xfId="0" applyFont="1" applyBorder="1" applyAlignment="1">
      <alignment horizontal="center"/>
    </xf>
    <xf numFmtId="172" fontId="7" fillId="0" borderId="0" xfId="59" applyNumberFormat="1" applyFont="1" applyBorder="1" applyAlignment="1">
      <alignment/>
    </xf>
    <xf numFmtId="168" fontId="7" fillId="0" borderId="0" xfId="0" applyNumberFormat="1" applyFont="1" applyBorder="1" applyAlignment="1">
      <alignment/>
    </xf>
    <xf numFmtId="171" fontId="0" fillId="0" borderId="19" xfId="0" applyNumberFormat="1" applyFill="1" applyBorder="1" applyAlignment="1">
      <alignment horizontal="right"/>
    </xf>
    <xf numFmtId="172" fontId="0" fillId="0" borderId="19" xfId="0" applyNumberFormat="1" applyFill="1" applyBorder="1" applyAlignment="1">
      <alignment horizontal="right"/>
    </xf>
    <xf numFmtId="171" fontId="0" fillId="0" borderId="19" xfId="0" applyNumberFormat="1" applyFill="1" applyBorder="1" applyAlignment="1">
      <alignment horizontal="center"/>
    </xf>
    <xf numFmtId="171" fontId="0" fillId="0" borderId="16" xfId="0" applyNumberFormat="1" applyFill="1" applyBorder="1" applyAlignment="1">
      <alignment horizontal="center"/>
    </xf>
    <xf numFmtId="171" fontId="0" fillId="0" borderId="0" xfId="0" applyNumberFormat="1" applyBorder="1" applyAlignment="1">
      <alignment horizontal="right"/>
    </xf>
    <xf numFmtId="171" fontId="0" fillId="0" borderId="21" xfId="0" applyNumberFormat="1" applyBorder="1" applyAlignment="1">
      <alignment horizontal="right"/>
    </xf>
    <xf numFmtId="171" fontId="7" fillId="0" borderId="20" xfId="0" applyNumberFormat="1" applyFont="1" applyBorder="1" applyAlignment="1">
      <alignment horizontal="right"/>
    </xf>
    <xf numFmtId="171" fontId="0" fillId="0" borderId="0" xfId="0" applyNumberFormat="1" applyFill="1" applyBorder="1" applyAlignment="1">
      <alignment horizontal="right"/>
    </xf>
    <xf numFmtId="171" fontId="0" fillId="0" borderId="21" xfId="0" applyNumberFormat="1" applyFill="1" applyBorder="1" applyAlignment="1">
      <alignment horizontal="right"/>
    </xf>
    <xf numFmtId="171" fontId="7" fillId="0" borderId="20" xfId="0" applyNumberFormat="1" applyFont="1" applyFill="1" applyBorder="1" applyAlignment="1">
      <alignment horizontal="right"/>
    </xf>
    <xf numFmtId="171" fontId="0" fillId="0" borderId="19" xfId="0" applyNumberFormat="1" applyFill="1" applyBorder="1" applyAlignment="1">
      <alignment/>
    </xf>
    <xf numFmtId="171" fontId="0" fillId="0" borderId="16" xfId="0" applyNumberFormat="1" applyFill="1" applyBorder="1" applyAlignment="1">
      <alignment/>
    </xf>
    <xf numFmtId="171" fontId="0" fillId="0" borderId="0" xfId="0" applyNumberFormat="1" applyFill="1" applyBorder="1" applyAlignment="1">
      <alignment/>
    </xf>
    <xf numFmtId="171" fontId="0" fillId="0" borderId="21" xfId="0" applyNumberFormat="1" applyFill="1" applyBorder="1" applyAlignment="1">
      <alignment/>
    </xf>
    <xf numFmtId="171" fontId="7" fillId="0" borderId="20" xfId="0" applyNumberFormat="1" applyFont="1" applyFill="1" applyBorder="1" applyAlignment="1">
      <alignment/>
    </xf>
    <xf numFmtId="171" fontId="0" fillId="0" borderId="0" xfId="0" applyNumberFormat="1" applyFill="1" applyBorder="1" applyAlignment="1">
      <alignment/>
    </xf>
    <xf numFmtId="171" fontId="0" fillId="0" borderId="15" xfId="0" applyNumberFormat="1" applyFill="1" applyBorder="1" applyAlignment="1">
      <alignment/>
    </xf>
    <xf numFmtId="171" fontId="0" fillId="0" borderId="21" xfId="0" applyNumberFormat="1" applyFill="1" applyBorder="1" applyAlignment="1">
      <alignment/>
    </xf>
    <xf numFmtId="0" fontId="33" fillId="0" borderId="0" xfId="0" applyFont="1" applyAlignment="1">
      <alignment horizontal="center"/>
    </xf>
    <xf numFmtId="0" fontId="31" fillId="0" borderId="0" xfId="0" applyFont="1" applyAlignment="1">
      <alignment horizontal="left" wrapText="1"/>
    </xf>
    <xf numFmtId="0" fontId="0" fillId="0" borderId="21" xfId="0" applyBorder="1" applyAlignment="1">
      <alignment horizontal="center" vertical="center" wrapText="1"/>
    </xf>
    <xf numFmtId="0" fontId="0" fillId="0" borderId="16" xfId="0" applyBorder="1" applyAlignment="1">
      <alignment/>
    </xf>
    <xf numFmtId="0" fontId="0" fillId="0" borderId="21" xfId="0"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xf>
    <xf numFmtId="0" fontId="0" fillId="0" borderId="24" xfId="0" applyBorder="1" applyAlignment="1">
      <alignment/>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1" fillId="0" borderId="14" xfId="0" applyFont="1" applyFill="1" applyBorder="1" applyAlignment="1">
      <alignment horizontal="left"/>
    </xf>
    <xf numFmtId="0" fontId="1"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
  <sheetViews>
    <sheetView showGridLines="0" tabSelected="1" workbookViewId="0" topLeftCell="A1">
      <selection activeCell="A1" sqref="A1:H1"/>
    </sheetView>
  </sheetViews>
  <sheetFormatPr defaultColWidth="8.8515625" defaultRowHeight="12.75"/>
  <cols>
    <col min="1" max="1" width="20.140625" style="0" customWidth="1"/>
    <col min="2" max="2" width="8.8515625" style="0" customWidth="1"/>
    <col min="3" max="3" width="13.7109375" style="0" customWidth="1"/>
    <col min="4" max="5" width="9.421875" style="0" customWidth="1"/>
    <col min="6" max="6" width="8.8515625" style="0" customWidth="1"/>
    <col min="7" max="7" width="10.28125" style="0" customWidth="1"/>
    <col min="8" max="8" width="11.28125" style="0" customWidth="1"/>
    <col min="9" max="9" width="10.8515625" style="0" customWidth="1"/>
  </cols>
  <sheetData>
    <row r="1" spans="1:8" ht="24.75">
      <c r="A1" s="137" t="s">
        <v>205</v>
      </c>
      <c r="B1" s="137"/>
      <c r="C1" s="137"/>
      <c r="D1" s="137"/>
      <c r="E1" s="137"/>
      <c r="F1" s="137"/>
      <c r="G1" s="137"/>
      <c r="H1" s="137"/>
    </row>
    <row r="3" ht="22.5">
      <c r="A3" s="108" t="s">
        <v>206</v>
      </c>
    </row>
    <row r="5" spans="1:9" ht="30.75" customHeight="1">
      <c r="A5" s="138" t="s">
        <v>226</v>
      </c>
      <c r="B5" s="138"/>
      <c r="C5" s="138"/>
      <c r="D5" s="138"/>
      <c r="E5" s="138"/>
      <c r="F5" s="138"/>
      <c r="G5" s="138"/>
      <c r="H5" s="138"/>
      <c r="I5" s="138"/>
    </row>
    <row r="7" s="109" customFormat="1" ht="15">
      <c r="A7" s="110" t="s">
        <v>207</v>
      </c>
    </row>
    <row r="8" s="109" customFormat="1" ht="15">
      <c r="A8" s="110" t="s">
        <v>208</v>
      </c>
    </row>
    <row r="9" s="109" customFormat="1" ht="15">
      <c r="A9" s="110" t="s">
        <v>209</v>
      </c>
    </row>
    <row r="10" s="109" customFormat="1" ht="15">
      <c r="A10" s="110" t="s">
        <v>210</v>
      </c>
    </row>
    <row r="13" spans="1:11" ht="22.5">
      <c r="A13" s="108" t="s">
        <v>211</v>
      </c>
      <c r="K13" s="106"/>
    </row>
    <row r="15" spans="1:9" ht="34.5" customHeight="1">
      <c r="A15" s="138" t="s">
        <v>227</v>
      </c>
      <c r="B15" s="138"/>
      <c r="C15" s="138"/>
      <c r="D15" s="138"/>
      <c r="E15" s="138"/>
      <c r="F15" s="138"/>
      <c r="G15" s="138"/>
      <c r="H15" s="138"/>
      <c r="I15" s="138"/>
    </row>
    <row r="16" spans="1:9" ht="15" customHeight="1">
      <c r="A16" s="105"/>
      <c r="B16" s="105"/>
      <c r="C16" s="105"/>
      <c r="D16" s="105"/>
      <c r="E16" s="105"/>
      <c r="F16" s="105"/>
      <c r="G16" s="105"/>
      <c r="H16" s="105"/>
      <c r="I16" s="105"/>
    </row>
    <row r="17" spans="1:9" ht="50.25" customHeight="1">
      <c r="A17" s="138" t="s">
        <v>212</v>
      </c>
      <c r="B17" s="138"/>
      <c r="C17" s="138"/>
      <c r="D17" s="138"/>
      <c r="E17" s="138"/>
      <c r="F17" s="138"/>
      <c r="G17" s="138"/>
      <c r="H17" s="138"/>
      <c r="I17" s="138"/>
    </row>
    <row r="19" spans="1:8" s="109" customFormat="1" ht="15">
      <c r="A19" s="110" t="s">
        <v>39</v>
      </c>
      <c r="B19" s="110" t="s">
        <v>48</v>
      </c>
      <c r="D19" s="110" t="s">
        <v>57</v>
      </c>
      <c r="F19" s="110" t="s">
        <v>66</v>
      </c>
      <c r="H19" s="110" t="s">
        <v>213</v>
      </c>
    </row>
    <row r="20" spans="1:8" s="109" customFormat="1" ht="15">
      <c r="A20" s="110" t="s">
        <v>40</v>
      </c>
      <c r="B20" s="110" t="s">
        <v>49</v>
      </c>
      <c r="D20" s="110" t="s">
        <v>58</v>
      </c>
      <c r="F20" s="110" t="s">
        <v>67</v>
      </c>
      <c r="H20" s="110" t="s">
        <v>214</v>
      </c>
    </row>
    <row r="21" spans="1:8" s="109" customFormat="1" ht="15">
      <c r="A21" s="110" t="s">
        <v>41</v>
      </c>
      <c r="B21" s="110" t="s">
        <v>50</v>
      </c>
      <c r="D21" s="110" t="s">
        <v>59</v>
      </c>
      <c r="F21" s="110" t="s">
        <v>68</v>
      </c>
      <c r="H21" s="110" t="s">
        <v>77</v>
      </c>
    </row>
    <row r="22" spans="1:8" s="109" customFormat="1" ht="15">
      <c r="A22" s="110" t="s">
        <v>42</v>
      </c>
      <c r="B22" s="110" t="s">
        <v>51</v>
      </c>
      <c r="D22" s="110" t="s">
        <v>60</v>
      </c>
      <c r="F22" s="110" t="s">
        <v>69</v>
      </c>
      <c r="H22" s="110" t="s">
        <v>78</v>
      </c>
    </row>
    <row r="23" spans="1:8" s="109" customFormat="1" ht="15">
      <c r="A23" s="110" t="s">
        <v>43</v>
      </c>
      <c r="B23" s="110" t="s">
        <v>52</v>
      </c>
      <c r="D23" s="110" t="s">
        <v>61</v>
      </c>
      <c r="F23" s="110" t="s">
        <v>70</v>
      </c>
      <c r="H23" s="110" t="s">
        <v>215</v>
      </c>
    </row>
    <row r="24" spans="1:6" s="109" customFormat="1" ht="15">
      <c r="A24" s="110" t="s">
        <v>44</v>
      </c>
      <c r="B24" s="110" t="s">
        <v>53</v>
      </c>
      <c r="D24" s="110" t="s">
        <v>62</v>
      </c>
      <c r="F24" s="110" t="s">
        <v>71</v>
      </c>
    </row>
    <row r="25" spans="1:6" s="109" customFormat="1" ht="15">
      <c r="A25" s="110" t="s">
        <v>45</v>
      </c>
      <c r="B25" s="110" t="s">
        <v>54</v>
      </c>
      <c r="D25" s="110" t="s">
        <v>63</v>
      </c>
      <c r="F25" s="110" t="s">
        <v>72</v>
      </c>
    </row>
    <row r="26" spans="1:6" s="109" customFormat="1" ht="15">
      <c r="A26" s="110" t="s">
        <v>46</v>
      </c>
      <c r="B26" s="110" t="s">
        <v>55</v>
      </c>
      <c r="D26" s="110" t="s">
        <v>64</v>
      </c>
      <c r="F26" s="110" t="s">
        <v>73</v>
      </c>
    </row>
    <row r="27" spans="1:6" s="109" customFormat="1" ht="15">
      <c r="A27" s="110" t="s">
        <v>47</v>
      </c>
      <c r="B27" s="110" t="s">
        <v>56</v>
      </c>
      <c r="D27" s="110" t="s">
        <v>65</v>
      </c>
      <c r="F27" s="110" t="s">
        <v>74</v>
      </c>
    </row>
    <row r="30" ht="22.5">
      <c r="A30" s="108" t="s">
        <v>216</v>
      </c>
    </row>
    <row r="32" spans="1:9" s="109" customFormat="1" ht="66" customHeight="1">
      <c r="A32" s="138" t="s">
        <v>228</v>
      </c>
      <c r="B32" s="138"/>
      <c r="C32" s="138"/>
      <c r="D32" s="138"/>
      <c r="E32" s="138"/>
      <c r="F32" s="138"/>
      <c r="G32" s="138"/>
      <c r="H32" s="138"/>
      <c r="I32" s="138"/>
    </row>
    <row r="33" s="109" customFormat="1" ht="15"/>
    <row r="34" spans="1:2" s="109" customFormat="1" ht="15">
      <c r="A34" s="110" t="s">
        <v>217</v>
      </c>
      <c r="B34" s="109" t="s">
        <v>218</v>
      </c>
    </row>
    <row r="35" spans="1:2" s="109" customFormat="1" ht="15">
      <c r="A35" s="110" t="s">
        <v>219</v>
      </c>
      <c r="B35" s="109" t="s">
        <v>220</v>
      </c>
    </row>
    <row r="36" spans="1:2" s="109" customFormat="1" ht="15">
      <c r="A36" s="110" t="s">
        <v>221</v>
      </c>
      <c r="B36" s="109" t="s">
        <v>222</v>
      </c>
    </row>
    <row r="37" spans="1:2" s="109" customFormat="1" ht="15">
      <c r="A37" s="110" t="s">
        <v>223</v>
      </c>
      <c r="B37" s="109" t="s">
        <v>224</v>
      </c>
    </row>
  </sheetData>
  <sheetProtection/>
  <mergeCells count="5">
    <mergeCell ref="A1:H1"/>
    <mergeCell ref="A5:I5"/>
    <mergeCell ref="A15:I15"/>
    <mergeCell ref="A17:I17"/>
    <mergeCell ref="A32:I32"/>
  </mergeCells>
  <hyperlinks>
    <hyperlink ref="A7" location="'Table A (by county)'!A1" display="'Table A (by county)'!A1"/>
    <hyperlink ref="A8" location="'Table B (by county) '!A1" display="'Table B (by county) '!A1"/>
    <hyperlink ref="A9" location="'Table C (county)'!A1" display="'Table C (county)'!A1"/>
    <hyperlink ref="A10" location="'Table D (full_county) '!A1" display="'Table D (full_county) '!A1"/>
    <hyperlink ref="A19" location="Baker!A1" display="Baker!A1"/>
    <hyperlink ref="A20" location="Benton!A1" display="Benton!A1"/>
    <hyperlink ref="A21" location="Clackamas!A1" display="Clackamas!A1"/>
    <hyperlink ref="A22" location="Clatsop!A1" display="Clatsop!A1"/>
    <hyperlink ref="A23" location="Columbia!A1" display="Columbia!A1"/>
    <hyperlink ref="A24" location="Coos!A1" display="Coos!A1"/>
    <hyperlink ref="A25" location="Crook!A1" display="Crook!A1"/>
    <hyperlink ref="A26" location="Curry!A1" display="Curry!A1"/>
    <hyperlink ref="A27" location="Deschutes!A1" display="Deschutes!A1"/>
    <hyperlink ref="B19" location="Douglas!A1" display="Douglas!A1"/>
    <hyperlink ref="B20" location="Gilliam!A1" display="Gilliam!A1"/>
    <hyperlink ref="B21" location="Grant!A1" display="Grant!A1"/>
    <hyperlink ref="B22" location="Harney!A1" display="Harney!A1"/>
    <hyperlink ref="B23" location="'Hood River'!A1" display="'Hood River'!A1"/>
    <hyperlink ref="B24" location="Jackson!A1" display="Jackson!A1"/>
    <hyperlink ref="B25" location="Jefferson!A1" display="Jefferson!A1"/>
    <hyperlink ref="B26" location="Josephine!A1" display="Josephine!A1"/>
    <hyperlink ref="B27" location="Klamath!A1" display="Klamath!A1"/>
    <hyperlink ref="D19" location="Lake!A1" display="Lake!A1"/>
    <hyperlink ref="D20" location="Lane!A1" display="Lane!A1"/>
    <hyperlink ref="D21" location="Lincoln!A1" display="Lincoln!A1"/>
    <hyperlink ref="D22" location="Linn!A1" display="Linn!A1"/>
    <hyperlink ref="D23" location="Malheur!A1" display="Malheur!A1"/>
    <hyperlink ref="D24" location="Marion!A1" display="Marion!A1"/>
    <hyperlink ref="D25" location="Morrow!A1" display="Morrow!A1"/>
    <hyperlink ref="D26" location="Multnomah!A1" display="Multnomah!A1"/>
    <hyperlink ref="D27" location="Polk!A1" display="Polk!A1"/>
    <hyperlink ref="F19" location="Sherman!A1" display="Sherman!A1"/>
    <hyperlink ref="F20" location="Tillamook!A1" display="Tillamook!A1"/>
    <hyperlink ref="F21" location="Umatilla!A1" display="Umatilla!A1"/>
    <hyperlink ref="F22" location="Union!A1" display="Union!A1"/>
    <hyperlink ref="F23" location="Wallowa!A1" display="Wallowa!A1"/>
    <hyperlink ref="F24" location="Wasco!A1" display="Wasco!A1"/>
    <hyperlink ref="F25" location="Washington!A1" display="Washington!A1"/>
    <hyperlink ref="F26" location="Wheeler!A1" display="Wheeler!A1"/>
    <hyperlink ref="F27" location="Yamhill!A1" display="Yamhill!A1"/>
    <hyperlink ref="H19" location="Clark!A1" display="Clark Wash"/>
    <hyperlink ref="H20" location="OthWash!A1" display="Other Wash"/>
    <hyperlink ref="H21" location="California!A1" display="California!A1"/>
    <hyperlink ref="H22" location="Idaho!A1" display="Idaho!A1"/>
    <hyperlink ref="H23" location="Other!A1" display="Other states"/>
    <hyperlink ref="A34" location="'Table A (by city)(1)'!A1" display="'Table A (by city)(1)'!A1"/>
    <hyperlink ref="A35" location="'Table A (by city)(2)'!A1" display="'Table A (by city)(2)'!A1"/>
    <hyperlink ref="A36" location="'Table B (by city)(1)'!A1" display="'Table B (by city)(1)'!A1"/>
    <hyperlink ref="A37" location="'Table B (by city)(2)'!A1" display="'Table B (by city)(2)'!A1"/>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codeName="Sheet1211111111111111112">
    <pageSetUpPr fitToPage="1"/>
  </sheetPr>
  <dimension ref="A1:L46"/>
  <sheetViews>
    <sheetView zoomScale="80" zoomScaleNormal="80" workbookViewId="0" topLeftCell="A1">
      <selection activeCell="A1" sqref="A1"/>
    </sheetView>
  </sheetViews>
  <sheetFormatPr defaultColWidth="8.8515625" defaultRowHeight="12.75"/>
  <cols>
    <col min="1" max="1" width="18.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236</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224</v>
      </c>
      <c r="C9" s="115">
        <v>388</v>
      </c>
      <c r="D9" s="69">
        <v>-8833</v>
      </c>
      <c r="E9" s="69">
        <v>149</v>
      </c>
      <c r="F9" s="69">
        <v>1</v>
      </c>
      <c r="G9" s="69">
        <v>115</v>
      </c>
      <c r="H9" s="69">
        <v>1889</v>
      </c>
      <c r="I9" s="69">
        <v>71</v>
      </c>
      <c r="J9" s="69">
        <v>6</v>
      </c>
      <c r="K9" s="69">
        <v>2</v>
      </c>
      <c r="L9" s="69">
        <v>6</v>
      </c>
    </row>
    <row r="10" spans="1:12" ht="12">
      <c r="A10" s="21" t="s">
        <v>11</v>
      </c>
      <c r="B10" s="69">
        <v>1304</v>
      </c>
      <c r="C10" s="115">
        <v>1329</v>
      </c>
      <c r="D10" s="69">
        <v>3286</v>
      </c>
      <c r="E10" s="69">
        <v>18</v>
      </c>
      <c r="F10" s="69">
        <v>7</v>
      </c>
      <c r="G10" s="69">
        <v>184</v>
      </c>
      <c r="H10" s="69">
        <v>4022</v>
      </c>
      <c r="I10" s="69">
        <v>955</v>
      </c>
      <c r="J10" s="69">
        <v>50</v>
      </c>
      <c r="K10" s="69">
        <v>37</v>
      </c>
      <c r="L10" s="69">
        <v>23</v>
      </c>
    </row>
    <row r="11" spans="1:12" ht="12">
      <c r="A11" s="21" t="s">
        <v>12</v>
      </c>
      <c r="B11" s="69">
        <v>1385</v>
      </c>
      <c r="C11" s="115">
        <v>1802</v>
      </c>
      <c r="D11" s="69">
        <v>10387</v>
      </c>
      <c r="E11" s="69">
        <v>26</v>
      </c>
      <c r="F11" s="69">
        <v>46</v>
      </c>
      <c r="G11" s="69">
        <v>451</v>
      </c>
      <c r="H11" s="69">
        <v>5068</v>
      </c>
      <c r="I11" s="69">
        <v>5608</v>
      </c>
      <c r="J11" s="69">
        <v>318</v>
      </c>
      <c r="K11" s="69">
        <v>214</v>
      </c>
      <c r="L11" s="69">
        <v>141</v>
      </c>
    </row>
    <row r="12" spans="1:12" ht="12">
      <c r="A12" s="21" t="s">
        <v>13</v>
      </c>
      <c r="B12" s="69">
        <v>1480</v>
      </c>
      <c r="C12" s="115">
        <v>2337</v>
      </c>
      <c r="D12" s="69">
        <v>18500</v>
      </c>
      <c r="E12" s="69">
        <v>59</v>
      </c>
      <c r="F12" s="69">
        <v>230</v>
      </c>
      <c r="G12" s="69">
        <v>973</v>
      </c>
      <c r="H12" s="69">
        <v>6641</v>
      </c>
      <c r="I12" s="69">
        <v>11460</v>
      </c>
      <c r="J12" s="69">
        <v>724</v>
      </c>
      <c r="K12" s="69">
        <v>406</v>
      </c>
      <c r="L12" s="69">
        <v>381</v>
      </c>
    </row>
    <row r="13" spans="1:12" ht="12">
      <c r="A13" s="21" t="s">
        <v>14</v>
      </c>
      <c r="B13" s="69">
        <v>1317</v>
      </c>
      <c r="C13" s="115">
        <v>2308</v>
      </c>
      <c r="D13" s="69">
        <v>22976</v>
      </c>
      <c r="E13" s="69">
        <v>31</v>
      </c>
      <c r="F13" s="69">
        <v>470</v>
      </c>
      <c r="G13" s="69">
        <v>1407</v>
      </c>
      <c r="H13" s="69">
        <v>6841</v>
      </c>
      <c r="I13" s="69">
        <v>15007</v>
      </c>
      <c r="J13" s="69">
        <v>1022</v>
      </c>
      <c r="K13" s="69">
        <v>468</v>
      </c>
      <c r="L13" s="69">
        <v>606</v>
      </c>
    </row>
    <row r="14" spans="1:12" ht="12">
      <c r="A14" s="21" t="s">
        <v>15</v>
      </c>
      <c r="B14" s="69">
        <v>1167</v>
      </c>
      <c r="C14" s="115">
        <v>2219</v>
      </c>
      <c r="D14" s="69">
        <v>26214</v>
      </c>
      <c r="E14" s="69">
        <v>32</v>
      </c>
      <c r="F14" s="69">
        <v>766</v>
      </c>
      <c r="G14" s="69">
        <v>1900</v>
      </c>
      <c r="H14" s="69">
        <v>6105</v>
      </c>
      <c r="I14" s="69">
        <v>17842</v>
      </c>
      <c r="J14" s="69">
        <v>1267</v>
      </c>
      <c r="K14" s="69">
        <v>497</v>
      </c>
      <c r="L14" s="69">
        <v>812</v>
      </c>
    </row>
    <row r="15" spans="1:12" ht="12">
      <c r="A15" s="21" t="s">
        <v>16</v>
      </c>
      <c r="B15" s="69">
        <v>1009</v>
      </c>
      <c r="C15" s="115">
        <v>1963</v>
      </c>
      <c r="D15" s="69">
        <v>27678</v>
      </c>
      <c r="E15" s="69">
        <v>36</v>
      </c>
      <c r="F15" s="69">
        <v>1096</v>
      </c>
      <c r="G15" s="69">
        <v>1941</v>
      </c>
      <c r="H15" s="69">
        <v>5615</v>
      </c>
      <c r="I15" s="69">
        <v>19304</v>
      </c>
      <c r="J15" s="69">
        <v>1432</v>
      </c>
      <c r="K15" s="69">
        <v>443</v>
      </c>
      <c r="L15" s="69">
        <v>1015</v>
      </c>
    </row>
    <row r="16" spans="1:12" ht="12">
      <c r="A16" s="21" t="s">
        <v>17</v>
      </c>
      <c r="B16" s="69">
        <v>921</v>
      </c>
      <c r="C16" s="115">
        <v>1805</v>
      </c>
      <c r="D16" s="69">
        <v>29874</v>
      </c>
      <c r="E16" s="69">
        <v>64</v>
      </c>
      <c r="F16" s="69">
        <v>1381</v>
      </c>
      <c r="G16" s="69">
        <v>3081</v>
      </c>
      <c r="H16" s="69">
        <v>5982</v>
      </c>
      <c r="I16" s="69">
        <v>20346</v>
      </c>
      <c r="J16" s="69">
        <v>1538</v>
      </c>
      <c r="K16" s="69">
        <v>383</v>
      </c>
      <c r="L16" s="69">
        <v>1165</v>
      </c>
    </row>
    <row r="17" spans="1:12" ht="12">
      <c r="A17" s="21" t="s">
        <v>18</v>
      </c>
      <c r="B17" s="69">
        <v>895</v>
      </c>
      <c r="C17" s="115">
        <v>1863</v>
      </c>
      <c r="D17" s="69">
        <v>33518</v>
      </c>
      <c r="E17" s="69">
        <v>45</v>
      </c>
      <c r="F17" s="69">
        <v>1742</v>
      </c>
      <c r="G17" s="69">
        <v>2664</v>
      </c>
      <c r="H17" s="69">
        <v>6147</v>
      </c>
      <c r="I17" s="69">
        <v>23228</v>
      </c>
      <c r="J17" s="69">
        <v>1794</v>
      </c>
      <c r="K17" s="69">
        <v>387</v>
      </c>
      <c r="L17" s="69">
        <v>1412</v>
      </c>
    </row>
    <row r="18" spans="1:12" ht="12">
      <c r="A18" s="21" t="s">
        <v>19</v>
      </c>
      <c r="B18" s="69">
        <v>750</v>
      </c>
      <c r="C18" s="115">
        <v>1633</v>
      </c>
      <c r="D18" s="69">
        <v>31891</v>
      </c>
      <c r="E18" s="69">
        <v>37</v>
      </c>
      <c r="F18" s="69">
        <v>1731</v>
      </c>
      <c r="G18" s="69">
        <v>2903</v>
      </c>
      <c r="H18" s="69">
        <v>5702</v>
      </c>
      <c r="I18" s="69">
        <v>21830</v>
      </c>
      <c r="J18" s="69">
        <v>1707</v>
      </c>
      <c r="K18" s="69">
        <v>329</v>
      </c>
      <c r="L18" s="69">
        <v>1380</v>
      </c>
    </row>
    <row r="19" spans="1:12" ht="12">
      <c r="A19" s="21" t="s">
        <v>20</v>
      </c>
      <c r="B19" s="69">
        <v>787</v>
      </c>
      <c r="C19" s="115">
        <v>1691</v>
      </c>
      <c r="D19" s="69">
        <v>37353</v>
      </c>
      <c r="E19" s="69">
        <v>38</v>
      </c>
      <c r="F19" s="69">
        <v>2301</v>
      </c>
      <c r="G19" s="69">
        <v>3323</v>
      </c>
      <c r="H19" s="69">
        <v>6065</v>
      </c>
      <c r="I19" s="69">
        <v>25849</v>
      </c>
      <c r="J19" s="69">
        <v>2055</v>
      </c>
      <c r="K19" s="69">
        <v>340</v>
      </c>
      <c r="L19" s="69">
        <v>1716</v>
      </c>
    </row>
    <row r="20" spans="1:12" ht="12">
      <c r="A20" s="21" t="s">
        <v>21</v>
      </c>
      <c r="B20" s="69">
        <v>1499</v>
      </c>
      <c r="C20" s="115">
        <v>3447</v>
      </c>
      <c r="D20" s="69">
        <v>82287</v>
      </c>
      <c r="E20" s="69">
        <v>169</v>
      </c>
      <c r="F20" s="69">
        <v>5364</v>
      </c>
      <c r="G20" s="69">
        <v>6929</v>
      </c>
      <c r="H20" s="69">
        <v>13123</v>
      </c>
      <c r="I20" s="69">
        <v>57142</v>
      </c>
      <c r="J20" s="69">
        <v>4596</v>
      </c>
      <c r="K20" s="69">
        <v>683</v>
      </c>
      <c r="L20" s="69">
        <v>3913</v>
      </c>
    </row>
    <row r="21" spans="1:12" ht="12">
      <c r="A21" s="21" t="s">
        <v>22</v>
      </c>
      <c r="B21" s="69">
        <v>1305</v>
      </c>
      <c r="C21" s="115">
        <v>3196</v>
      </c>
      <c r="D21" s="69">
        <v>84729</v>
      </c>
      <c r="E21" s="69">
        <v>101</v>
      </c>
      <c r="F21" s="69">
        <v>5777</v>
      </c>
      <c r="G21" s="69">
        <v>7508</v>
      </c>
      <c r="H21" s="69">
        <v>12752</v>
      </c>
      <c r="I21" s="69">
        <v>58914</v>
      </c>
      <c r="J21" s="69">
        <v>4802</v>
      </c>
      <c r="K21" s="69">
        <v>626</v>
      </c>
      <c r="L21" s="69">
        <v>4176</v>
      </c>
    </row>
    <row r="22" spans="1:12" ht="12">
      <c r="A22" s="21" t="s">
        <v>23</v>
      </c>
      <c r="B22" s="69">
        <v>1223</v>
      </c>
      <c r="C22" s="115">
        <v>3127</v>
      </c>
      <c r="D22" s="69">
        <v>91450</v>
      </c>
      <c r="E22" s="69">
        <v>114</v>
      </c>
      <c r="F22" s="69">
        <v>6263</v>
      </c>
      <c r="G22" s="69">
        <v>8143</v>
      </c>
      <c r="H22" s="69">
        <v>13297</v>
      </c>
      <c r="I22" s="69">
        <v>63932</v>
      </c>
      <c r="J22" s="69">
        <v>5263</v>
      </c>
      <c r="K22" s="69">
        <v>620</v>
      </c>
      <c r="L22" s="69">
        <v>4643</v>
      </c>
    </row>
    <row r="23" spans="1:12" ht="12">
      <c r="A23" s="21" t="s">
        <v>24</v>
      </c>
      <c r="B23" s="69">
        <v>1054</v>
      </c>
      <c r="C23" s="115">
        <v>2782</v>
      </c>
      <c r="D23" s="69">
        <v>89607</v>
      </c>
      <c r="E23" s="69">
        <v>83</v>
      </c>
      <c r="F23" s="69">
        <v>5840</v>
      </c>
      <c r="G23" s="69">
        <v>7530</v>
      </c>
      <c r="H23" s="69">
        <v>12406</v>
      </c>
      <c r="I23" s="69">
        <v>63936</v>
      </c>
      <c r="J23" s="69">
        <v>5315</v>
      </c>
      <c r="K23" s="69">
        <v>547</v>
      </c>
      <c r="L23" s="69">
        <v>4768</v>
      </c>
    </row>
    <row r="24" spans="1:12" ht="12">
      <c r="A24" s="21" t="s">
        <v>25</v>
      </c>
      <c r="B24" s="69">
        <v>794</v>
      </c>
      <c r="C24" s="115">
        <v>2162</v>
      </c>
      <c r="D24" s="69">
        <v>75321</v>
      </c>
      <c r="E24" s="69">
        <v>69</v>
      </c>
      <c r="F24" s="69">
        <v>4634</v>
      </c>
      <c r="G24" s="69">
        <v>6187</v>
      </c>
      <c r="H24" s="69">
        <v>10482</v>
      </c>
      <c r="I24" s="69">
        <v>54178</v>
      </c>
      <c r="J24" s="69">
        <v>4538</v>
      </c>
      <c r="K24" s="69">
        <v>421</v>
      </c>
      <c r="L24" s="69">
        <v>4117</v>
      </c>
    </row>
    <row r="25" spans="1:12" ht="12">
      <c r="A25" s="21" t="s">
        <v>26</v>
      </c>
      <c r="B25" s="69">
        <v>2830</v>
      </c>
      <c r="C25" s="115">
        <v>7913</v>
      </c>
      <c r="D25" s="69">
        <v>379096</v>
      </c>
      <c r="E25" s="69">
        <v>515</v>
      </c>
      <c r="F25" s="69">
        <v>16823</v>
      </c>
      <c r="G25" s="69">
        <v>18521</v>
      </c>
      <c r="H25" s="69">
        <v>43889</v>
      </c>
      <c r="I25" s="69">
        <v>300517</v>
      </c>
      <c r="J25" s="69">
        <v>25832</v>
      </c>
      <c r="K25" s="69">
        <v>1566</v>
      </c>
      <c r="L25" s="69">
        <v>24267</v>
      </c>
    </row>
    <row r="26" spans="1:12" ht="12">
      <c r="A26" s="21" t="s">
        <v>27</v>
      </c>
      <c r="B26" s="69">
        <v>118</v>
      </c>
      <c r="C26" s="119">
        <v>311</v>
      </c>
      <c r="D26" s="69">
        <v>37664</v>
      </c>
      <c r="E26" s="69">
        <v>202</v>
      </c>
      <c r="F26" s="69">
        <v>146</v>
      </c>
      <c r="G26" s="69">
        <v>962</v>
      </c>
      <c r="H26" s="69">
        <v>3362</v>
      </c>
      <c r="I26" s="69">
        <v>33396</v>
      </c>
      <c r="J26" s="69">
        <v>3009</v>
      </c>
      <c r="K26" s="69">
        <v>117</v>
      </c>
      <c r="L26" s="69">
        <v>2892</v>
      </c>
    </row>
    <row r="27" spans="1:12" ht="12">
      <c r="A27" s="22" t="s">
        <v>28</v>
      </c>
      <c r="B27" s="78">
        <v>28</v>
      </c>
      <c r="C27" s="114">
        <v>70</v>
      </c>
      <c r="D27" s="78">
        <v>22439</v>
      </c>
      <c r="E27" s="78">
        <v>122</v>
      </c>
      <c r="F27" s="78">
        <v>0</v>
      </c>
      <c r="G27" s="78">
        <v>388</v>
      </c>
      <c r="H27" s="78">
        <v>1521</v>
      </c>
      <c r="I27" s="78">
        <v>20652</v>
      </c>
      <c r="J27" s="78">
        <v>1977</v>
      </c>
      <c r="K27" s="78">
        <v>97</v>
      </c>
      <c r="L27" s="78">
        <v>1880</v>
      </c>
    </row>
    <row r="28" spans="1:12" ht="12">
      <c r="A28" s="23"/>
      <c r="B28" s="79"/>
      <c r="C28" s="123"/>
      <c r="D28" s="79"/>
      <c r="E28" s="79"/>
      <c r="F28" s="79"/>
      <c r="G28" s="79"/>
      <c r="H28" s="79"/>
      <c r="I28" s="79"/>
      <c r="J28" s="79"/>
      <c r="K28" s="79"/>
      <c r="L28" s="82"/>
    </row>
    <row r="29" spans="1:12" s="35" customFormat="1" ht="12">
      <c r="A29" s="23"/>
      <c r="B29" s="79"/>
      <c r="C29" s="123"/>
      <c r="D29" s="79"/>
      <c r="E29" s="79"/>
      <c r="F29" s="79"/>
      <c r="G29" s="79"/>
      <c r="H29" s="79"/>
      <c r="I29" s="79"/>
      <c r="J29" s="79"/>
      <c r="K29" s="79"/>
      <c r="L29" s="82"/>
    </row>
    <row r="30" spans="1:12" ht="18.75" customHeight="1">
      <c r="A30" s="25" t="s">
        <v>107</v>
      </c>
      <c r="B30" s="79"/>
      <c r="C30" s="123"/>
      <c r="D30" s="79"/>
      <c r="E30" s="79"/>
      <c r="F30" s="79"/>
      <c r="G30" s="79"/>
      <c r="H30" s="79"/>
      <c r="I30" s="79"/>
      <c r="J30" s="79"/>
      <c r="K30" s="79"/>
      <c r="L30" s="82"/>
    </row>
    <row r="31" spans="1:12" ht="12.75" customHeight="1">
      <c r="A31" s="18"/>
      <c r="B31" s="79"/>
      <c r="C31" s="123"/>
      <c r="D31" s="79"/>
      <c r="E31" s="79"/>
      <c r="F31" s="79"/>
      <c r="G31" s="79"/>
      <c r="H31" s="79"/>
      <c r="I31" s="79"/>
      <c r="J31" s="79"/>
      <c r="K31" s="79"/>
      <c r="L31" s="82"/>
    </row>
    <row r="32" spans="1:12" ht="12.75" customHeight="1">
      <c r="A32" s="26"/>
      <c r="B32" s="83"/>
      <c r="C32" s="124"/>
      <c r="D32" s="83"/>
      <c r="E32" s="83"/>
      <c r="F32" s="83"/>
      <c r="G32" s="83"/>
      <c r="H32" s="83"/>
      <c r="I32" s="83"/>
      <c r="J32" s="83"/>
      <c r="K32" s="83"/>
      <c r="L32" s="83"/>
    </row>
    <row r="33" spans="1:12" ht="12.75" customHeight="1">
      <c r="A33" s="20" t="s">
        <v>29</v>
      </c>
      <c r="B33" s="69">
        <v>4018</v>
      </c>
      <c r="C33" s="115">
        <v>5213</v>
      </c>
      <c r="D33" s="69">
        <v>17956</v>
      </c>
      <c r="E33" s="69">
        <v>242</v>
      </c>
      <c r="F33" s="69">
        <v>193</v>
      </c>
      <c r="G33" s="69">
        <v>1434</v>
      </c>
      <c r="H33" s="69">
        <v>15898</v>
      </c>
      <c r="I33" s="69">
        <v>14674</v>
      </c>
      <c r="J33" s="69">
        <v>875</v>
      </c>
      <c r="K33" s="69">
        <v>540</v>
      </c>
      <c r="L33" s="69">
        <v>429</v>
      </c>
    </row>
    <row r="34" spans="1:12" ht="12.75" customHeight="1">
      <c r="A34" s="20" t="s">
        <v>30</v>
      </c>
      <c r="B34" s="69">
        <v>4018</v>
      </c>
      <c r="C34" s="115">
        <v>7441</v>
      </c>
      <c r="D34" s="69">
        <v>86804</v>
      </c>
      <c r="E34" s="69">
        <v>117</v>
      </c>
      <c r="F34" s="69">
        <v>2607</v>
      </c>
      <c r="G34" s="69">
        <v>5936</v>
      </c>
      <c r="H34" s="69">
        <v>21267</v>
      </c>
      <c r="I34" s="69">
        <v>58626</v>
      </c>
      <c r="J34" s="69">
        <v>4170</v>
      </c>
      <c r="K34" s="69">
        <v>1598</v>
      </c>
      <c r="L34" s="69">
        <v>2714</v>
      </c>
    </row>
    <row r="35" spans="1:12" ht="12">
      <c r="A35" s="20" t="s">
        <v>31</v>
      </c>
      <c r="B35" s="69">
        <v>4018</v>
      </c>
      <c r="C35" s="115">
        <v>8529</v>
      </c>
      <c r="D35" s="69">
        <v>170950</v>
      </c>
      <c r="E35" s="69">
        <v>279</v>
      </c>
      <c r="F35" s="69">
        <v>9688</v>
      </c>
      <c r="G35" s="69">
        <v>15507</v>
      </c>
      <c r="H35" s="69">
        <v>29981</v>
      </c>
      <c r="I35" s="69">
        <v>117528</v>
      </c>
      <c r="J35" s="69">
        <v>9215</v>
      </c>
      <c r="K35" s="69">
        <v>1731</v>
      </c>
      <c r="L35" s="69">
        <v>7495</v>
      </c>
    </row>
    <row r="36" spans="1:12" ht="12">
      <c r="A36" s="20" t="s">
        <v>32</v>
      </c>
      <c r="B36" s="69">
        <v>4018</v>
      </c>
      <c r="C36" s="115">
        <v>10088</v>
      </c>
      <c r="D36" s="69">
        <v>283164</v>
      </c>
      <c r="E36" s="69">
        <v>337</v>
      </c>
      <c r="F36" s="69">
        <v>19101</v>
      </c>
      <c r="G36" s="69">
        <v>24060</v>
      </c>
      <c r="H36" s="69">
        <v>41512</v>
      </c>
      <c r="I36" s="69">
        <v>199055</v>
      </c>
      <c r="J36" s="69">
        <v>16333</v>
      </c>
      <c r="K36" s="69">
        <v>1986</v>
      </c>
      <c r="L36" s="69">
        <v>14346</v>
      </c>
    </row>
    <row r="37" spans="1:12" ht="12">
      <c r="A37" s="20" t="s">
        <v>33</v>
      </c>
      <c r="B37" s="69">
        <v>3014</v>
      </c>
      <c r="C37" s="115">
        <v>8329</v>
      </c>
      <c r="D37" s="69">
        <v>327320</v>
      </c>
      <c r="E37" s="69">
        <v>277</v>
      </c>
      <c r="F37" s="69">
        <v>17957</v>
      </c>
      <c r="G37" s="69">
        <v>21204</v>
      </c>
      <c r="H37" s="69">
        <v>41559</v>
      </c>
      <c r="I37" s="69">
        <v>247033</v>
      </c>
      <c r="J37" s="69">
        <v>20934</v>
      </c>
      <c r="K37" s="69">
        <v>1638</v>
      </c>
      <c r="L37" s="69">
        <v>19297</v>
      </c>
    </row>
    <row r="38" spans="1:12" ht="12">
      <c r="A38" s="20" t="s">
        <v>34</v>
      </c>
      <c r="B38" s="69">
        <v>804</v>
      </c>
      <c r="C38" s="115">
        <v>2210</v>
      </c>
      <c r="D38" s="69">
        <v>136335</v>
      </c>
      <c r="E38" s="69">
        <v>312</v>
      </c>
      <c r="F38" s="69">
        <v>4607</v>
      </c>
      <c r="G38" s="69">
        <v>5216</v>
      </c>
      <c r="H38" s="69">
        <v>14631</v>
      </c>
      <c r="I38" s="69">
        <v>112275</v>
      </c>
      <c r="J38" s="69">
        <v>9771</v>
      </c>
      <c r="K38" s="69">
        <v>463</v>
      </c>
      <c r="L38" s="69">
        <v>9308</v>
      </c>
    </row>
    <row r="39" spans="1:12" ht="12">
      <c r="A39" s="27" t="s">
        <v>35</v>
      </c>
      <c r="B39" s="78">
        <v>200</v>
      </c>
      <c r="C39" s="113">
        <v>536</v>
      </c>
      <c r="D39" s="78">
        <v>72908</v>
      </c>
      <c r="E39" s="78">
        <v>344</v>
      </c>
      <c r="F39" s="78">
        <v>465</v>
      </c>
      <c r="G39" s="78">
        <v>1750</v>
      </c>
      <c r="H39" s="78">
        <v>6061</v>
      </c>
      <c r="I39" s="78">
        <v>64977</v>
      </c>
      <c r="J39" s="78">
        <v>5947</v>
      </c>
      <c r="K39" s="78">
        <v>225</v>
      </c>
      <c r="L39" s="78">
        <v>5723</v>
      </c>
    </row>
    <row r="40" spans="1:12" ht="12">
      <c r="A40" s="28"/>
      <c r="B40" s="79"/>
      <c r="C40" s="123"/>
      <c r="D40" s="79"/>
      <c r="E40" s="79"/>
      <c r="F40" s="79"/>
      <c r="G40" s="79"/>
      <c r="H40" s="79"/>
      <c r="I40" s="79"/>
      <c r="J40" s="79"/>
      <c r="K40" s="79"/>
      <c r="L40" s="82"/>
    </row>
    <row r="41" spans="1:12" ht="12">
      <c r="A41" s="28"/>
      <c r="B41" s="79"/>
      <c r="C41" s="123"/>
      <c r="D41" s="79"/>
      <c r="E41" s="79"/>
      <c r="F41" s="79"/>
      <c r="G41" s="79"/>
      <c r="H41" s="79"/>
      <c r="I41" s="79"/>
      <c r="J41" s="79"/>
      <c r="K41" s="79"/>
      <c r="L41" s="82"/>
    </row>
    <row r="42" spans="1:12" s="36" customFormat="1" ht="18.75" customHeight="1">
      <c r="A42" s="29" t="s">
        <v>36</v>
      </c>
      <c r="B42" s="72">
        <v>20090</v>
      </c>
      <c r="C42" s="125">
        <v>42346</v>
      </c>
      <c r="D42" s="72">
        <v>1095437</v>
      </c>
      <c r="E42" s="72">
        <v>1909</v>
      </c>
      <c r="F42" s="72">
        <v>54618</v>
      </c>
      <c r="G42" s="72">
        <v>75108</v>
      </c>
      <c r="H42" s="72">
        <v>170909</v>
      </c>
      <c r="I42" s="72">
        <v>814167</v>
      </c>
      <c r="J42" s="72">
        <v>67245</v>
      </c>
      <c r="K42" s="72">
        <v>8181</v>
      </c>
      <c r="L42" s="72">
        <v>59312</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1.xml><?xml version="1.0" encoding="utf-8"?>
<worksheet xmlns="http://schemas.openxmlformats.org/spreadsheetml/2006/main" xmlns:r="http://schemas.openxmlformats.org/officeDocument/2006/relationships">
  <sheetPr codeName="Sheet121111111111111111">
    <pageSetUpPr fitToPage="1"/>
  </sheetPr>
  <dimension ref="A1:L45"/>
  <sheetViews>
    <sheetView zoomScale="80" zoomScaleNormal="80" workbookViewId="0" topLeftCell="A1">
      <selection activeCell="A1" sqref="A1"/>
    </sheetView>
  </sheetViews>
  <sheetFormatPr defaultColWidth="8.8515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237</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455</v>
      </c>
      <c r="C9" s="115">
        <v>752</v>
      </c>
      <c r="D9" s="69">
        <v>-27588</v>
      </c>
      <c r="E9" s="69">
        <v>669</v>
      </c>
      <c r="F9" s="69">
        <v>5</v>
      </c>
      <c r="G9" s="69">
        <v>643</v>
      </c>
      <c r="H9" s="69">
        <v>3930</v>
      </c>
      <c r="I9" s="69">
        <v>113</v>
      </c>
      <c r="J9" s="69">
        <v>9</v>
      </c>
      <c r="K9" s="69">
        <v>2</v>
      </c>
      <c r="L9" s="69">
        <v>9</v>
      </c>
    </row>
    <row r="10" spans="1:12" ht="12">
      <c r="A10" s="21" t="s">
        <v>11</v>
      </c>
      <c r="B10" s="69">
        <v>1925</v>
      </c>
      <c r="C10" s="115">
        <v>2496</v>
      </c>
      <c r="D10" s="69">
        <v>4924</v>
      </c>
      <c r="E10" s="69">
        <v>88</v>
      </c>
      <c r="F10" s="69">
        <v>24</v>
      </c>
      <c r="G10" s="69">
        <v>437</v>
      </c>
      <c r="H10" s="69">
        <v>6636</v>
      </c>
      <c r="I10" s="69">
        <v>1369</v>
      </c>
      <c r="J10" s="69">
        <v>72</v>
      </c>
      <c r="K10" s="69">
        <v>66</v>
      </c>
      <c r="L10" s="69">
        <v>26</v>
      </c>
    </row>
    <row r="11" spans="1:12" ht="12">
      <c r="A11" s="21" t="s">
        <v>12</v>
      </c>
      <c r="B11" s="69">
        <v>2222</v>
      </c>
      <c r="C11" s="115">
        <v>3202</v>
      </c>
      <c r="D11" s="69">
        <v>16660</v>
      </c>
      <c r="E11" s="69">
        <v>70</v>
      </c>
      <c r="F11" s="69">
        <v>58</v>
      </c>
      <c r="G11" s="69">
        <v>765</v>
      </c>
      <c r="H11" s="69">
        <v>8843</v>
      </c>
      <c r="I11" s="69">
        <v>8674</v>
      </c>
      <c r="J11" s="69">
        <v>492</v>
      </c>
      <c r="K11" s="69">
        <v>382</v>
      </c>
      <c r="L11" s="69">
        <v>174</v>
      </c>
    </row>
    <row r="12" spans="1:12" ht="12">
      <c r="A12" s="21" t="s">
        <v>13</v>
      </c>
      <c r="B12" s="69">
        <v>2383</v>
      </c>
      <c r="C12" s="115">
        <v>4043</v>
      </c>
      <c r="D12" s="69">
        <v>29862</v>
      </c>
      <c r="E12" s="69">
        <v>283</v>
      </c>
      <c r="F12" s="69">
        <v>301</v>
      </c>
      <c r="G12" s="69">
        <v>1727</v>
      </c>
      <c r="H12" s="69">
        <v>11779</v>
      </c>
      <c r="I12" s="69">
        <v>18607</v>
      </c>
      <c r="J12" s="69">
        <v>1169</v>
      </c>
      <c r="K12" s="69">
        <v>723</v>
      </c>
      <c r="L12" s="69">
        <v>567</v>
      </c>
    </row>
    <row r="13" spans="1:12" ht="12">
      <c r="A13" s="21" t="s">
        <v>14</v>
      </c>
      <c r="B13" s="69">
        <v>2315</v>
      </c>
      <c r="C13" s="115">
        <v>4162</v>
      </c>
      <c r="D13" s="69">
        <v>40455</v>
      </c>
      <c r="E13" s="69">
        <v>103</v>
      </c>
      <c r="F13" s="69">
        <v>809</v>
      </c>
      <c r="G13" s="69">
        <v>2590</v>
      </c>
      <c r="H13" s="69">
        <v>10899</v>
      </c>
      <c r="I13" s="69">
        <v>27243</v>
      </c>
      <c r="J13" s="69">
        <v>1848</v>
      </c>
      <c r="K13" s="69">
        <v>866</v>
      </c>
      <c r="L13" s="69">
        <v>1071</v>
      </c>
    </row>
    <row r="14" spans="1:12" ht="12">
      <c r="A14" s="21" t="s">
        <v>15</v>
      </c>
      <c r="B14" s="69">
        <v>1935</v>
      </c>
      <c r="C14" s="115">
        <v>3815</v>
      </c>
      <c r="D14" s="69">
        <v>43278</v>
      </c>
      <c r="E14" s="69">
        <v>124</v>
      </c>
      <c r="F14" s="69">
        <v>1187</v>
      </c>
      <c r="G14" s="69">
        <v>3331</v>
      </c>
      <c r="H14" s="69">
        <v>9773</v>
      </c>
      <c r="I14" s="69">
        <v>29889</v>
      </c>
      <c r="J14" s="69">
        <v>2117</v>
      </c>
      <c r="K14" s="69">
        <v>840</v>
      </c>
      <c r="L14" s="69">
        <v>1333</v>
      </c>
    </row>
    <row r="15" spans="1:12" ht="12">
      <c r="A15" s="21" t="s">
        <v>16</v>
      </c>
      <c r="B15" s="69">
        <v>1627</v>
      </c>
      <c r="C15" s="115">
        <v>3135</v>
      </c>
      <c r="D15" s="69">
        <v>44459</v>
      </c>
      <c r="E15" s="69">
        <v>122</v>
      </c>
      <c r="F15" s="69">
        <v>1691</v>
      </c>
      <c r="G15" s="69">
        <v>4239</v>
      </c>
      <c r="H15" s="69">
        <v>9224</v>
      </c>
      <c r="I15" s="69">
        <v>29973</v>
      </c>
      <c r="J15" s="69">
        <v>2208</v>
      </c>
      <c r="K15" s="69">
        <v>672</v>
      </c>
      <c r="L15" s="69">
        <v>1558</v>
      </c>
    </row>
    <row r="16" spans="1:12" ht="12">
      <c r="A16" s="21" t="s">
        <v>17</v>
      </c>
      <c r="B16" s="69">
        <v>1358</v>
      </c>
      <c r="C16" s="115">
        <v>2738</v>
      </c>
      <c r="D16" s="69">
        <v>44008</v>
      </c>
      <c r="E16" s="69">
        <v>132</v>
      </c>
      <c r="F16" s="69">
        <v>1972</v>
      </c>
      <c r="G16" s="69">
        <v>4153</v>
      </c>
      <c r="H16" s="69">
        <v>8159</v>
      </c>
      <c r="I16" s="69">
        <v>30280</v>
      </c>
      <c r="J16" s="69">
        <v>2294</v>
      </c>
      <c r="K16" s="69">
        <v>562</v>
      </c>
      <c r="L16" s="69">
        <v>1738</v>
      </c>
    </row>
    <row r="17" spans="1:12" ht="12">
      <c r="A17" s="21" t="s">
        <v>18</v>
      </c>
      <c r="B17" s="69">
        <v>1187</v>
      </c>
      <c r="C17" s="115">
        <v>2421</v>
      </c>
      <c r="D17" s="69">
        <v>44385</v>
      </c>
      <c r="E17" s="69">
        <v>126</v>
      </c>
      <c r="F17" s="69">
        <v>2321</v>
      </c>
      <c r="G17" s="69">
        <v>4554</v>
      </c>
      <c r="H17" s="69">
        <v>7693</v>
      </c>
      <c r="I17" s="69">
        <v>30370</v>
      </c>
      <c r="J17" s="69">
        <v>2345</v>
      </c>
      <c r="K17" s="69">
        <v>507</v>
      </c>
      <c r="L17" s="69">
        <v>1844</v>
      </c>
    </row>
    <row r="18" spans="1:12" ht="12">
      <c r="A18" s="21" t="s">
        <v>19</v>
      </c>
      <c r="B18" s="69">
        <v>986</v>
      </c>
      <c r="C18" s="115">
        <v>2116</v>
      </c>
      <c r="D18" s="69">
        <v>41840</v>
      </c>
      <c r="E18" s="69">
        <v>52</v>
      </c>
      <c r="F18" s="69">
        <v>2328</v>
      </c>
      <c r="G18" s="69">
        <v>4494</v>
      </c>
      <c r="H18" s="69">
        <v>6923</v>
      </c>
      <c r="I18" s="69">
        <v>28340</v>
      </c>
      <c r="J18" s="69">
        <v>2214</v>
      </c>
      <c r="K18" s="69">
        <v>437</v>
      </c>
      <c r="L18" s="69">
        <v>1780</v>
      </c>
    </row>
    <row r="19" spans="1:12" ht="12">
      <c r="A19" s="21" t="s">
        <v>20</v>
      </c>
      <c r="B19" s="69">
        <v>859</v>
      </c>
      <c r="C19" s="115">
        <v>1945</v>
      </c>
      <c r="D19" s="69">
        <v>40743</v>
      </c>
      <c r="E19" s="69">
        <v>54</v>
      </c>
      <c r="F19" s="69">
        <v>2341</v>
      </c>
      <c r="G19" s="69">
        <v>4635</v>
      </c>
      <c r="H19" s="69">
        <v>6599</v>
      </c>
      <c r="I19" s="69">
        <v>27456</v>
      </c>
      <c r="J19" s="69">
        <v>2167</v>
      </c>
      <c r="K19" s="69">
        <v>403</v>
      </c>
      <c r="L19" s="69">
        <v>1767</v>
      </c>
    </row>
    <row r="20" spans="1:12" ht="12">
      <c r="A20" s="21" t="s">
        <v>21</v>
      </c>
      <c r="B20" s="69">
        <v>1526</v>
      </c>
      <c r="C20" s="115">
        <v>3527</v>
      </c>
      <c r="D20" s="69">
        <v>83645</v>
      </c>
      <c r="E20" s="69">
        <v>148</v>
      </c>
      <c r="F20" s="69">
        <v>5484</v>
      </c>
      <c r="G20" s="69">
        <v>10193</v>
      </c>
      <c r="H20" s="69">
        <v>12532</v>
      </c>
      <c r="I20" s="69">
        <v>55890</v>
      </c>
      <c r="J20" s="69">
        <v>4463</v>
      </c>
      <c r="K20" s="69">
        <v>716</v>
      </c>
      <c r="L20" s="69">
        <v>3749</v>
      </c>
    </row>
    <row r="21" spans="1:12" ht="12">
      <c r="A21" s="21" t="s">
        <v>22</v>
      </c>
      <c r="B21" s="69">
        <v>1266</v>
      </c>
      <c r="C21" s="115">
        <v>2939</v>
      </c>
      <c r="D21" s="69">
        <v>82081</v>
      </c>
      <c r="E21" s="69">
        <v>211</v>
      </c>
      <c r="F21" s="69">
        <v>5792</v>
      </c>
      <c r="G21" s="69">
        <v>10653</v>
      </c>
      <c r="H21" s="69">
        <v>12140</v>
      </c>
      <c r="I21" s="69">
        <v>53963</v>
      </c>
      <c r="J21" s="69">
        <v>4369</v>
      </c>
      <c r="K21" s="69">
        <v>583</v>
      </c>
      <c r="L21" s="69">
        <v>3786</v>
      </c>
    </row>
    <row r="22" spans="1:12" ht="12">
      <c r="A22" s="21" t="s">
        <v>23</v>
      </c>
      <c r="B22" s="69">
        <v>1015</v>
      </c>
      <c r="C22" s="115">
        <v>2482</v>
      </c>
      <c r="D22" s="69">
        <v>75833</v>
      </c>
      <c r="E22" s="69">
        <v>207</v>
      </c>
      <c r="F22" s="69">
        <v>5291</v>
      </c>
      <c r="G22" s="69">
        <v>9776</v>
      </c>
      <c r="H22" s="69">
        <v>10571</v>
      </c>
      <c r="I22" s="69">
        <v>50680</v>
      </c>
      <c r="J22" s="69">
        <v>4159</v>
      </c>
      <c r="K22" s="69">
        <v>506</v>
      </c>
      <c r="L22" s="69">
        <v>3653</v>
      </c>
    </row>
    <row r="23" spans="1:12" ht="12">
      <c r="A23" s="21" t="s">
        <v>24</v>
      </c>
      <c r="B23" s="69">
        <v>793</v>
      </c>
      <c r="C23" s="115">
        <v>1911</v>
      </c>
      <c r="D23" s="69">
        <v>67048</v>
      </c>
      <c r="E23" s="69">
        <v>208</v>
      </c>
      <c r="F23" s="69">
        <v>4480</v>
      </c>
      <c r="G23" s="69">
        <v>7914</v>
      </c>
      <c r="H23" s="69">
        <v>8692</v>
      </c>
      <c r="I23" s="69">
        <v>46331</v>
      </c>
      <c r="J23" s="69">
        <v>3844</v>
      </c>
      <c r="K23" s="69">
        <v>410</v>
      </c>
      <c r="L23" s="69">
        <v>3434</v>
      </c>
    </row>
    <row r="24" spans="1:12" ht="12">
      <c r="A24" s="21" t="s">
        <v>25</v>
      </c>
      <c r="B24" s="69">
        <v>641</v>
      </c>
      <c r="C24" s="115">
        <v>1617</v>
      </c>
      <c r="D24" s="69">
        <v>60633</v>
      </c>
      <c r="E24" s="69">
        <v>206</v>
      </c>
      <c r="F24" s="69">
        <v>3773</v>
      </c>
      <c r="G24" s="69">
        <v>7066</v>
      </c>
      <c r="H24" s="69">
        <v>7687</v>
      </c>
      <c r="I24" s="69">
        <v>42411</v>
      </c>
      <c r="J24" s="69">
        <v>3544</v>
      </c>
      <c r="K24" s="69">
        <v>361</v>
      </c>
      <c r="L24" s="69">
        <v>3183</v>
      </c>
    </row>
    <row r="25" spans="1:12" ht="12">
      <c r="A25" s="21" t="s">
        <v>26</v>
      </c>
      <c r="B25" s="69">
        <v>1855</v>
      </c>
      <c r="C25" s="115">
        <v>4645</v>
      </c>
      <c r="D25" s="69">
        <v>250339</v>
      </c>
      <c r="E25" s="69">
        <v>1123</v>
      </c>
      <c r="F25" s="69">
        <v>10822</v>
      </c>
      <c r="G25" s="69">
        <v>22309</v>
      </c>
      <c r="H25" s="69">
        <v>28542</v>
      </c>
      <c r="I25" s="69">
        <v>190132</v>
      </c>
      <c r="J25" s="69">
        <v>16341</v>
      </c>
      <c r="K25" s="69">
        <v>1271</v>
      </c>
      <c r="L25" s="69">
        <v>15069</v>
      </c>
    </row>
    <row r="26" spans="1:12" ht="12">
      <c r="A26" s="21" t="s">
        <v>27</v>
      </c>
      <c r="B26" s="69">
        <v>175</v>
      </c>
      <c r="C26" s="115">
        <v>469</v>
      </c>
      <c r="D26" s="69">
        <v>57202</v>
      </c>
      <c r="E26" s="69">
        <v>488</v>
      </c>
      <c r="F26" s="69">
        <v>203</v>
      </c>
      <c r="G26" s="69">
        <v>2071</v>
      </c>
      <c r="H26" s="69">
        <v>4802</v>
      </c>
      <c r="I26" s="69">
        <v>50609</v>
      </c>
      <c r="J26" s="69">
        <v>4578</v>
      </c>
      <c r="K26" s="69">
        <v>202</v>
      </c>
      <c r="L26" s="69">
        <v>4376</v>
      </c>
    </row>
    <row r="27" spans="1:12" ht="12">
      <c r="A27" s="22" t="s">
        <v>28</v>
      </c>
      <c r="B27" s="78">
        <v>38</v>
      </c>
      <c r="C27" s="114">
        <v>94</v>
      </c>
      <c r="D27" s="78">
        <v>37094</v>
      </c>
      <c r="E27" s="78">
        <v>1219</v>
      </c>
      <c r="F27" s="78">
        <v>0</v>
      </c>
      <c r="G27" s="78">
        <v>609</v>
      </c>
      <c r="H27" s="78">
        <v>2287</v>
      </c>
      <c r="I27" s="78">
        <v>35417</v>
      </c>
      <c r="J27" s="78">
        <v>3410</v>
      </c>
      <c r="K27" s="78">
        <v>212</v>
      </c>
      <c r="L27" s="78">
        <v>3199</v>
      </c>
    </row>
    <row r="28" spans="1:12" ht="12">
      <c r="A28" s="23"/>
      <c r="B28" s="79"/>
      <c r="C28" s="123"/>
      <c r="D28" s="79"/>
      <c r="E28" s="79"/>
      <c r="F28" s="79"/>
      <c r="G28" s="79"/>
      <c r="H28" s="79"/>
      <c r="I28" s="79"/>
      <c r="J28" s="79"/>
      <c r="K28" s="79"/>
      <c r="L28" s="82"/>
    </row>
    <row r="29" spans="1:12" s="35" customFormat="1" ht="12">
      <c r="A29" s="23"/>
      <c r="B29" s="79"/>
      <c r="C29" s="123"/>
      <c r="D29" s="79"/>
      <c r="E29" s="79"/>
      <c r="F29" s="79"/>
      <c r="G29" s="79"/>
      <c r="H29" s="79"/>
      <c r="I29" s="79"/>
      <c r="J29" s="79"/>
      <c r="K29" s="79"/>
      <c r="L29" s="82"/>
    </row>
    <row r="30" spans="1:12" ht="18.75" customHeight="1">
      <c r="A30" s="25" t="s">
        <v>107</v>
      </c>
      <c r="B30" s="79"/>
      <c r="C30" s="123"/>
      <c r="D30" s="79"/>
      <c r="E30" s="79"/>
      <c r="F30" s="79"/>
      <c r="G30" s="79"/>
      <c r="H30" s="79"/>
      <c r="I30" s="79"/>
      <c r="J30" s="79"/>
      <c r="K30" s="79"/>
      <c r="L30" s="82"/>
    </row>
    <row r="31" spans="1:12" ht="12.75" customHeight="1">
      <c r="A31" s="18"/>
      <c r="B31" s="79"/>
      <c r="C31" s="123"/>
      <c r="D31" s="79"/>
      <c r="E31" s="79"/>
      <c r="F31" s="79"/>
      <c r="G31" s="79"/>
      <c r="H31" s="79"/>
      <c r="I31" s="79"/>
      <c r="J31" s="79"/>
      <c r="K31" s="79"/>
      <c r="L31" s="82"/>
    </row>
    <row r="32" spans="1:12" ht="12.75" customHeight="1">
      <c r="A32" s="26"/>
      <c r="B32" s="83"/>
      <c r="C32" s="124"/>
      <c r="D32" s="83"/>
      <c r="E32" s="83"/>
      <c r="F32" s="83"/>
      <c r="G32" s="83"/>
      <c r="H32" s="83"/>
      <c r="I32" s="83"/>
      <c r="J32" s="83"/>
      <c r="K32" s="83"/>
      <c r="L32" s="83"/>
    </row>
    <row r="33" spans="1:12" ht="12.75" customHeight="1">
      <c r="A33" s="20" t="s">
        <v>29</v>
      </c>
      <c r="B33" s="69">
        <v>4912</v>
      </c>
      <c r="C33" s="115">
        <v>6952</v>
      </c>
      <c r="D33" s="69">
        <v>-2801</v>
      </c>
      <c r="E33" s="69">
        <v>891</v>
      </c>
      <c r="F33" s="69">
        <v>99</v>
      </c>
      <c r="G33" s="69">
        <v>2041</v>
      </c>
      <c r="H33" s="69">
        <v>20703</v>
      </c>
      <c r="I33" s="69">
        <v>12126</v>
      </c>
      <c r="J33" s="69">
        <v>692</v>
      </c>
      <c r="K33" s="69">
        <v>530</v>
      </c>
      <c r="L33" s="69">
        <v>263</v>
      </c>
    </row>
    <row r="34" spans="1:12" ht="12.75" customHeight="1">
      <c r="A34" s="20" t="s">
        <v>30</v>
      </c>
      <c r="B34" s="69">
        <v>4913</v>
      </c>
      <c r="C34" s="115">
        <v>8724</v>
      </c>
      <c r="D34" s="69">
        <v>77927</v>
      </c>
      <c r="E34" s="69">
        <v>349</v>
      </c>
      <c r="F34" s="69">
        <v>1352</v>
      </c>
      <c r="G34" s="69">
        <v>4816</v>
      </c>
      <c r="H34" s="69">
        <v>23877</v>
      </c>
      <c r="I34" s="69">
        <v>51431</v>
      </c>
      <c r="J34" s="69">
        <v>3423</v>
      </c>
      <c r="K34" s="69">
        <v>1732</v>
      </c>
      <c r="L34" s="69">
        <v>1901</v>
      </c>
    </row>
    <row r="35" spans="1:12" ht="12">
      <c r="A35" s="20" t="s">
        <v>31</v>
      </c>
      <c r="B35" s="69">
        <v>4912</v>
      </c>
      <c r="C35" s="115">
        <v>9690</v>
      </c>
      <c r="D35" s="69">
        <v>139537</v>
      </c>
      <c r="E35" s="69">
        <v>432</v>
      </c>
      <c r="F35" s="69">
        <v>5585</v>
      </c>
      <c r="G35" s="69">
        <v>12790</v>
      </c>
      <c r="H35" s="69">
        <v>27796</v>
      </c>
      <c r="I35" s="69">
        <v>95513</v>
      </c>
      <c r="J35" s="69">
        <v>7095</v>
      </c>
      <c r="K35" s="69">
        <v>2071</v>
      </c>
      <c r="L35" s="69">
        <v>5098</v>
      </c>
    </row>
    <row r="36" spans="1:12" ht="12">
      <c r="A36" s="20" t="s">
        <v>32</v>
      </c>
      <c r="B36" s="69">
        <v>4913</v>
      </c>
      <c r="C36" s="115">
        <v>11011</v>
      </c>
      <c r="D36" s="69">
        <v>247162</v>
      </c>
      <c r="E36" s="69">
        <v>479</v>
      </c>
      <c r="F36" s="69">
        <v>15349</v>
      </c>
      <c r="G36" s="69">
        <v>29160</v>
      </c>
      <c r="H36" s="69">
        <v>38701</v>
      </c>
      <c r="I36" s="69">
        <v>165673</v>
      </c>
      <c r="J36" s="69">
        <v>13144</v>
      </c>
      <c r="K36" s="69">
        <v>2247</v>
      </c>
      <c r="L36" s="69">
        <v>10905</v>
      </c>
    </row>
    <row r="37" spans="1:12" ht="12">
      <c r="A37" s="20" t="s">
        <v>33</v>
      </c>
      <c r="B37" s="69">
        <v>3683</v>
      </c>
      <c r="C37" s="115">
        <v>9043</v>
      </c>
      <c r="D37" s="69">
        <v>322066</v>
      </c>
      <c r="E37" s="69">
        <v>932</v>
      </c>
      <c r="F37" s="69">
        <v>20520</v>
      </c>
      <c r="G37" s="69">
        <v>38246</v>
      </c>
      <c r="H37" s="69">
        <v>42351</v>
      </c>
      <c r="I37" s="69">
        <v>222716</v>
      </c>
      <c r="J37" s="69">
        <v>18537</v>
      </c>
      <c r="K37" s="69">
        <v>1975</v>
      </c>
      <c r="L37" s="69">
        <v>16562</v>
      </c>
    </row>
    <row r="38" spans="1:12" ht="12">
      <c r="A38" s="20" t="s">
        <v>34</v>
      </c>
      <c r="B38" s="69">
        <v>983</v>
      </c>
      <c r="C38" s="115">
        <v>2448</v>
      </c>
      <c r="D38" s="69">
        <v>150931</v>
      </c>
      <c r="E38" s="69">
        <v>762</v>
      </c>
      <c r="F38" s="69">
        <v>5599</v>
      </c>
      <c r="G38" s="69">
        <v>12105</v>
      </c>
      <c r="H38" s="69">
        <v>16331</v>
      </c>
      <c r="I38" s="69">
        <v>117755</v>
      </c>
      <c r="J38" s="69">
        <v>10192</v>
      </c>
      <c r="K38" s="69">
        <v>701</v>
      </c>
      <c r="L38" s="69">
        <v>9491</v>
      </c>
    </row>
    <row r="39" spans="1:12" ht="12">
      <c r="A39" s="27" t="s">
        <v>35</v>
      </c>
      <c r="B39" s="78">
        <v>245</v>
      </c>
      <c r="C39" s="114">
        <v>641</v>
      </c>
      <c r="D39" s="78">
        <v>102079</v>
      </c>
      <c r="E39" s="78">
        <v>1789</v>
      </c>
      <c r="F39" s="78">
        <v>378</v>
      </c>
      <c r="G39" s="78">
        <v>3003</v>
      </c>
      <c r="H39" s="78">
        <v>7952</v>
      </c>
      <c r="I39" s="78">
        <v>92532</v>
      </c>
      <c r="J39" s="78">
        <v>8563</v>
      </c>
      <c r="K39" s="78">
        <v>466</v>
      </c>
      <c r="L39" s="78">
        <v>8097</v>
      </c>
    </row>
    <row r="40" spans="1:12" ht="12">
      <c r="A40" s="28"/>
      <c r="B40" s="79"/>
      <c r="C40" s="123"/>
      <c r="D40" s="79"/>
      <c r="E40" s="79"/>
      <c r="F40" s="79"/>
      <c r="G40" s="79"/>
      <c r="H40" s="79"/>
      <c r="I40" s="79"/>
      <c r="J40" s="79"/>
      <c r="K40" s="79"/>
      <c r="L40" s="82"/>
    </row>
    <row r="41" spans="1:12" ht="12">
      <c r="A41" s="28"/>
      <c r="B41" s="79"/>
      <c r="C41" s="123"/>
      <c r="D41" s="79"/>
      <c r="E41" s="79"/>
      <c r="F41" s="79"/>
      <c r="G41" s="79"/>
      <c r="H41" s="79"/>
      <c r="I41" s="79"/>
      <c r="J41" s="79"/>
      <c r="K41" s="79"/>
      <c r="L41" s="82"/>
    </row>
    <row r="42" spans="1:12" s="36" customFormat="1" ht="18.75" customHeight="1">
      <c r="A42" s="29" t="s">
        <v>36</v>
      </c>
      <c r="B42" s="72">
        <v>24561</v>
      </c>
      <c r="C42" s="125">
        <v>48509</v>
      </c>
      <c r="D42" s="72">
        <v>1036901</v>
      </c>
      <c r="E42" s="72">
        <v>5633</v>
      </c>
      <c r="F42" s="72">
        <v>48882</v>
      </c>
      <c r="G42" s="72">
        <v>102160</v>
      </c>
      <c r="H42" s="72">
        <v>177711</v>
      </c>
      <c r="I42" s="72">
        <v>757745</v>
      </c>
      <c r="J42" s="72">
        <v>61647</v>
      </c>
      <c r="K42" s="72">
        <v>9722</v>
      </c>
      <c r="L42" s="72">
        <v>52315</v>
      </c>
    </row>
    <row r="44" spans="1:12" s="30" customFormat="1" ht="12">
      <c r="A44" s="55" t="s">
        <v>37</v>
      </c>
      <c r="B44" s="55"/>
      <c r="C44" s="55"/>
      <c r="D44" s="55"/>
      <c r="E44" s="55"/>
      <c r="F44" s="55"/>
      <c r="G44" s="55"/>
      <c r="H44" s="55"/>
      <c r="I44" s="55"/>
      <c r="J44" s="55"/>
      <c r="K44" s="56"/>
      <c r="L44" s="55"/>
    </row>
    <row r="45" spans="1:12" s="30" customFormat="1" ht="12">
      <c r="A45" s="55" t="s">
        <v>230</v>
      </c>
      <c r="B45" s="55"/>
      <c r="C45" s="55"/>
      <c r="D45" s="55"/>
      <c r="E45" s="55"/>
      <c r="F45" s="55"/>
      <c r="G45" s="55"/>
      <c r="H45" s="55"/>
      <c r="I45" s="55"/>
      <c r="J45" s="55"/>
      <c r="K45" s="55"/>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2.xml><?xml version="1.0" encoding="utf-8"?>
<worksheet xmlns="http://schemas.openxmlformats.org/spreadsheetml/2006/main" xmlns:r="http://schemas.openxmlformats.org/officeDocument/2006/relationships">
  <sheetPr codeName="Sheet12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238</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230</v>
      </c>
      <c r="C9" s="119">
        <v>422</v>
      </c>
      <c r="D9" s="69">
        <v>-18465</v>
      </c>
      <c r="E9" s="69">
        <v>298</v>
      </c>
      <c r="F9" s="69">
        <v>1</v>
      </c>
      <c r="G9" s="69">
        <v>909</v>
      </c>
      <c r="H9" s="69">
        <v>2451</v>
      </c>
      <c r="I9" s="69">
        <v>0</v>
      </c>
      <c r="J9" s="69">
        <v>0</v>
      </c>
      <c r="K9" s="69">
        <v>2</v>
      </c>
      <c r="L9" s="69">
        <v>0</v>
      </c>
    </row>
    <row r="10" spans="1:12" ht="12">
      <c r="A10" s="21" t="s">
        <v>11</v>
      </c>
      <c r="B10" s="69">
        <v>591</v>
      </c>
      <c r="C10" s="119">
        <v>637</v>
      </c>
      <c r="D10" s="69">
        <v>1541</v>
      </c>
      <c r="E10" s="69">
        <v>23</v>
      </c>
      <c r="F10" s="69">
        <v>4</v>
      </c>
      <c r="G10" s="69">
        <v>143</v>
      </c>
      <c r="H10" s="69">
        <v>2047</v>
      </c>
      <c r="I10" s="69">
        <v>436</v>
      </c>
      <c r="J10" s="69">
        <v>22</v>
      </c>
      <c r="K10" s="69">
        <v>17</v>
      </c>
      <c r="L10" s="69">
        <v>9</v>
      </c>
    </row>
    <row r="11" spans="1:12" ht="12">
      <c r="A11" s="21" t="s">
        <v>12</v>
      </c>
      <c r="B11" s="69">
        <v>705</v>
      </c>
      <c r="C11" s="119">
        <v>1026</v>
      </c>
      <c r="D11" s="69">
        <v>5302</v>
      </c>
      <c r="E11" s="69">
        <v>42</v>
      </c>
      <c r="F11" s="69">
        <v>23</v>
      </c>
      <c r="G11" s="69">
        <v>302</v>
      </c>
      <c r="H11" s="69">
        <v>2887</v>
      </c>
      <c r="I11" s="69">
        <v>2682</v>
      </c>
      <c r="J11" s="69">
        <v>152</v>
      </c>
      <c r="K11" s="69">
        <v>111</v>
      </c>
      <c r="L11" s="69">
        <v>61</v>
      </c>
    </row>
    <row r="12" spans="1:12" ht="12">
      <c r="A12" s="21" t="s">
        <v>13</v>
      </c>
      <c r="B12" s="69">
        <v>716</v>
      </c>
      <c r="C12" s="119">
        <v>1261</v>
      </c>
      <c r="D12" s="69">
        <v>9003</v>
      </c>
      <c r="E12" s="69">
        <v>38</v>
      </c>
      <c r="F12" s="69">
        <v>84</v>
      </c>
      <c r="G12" s="69">
        <v>463</v>
      </c>
      <c r="H12" s="69">
        <v>3539</v>
      </c>
      <c r="I12" s="69">
        <v>5314</v>
      </c>
      <c r="J12" s="69">
        <v>330</v>
      </c>
      <c r="K12" s="69">
        <v>215</v>
      </c>
      <c r="L12" s="69">
        <v>156</v>
      </c>
    </row>
    <row r="13" spans="1:12" ht="12">
      <c r="A13" s="21" t="s">
        <v>14</v>
      </c>
      <c r="B13" s="69">
        <v>682</v>
      </c>
      <c r="C13" s="119">
        <v>1348</v>
      </c>
      <c r="D13" s="69">
        <v>11963</v>
      </c>
      <c r="E13" s="69">
        <v>61</v>
      </c>
      <c r="F13" s="69">
        <v>202</v>
      </c>
      <c r="G13" s="69">
        <v>850</v>
      </c>
      <c r="H13" s="69">
        <v>3869</v>
      </c>
      <c r="I13" s="69">
        <v>7496</v>
      </c>
      <c r="J13" s="69">
        <v>499</v>
      </c>
      <c r="K13" s="69">
        <v>256</v>
      </c>
      <c r="L13" s="69">
        <v>268</v>
      </c>
    </row>
    <row r="14" spans="1:12" ht="12">
      <c r="A14" s="21" t="s">
        <v>15</v>
      </c>
      <c r="B14" s="69">
        <v>605</v>
      </c>
      <c r="C14" s="119">
        <v>1247</v>
      </c>
      <c r="D14" s="69">
        <v>13678</v>
      </c>
      <c r="E14" s="69">
        <v>32</v>
      </c>
      <c r="F14" s="69">
        <v>350</v>
      </c>
      <c r="G14" s="69">
        <v>1092</v>
      </c>
      <c r="H14" s="69">
        <v>3524</v>
      </c>
      <c r="I14" s="69">
        <v>9194</v>
      </c>
      <c r="J14" s="69">
        <v>644</v>
      </c>
      <c r="K14" s="69">
        <v>275</v>
      </c>
      <c r="L14" s="69">
        <v>389</v>
      </c>
    </row>
    <row r="15" spans="1:12" ht="12">
      <c r="A15" s="21" t="s">
        <v>16</v>
      </c>
      <c r="B15" s="69">
        <v>589</v>
      </c>
      <c r="C15" s="119">
        <v>1226</v>
      </c>
      <c r="D15" s="69">
        <v>16213</v>
      </c>
      <c r="E15" s="69">
        <v>47</v>
      </c>
      <c r="F15" s="69">
        <v>550</v>
      </c>
      <c r="G15" s="69">
        <v>1301</v>
      </c>
      <c r="H15" s="69">
        <v>3484</v>
      </c>
      <c r="I15" s="69">
        <v>11132</v>
      </c>
      <c r="J15" s="69">
        <v>814</v>
      </c>
      <c r="K15" s="69">
        <v>266</v>
      </c>
      <c r="L15" s="69">
        <v>557</v>
      </c>
    </row>
    <row r="16" spans="1:12" ht="12">
      <c r="A16" s="21" t="s">
        <v>17</v>
      </c>
      <c r="B16" s="69">
        <v>447</v>
      </c>
      <c r="C16" s="119">
        <v>1007</v>
      </c>
      <c r="D16" s="69">
        <v>14510</v>
      </c>
      <c r="E16" s="69">
        <v>38</v>
      </c>
      <c r="F16" s="69">
        <v>575</v>
      </c>
      <c r="G16" s="69">
        <v>1433</v>
      </c>
      <c r="H16" s="69">
        <v>3010</v>
      </c>
      <c r="I16" s="69">
        <v>9763</v>
      </c>
      <c r="J16" s="69">
        <v>734</v>
      </c>
      <c r="K16" s="69">
        <v>225</v>
      </c>
      <c r="L16" s="69">
        <v>519</v>
      </c>
    </row>
    <row r="17" spans="1:12" ht="12">
      <c r="A17" s="21" t="s">
        <v>18</v>
      </c>
      <c r="B17" s="69">
        <v>373</v>
      </c>
      <c r="C17" s="119">
        <v>853</v>
      </c>
      <c r="D17" s="69">
        <v>13981</v>
      </c>
      <c r="E17" s="69">
        <v>32</v>
      </c>
      <c r="F17" s="69">
        <v>615</v>
      </c>
      <c r="G17" s="69">
        <v>1716</v>
      </c>
      <c r="H17" s="69">
        <v>2647</v>
      </c>
      <c r="I17" s="69">
        <v>9259</v>
      </c>
      <c r="J17" s="69">
        <v>708</v>
      </c>
      <c r="K17" s="69">
        <v>179</v>
      </c>
      <c r="L17" s="69">
        <v>534</v>
      </c>
    </row>
    <row r="18" spans="1:12" ht="12">
      <c r="A18" s="21" t="s">
        <v>19</v>
      </c>
      <c r="B18" s="69">
        <v>334</v>
      </c>
      <c r="C18" s="119">
        <v>782</v>
      </c>
      <c r="D18" s="69">
        <v>14187</v>
      </c>
      <c r="E18" s="69">
        <v>53</v>
      </c>
      <c r="F18" s="69">
        <v>693</v>
      </c>
      <c r="G18" s="69">
        <v>1592</v>
      </c>
      <c r="H18" s="69">
        <v>2596</v>
      </c>
      <c r="I18" s="69">
        <v>9528</v>
      </c>
      <c r="J18" s="69">
        <v>740</v>
      </c>
      <c r="K18" s="69">
        <v>158</v>
      </c>
      <c r="L18" s="69">
        <v>583</v>
      </c>
    </row>
    <row r="19" spans="1:12" ht="12">
      <c r="A19" s="21" t="s">
        <v>20</v>
      </c>
      <c r="B19" s="69">
        <v>297</v>
      </c>
      <c r="C19" s="119">
        <v>690</v>
      </c>
      <c r="D19" s="69">
        <v>14078</v>
      </c>
      <c r="E19" s="69">
        <v>21</v>
      </c>
      <c r="F19" s="69">
        <v>788</v>
      </c>
      <c r="G19" s="69">
        <v>1577</v>
      </c>
      <c r="H19" s="69">
        <v>2476</v>
      </c>
      <c r="I19" s="69">
        <v>9351</v>
      </c>
      <c r="J19" s="69">
        <v>736</v>
      </c>
      <c r="K19" s="69">
        <v>135</v>
      </c>
      <c r="L19" s="69">
        <v>602</v>
      </c>
    </row>
    <row r="20" spans="1:12" ht="12">
      <c r="A20" s="21" t="s">
        <v>21</v>
      </c>
      <c r="B20" s="69">
        <v>578</v>
      </c>
      <c r="C20" s="119">
        <v>1415</v>
      </c>
      <c r="D20" s="69">
        <v>31792</v>
      </c>
      <c r="E20" s="69">
        <v>78</v>
      </c>
      <c r="F20" s="69">
        <v>1916</v>
      </c>
      <c r="G20" s="69">
        <v>4236</v>
      </c>
      <c r="H20" s="69">
        <v>5367</v>
      </c>
      <c r="I20" s="69">
        <v>20485</v>
      </c>
      <c r="J20" s="69">
        <v>1623</v>
      </c>
      <c r="K20" s="69">
        <v>285</v>
      </c>
      <c r="L20" s="69">
        <v>1338</v>
      </c>
    </row>
    <row r="21" spans="1:12" ht="12">
      <c r="A21" s="21" t="s">
        <v>22</v>
      </c>
      <c r="B21" s="69">
        <v>443</v>
      </c>
      <c r="C21" s="119">
        <v>1102</v>
      </c>
      <c r="D21" s="69">
        <v>28656</v>
      </c>
      <c r="E21" s="69">
        <v>82</v>
      </c>
      <c r="F21" s="69">
        <v>1962</v>
      </c>
      <c r="G21" s="69">
        <v>3570</v>
      </c>
      <c r="H21" s="69">
        <v>4376</v>
      </c>
      <c r="I21" s="69">
        <v>18886</v>
      </c>
      <c r="J21" s="69">
        <v>1526</v>
      </c>
      <c r="K21" s="69">
        <v>221</v>
      </c>
      <c r="L21" s="69">
        <v>1305</v>
      </c>
    </row>
    <row r="22" spans="1:12" ht="12">
      <c r="A22" s="21" t="s">
        <v>23</v>
      </c>
      <c r="B22" s="69">
        <v>393</v>
      </c>
      <c r="C22" s="119">
        <v>970</v>
      </c>
      <c r="D22" s="69">
        <v>29466</v>
      </c>
      <c r="E22" s="69">
        <v>110</v>
      </c>
      <c r="F22" s="69">
        <v>2045</v>
      </c>
      <c r="G22" s="69">
        <v>3381</v>
      </c>
      <c r="H22" s="69">
        <v>4382</v>
      </c>
      <c r="I22" s="69">
        <v>19795</v>
      </c>
      <c r="J22" s="69">
        <v>1620</v>
      </c>
      <c r="K22" s="69">
        <v>197</v>
      </c>
      <c r="L22" s="69">
        <v>1422</v>
      </c>
    </row>
    <row r="23" spans="1:12" ht="12">
      <c r="A23" s="21" t="s">
        <v>24</v>
      </c>
      <c r="B23" s="69">
        <v>304</v>
      </c>
      <c r="C23" s="119">
        <v>753</v>
      </c>
      <c r="D23" s="69">
        <v>25741</v>
      </c>
      <c r="E23" s="69">
        <v>98</v>
      </c>
      <c r="F23" s="69">
        <v>1637</v>
      </c>
      <c r="G23" s="69">
        <v>3090</v>
      </c>
      <c r="H23" s="69">
        <v>3734</v>
      </c>
      <c r="I23" s="69">
        <v>17470</v>
      </c>
      <c r="J23" s="69">
        <v>1446</v>
      </c>
      <c r="K23" s="69">
        <v>165</v>
      </c>
      <c r="L23" s="69">
        <v>1281</v>
      </c>
    </row>
    <row r="24" spans="1:12" ht="12">
      <c r="A24" s="21" t="s">
        <v>25</v>
      </c>
      <c r="B24" s="69">
        <v>235</v>
      </c>
      <c r="C24" s="119">
        <v>582</v>
      </c>
      <c r="D24" s="69">
        <v>22238</v>
      </c>
      <c r="E24" s="69">
        <v>86</v>
      </c>
      <c r="F24" s="69">
        <v>1385</v>
      </c>
      <c r="G24" s="69">
        <v>2828</v>
      </c>
      <c r="H24" s="69">
        <v>3262</v>
      </c>
      <c r="I24" s="69">
        <v>14896</v>
      </c>
      <c r="J24" s="69">
        <v>1240</v>
      </c>
      <c r="K24" s="69">
        <v>128</v>
      </c>
      <c r="L24" s="69">
        <v>1111</v>
      </c>
    </row>
    <row r="25" spans="1:12" ht="12">
      <c r="A25" s="21" t="s">
        <v>26</v>
      </c>
      <c r="B25" s="69">
        <v>702</v>
      </c>
      <c r="C25" s="119">
        <v>1825</v>
      </c>
      <c r="D25" s="69">
        <v>94307</v>
      </c>
      <c r="E25" s="69">
        <v>501</v>
      </c>
      <c r="F25" s="69">
        <v>4121</v>
      </c>
      <c r="G25" s="69">
        <v>8359</v>
      </c>
      <c r="H25" s="69">
        <v>11769</v>
      </c>
      <c r="I25" s="69">
        <v>70700</v>
      </c>
      <c r="J25" s="69">
        <v>6060</v>
      </c>
      <c r="K25" s="69">
        <v>464</v>
      </c>
      <c r="L25" s="69">
        <v>5596</v>
      </c>
    </row>
    <row r="26" spans="1:12" ht="12">
      <c r="A26" s="21" t="s">
        <v>27</v>
      </c>
      <c r="B26" s="69">
        <v>50</v>
      </c>
      <c r="C26" s="119">
        <v>125</v>
      </c>
      <c r="D26" s="69">
        <v>16056</v>
      </c>
      <c r="E26" s="69">
        <v>100</v>
      </c>
      <c r="F26" s="69">
        <v>64</v>
      </c>
      <c r="G26" s="69">
        <v>831</v>
      </c>
      <c r="H26" s="69">
        <v>1240</v>
      </c>
      <c r="I26" s="69">
        <v>14085</v>
      </c>
      <c r="J26" s="69">
        <v>1269</v>
      </c>
      <c r="K26" s="69">
        <v>41</v>
      </c>
      <c r="L26" s="69">
        <v>1228</v>
      </c>
    </row>
    <row r="27" spans="1:12" ht="12">
      <c r="A27" s="22" t="s">
        <v>28</v>
      </c>
      <c r="B27" s="78">
        <v>10</v>
      </c>
      <c r="C27" s="113">
        <v>25</v>
      </c>
      <c r="D27" s="78">
        <v>13155</v>
      </c>
      <c r="E27" s="78">
        <v>193</v>
      </c>
      <c r="F27" s="78">
        <v>0</v>
      </c>
      <c r="G27" s="78">
        <v>221</v>
      </c>
      <c r="H27" s="78">
        <v>275</v>
      </c>
      <c r="I27" s="78">
        <v>12852</v>
      </c>
      <c r="J27" s="78">
        <v>1247</v>
      </c>
      <c r="K27" s="78">
        <v>4</v>
      </c>
      <c r="L27" s="78">
        <v>1242</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1656</v>
      </c>
      <c r="C33" s="119">
        <v>2295</v>
      </c>
      <c r="D33" s="69">
        <v>-10258</v>
      </c>
      <c r="E33" s="69">
        <v>369</v>
      </c>
      <c r="F33" s="69">
        <v>34</v>
      </c>
      <c r="G33" s="69">
        <v>1411</v>
      </c>
      <c r="H33" s="69">
        <v>7915</v>
      </c>
      <c r="I33" s="69">
        <v>3927</v>
      </c>
      <c r="J33" s="69">
        <v>221</v>
      </c>
      <c r="K33" s="69">
        <v>163</v>
      </c>
      <c r="L33" s="69">
        <v>91</v>
      </c>
    </row>
    <row r="34" spans="1:12" ht="12.75" customHeight="1">
      <c r="A34" s="20" t="s">
        <v>30</v>
      </c>
      <c r="B34" s="69">
        <v>1657</v>
      </c>
      <c r="C34" s="119">
        <v>3219</v>
      </c>
      <c r="D34" s="69">
        <v>28050</v>
      </c>
      <c r="E34" s="69">
        <v>114</v>
      </c>
      <c r="F34" s="69">
        <v>471</v>
      </c>
      <c r="G34" s="69">
        <v>1885</v>
      </c>
      <c r="H34" s="69">
        <v>9147</v>
      </c>
      <c r="I34" s="69">
        <v>17661</v>
      </c>
      <c r="J34" s="69">
        <v>1171</v>
      </c>
      <c r="K34" s="69">
        <v>616</v>
      </c>
      <c r="L34" s="69">
        <v>629</v>
      </c>
    </row>
    <row r="35" spans="1:12" ht="12">
      <c r="A35" s="20" t="s">
        <v>31</v>
      </c>
      <c r="B35" s="69">
        <v>1657</v>
      </c>
      <c r="C35" s="119">
        <v>3580</v>
      </c>
      <c r="D35" s="69">
        <v>51220</v>
      </c>
      <c r="E35" s="69">
        <v>132</v>
      </c>
      <c r="F35" s="69">
        <v>1963</v>
      </c>
      <c r="G35" s="69">
        <v>5022</v>
      </c>
      <c r="H35" s="69">
        <v>10625</v>
      </c>
      <c r="I35" s="69">
        <v>34578</v>
      </c>
      <c r="J35" s="69">
        <v>2580</v>
      </c>
      <c r="K35" s="69">
        <v>782</v>
      </c>
      <c r="L35" s="69">
        <v>1827</v>
      </c>
    </row>
    <row r="36" spans="1:12" ht="12">
      <c r="A36" s="20" t="s">
        <v>32</v>
      </c>
      <c r="B36" s="69">
        <v>1657</v>
      </c>
      <c r="C36" s="119">
        <v>4013</v>
      </c>
      <c r="D36" s="69">
        <v>90031</v>
      </c>
      <c r="E36" s="69">
        <v>239</v>
      </c>
      <c r="F36" s="69">
        <v>5481</v>
      </c>
      <c r="G36" s="69">
        <v>11256</v>
      </c>
      <c r="H36" s="69">
        <v>15084</v>
      </c>
      <c r="I36" s="69">
        <v>58913</v>
      </c>
      <c r="J36" s="69">
        <v>4682</v>
      </c>
      <c r="K36" s="69">
        <v>801</v>
      </c>
      <c r="L36" s="69">
        <v>3882</v>
      </c>
    </row>
    <row r="37" spans="1:12" ht="12">
      <c r="A37" s="20" t="s">
        <v>33</v>
      </c>
      <c r="B37" s="69">
        <v>1243</v>
      </c>
      <c r="C37" s="119">
        <v>3118</v>
      </c>
      <c r="D37" s="69">
        <v>113128</v>
      </c>
      <c r="E37" s="69">
        <v>468</v>
      </c>
      <c r="F37" s="69">
        <v>6942</v>
      </c>
      <c r="G37" s="69">
        <v>13077</v>
      </c>
      <c r="H37" s="69">
        <v>16340</v>
      </c>
      <c r="I37" s="69">
        <v>77547</v>
      </c>
      <c r="J37" s="69">
        <v>6452</v>
      </c>
      <c r="K37" s="69">
        <v>676</v>
      </c>
      <c r="L37" s="69">
        <v>5776</v>
      </c>
    </row>
    <row r="38" spans="1:12" ht="12">
      <c r="A38" s="20" t="s">
        <v>34</v>
      </c>
      <c r="B38" s="69">
        <v>332</v>
      </c>
      <c r="C38" s="119">
        <v>870</v>
      </c>
      <c r="D38" s="69">
        <v>50822</v>
      </c>
      <c r="E38" s="69">
        <v>278</v>
      </c>
      <c r="F38" s="69">
        <v>1954</v>
      </c>
      <c r="G38" s="69">
        <v>3971</v>
      </c>
      <c r="H38" s="69">
        <v>5701</v>
      </c>
      <c r="I38" s="69">
        <v>39460</v>
      </c>
      <c r="J38" s="69">
        <v>3407</v>
      </c>
      <c r="K38" s="69">
        <v>221</v>
      </c>
      <c r="L38" s="69">
        <v>3186</v>
      </c>
    </row>
    <row r="39" spans="1:12" ht="12">
      <c r="A39" s="27" t="s">
        <v>35</v>
      </c>
      <c r="B39" s="78">
        <v>82</v>
      </c>
      <c r="C39" s="113">
        <v>201</v>
      </c>
      <c r="D39" s="78">
        <v>34407</v>
      </c>
      <c r="E39" s="78">
        <v>335</v>
      </c>
      <c r="F39" s="78">
        <v>170</v>
      </c>
      <c r="G39" s="78">
        <v>1273</v>
      </c>
      <c r="H39" s="78">
        <v>2124</v>
      </c>
      <c r="I39" s="78">
        <v>31239</v>
      </c>
      <c r="J39" s="78">
        <v>2895</v>
      </c>
      <c r="K39" s="78">
        <v>86</v>
      </c>
      <c r="L39" s="78">
        <v>2809</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8284</v>
      </c>
      <c r="C42" s="128">
        <v>17296</v>
      </c>
      <c r="D42" s="72">
        <v>357401</v>
      </c>
      <c r="E42" s="72">
        <v>1936</v>
      </c>
      <c r="F42" s="72">
        <v>17015</v>
      </c>
      <c r="G42" s="72">
        <v>37895</v>
      </c>
      <c r="H42" s="72">
        <v>66936</v>
      </c>
      <c r="I42" s="72">
        <v>263325</v>
      </c>
      <c r="J42" s="72">
        <v>21409</v>
      </c>
      <c r="K42" s="72">
        <v>3345</v>
      </c>
      <c r="L42" s="72">
        <v>18201</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3.xml><?xml version="1.0" encoding="utf-8"?>
<worksheet xmlns="http://schemas.openxmlformats.org/spreadsheetml/2006/main" xmlns:r="http://schemas.openxmlformats.org/officeDocument/2006/relationships">
  <sheetPr codeName="Sheet121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294</v>
      </c>
      <c r="C9" s="119">
        <v>480</v>
      </c>
      <c r="D9" s="69">
        <v>-14723</v>
      </c>
      <c r="E9" s="69">
        <v>71</v>
      </c>
      <c r="F9" s="69">
        <v>0</v>
      </c>
      <c r="G9" s="69">
        <v>163</v>
      </c>
      <c r="H9" s="69">
        <v>2904</v>
      </c>
      <c r="I9" s="69">
        <v>0</v>
      </c>
      <c r="J9" s="69">
        <v>0</v>
      </c>
      <c r="K9" s="69">
        <v>1</v>
      </c>
      <c r="L9" s="69">
        <v>0</v>
      </c>
    </row>
    <row r="10" spans="1:12" ht="12">
      <c r="A10" s="21" t="s">
        <v>11</v>
      </c>
      <c r="B10" s="69">
        <v>802</v>
      </c>
      <c r="C10" s="119">
        <v>985</v>
      </c>
      <c r="D10" s="69">
        <v>2028</v>
      </c>
      <c r="E10" s="69">
        <v>51</v>
      </c>
      <c r="F10" s="69">
        <v>7</v>
      </c>
      <c r="G10" s="69">
        <v>209</v>
      </c>
      <c r="H10" s="69">
        <v>3056</v>
      </c>
      <c r="I10" s="69">
        <v>557</v>
      </c>
      <c r="J10" s="69">
        <v>30</v>
      </c>
      <c r="K10" s="69">
        <v>23</v>
      </c>
      <c r="L10" s="69">
        <v>13</v>
      </c>
    </row>
    <row r="11" spans="1:12" ht="12">
      <c r="A11" s="21" t="s">
        <v>12</v>
      </c>
      <c r="B11" s="69">
        <v>920</v>
      </c>
      <c r="C11" s="119">
        <v>1183</v>
      </c>
      <c r="D11" s="69">
        <v>6923</v>
      </c>
      <c r="E11" s="69">
        <v>26</v>
      </c>
      <c r="F11" s="69">
        <v>31</v>
      </c>
      <c r="G11" s="69">
        <v>404</v>
      </c>
      <c r="H11" s="69">
        <v>3931</v>
      </c>
      <c r="I11" s="69">
        <v>3436</v>
      </c>
      <c r="J11" s="69">
        <v>196</v>
      </c>
      <c r="K11" s="69">
        <v>130</v>
      </c>
      <c r="L11" s="69">
        <v>84</v>
      </c>
    </row>
    <row r="12" spans="1:12" ht="12">
      <c r="A12" s="21" t="s">
        <v>13</v>
      </c>
      <c r="B12" s="69">
        <v>905</v>
      </c>
      <c r="C12" s="119">
        <v>1471</v>
      </c>
      <c r="D12" s="69">
        <v>11247</v>
      </c>
      <c r="E12" s="69">
        <v>40</v>
      </c>
      <c r="F12" s="69">
        <v>124</v>
      </c>
      <c r="G12" s="69">
        <v>596</v>
      </c>
      <c r="H12" s="69">
        <v>5111</v>
      </c>
      <c r="I12" s="69">
        <v>6505</v>
      </c>
      <c r="J12" s="69">
        <v>407</v>
      </c>
      <c r="K12" s="69">
        <v>244</v>
      </c>
      <c r="L12" s="69">
        <v>201</v>
      </c>
    </row>
    <row r="13" spans="1:12" ht="12">
      <c r="A13" s="21" t="s">
        <v>14</v>
      </c>
      <c r="B13" s="69">
        <v>830</v>
      </c>
      <c r="C13" s="119">
        <v>1483</v>
      </c>
      <c r="D13" s="69">
        <v>14465</v>
      </c>
      <c r="E13" s="69">
        <v>145</v>
      </c>
      <c r="F13" s="69">
        <v>284</v>
      </c>
      <c r="G13" s="69">
        <v>1023</v>
      </c>
      <c r="H13" s="69">
        <v>4831</v>
      </c>
      <c r="I13" s="69">
        <v>9062</v>
      </c>
      <c r="J13" s="69">
        <v>614</v>
      </c>
      <c r="K13" s="69">
        <v>290</v>
      </c>
      <c r="L13" s="69">
        <v>353</v>
      </c>
    </row>
    <row r="14" spans="1:12" ht="12">
      <c r="A14" s="21" t="s">
        <v>15</v>
      </c>
      <c r="B14" s="69">
        <v>697</v>
      </c>
      <c r="C14" s="119">
        <v>1272</v>
      </c>
      <c r="D14" s="69">
        <v>15596</v>
      </c>
      <c r="E14" s="69">
        <v>63</v>
      </c>
      <c r="F14" s="69">
        <v>471</v>
      </c>
      <c r="G14" s="69">
        <v>1166</v>
      </c>
      <c r="H14" s="69">
        <v>3993</v>
      </c>
      <c r="I14" s="69">
        <v>10380</v>
      </c>
      <c r="J14" s="69">
        <v>739</v>
      </c>
      <c r="K14" s="69">
        <v>276</v>
      </c>
      <c r="L14" s="69">
        <v>484</v>
      </c>
    </row>
    <row r="15" spans="1:12" ht="12">
      <c r="A15" s="21" t="s">
        <v>16</v>
      </c>
      <c r="B15" s="69">
        <v>554</v>
      </c>
      <c r="C15" s="119">
        <v>1086</v>
      </c>
      <c r="D15" s="69">
        <v>15171</v>
      </c>
      <c r="E15" s="69">
        <v>45</v>
      </c>
      <c r="F15" s="69">
        <v>523</v>
      </c>
      <c r="G15" s="69">
        <v>1549</v>
      </c>
      <c r="H15" s="69">
        <v>3721</v>
      </c>
      <c r="I15" s="69">
        <v>9750</v>
      </c>
      <c r="J15" s="69">
        <v>708</v>
      </c>
      <c r="K15" s="69">
        <v>230</v>
      </c>
      <c r="L15" s="69">
        <v>485</v>
      </c>
    </row>
    <row r="16" spans="1:12" ht="12">
      <c r="A16" s="21" t="s">
        <v>17</v>
      </c>
      <c r="B16" s="69">
        <v>433</v>
      </c>
      <c r="C16" s="119">
        <v>866</v>
      </c>
      <c r="D16" s="69">
        <v>14045</v>
      </c>
      <c r="E16" s="69">
        <v>100</v>
      </c>
      <c r="F16" s="69">
        <v>609</v>
      </c>
      <c r="G16" s="69">
        <v>1473</v>
      </c>
      <c r="H16" s="69">
        <v>3041</v>
      </c>
      <c r="I16" s="69">
        <v>9093</v>
      </c>
      <c r="J16" s="69">
        <v>683</v>
      </c>
      <c r="K16" s="69">
        <v>174</v>
      </c>
      <c r="L16" s="69">
        <v>510</v>
      </c>
    </row>
    <row r="17" spans="1:12" ht="12">
      <c r="A17" s="21" t="s">
        <v>18</v>
      </c>
      <c r="B17" s="69">
        <v>422</v>
      </c>
      <c r="C17" s="119">
        <v>841</v>
      </c>
      <c r="D17" s="69">
        <v>15763</v>
      </c>
      <c r="E17" s="69">
        <v>24</v>
      </c>
      <c r="F17" s="69">
        <v>798</v>
      </c>
      <c r="G17" s="69">
        <v>1787</v>
      </c>
      <c r="H17" s="69">
        <v>3189</v>
      </c>
      <c r="I17" s="69">
        <v>10186</v>
      </c>
      <c r="J17" s="69">
        <v>781</v>
      </c>
      <c r="K17" s="69">
        <v>174</v>
      </c>
      <c r="L17" s="69">
        <v>608</v>
      </c>
    </row>
    <row r="18" spans="1:12" ht="12">
      <c r="A18" s="21" t="s">
        <v>19</v>
      </c>
      <c r="B18" s="69">
        <v>353</v>
      </c>
      <c r="C18" s="119">
        <v>746</v>
      </c>
      <c r="D18" s="69">
        <v>14972</v>
      </c>
      <c r="E18" s="69">
        <v>19</v>
      </c>
      <c r="F18" s="69">
        <v>823</v>
      </c>
      <c r="G18" s="69">
        <v>2095</v>
      </c>
      <c r="H18" s="69">
        <v>2585</v>
      </c>
      <c r="I18" s="69">
        <v>9572</v>
      </c>
      <c r="J18" s="69">
        <v>744</v>
      </c>
      <c r="K18" s="69">
        <v>148</v>
      </c>
      <c r="L18" s="69">
        <v>596</v>
      </c>
    </row>
    <row r="19" spans="1:12" ht="12">
      <c r="A19" s="21" t="s">
        <v>20</v>
      </c>
      <c r="B19" s="69">
        <v>340</v>
      </c>
      <c r="C19" s="119">
        <v>746</v>
      </c>
      <c r="D19" s="69">
        <v>16175</v>
      </c>
      <c r="E19" s="69">
        <v>52</v>
      </c>
      <c r="F19" s="69">
        <v>922</v>
      </c>
      <c r="G19" s="69">
        <v>2362</v>
      </c>
      <c r="H19" s="69">
        <v>2745</v>
      </c>
      <c r="I19" s="69">
        <v>10336</v>
      </c>
      <c r="J19" s="69">
        <v>813</v>
      </c>
      <c r="K19" s="69">
        <v>151</v>
      </c>
      <c r="L19" s="69">
        <v>663</v>
      </c>
    </row>
    <row r="20" spans="1:12" ht="12">
      <c r="A20" s="21" t="s">
        <v>21</v>
      </c>
      <c r="B20" s="69">
        <v>548</v>
      </c>
      <c r="C20" s="119">
        <v>1167</v>
      </c>
      <c r="D20" s="69">
        <v>29996</v>
      </c>
      <c r="E20" s="69">
        <v>83</v>
      </c>
      <c r="F20" s="69">
        <v>2036</v>
      </c>
      <c r="G20" s="69">
        <v>4728</v>
      </c>
      <c r="H20" s="69">
        <v>4875</v>
      </c>
      <c r="I20" s="69">
        <v>18697</v>
      </c>
      <c r="J20" s="69">
        <v>1494</v>
      </c>
      <c r="K20" s="69">
        <v>234</v>
      </c>
      <c r="L20" s="69">
        <v>1261</v>
      </c>
    </row>
    <row r="21" spans="1:12" ht="12">
      <c r="A21" s="21" t="s">
        <v>22</v>
      </c>
      <c r="B21" s="69">
        <v>495</v>
      </c>
      <c r="C21" s="119">
        <v>1138</v>
      </c>
      <c r="D21" s="69">
        <v>32061</v>
      </c>
      <c r="E21" s="69">
        <v>67</v>
      </c>
      <c r="F21" s="69">
        <v>2210</v>
      </c>
      <c r="G21" s="69">
        <v>4662</v>
      </c>
      <c r="H21" s="69">
        <v>5009</v>
      </c>
      <c r="I21" s="69">
        <v>20309</v>
      </c>
      <c r="J21" s="69">
        <v>1638</v>
      </c>
      <c r="K21" s="69">
        <v>234</v>
      </c>
      <c r="L21" s="69">
        <v>1405</v>
      </c>
    </row>
    <row r="22" spans="1:12" ht="12">
      <c r="A22" s="21" t="s">
        <v>23</v>
      </c>
      <c r="B22" s="69">
        <v>356</v>
      </c>
      <c r="C22" s="119">
        <v>790</v>
      </c>
      <c r="D22" s="69">
        <v>26541</v>
      </c>
      <c r="E22" s="69">
        <v>159</v>
      </c>
      <c r="F22" s="69">
        <v>1860</v>
      </c>
      <c r="G22" s="69">
        <v>3944</v>
      </c>
      <c r="H22" s="69">
        <v>4100</v>
      </c>
      <c r="I22" s="69">
        <v>16975</v>
      </c>
      <c r="J22" s="69">
        <v>1395</v>
      </c>
      <c r="K22" s="69">
        <v>162</v>
      </c>
      <c r="L22" s="69">
        <v>1233</v>
      </c>
    </row>
    <row r="23" spans="1:12" ht="12">
      <c r="A23" s="21" t="s">
        <v>24</v>
      </c>
      <c r="B23" s="69">
        <v>323</v>
      </c>
      <c r="C23" s="119">
        <v>840</v>
      </c>
      <c r="D23" s="69">
        <v>27391</v>
      </c>
      <c r="E23" s="69">
        <v>22</v>
      </c>
      <c r="F23" s="69">
        <v>1733</v>
      </c>
      <c r="G23" s="69">
        <v>4100</v>
      </c>
      <c r="H23" s="69">
        <v>4160</v>
      </c>
      <c r="I23" s="69">
        <v>17457</v>
      </c>
      <c r="J23" s="69">
        <v>1439</v>
      </c>
      <c r="K23" s="69">
        <v>167</v>
      </c>
      <c r="L23" s="69">
        <v>1271</v>
      </c>
    </row>
    <row r="24" spans="1:12" ht="12">
      <c r="A24" s="21" t="s">
        <v>25</v>
      </c>
      <c r="B24" s="69">
        <v>226</v>
      </c>
      <c r="C24" s="119">
        <v>527</v>
      </c>
      <c r="D24" s="69">
        <v>21371</v>
      </c>
      <c r="E24" s="69">
        <v>70</v>
      </c>
      <c r="F24" s="69">
        <v>1281</v>
      </c>
      <c r="G24" s="69">
        <v>3015</v>
      </c>
      <c r="H24" s="69">
        <v>3802</v>
      </c>
      <c r="I24" s="69">
        <v>13757</v>
      </c>
      <c r="J24" s="69">
        <v>1148</v>
      </c>
      <c r="K24" s="69">
        <v>114</v>
      </c>
      <c r="L24" s="69">
        <v>1034</v>
      </c>
    </row>
    <row r="25" spans="1:12" ht="12">
      <c r="A25" s="21" t="s">
        <v>26</v>
      </c>
      <c r="B25" s="69">
        <v>693</v>
      </c>
      <c r="C25" s="119">
        <v>1698</v>
      </c>
      <c r="D25" s="69">
        <v>94777</v>
      </c>
      <c r="E25" s="69">
        <v>423</v>
      </c>
      <c r="F25" s="69">
        <v>3933</v>
      </c>
      <c r="G25" s="69">
        <v>9064</v>
      </c>
      <c r="H25" s="69">
        <v>12439</v>
      </c>
      <c r="I25" s="69">
        <v>70074</v>
      </c>
      <c r="J25" s="69">
        <v>6026</v>
      </c>
      <c r="K25" s="69">
        <v>451</v>
      </c>
      <c r="L25" s="69">
        <v>5575</v>
      </c>
    </row>
    <row r="26" spans="1:12" ht="12">
      <c r="A26" s="21" t="s">
        <v>27</v>
      </c>
      <c r="B26" s="69">
        <v>57</v>
      </c>
      <c r="C26" s="119">
        <v>138</v>
      </c>
      <c r="D26" s="69">
        <v>18836</v>
      </c>
      <c r="E26" s="69">
        <v>457</v>
      </c>
      <c r="F26" s="69">
        <v>39</v>
      </c>
      <c r="G26" s="69">
        <v>1411</v>
      </c>
      <c r="H26" s="69">
        <v>1804</v>
      </c>
      <c r="I26" s="69">
        <v>16043</v>
      </c>
      <c r="J26" s="69">
        <v>1455</v>
      </c>
      <c r="K26" s="69">
        <v>89</v>
      </c>
      <c r="L26" s="69">
        <v>1366</v>
      </c>
    </row>
    <row r="27" spans="1:12" ht="12">
      <c r="A27" s="22" t="s">
        <v>28</v>
      </c>
      <c r="B27" s="78">
        <v>16</v>
      </c>
      <c r="C27" s="113">
        <v>34</v>
      </c>
      <c r="D27" s="78">
        <v>25977</v>
      </c>
      <c r="E27" s="78">
        <v>1215</v>
      </c>
      <c r="F27" s="78">
        <v>0</v>
      </c>
      <c r="G27" s="78">
        <v>1169</v>
      </c>
      <c r="H27" s="78">
        <v>418</v>
      </c>
      <c r="I27" s="78">
        <v>25604</v>
      </c>
      <c r="J27" s="78">
        <v>2497</v>
      </c>
      <c r="K27" s="78">
        <v>77</v>
      </c>
      <c r="L27" s="78">
        <v>2420</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1852</v>
      </c>
      <c r="C33" s="119">
        <v>2440</v>
      </c>
      <c r="D33" s="69">
        <v>-7341</v>
      </c>
      <c r="E33" s="69">
        <v>146</v>
      </c>
      <c r="F33" s="69">
        <v>28</v>
      </c>
      <c r="G33" s="69">
        <v>673</v>
      </c>
      <c r="H33" s="69">
        <v>9205</v>
      </c>
      <c r="I33" s="69">
        <v>3125</v>
      </c>
      <c r="J33" s="69">
        <v>175</v>
      </c>
      <c r="K33" s="69">
        <v>125</v>
      </c>
      <c r="L33" s="69">
        <v>72</v>
      </c>
    </row>
    <row r="34" spans="1:12" ht="12.75" customHeight="1">
      <c r="A34" s="20" t="s">
        <v>30</v>
      </c>
      <c r="B34" s="69">
        <v>1853</v>
      </c>
      <c r="C34" s="119">
        <v>3074</v>
      </c>
      <c r="D34" s="69">
        <v>26368</v>
      </c>
      <c r="E34" s="69">
        <v>187</v>
      </c>
      <c r="F34" s="69">
        <v>396</v>
      </c>
      <c r="G34" s="69">
        <v>1678</v>
      </c>
      <c r="H34" s="69">
        <v>10355</v>
      </c>
      <c r="I34" s="69">
        <v>15832</v>
      </c>
      <c r="J34" s="69">
        <v>1030</v>
      </c>
      <c r="K34" s="69">
        <v>542</v>
      </c>
      <c r="L34" s="69">
        <v>556</v>
      </c>
    </row>
    <row r="35" spans="1:12" ht="12">
      <c r="A35" s="20" t="s">
        <v>31</v>
      </c>
      <c r="B35" s="69">
        <v>1853</v>
      </c>
      <c r="C35" s="119">
        <v>3536</v>
      </c>
      <c r="D35" s="69">
        <v>50105</v>
      </c>
      <c r="E35" s="69">
        <v>214</v>
      </c>
      <c r="F35" s="69">
        <v>1854</v>
      </c>
      <c r="G35" s="69">
        <v>4709</v>
      </c>
      <c r="H35" s="69">
        <v>11878</v>
      </c>
      <c r="I35" s="69">
        <v>32694</v>
      </c>
      <c r="J35" s="69">
        <v>2393</v>
      </c>
      <c r="K35" s="69">
        <v>748</v>
      </c>
      <c r="L35" s="69">
        <v>1677</v>
      </c>
    </row>
    <row r="36" spans="1:12" ht="12">
      <c r="A36" s="20" t="s">
        <v>32</v>
      </c>
      <c r="B36" s="69">
        <v>1853</v>
      </c>
      <c r="C36" s="119">
        <v>4003</v>
      </c>
      <c r="D36" s="69">
        <v>92238</v>
      </c>
      <c r="E36" s="69">
        <v>209</v>
      </c>
      <c r="F36" s="69">
        <v>5680</v>
      </c>
      <c r="G36" s="69">
        <v>13299</v>
      </c>
      <c r="H36" s="69">
        <v>15816</v>
      </c>
      <c r="I36" s="69">
        <v>58301</v>
      </c>
      <c r="J36" s="69">
        <v>4606</v>
      </c>
      <c r="K36" s="69">
        <v>807</v>
      </c>
      <c r="L36" s="69">
        <v>3801</v>
      </c>
    </row>
    <row r="37" spans="1:12" ht="12">
      <c r="A37" s="20" t="s">
        <v>33</v>
      </c>
      <c r="B37" s="69">
        <v>1390</v>
      </c>
      <c r="C37" s="119">
        <v>3305</v>
      </c>
      <c r="D37" s="69">
        <v>120737</v>
      </c>
      <c r="E37" s="69">
        <v>362</v>
      </c>
      <c r="F37" s="69">
        <v>7554</v>
      </c>
      <c r="G37" s="69">
        <v>16732</v>
      </c>
      <c r="H37" s="69">
        <v>18206</v>
      </c>
      <c r="I37" s="69">
        <v>79294</v>
      </c>
      <c r="J37" s="69">
        <v>6584</v>
      </c>
      <c r="K37" s="69">
        <v>692</v>
      </c>
      <c r="L37" s="69">
        <v>5892</v>
      </c>
    </row>
    <row r="38" spans="1:12" ht="12">
      <c r="A38" s="20" t="s">
        <v>34</v>
      </c>
      <c r="B38" s="69">
        <v>371</v>
      </c>
      <c r="C38" s="119">
        <v>914</v>
      </c>
      <c r="D38" s="69">
        <v>57148</v>
      </c>
      <c r="E38" s="69">
        <v>336</v>
      </c>
      <c r="F38" s="69">
        <v>2032</v>
      </c>
      <c r="G38" s="69">
        <v>4959</v>
      </c>
      <c r="H38" s="69">
        <v>7497</v>
      </c>
      <c r="I38" s="69">
        <v>43279</v>
      </c>
      <c r="J38" s="69">
        <v>3749</v>
      </c>
      <c r="K38" s="69">
        <v>276</v>
      </c>
      <c r="L38" s="69">
        <v>3472</v>
      </c>
    </row>
    <row r="39" spans="1:12" ht="12">
      <c r="A39" s="27" t="s">
        <v>35</v>
      </c>
      <c r="B39" s="78">
        <v>92</v>
      </c>
      <c r="C39" s="113">
        <v>219</v>
      </c>
      <c r="D39" s="78">
        <v>49355</v>
      </c>
      <c r="E39" s="78">
        <v>1677</v>
      </c>
      <c r="F39" s="78">
        <v>139</v>
      </c>
      <c r="G39" s="78">
        <v>2869</v>
      </c>
      <c r="H39" s="78">
        <v>2755</v>
      </c>
      <c r="I39" s="78">
        <v>45269</v>
      </c>
      <c r="J39" s="78">
        <v>4271</v>
      </c>
      <c r="K39" s="78">
        <v>178</v>
      </c>
      <c r="L39" s="78">
        <v>4094</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9264</v>
      </c>
      <c r="C42" s="128">
        <v>17491</v>
      </c>
      <c r="D42" s="72">
        <v>388611</v>
      </c>
      <c r="E42" s="72">
        <v>3131</v>
      </c>
      <c r="F42" s="72">
        <v>17683</v>
      </c>
      <c r="G42" s="72">
        <v>44920</v>
      </c>
      <c r="H42" s="72">
        <v>75712</v>
      </c>
      <c r="I42" s="72">
        <v>277794</v>
      </c>
      <c r="J42" s="72">
        <v>22807</v>
      </c>
      <c r="K42" s="72">
        <v>3367</v>
      </c>
      <c r="L42" s="72">
        <v>19564</v>
      </c>
    </row>
    <row r="43" spans="1:12" s="36" customFormat="1" ht="18.75" customHeight="1">
      <c r="A43" t="s">
        <v>124</v>
      </c>
      <c r="B43" s="85"/>
      <c r="C43" s="85"/>
      <c r="D43" s="85"/>
      <c r="E43" s="85"/>
      <c r="F43" s="85"/>
      <c r="G43" s="85"/>
      <c r="H43" s="85"/>
      <c r="I43" s="85"/>
      <c r="J43" s="85"/>
      <c r="K43" s="85"/>
      <c r="L43" s="85"/>
    </row>
    <row r="45" spans="1:11" s="30" customFormat="1" ht="12">
      <c r="A45" s="55" t="s">
        <v>37</v>
      </c>
      <c r="B45" s="55"/>
      <c r="C45" s="55"/>
      <c r="D45" s="55"/>
      <c r="E45" s="55"/>
      <c r="F45" s="55"/>
      <c r="G45" s="55"/>
      <c r="H45" s="55"/>
      <c r="I45" s="55"/>
      <c r="J45" s="55"/>
      <c r="K45" s="56"/>
    </row>
    <row r="46" spans="1:12" s="30" customFormat="1" ht="12">
      <c r="A46" s="55" t="s">
        <v>230</v>
      </c>
      <c r="B46" s="55"/>
      <c r="C46" s="55"/>
      <c r="D46" s="55"/>
      <c r="E46" s="55"/>
      <c r="F46" s="55"/>
      <c r="G46" s="55"/>
      <c r="H46" s="55"/>
      <c r="I46" s="55"/>
      <c r="J46" s="55"/>
      <c r="K46" s="55"/>
      <c r="L46"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4.xml><?xml version="1.0" encoding="utf-8"?>
<worksheet xmlns="http://schemas.openxmlformats.org/spreadsheetml/2006/main" xmlns:r="http://schemas.openxmlformats.org/officeDocument/2006/relationships">
  <sheetPr codeName="Sheet121111111111111111111">
    <pageSetUpPr fitToPage="1"/>
  </sheetPr>
  <dimension ref="A1:L45"/>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240</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1756</v>
      </c>
      <c r="C9" s="69">
        <v>3070</v>
      </c>
      <c r="D9" s="69">
        <v>-165688</v>
      </c>
      <c r="E9" s="69">
        <v>6471</v>
      </c>
      <c r="F9" s="69">
        <v>28</v>
      </c>
      <c r="G9" s="69">
        <v>1313</v>
      </c>
      <c r="H9" s="69">
        <v>22507</v>
      </c>
      <c r="I9" s="69">
        <v>732</v>
      </c>
      <c r="J9" s="69">
        <v>63</v>
      </c>
      <c r="K9" s="69">
        <v>22</v>
      </c>
      <c r="L9" s="69">
        <v>59</v>
      </c>
    </row>
    <row r="10" spans="1:12" ht="12">
      <c r="A10" s="21" t="s">
        <v>11</v>
      </c>
      <c r="B10" s="69">
        <v>5786</v>
      </c>
      <c r="C10" s="69">
        <v>5644</v>
      </c>
      <c r="D10" s="69">
        <v>14467</v>
      </c>
      <c r="E10" s="69">
        <v>242</v>
      </c>
      <c r="F10" s="69">
        <v>61</v>
      </c>
      <c r="G10" s="69">
        <v>1145</v>
      </c>
      <c r="H10" s="69">
        <v>18016</v>
      </c>
      <c r="I10" s="69">
        <v>4563</v>
      </c>
      <c r="J10" s="69">
        <v>246</v>
      </c>
      <c r="K10" s="69">
        <v>147</v>
      </c>
      <c r="L10" s="69">
        <v>138</v>
      </c>
    </row>
    <row r="11" spans="1:12" ht="12">
      <c r="A11" s="21" t="s">
        <v>12</v>
      </c>
      <c r="B11" s="69">
        <v>6260</v>
      </c>
      <c r="C11" s="69">
        <v>7773</v>
      </c>
      <c r="D11" s="69">
        <v>47004</v>
      </c>
      <c r="E11" s="69">
        <v>206</v>
      </c>
      <c r="F11" s="69">
        <v>273</v>
      </c>
      <c r="G11" s="69">
        <v>2008</v>
      </c>
      <c r="H11" s="69">
        <v>23418</v>
      </c>
      <c r="I11" s="69">
        <v>26066</v>
      </c>
      <c r="J11" s="69">
        <v>1505</v>
      </c>
      <c r="K11" s="69">
        <v>942</v>
      </c>
      <c r="L11" s="69">
        <v>715</v>
      </c>
    </row>
    <row r="12" spans="1:12" ht="12">
      <c r="A12" s="21" t="s">
        <v>13</v>
      </c>
      <c r="B12" s="69">
        <v>5828</v>
      </c>
      <c r="C12" s="69">
        <v>8820</v>
      </c>
      <c r="D12" s="69">
        <v>72958</v>
      </c>
      <c r="E12" s="69">
        <v>416</v>
      </c>
      <c r="F12" s="69">
        <v>966</v>
      </c>
      <c r="G12" s="69">
        <v>3847</v>
      </c>
      <c r="H12" s="69">
        <v>26058</v>
      </c>
      <c r="I12" s="69">
        <v>46064</v>
      </c>
      <c r="J12" s="69">
        <v>2950</v>
      </c>
      <c r="K12" s="69">
        <v>1567</v>
      </c>
      <c r="L12" s="69">
        <v>1642</v>
      </c>
    </row>
    <row r="13" spans="1:12" ht="12">
      <c r="A13" s="21" t="s">
        <v>14</v>
      </c>
      <c r="B13" s="69">
        <v>5460</v>
      </c>
      <c r="C13" s="69">
        <v>9313</v>
      </c>
      <c r="D13" s="69">
        <v>95443</v>
      </c>
      <c r="E13" s="69">
        <v>342</v>
      </c>
      <c r="F13" s="69">
        <v>2082</v>
      </c>
      <c r="G13" s="69">
        <v>5222</v>
      </c>
      <c r="H13" s="69">
        <v>26353</v>
      </c>
      <c r="I13" s="69">
        <v>64744</v>
      </c>
      <c r="J13" s="69">
        <v>4454</v>
      </c>
      <c r="K13" s="69">
        <v>1952</v>
      </c>
      <c r="L13" s="69">
        <v>2743</v>
      </c>
    </row>
    <row r="14" spans="1:12" ht="12">
      <c r="A14" s="21" t="s">
        <v>15</v>
      </c>
      <c r="B14" s="69">
        <v>4980</v>
      </c>
      <c r="C14" s="69">
        <v>9167</v>
      </c>
      <c r="D14" s="69">
        <v>111731</v>
      </c>
      <c r="E14" s="69">
        <v>269</v>
      </c>
      <c r="F14" s="69">
        <v>3424</v>
      </c>
      <c r="G14" s="69">
        <v>6389</v>
      </c>
      <c r="H14" s="69">
        <v>25903</v>
      </c>
      <c r="I14" s="69">
        <v>78258</v>
      </c>
      <c r="J14" s="69">
        <v>5632</v>
      </c>
      <c r="K14" s="69">
        <v>2058</v>
      </c>
      <c r="L14" s="69">
        <v>3749</v>
      </c>
    </row>
    <row r="15" spans="1:12" ht="12">
      <c r="A15" s="21" t="s">
        <v>16</v>
      </c>
      <c r="B15" s="69">
        <v>4335</v>
      </c>
      <c r="C15" s="69">
        <v>8438</v>
      </c>
      <c r="D15" s="69">
        <v>118846</v>
      </c>
      <c r="E15" s="69">
        <v>447</v>
      </c>
      <c r="F15" s="69">
        <v>4462</v>
      </c>
      <c r="G15" s="69">
        <v>7493</v>
      </c>
      <c r="H15" s="69">
        <v>24658</v>
      </c>
      <c r="I15" s="69">
        <v>83989</v>
      </c>
      <c r="J15" s="69">
        <v>6240</v>
      </c>
      <c r="K15" s="69">
        <v>1952</v>
      </c>
      <c r="L15" s="69">
        <v>4405</v>
      </c>
    </row>
    <row r="16" spans="1:12" ht="12">
      <c r="A16" s="21" t="s">
        <v>17</v>
      </c>
      <c r="B16" s="69">
        <v>3662</v>
      </c>
      <c r="C16" s="69">
        <v>7343</v>
      </c>
      <c r="D16" s="69">
        <v>118667</v>
      </c>
      <c r="E16" s="69">
        <v>356</v>
      </c>
      <c r="F16" s="69">
        <v>5302</v>
      </c>
      <c r="G16" s="69">
        <v>7950</v>
      </c>
      <c r="H16" s="69">
        <v>23347</v>
      </c>
      <c r="I16" s="69">
        <v>83322</v>
      </c>
      <c r="J16" s="69">
        <v>6356</v>
      </c>
      <c r="K16" s="69">
        <v>1645</v>
      </c>
      <c r="L16" s="69">
        <v>4780</v>
      </c>
    </row>
    <row r="17" spans="1:12" ht="12">
      <c r="A17" s="21" t="s">
        <v>18</v>
      </c>
      <c r="B17" s="69">
        <v>3142</v>
      </c>
      <c r="C17" s="69">
        <v>6470</v>
      </c>
      <c r="D17" s="69">
        <v>117688</v>
      </c>
      <c r="E17" s="69">
        <v>233</v>
      </c>
      <c r="F17" s="69">
        <v>5814</v>
      </c>
      <c r="G17" s="69">
        <v>9504</v>
      </c>
      <c r="H17" s="69">
        <v>22512</v>
      </c>
      <c r="I17" s="69">
        <v>81038</v>
      </c>
      <c r="J17" s="69">
        <v>6266</v>
      </c>
      <c r="K17" s="69">
        <v>1385</v>
      </c>
      <c r="L17" s="69">
        <v>4909</v>
      </c>
    </row>
    <row r="18" spans="1:12" ht="12">
      <c r="A18" s="21" t="s">
        <v>19</v>
      </c>
      <c r="B18" s="69">
        <v>2776</v>
      </c>
      <c r="C18" s="69">
        <v>5835</v>
      </c>
      <c r="D18" s="69">
        <v>117876</v>
      </c>
      <c r="E18" s="69">
        <v>314</v>
      </c>
      <c r="F18" s="69">
        <v>6259</v>
      </c>
      <c r="G18" s="69">
        <v>11400</v>
      </c>
      <c r="H18" s="69">
        <v>22911</v>
      </c>
      <c r="I18" s="69">
        <v>79588</v>
      </c>
      <c r="J18" s="69">
        <v>6249</v>
      </c>
      <c r="K18" s="69">
        <v>1235</v>
      </c>
      <c r="L18" s="69">
        <v>5032</v>
      </c>
    </row>
    <row r="19" spans="1:12" ht="12">
      <c r="A19" s="21" t="s">
        <v>20</v>
      </c>
      <c r="B19" s="69">
        <v>2401</v>
      </c>
      <c r="C19" s="69">
        <v>5135</v>
      </c>
      <c r="D19" s="69">
        <v>114025</v>
      </c>
      <c r="E19" s="69">
        <v>332</v>
      </c>
      <c r="F19" s="69">
        <v>6505</v>
      </c>
      <c r="G19" s="69">
        <v>10634</v>
      </c>
      <c r="H19" s="69">
        <v>21487</v>
      </c>
      <c r="I19" s="69">
        <v>76587</v>
      </c>
      <c r="J19" s="69">
        <v>6073</v>
      </c>
      <c r="K19" s="69">
        <v>1073</v>
      </c>
      <c r="L19" s="69">
        <v>5009</v>
      </c>
    </row>
    <row r="20" spans="1:12" ht="12">
      <c r="A20" s="21" t="s">
        <v>21</v>
      </c>
      <c r="B20" s="69">
        <v>4424</v>
      </c>
      <c r="C20" s="69">
        <v>9874</v>
      </c>
      <c r="D20" s="69">
        <v>242582</v>
      </c>
      <c r="E20" s="69">
        <v>831</v>
      </c>
      <c r="F20" s="69">
        <v>15181</v>
      </c>
      <c r="G20" s="69">
        <v>26275</v>
      </c>
      <c r="H20" s="69">
        <v>42951</v>
      </c>
      <c r="I20" s="69">
        <v>160501</v>
      </c>
      <c r="J20" s="69">
        <v>12881</v>
      </c>
      <c r="K20" s="69">
        <v>2035</v>
      </c>
      <c r="L20" s="69">
        <v>10851</v>
      </c>
    </row>
    <row r="21" spans="1:12" ht="12">
      <c r="A21" s="21" t="s">
        <v>22</v>
      </c>
      <c r="B21" s="69">
        <v>3844</v>
      </c>
      <c r="C21" s="69">
        <v>9040</v>
      </c>
      <c r="D21" s="69">
        <v>249325</v>
      </c>
      <c r="E21" s="69">
        <v>820</v>
      </c>
      <c r="F21" s="69">
        <v>16319</v>
      </c>
      <c r="G21" s="69">
        <v>25784</v>
      </c>
      <c r="H21" s="69">
        <v>42384</v>
      </c>
      <c r="I21" s="69">
        <v>166641</v>
      </c>
      <c r="J21" s="69">
        <v>13546</v>
      </c>
      <c r="K21" s="69">
        <v>1824</v>
      </c>
      <c r="L21" s="69">
        <v>11722</v>
      </c>
    </row>
    <row r="22" spans="1:12" ht="12">
      <c r="A22" s="21" t="s">
        <v>23</v>
      </c>
      <c r="B22" s="69">
        <v>3275</v>
      </c>
      <c r="C22" s="69">
        <v>8031</v>
      </c>
      <c r="D22" s="69">
        <v>245215</v>
      </c>
      <c r="E22" s="69">
        <v>1143</v>
      </c>
      <c r="F22" s="69">
        <v>16102</v>
      </c>
      <c r="G22" s="69">
        <v>26267</v>
      </c>
      <c r="H22" s="69">
        <v>40639</v>
      </c>
      <c r="I22" s="69">
        <v>164156</v>
      </c>
      <c r="J22" s="69">
        <v>13491</v>
      </c>
      <c r="K22" s="69">
        <v>1645</v>
      </c>
      <c r="L22" s="69">
        <v>11846</v>
      </c>
    </row>
    <row r="23" spans="1:12" ht="12">
      <c r="A23" s="21" t="s">
        <v>24</v>
      </c>
      <c r="B23" s="69">
        <v>2776</v>
      </c>
      <c r="C23" s="69">
        <v>6971</v>
      </c>
      <c r="D23" s="69">
        <v>235488</v>
      </c>
      <c r="E23" s="69">
        <v>1364</v>
      </c>
      <c r="F23" s="69">
        <v>14898</v>
      </c>
      <c r="G23" s="69">
        <v>25416</v>
      </c>
      <c r="H23" s="69">
        <v>37312</v>
      </c>
      <c r="I23" s="69">
        <v>159599</v>
      </c>
      <c r="J23" s="69">
        <v>13241</v>
      </c>
      <c r="K23" s="69">
        <v>1455</v>
      </c>
      <c r="L23" s="69">
        <v>11786</v>
      </c>
    </row>
    <row r="24" spans="1:12" ht="12">
      <c r="A24" s="21" t="s">
        <v>25</v>
      </c>
      <c r="B24" s="69">
        <v>2324</v>
      </c>
      <c r="C24" s="69">
        <v>5956</v>
      </c>
      <c r="D24" s="69">
        <v>220466</v>
      </c>
      <c r="E24" s="69">
        <v>1028</v>
      </c>
      <c r="F24" s="69">
        <v>13186</v>
      </c>
      <c r="G24" s="69">
        <v>23401</v>
      </c>
      <c r="H24" s="69">
        <v>34191</v>
      </c>
      <c r="I24" s="69">
        <v>151139</v>
      </c>
      <c r="J24" s="69">
        <v>12629</v>
      </c>
      <c r="K24" s="69">
        <v>1250</v>
      </c>
      <c r="L24" s="69">
        <v>11379</v>
      </c>
    </row>
    <row r="25" spans="1:12" ht="12">
      <c r="A25" s="21" t="s">
        <v>26</v>
      </c>
      <c r="B25" s="69">
        <v>9116</v>
      </c>
      <c r="C25" s="69">
        <v>24319</v>
      </c>
      <c r="D25" s="69">
        <v>1283136</v>
      </c>
      <c r="E25" s="69">
        <v>7921</v>
      </c>
      <c r="F25" s="69">
        <v>52512</v>
      </c>
      <c r="G25" s="69">
        <v>100746</v>
      </c>
      <c r="H25" s="69">
        <v>173803</v>
      </c>
      <c r="I25" s="69">
        <v>964835</v>
      </c>
      <c r="J25" s="69">
        <v>83045</v>
      </c>
      <c r="K25" s="69">
        <v>5411</v>
      </c>
      <c r="L25" s="69">
        <v>77634</v>
      </c>
    </row>
    <row r="26" spans="1:12" ht="12">
      <c r="A26" s="21" t="s">
        <v>27</v>
      </c>
      <c r="B26" s="69">
        <v>1201</v>
      </c>
      <c r="C26" s="69">
        <v>3380</v>
      </c>
      <c r="D26" s="69">
        <v>400252</v>
      </c>
      <c r="E26" s="69">
        <v>3910</v>
      </c>
      <c r="F26" s="69">
        <v>1224</v>
      </c>
      <c r="G26" s="69">
        <v>12778</v>
      </c>
      <c r="H26" s="69">
        <v>40752</v>
      </c>
      <c r="I26" s="69">
        <v>349404</v>
      </c>
      <c r="J26" s="69">
        <v>31636</v>
      </c>
      <c r="K26" s="69">
        <v>1236</v>
      </c>
      <c r="L26" s="69">
        <v>30400</v>
      </c>
    </row>
    <row r="27" spans="1:12" ht="12">
      <c r="A27" s="22" t="s">
        <v>28</v>
      </c>
      <c r="B27" s="78">
        <v>451</v>
      </c>
      <c r="C27" s="78">
        <v>1265</v>
      </c>
      <c r="D27" s="78">
        <v>570240</v>
      </c>
      <c r="E27" s="78">
        <v>12705</v>
      </c>
      <c r="F27" s="78">
        <v>0</v>
      </c>
      <c r="G27" s="78">
        <v>6604</v>
      </c>
      <c r="H27" s="78">
        <v>38242</v>
      </c>
      <c r="I27" s="78">
        <v>538099</v>
      </c>
      <c r="J27" s="78">
        <v>51909</v>
      </c>
      <c r="K27" s="78">
        <v>2919</v>
      </c>
      <c r="L27" s="78">
        <v>48990</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14760</v>
      </c>
      <c r="C33" s="69">
        <v>17811</v>
      </c>
      <c r="D33" s="69">
        <v>-94257</v>
      </c>
      <c r="E33" s="69">
        <v>7019</v>
      </c>
      <c r="F33" s="69">
        <v>441</v>
      </c>
      <c r="G33" s="69">
        <v>5010</v>
      </c>
      <c r="H33" s="69">
        <v>67836</v>
      </c>
      <c r="I33" s="69">
        <v>37401</v>
      </c>
      <c r="J33" s="69">
        <v>2180</v>
      </c>
      <c r="K33" s="69">
        <v>1319</v>
      </c>
      <c r="L33" s="69">
        <v>1105</v>
      </c>
    </row>
    <row r="34" spans="1:12" ht="12.75" customHeight="1">
      <c r="A34" s="20" t="s">
        <v>30</v>
      </c>
      <c r="B34" s="69">
        <v>14758</v>
      </c>
      <c r="C34" s="69">
        <v>25000</v>
      </c>
      <c r="D34" s="69">
        <v>256526</v>
      </c>
      <c r="E34" s="69">
        <v>861</v>
      </c>
      <c r="F34" s="69">
        <v>5895</v>
      </c>
      <c r="G34" s="69">
        <v>14162</v>
      </c>
      <c r="H34" s="69">
        <v>71564</v>
      </c>
      <c r="I34" s="69">
        <v>173321</v>
      </c>
      <c r="J34" s="69">
        <v>11957</v>
      </c>
      <c r="K34" s="69">
        <v>5147</v>
      </c>
      <c r="L34" s="69">
        <v>7434</v>
      </c>
    </row>
    <row r="35" spans="1:12" ht="12">
      <c r="A35" s="20" t="s">
        <v>31</v>
      </c>
      <c r="B35" s="69">
        <v>14761</v>
      </c>
      <c r="C35" s="69">
        <v>29631</v>
      </c>
      <c r="D35" s="69">
        <v>500040</v>
      </c>
      <c r="E35" s="69">
        <v>1441</v>
      </c>
      <c r="F35" s="69">
        <v>23134</v>
      </c>
      <c r="G35" s="69">
        <v>38324</v>
      </c>
      <c r="H35" s="69">
        <v>98811</v>
      </c>
      <c r="I35" s="69">
        <v>346500</v>
      </c>
      <c r="J35" s="69">
        <v>26524</v>
      </c>
      <c r="K35" s="69">
        <v>6555</v>
      </c>
      <c r="L35" s="69">
        <v>20214</v>
      </c>
    </row>
    <row r="36" spans="1:12" ht="12">
      <c r="A36" s="20" t="s">
        <v>32</v>
      </c>
      <c r="B36" s="69">
        <v>14758</v>
      </c>
      <c r="C36" s="69">
        <v>34299</v>
      </c>
      <c r="D36" s="69">
        <v>928503</v>
      </c>
      <c r="E36" s="69">
        <v>3938</v>
      </c>
      <c r="F36" s="69">
        <v>59055</v>
      </c>
      <c r="G36" s="69">
        <v>96957</v>
      </c>
      <c r="H36" s="69">
        <v>159360</v>
      </c>
      <c r="I36" s="69">
        <v>621288</v>
      </c>
      <c r="J36" s="69">
        <v>50454</v>
      </c>
      <c r="K36" s="69">
        <v>7037</v>
      </c>
      <c r="L36" s="69">
        <v>43430</v>
      </c>
    </row>
    <row r="37" spans="1:12" ht="12">
      <c r="A37" s="20" t="s">
        <v>33</v>
      </c>
      <c r="B37" s="69">
        <v>11071</v>
      </c>
      <c r="C37" s="69">
        <v>29026</v>
      </c>
      <c r="D37" s="69">
        <v>1244530</v>
      </c>
      <c r="E37" s="69">
        <v>5650</v>
      </c>
      <c r="F37" s="69">
        <v>63581</v>
      </c>
      <c r="G37" s="69">
        <v>117273</v>
      </c>
      <c r="H37" s="69">
        <v>180960</v>
      </c>
      <c r="I37" s="69">
        <v>889770</v>
      </c>
      <c r="J37" s="69">
        <v>75414</v>
      </c>
      <c r="K37" s="69">
        <v>6340</v>
      </c>
      <c r="L37" s="69">
        <v>69075</v>
      </c>
    </row>
    <row r="38" spans="1:12" ht="12">
      <c r="A38" s="20" t="s">
        <v>34</v>
      </c>
      <c r="B38" s="69">
        <v>2952</v>
      </c>
      <c r="C38" s="69">
        <v>7969</v>
      </c>
      <c r="D38" s="69">
        <v>680805</v>
      </c>
      <c r="E38" s="69">
        <v>6721</v>
      </c>
      <c r="F38" s="69">
        <v>12490</v>
      </c>
      <c r="G38" s="69">
        <v>32888</v>
      </c>
      <c r="H38" s="69">
        <v>78848</v>
      </c>
      <c r="I38" s="69">
        <v>563376</v>
      </c>
      <c r="J38" s="69">
        <v>49862</v>
      </c>
      <c r="K38" s="69">
        <v>2112</v>
      </c>
      <c r="L38" s="69">
        <v>47750</v>
      </c>
    </row>
    <row r="39" spans="1:12" ht="12">
      <c r="A39" s="27" t="s">
        <v>35</v>
      </c>
      <c r="B39" s="78">
        <v>737</v>
      </c>
      <c r="C39" s="78">
        <v>2108</v>
      </c>
      <c r="D39" s="78">
        <v>693577</v>
      </c>
      <c r="E39" s="78">
        <v>13720</v>
      </c>
      <c r="F39" s="78">
        <v>0</v>
      </c>
      <c r="G39" s="78">
        <v>9562</v>
      </c>
      <c r="H39" s="78">
        <v>50066</v>
      </c>
      <c r="I39" s="78">
        <v>647669</v>
      </c>
      <c r="J39" s="78">
        <v>62021</v>
      </c>
      <c r="K39" s="78">
        <v>3241</v>
      </c>
      <c r="L39" s="78">
        <v>58781</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73797</v>
      </c>
      <c r="C42" s="72">
        <v>145844</v>
      </c>
      <c r="D42" s="72">
        <v>4209723</v>
      </c>
      <c r="E42" s="72">
        <v>39350</v>
      </c>
      <c r="F42" s="72">
        <v>164596</v>
      </c>
      <c r="G42" s="72">
        <v>314175</v>
      </c>
      <c r="H42" s="72">
        <v>707445</v>
      </c>
      <c r="I42" s="72">
        <v>3279324</v>
      </c>
      <c r="J42" s="72">
        <v>278413</v>
      </c>
      <c r="K42" s="72">
        <v>31751</v>
      </c>
      <c r="L42" s="72">
        <v>247788</v>
      </c>
    </row>
    <row r="44" spans="1:11" s="30" customFormat="1" ht="12">
      <c r="A44" s="55" t="s">
        <v>37</v>
      </c>
      <c r="B44" s="55"/>
      <c r="C44" s="55"/>
      <c r="D44" s="55"/>
      <c r="E44" s="55"/>
      <c r="F44" s="55"/>
      <c r="G44" s="55"/>
      <c r="H44" s="55"/>
      <c r="I44" s="55"/>
      <c r="J44" s="55"/>
      <c r="K44" s="56"/>
    </row>
    <row r="45" spans="1:12" s="30" customFormat="1" ht="12">
      <c r="A45" s="55" t="s">
        <v>230</v>
      </c>
      <c r="B45" s="55"/>
      <c r="C45" s="55"/>
      <c r="D45" s="55"/>
      <c r="E45" s="55"/>
      <c r="F45" s="55"/>
      <c r="G45" s="55"/>
      <c r="H45" s="55"/>
      <c r="I45" s="55"/>
      <c r="J45" s="55"/>
      <c r="K45" s="55"/>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5.xml><?xml version="1.0" encoding="utf-8"?>
<worksheet xmlns="http://schemas.openxmlformats.org/spreadsheetml/2006/main" xmlns:r="http://schemas.openxmlformats.org/officeDocument/2006/relationships">
  <sheetPr codeName="Sheet12111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241</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710</v>
      </c>
      <c r="C9" s="129">
        <v>1262</v>
      </c>
      <c r="D9" s="69">
        <v>-48431</v>
      </c>
      <c r="E9" s="69">
        <v>4313</v>
      </c>
      <c r="F9" s="69">
        <v>17</v>
      </c>
      <c r="G9" s="69">
        <v>577</v>
      </c>
      <c r="H9" s="69">
        <v>7160</v>
      </c>
      <c r="I9" s="69">
        <v>6</v>
      </c>
      <c r="J9" s="69">
        <v>0</v>
      </c>
      <c r="K9" s="69">
        <v>4</v>
      </c>
      <c r="L9" s="69">
        <v>0</v>
      </c>
    </row>
    <row r="10" spans="1:12" ht="12">
      <c r="A10" s="21" t="s">
        <v>11</v>
      </c>
      <c r="B10" s="69">
        <v>3162</v>
      </c>
      <c r="C10" s="129">
        <v>3824</v>
      </c>
      <c r="D10" s="69">
        <v>8077</v>
      </c>
      <c r="E10" s="69">
        <v>48</v>
      </c>
      <c r="F10" s="69">
        <v>16</v>
      </c>
      <c r="G10" s="69">
        <v>709</v>
      </c>
      <c r="H10" s="69">
        <v>10514</v>
      </c>
      <c r="I10" s="69">
        <v>2147</v>
      </c>
      <c r="J10" s="69">
        <v>112</v>
      </c>
      <c r="K10" s="69">
        <v>97</v>
      </c>
      <c r="L10" s="69">
        <v>45</v>
      </c>
    </row>
    <row r="11" spans="1:12" ht="12">
      <c r="A11" s="21" t="s">
        <v>12</v>
      </c>
      <c r="B11" s="69">
        <v>3822</v>
      </c>
      <c r="C11" s="129">
        <v>5460</v>
      </c>
      <c r="D11" s="69">
        <v>29019</v>
      </c>
      <c r="E11" s="69">
        <v>122</v>
      </c>
      <c r="F11" s="69">
        <v>91</v>
      </c>
      <c r="G11" s="69">
        <v>1471</v>
      </c>
      <c r="H11" s="69">
        <v>14441</v>
      </c>
      <c r="I11" s="69">
        <v>15340</v>
      </c>
      <c r="J11" s="69">
        <v>864</v>
      </c>
      <c r="K11" s="69">
        <v>663</v>
      </c>
      <c r="L11" s="69">
        <v>322</v>
      </c>
    </row>
    <row r="12" spans="1:12" ht="12">
      <c r="A12" s="21" t="s">
        <v>13</v>
      </c>
      <c r="B12" s="69">
        <v>3929</v>
      </c>
      <c r="C12" s="129">
        <v>6829</v>
      </c>
      <c r="D12" s="69">
        <v>49066</v>
      </c>
      <c r="E12" s="69">
        <v>89</v>
      </c>
      <c r="F12" s="69">
        <v>484</v>
      </c>
      <c r="G12" s="69">
        <v>2785</v>
      </c>
      <c r="H12" s="69">
        <v>17806</v>
      </c>
      <c r="I12" s="69">
        <v>29820</v>
      </c>
      <c r="J12" s="69">
        <v>1856</v>
      </c>
      <c r="K12" s="69">
        <v>1191</v>
      </c>
      <c r="L12" s="69">
        <v>862</v>
      </c>
    </row>
    <row r="13" spans="1:12" ht="12">
      <c r="A13" s="21" t="s">
        <v>14</v>
      </c>
      <c r="B13" s="69">
        <v>3830</v>
      </c>
      <c r="C13" s="129">
        <v>7030</v>
      </c>
      <c r="D13" s="69">
        <v>66770</v>
      </c>
      <c r="E13" s="69">
        <v>106</v>
      </c>
      <c r="F13" s="69">
        <v>1228</v>
      </c>
      <c r="G13" s="69">
        <v>4389</v>
      </c>
      <c r="H13" s="69">
        <v>18312</v>
      </c>
      <c r="I13" s="69">
        <v>44255</v>
      </c>
      <c r="J13" s="69">
        <v>2976</v>
      </c>
      <c r="K13" s="69">
        <v>1474</v>
      </c>
      <c r="L13" s="69">
        <v>1665</v>
      </c>
    </row>
    <row r="14" spans="1:12" ht="12">
      <c r="A14" s="21" t="s">
        <v>15</v>
      </c>
      <c r="B14" s="69">
        <v>3050</v>
      </c>
      <c r="C14" s="129">
        <v>6124</v>
      </c>
      <c r="D14" s="69">
        <v>68400</v>
      </c>
      <c r="E14" s="69">
        <v>120</v>
      </c>
      <c r="F14" s="69">
        <v>1832</v>
      </c>
      <c r="G14" s="69">
        <v>5577</v>
      </c>
      <c r="H14" s="69">
        <v>16499</v>
      </c>
      <c r="I14" s="69">
        <v>46041</v>
      </c>
      <c r="J14" s="69">
        <v>3237</v>
      </c>
      <c r="K14" s="69">
        <v>1347</v>
      </c>
      <c r="L14" s="69">
        <v>1989</v>
      </c>
    </row>
    <row r="15" spans="1:12" ht="12">
      <c r="A15" s="21" t="s">
        <v>16</v>
      </c>
      <c r="B15" s="69">
        <v>2583</v>
      </c>
      <c r="C15" s="129">
        <v>5215</v>
      </c>
      <c r="D15" s="69">
        <v>70858</v>
      </c>
      <c r="E15" s="69">
        <v>145</v>
      </c>
      <c r="F15" s="69">
        <v>2593</v>
      </c>
      <c r="G15" s="69">
        <v>6811</v>
      </c>
      <c r="H15" s="69">
        <v>16059</v>
      </c>
      <c r="I15" s="69">
        <v>47957</v>
      </c>
      <c r="J15" s="69">
        <v>3519</v>
      </c>
      <c r="K15" s="69">
        <v>1145</v>
      </c>
      <c r="L15" s="69">
        <v>2427</v>
      </c>
    </row>
    <row r="16" spans="1:12" ht="12">
      <c r="A16" s="21" t="s">
        <v>17</v>
      </c>
      <c r="B16" s="69">
        <v>2219</v>
      </c>
      <c r="C16" s="129">
        <v>4722</v>
      </c>
      <c r="D16" s="69">
        <v>72005</v>
      </c>
      <c r="E16" s="69">
        <v>59</v>
      </c>
      <c r="F16" s="69">
        <v>3000</v>
      </c>
      <c r="G16" s="69">
        <v>7123</v>
      </c>
      <c r="H16" s="69">
        <v>13478</v>
      </c>
      <c r="I16" s="69">
        <v>49192</v>
      </c>
      <c r="J16" s="69">
        <v>3699</v>
      </c>
      <c r="K16" s="69">
        <v>1014</v>
      </c>
      <c r="L16" s="69">
        <v>2703</v>
      </c>
    </row>
    <row r="17" spans="1:12" ht="12">
      <c r="A17" s="21" t="s">
        <v>18</v>
      </c>
      <c r="B17" s="69">
        <v>2048</v>
      </c>
      <c r="C17" s="129">
        <v>4438</v>
      </c>
      <c r="D17" s="69">
        <v>76729</v>
      </c>
      <c r="E17" s="69">
        <v>114</v>
      </c>
      <c r="F17" s="69">
        <v>3731</v>
      </c>
      <c r="G17" s="69">
        <v>7260</v>
      </c>
      <c r="H17" s="69">
        <v>13493</v>
      </c>
      <c r="I17" s="69">
        <v>53010</v>
      </c>
      <c r="J17" s="69">
        <v>4081</v>
      </c>
      <c r="K17" s="69">
        <v>911</v>
      </c>
      <c r="L17" s="69">
        <v>3181</v>
      </c>
    </row>
    <row r="18" spans="1:12" ht="12">
      <c r="A18" s="21" t="s">
        <v>19</v>
      </c>
      <c r="B18" s="69">
        <v>1844</v>
      </c>
      <c r="C18" s="129">
        <v>4096</v>
      </c>
      <c r="D18" s="69">
        <v>78254</v>
      </c>
      <c r="E18" s="69">
        <v>111</v>
      </c>
      <c r="F18" s="69">
        <v>4237</v>
      </c>
      <c r="G18" s="69">
        <v>7308</v>
      </c>
      <c r="H18" s="69">
        <v>12703</v>
      </c>
      <c r="I18" s="69">
        <v>54610</v>
      </c>
      <c r="J18" s="69">
        <v>4274</v>
      </c>
      <c r="K18" s="69">
        <v>836</v>
      </c>
      <c r="L18" s="69">
        <v>3440</v>
      </c>
    </row>
    <row r="19" spans="1:12" ht="12">
      <c r="A19" s="21" t="s">
        <v>20</v>
      </c>
      <c r="B19" s="69">
        <v>1555</v>
      </c>
      <c r="C19" s="129">
        <v>3503</v>
      </c>
      <c r="D19" s="69">
        <v>73706</v>
      </c>
      <c r="E19" s="69">
        <v>136</v>
      </c>
      <c r="F19" s="69">
        <v>4317</v>
      </c>
      <c r="G19" s="69">
        <v>8229</v>
      </c>
      <c r="H19" s="69">
        <v>12264</v>
      </c>
      <c r="I19" s="69">
        <v>49643</v>
      </c>
      <c r="J19" s="69">
        <v>3921</v>
      </c>
      <c r="K19" s="69">
        <v>704</v>
      </c>
      <c r="L19" s="69">
        <v>3223</v>
      </c>
    </row>
    <row r="20" spans="1:12" ht="12">
      <c r="A20" s="21" t="s">
        <v>21</v>
      </c>
      <c r="B20" s="69">
        <v>2713</v>
      </c>
      <c r="C20" s="129">
        <v>6396</v>
      </c>
      <c r="D20" s="69">
        <v>148785</v>
      </c>
      <c r="E20" s="69">
        <v>285</v>
      </c>
      <c r="F20" s="69">
        <v>9514</v>
      </c>
      <c r="G20" s="69">
        <v>18030</v>
      </c>
      <c r="H20" s="69">
        <v>22934</v>
      </c>
      <c r="I20" s="69">
        <v>99237</v>
      </c>
      <c r="J20" s="69">
        <v>7929</v>
      </c>
      <c r="K20" s="69">
        <v>1270</v>
      </c>
      <c r="L20" s="69">
        <v>6659</v>
      </c>
    </row>
    <row r="21" spans="1:12" ht="12">
      <c r="A21" s="21" t="s">
        <v>22</v>
      </c>
      <c r="B21" s="69">
        <v>2221</v>
      </c>
      <c r="C21" s="129">
        <v>5550</v>
      </c>
      <c r="D21" s="69">
        <v>144074</v>
      </c>
      <c r="E21" s="69">
        <v>248</v>
      </c>
      <c r="F21" s="69">
        <v>9698</v>
      </c>
      <c r="G21" s="69">
        <v>17743</v>
      </c>
      <c r="H21" s="69">
        <v>21309</v>
      </c>
      <c r="I21" s="69">
        <v>96165</v>
      </c>
      <c r="J21" s="69">
        <v>7779</v>
      </c>
      <c r="K21" s="69">
        <v>1115</v>
      </c>
      <c r="L21" s="69">
        <v>6664</v>
      </c>
    </row>
    <row r="22" spans="1:12" ht="12">
      <c r="A22" s="21" t="s">
        <v>23</v>
      </c>
      <c r="B22" s="69">
        <v>1787</v>
      </c>
      <c r="C22" s="129">
        <v>4451</v>
      </c>
      <c r="D22" s="69">
        <v>133829</v>
      </c>
      <c r="E22" s="69">
        <v>276</v>
      </c>
      <c r="F22" s="69">
        <v>9258</v>
      </c>
      <c r="G22" s="69">
        <v>17588</v>
      </c>
      <c r="H22" s="69">
        <v>19061</v>
      </c>
      <c r="I22" s="69">
        <v>88663</v>
      </c>
      <c r="J22" s="69">
        <v>7258</v>
      </c>
      <c r="K22" s="69">
        <v>913</v>
      </c>
      <c r="L22" s="69">
        <v>6344</v>
      </c>
    </row>
    <row r="23" spans="1:12" ht="12">
      <c r="A23" s="21" t="s">
        <v>24</v>
      </c>
      <c r="B23" s="69">
        <v>1430</v>
      </c>
      <c r="C23" s="129">
        <v>3543</v>
      </c>
      <c r="D23" s="69">
        <v>121369</v>
      </c>
      <c r="E23" s="69">
        <v>243</v>
      </c>
      <c r="F23" s="69">
        <v>8011</v>
      </c>
      <c r="G23" s="69">
        <v>14032</v>
      </c>
      <c r="H23" s="69">
        <v>16023</v>
      </c>
      <c r="I23" s="69">
        <v>83629</v>
      </c>
      <c r="J23" s="69">
        <v>6936</v>
      </c>
      <c r="K23" s="69">
        <v>757</v>
      </c>
      <c r="L23" s="69">
        <v>6180</v>
      </c>
    </row>
    <row r="24" spans="1:12" ht="12">
      <c r="A24" s="21" t="s">
        <v>25</v>
      </c>
      <c r="B24" s="69">
        <v>1104</v>
      </c>
      <c r="C24" s="129">
        <v>2837</v>
      </c>
      <c r="D24" s="69">
        <v>104495</v>
      </c>
      <c r="E24" s="69">
        <v>173</v>
      </c>
      <c r="F24" s="69">
        <v>6425</v>
      </c>
      <c r="G24" s="69">
        <v>11180</v>
      </c>
      <c r="H24" s="69">
        <v>14428</v>
      </c>
      <c r="I24" s="69">
        <v>72788</v>
      </c>
      <c r="J24" s="69">
        <v>6080</v>
      </c>
      <c r="K24" s="69">
        <v>629</v>
      </c>
      <c r="L24" s="69">
        <v>5451</v>
      </c>
    </row>
    <row r="25" spans="1:12" ht="12">
      <c r="A25" s="21" t="s">
        <v>26</v>
      </c>
      <c r="B25" s="69">
        <v>3075</v>
      </c>
      <c r="C25" s="129">
        <v>8071</v>
      </c>
      <c r="D25" s="69">
        <v>412890</v>
      </c>
      <c r="E25" s="69">
        <v>1300</v>
      </c>
      <c r="F25" s="69">
        <v>18105</v>
      </c>
      <c r="G25" s="69">
        <v>35195</v>
      </c>
      <c r="H25" s="69">
        <v>47475</v>
      </c>
      <c r="I25" s="69">
        <v>313740</v>
      </c>
      <c r="J25" s="69">
        <v>26920</v>
      </c>
      <c r="K25" s="69">
        <v>2082</v>
      </c>
      <c r="L25" s="69">
        <v>24838</v>
      </c>
    </row>
    <row r="26" spans="1:12" ht="12">
      <c r="A26" s="21" t="s">
        <v>27</v>
      </c>
      <c r="B26" s="69">
        <v>259</v>
      </c>
      <c r="C26" s="129">
        <v>712</v>
      </c>
      <c r="D26" s="69">
        <v>86235</v>
      </c>
      <c r="E26" s="69">
        <v>627</v>
      </c>
      <c r="F26" s="69">
        <v>236</v>
      </c>
      <c r="G26" s="69">
        <v>2755</v>
      </c>
      <c r="H26" s="69">
        <v>7879</v>
      </c>
      <c r="I26" s="69">
        <v>75992</v>
      </c>
      <c r="J26" s="69">
        <v>6883</v>
      </c>
      <c r="K26" s="69">
        <v>527</v>
      </c>
      <c r="L26" s="69">
        <v>6356</v>
      </c>
    </row>
    <row r="27" spans="1:12" ht="12">
      <c r="A27" s="22" t="s">
        <v>28</v>
      </c>
      <c r="B27" s="78">
        <v>90</v>
      </c>
      <c r="C27" s="130">
        <v>226</v>
      </c>
      <c r="D27" s="78">
        <v>105320</v>
      </c>
      <c r="E27" s="78">
        <v>3587</v>
      </c>
      <c r="F27" s="78">
        <v>0</v>
      </c>
      <c r="G27" s="78">
        <v>2143</v>
      </c>
      <c r="H27" s="78">
        <v>6489</v>
      </c>
      <c r="I27" s="78">
        <v>100275</v>
      </c>
      <c r="J27" s="78">
        <v>9696</v>
      </c>
      <c r="K27" s="78">
        <v>1496</v>
      </c>
      <c r="L27" s="78">
        <v>8199</v>
      </c>
    </row>
    <row r="28" spans="1:12" ht="12">
      <c r="A28" s="23"/>
      <c r="B28" s="79"/>
      <c r="C28" s="131"/>
      <c r="D28" s="79"/>
      <c r="E28" s="79"/>
      <c r="F28" s="79"/>
      <c r="G28" s="79"/>
      <c r="H28" s="79"/>
      <c r="I28" s="79"/>
      <c r="J28" s="79"/>
      <c r="K28" s="79"/>
      <c r="L28" s="82"/>
    </row>
    <row r="29" spans="1:12" s="35" customFormat="1" ht="12">
      <c r="A29" s="23"/>
      <c r="B29" s="79"/>
      <c r="C29" s="131"/>
      <c r="D29" s="79"/>
      <c r="E29" s="79"/>
      <c r="F29" s="79"/>
      <c r="G29" s="79"/>
      <c r="H29" s="79"/>
      <c r="I29" s="79"/>
      <c r="J29" s="79"/>
      <c r="K29" s="79"/>
      <c r="L29" s="82"/>
    </row>
    <row r="30" spans="1:12" ht="18.75" customHeight="1">
      <c r="A30" s="25" t="s">
        <v>107</v>
      </c>
      <c r="B30" s="79"/>
      <c r="C30" s="131"/>
      <c r="D30" s="79"/>
      <c r="E30" s="79"/>
      <c r="F30" s="79"/>
      <c r="G30" s="79"/>
      <c r="H30" s="79"/>
      <c r="I30" s="79"/>
      <c r="J30" s="79"/>
      <c r="K30" s="79"/>
      <c r="L30" s="82"/>
    </row>
    <row r="31" spans="1:12" ht="12.75" customHeight="1">
      <c r="A31" s="18"/>
      <c r="B31" s="79"/>
      <c r="C31" s="131"/>
      <c r="D31" s="79"/>
      <c r="E31" s="79"/>
      <c r="F31" s="79"/>
      <c r="G31" s="79"/>
      <c r="H31" s="79"/>
      <c r="I31" s="79"/>
      <c r="J31" s="79"/>
      <c r="K31" s="79"/>
      <c r="L31" s="82"/>
    </row>
    <row r="32" spans="1:12" ht="12.75" customHeight="1">
      <c r="A32" s="26"/>
      <c r="B32" s="83"/>
      <c r="C32" s="132"/>
      <c r="D32" s="83"/>
      <c r="E32" s="83"/>
      <c r="F32" s="83"/>
      <c r="G32" s="83"/>
      <c r="H32" s="83"/>
      <c r="I32" s="83"/>
      <c r="J32" s="83"/>
      <c r="K32" s="83"/>
      <c r="L32" s="83"/>
    </row>
    <row r="33" spans="1:12" ht="12.75" customHeight="1">
      <c r="A33" s="20" t="s">
        <v>29</v>
      </c>
      <c r="B33" s="69">
        <v>8286</v>
      </c>
      <c r="C33" s="129">
        <v>11500</v>
      </c>
      <c r="D33" s="69">
        <v>-5200</v>
      </c>
      <c r="E33" s="69">
        <v>4498</v>
      </c>
      <c r="F33" s="69">
        <v>159</v>
      </c>
      <c r="G33" s="69">
        <v>3099</v>
      </c>
      <c r="H33" s="69">
        <v>34646</v>
      </c>
      <c r="I33" s="69">
        <v>21080</v>
      </c>
      <c r="J33" s="69">
        <v>1188</v>
      </c>
      <c r="K33" s="69">
        <v>911</v>
      </c>
      <c r="L33" s="69">
        <v>457</v>
      </c>
    </row>
    <row r="34" spans="1:12" ht="12.75" customHeight="1">
      <c r="A34" s="20" t="s">
        <v>30</v>
      </c>
      <c r="B34" s="69">
        <v>8286</v>
      </c>
      <c r="C34" s="129">
        <v>15146</v>
      </c>
      <c r="D34" s="69">
        <v>133032</v>
      </c>
      <c r="E34" s="69">
        <v>223</v>
      </c>
      <c r="F34" s="69">
        <v>2224</v>
      </c>
      <c r="G34" s="69">
        <v>8677</v>
      </c>
      <c r="H34" s="69">
        <v>39459</v>
      </c>
      <c r="I34" s="69">
        <v>86121</v>
      </c>
      <c r="J34" s="69">
        <v>5700</v>
      </c>
      <c r="K34" s="69">
        <v>3005</v>
      </c>
      <c r="L34" s="69">
        <v>3073</v>
      </c>
    </row>
    <row r="35" spans="1:12" ht="12">
      <c r="A35" s="20" t="s">
        <v>31</v>
      </c>
      <c r="B35" s="69">
        <v>8287</v>
      </c>
      <c r="C35" s="129">
        <v>17195</v>
      </c>
      <c r="D35" s="69">
        <v>245212</v>
      </c>
      <c r="E35" s="69">
        <v>381</v>
      </c>
      <c r="F35" s="69">
        <v>9619</v>
      </c>
      <c r="G35" s="69">
        <v>23059</v>
      </c>
      <c r="H35" s="69">
        <v>50346</v>
      </c>
      <c r="I35" s="69">
        <v>167173</v>
      </c>
      <c r="J35" s="69">
        <v>12418</v>
      </c>
      <c r="K35" s="69">
        <v>3720</v>
      </c>
      <c r="L35" s="69">
        <v>8833</v>
      </c>
    </row>
    <row r="36" spans="1:12" ht="12">
      <c r="A36" s="20" t="s">
        <v>32</v>
      </c>
      <c r="B36" s="69">
        <v>8286</v>
      </c>
      <c r="C36" s="129">
        <v>19243</v>
      </c>
      <c r="D36" s="69">
        <v>427077</v>
      </c>
      <c r="E36" s="69">
        <v>730</v>
      </c>
      <c r="F36" s="69">
        <v>26163</v>
      </c>
      <c r="G36" s="69">
        <v>48355</v>
      </c>
      <c r="H36" s="69">
        <v>67289</v>
      </c>
      <c r="I36" s="69">
        <v>288296</v>
      </c>
      <c r="J36" s="69">
        <v>22930</v>
      </c>
      <c r="K36" s="69">
        <v>3865</v>
      </c>
      <c r="L36" s="69">
        <v>19076</v>
      </c>
    </row>
    <row r="37" spans="1:12" ht="12">
      <c r="A37" s="20" t="s">
        <v>33</v>
      </c>
      <c r="B37" s="69">
        <v>6215</v>
      </c>
      <c r="C37" s="129">
        <v>15815</v>
      </c>
      <c r="D37" s="69">
        <v>544740</v>
      </c>
      <c r="E37" s="69">
        <v>1129</v>
      </c>
      <c r="F37" s="69">
        <v>34397</v>
      </c>
      <c r="G37" s="69">
        <v>61005</v>
      </c>
      <c r="H37" s="69">
        <v>72347</v>
      </c>
      <c r="I37" s="69">
        <v>378975</v>
      </c>
      <c r="J37" s="69">
        <v>31518</v>
      </c>
      <c r="K37" s="69">
        <v>3403</v>
      </c>
      <c r="L37" s="69">
        <v>28116</v>
      </c>
    </row>
    <row r="38" spans="1:12" ht="12">
      <c r="A38" s="20" t="s">
        <v>34</v>
      </c>
      <c r="B38" s="69">
        <v>1657</v>
      </c>
      <c r="C38" s="129">
        <v>4272</v>
      </c>
      <c r="D38" s="69">
        <v>249361</v>
      </c>
      <c r="E38" s="69">
        <v>890</v>
      </c>
      <c r="F38" s="69">
        <v>9625</v>
      </c>
      <c r="G38" s="69">
        <v>20839</v>
      </c>
      <c r="H38" s="69">
        <v>28420</v>
      </c>
      <c r="I38" s="69">
        <v>191682</v>
      </c>
      <c r="J38" s="69">
        <v>16548</v>
      </c>
      <c r="K38" s="69">
        <v>1183</v>
      </c>
      <c r="L38" s="69">
        <v>15365</v>
      </c>
    </row>
    <row r="39" spans="1:12" ht="12">
      <c r="A39" s="27" t="s">
        <v>35</v>
      </c>
      <c r="B39" s="78">
        <v>414</v>
      </c>
      <c r="C39" s="130">
        <v>1118</v>
      </c>
      <c r="D39" s="78">
        <v>207228</v>
      </c>
      <c r="E39" s="78">
        <v>4253</v>
      </c>
      <c r="F39" s="78">
        <v>605</v>
      </c>
      <c r="G39" s="78">
        <v>5872</v>
      </c>
      <c r="H39" s="78">
        <v>15821</v>
      </c>
      <c r="I39" s="78">
        <v>189184</v>
      </c>
      <c r="J39" s="78">
        <v>17718</v>
      </c>
      <c r="K39" s="78">
        <v>2090</v>
      </c>
      <c r="L39" s="78">
        <v>15628</v>
      </c>
    </row>
    <row r="40" spans="1:12" ht="12">
      <c r="A40" s="28"/>
      <c r="B40" s="79"/>
      <c r="C40" s="131"/>
      <c r="D40" s="79"/>
      <c r="E40" s="79"/>
      <c r="F40" s="79"/>
      <c r="G40" s="79"/>
      <c r="H40" s="79"/>
      <c r="I40" s="79"/>
      <c r="J40" s="79"/>
      <c r="K40" s="79"/>
      <c r="L40" s="82"/>
    </row>
    <row r="41" spans="1:12" ht="12">
      <c r="A41" s="28"/>
      <c r="B41" s="79"/>
      <c r="C41" s="131"/>
      <c r="D41" s="79"/>
      <c r="E41" s="79"/>
      <c r="F41" s="79"/>
      <c r="G41" s="79"/>
      <c r="H41" s="79"/>
      <c r="I41" s="79"/>
      <c r="J41" s="79"/>
      <c r="K41" s="79"/>
      <c r="L41" s="82"/>
    </row>
    <row r="42" spans="1:12" s="36" customFormat="1" ht="18.75" customHeight="1">
      <c r="A42" s="29" t="s">
        <v>36</v>
      </c>
      <c r="B42" s="72">
        <v>41431</v>
      </c>
      <c r="C42" s="133">
        <v>84289</v>
      </c>
      <c r="D42" s="72">
        <v>1801451</v>
      </c>
      <c r="E42" s="72">
        <v>12103</v>
      </c>
      <c r="F42" s="72">
        <v>82791</v>
      </c>
      <c r="G42" s="72">
        <v>170906</v>
      </c>
      <c r="H42" s="72">
        <v>308327</v>
      </c>
      <c r="I42" s="72">
        <v>1322511</v>
      </c>
      <c r="J42" s="72">
        <v>108020</v>
      </c>
      <c r="K42" s="72">
        <v>18177</v>
      </c>
      <c r="L42" s="72">
        <v>90548</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A6:A7"/>
    <mergeCell ref="H6:H7"/>
    <mergeCell ref="J6:J7"/>
    <mergeCell ref="K6:K7"/>
    <mergeCell ref="L6:L7"/>
    <mergeCell ref="I6:I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6.xml><?xml version="1.0" encoding="utf-8"?>
<worksheet xmlns="http://schemas.openxmlformats.org/spreadsheetml/2006/main" xmlns:r="http://schemas.openxmlformats.org/officeDocument/2006/relationships">
  <sheetPr codeName="Sheet121111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242</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121" t="s">
        <v>273</v>
      </c>
      <c r="C9" s="121" t="s">
        <v>273</v>
      </c>
      <c r="D9" s="121" t="s">
        <v>273</v>
      </c>
      <c r="E9" s="101">
        <v>0</v>
      </c>
      <c r="F9" s="101">
        <v>0</v>
      </c>
      <c r="G9" s="121" t="s">
        <v>273</v>
      </c>
      <c r="H9" s="121" t="s">
        <v>273</v>
      </c>
      <c r="I9" s="101">
        <v>0</v>
      </c>
      <c r="J9" s="101">
        <v>0</v>
      </c>
      <c r="K9" s="101">
        <v>0</v>
      </c>
      <c r="L9" s="101">
        <v>0</v>
      </c>
    </row>
    <row r="10" spans="1:12" ht="12">
      <c r="A10" s="21" t="s">
        <v>11</v>
      </c>
      <c r="B10" s="101">
        <f>49+9</f>
        <v>58</v>
      </c>
      <c r="C10" s="101">
        <v>60</v>
      </c>
      <c r="D10" s="101">
        <f>147-374</f>
        <v>-227</v>
      </c>
      <c r="E10" s="101">
        <v>0</v>
      </c>
      <c r="F10" s="101">
        <v>0</v>
      </c>
      <c r="G10" s="101">
        <f>6+7</f>
        <v>13</v>
      </c>
      <c r="H10" s="101">
        <f>166+69</f>
        <v>235</v>
      </c>
      <c r="I10" s="101">
        <v>39</v>
      </c>
      <c r="J10" s="101">
        <v>2</v>
      </c>
      <c r="K10" s="101">
        <v>1</v>
      </c>
      <c r="L10" s="101">
        <v>1</v>
      </c>
    </row>
    <row r="11" spans="1:12" ht="12">
      <c r="A11" s="21" t="s">
        <v>12</v>
      </c>
      <c r="B11" s="101">
        <v>64</v>
      </c>
      <c r="C11" s="101">
        <v>99</v>
      </c>
      <c r="D11" s="101">
        <v>488</v>
      </c>
      <c r="E11" s="101">
        <v>1</v>
      </c>
      <c r="F11" s="101">
        <v>1</v>
      </c>
      <c r="G11" s="101">
        <v>9</v>
      </c>
      <c r="H11" s="101">
        <v>210</v>
      </c>
      <c r="I11" s="101">
        <v>284</v>
      </c>
      <c r="J11" s="101">
        <v>16</v>
      </c>
      <c r="K11" s="101">
        <v>12</v>
      </c>
      <c r="L11" s="101">
        <v>6</v>
      </c>
    </row>
    <row r="12" spans="1:12" ht="12">
      <c r="A12" s="21" t="s">
        <v>13</v>
      </c>
      <c r="B12" s="101">
        <v>45</v>
      </c>
      <c r="C12" s="101">
        <v>85</v>
      </c>
      <c r="D12" s="101">
        <v>578</v>
      </c>
      <c r="E12" s="101">
        <v>3</v>
      </c>
      <c r="F12" s="101">
        <v>8</v>
      </c>
      <c r="G12" s="101">
        <v>53</v>
      </c>
      <c r="H12" s="101">
        <v>207</v>
      </c>
      <c r="I12" s="101">
        <v>333</v>
      </c>
      <c r="J12" s="101">
        <v>21</v>
      </c>
      <c r="K12" s="101">
        <v>17</v>
      </c>
      <c r="L12" s="101">
        <v>10</v>
      </c>
    </row>
    <row r="13" spans="1:12" ht="12">
      <c r="A13" s="21" t="s">
        <v>14</v>
      </c>
      <c r="B13" s="101">
        <v>57</v>
      </c>
      <c r="C13" s="101">
        <v>108</v>
      </c>
      <c r="D13" s="101">
        <v>1021</v>
      </c>
      <c r="E13" s="101">
        <v>0</v>
      </c>
      <c r="F13" s="101">
        <v>18</v>
      </c>
      <c r="G13" s="101">
        <v>92</v>
      </c>
      <c r="H13" s="101">
        <v>305</v>
      </c>
      <c r="I13" s="101">
        <v>659</v>
      </c>
      <c r="J13" s="101">
        <v>44</v>
      </c>
      <c r="K13" s="101">
        <v>24</v>
      </c>
      <c r="L13" s="101">
        <v>22</v>
      </c>
    </row>
    <row r="14" spans="1:12" ht="12">
      <c r="A14" s="21" t="s">
        <v>15</v>
      </c>
      <c r="B14" s="101">
        <v>52</v>
      </c>
      <c r="C14" s="101">
        <v>87</v>
      </c>
      <c r="D14" s="101">
        <v>1167</v>
      </c>
      <c r="E14" s="101">
        <v>0</v>
      </c>
      <c r="F14" s="101">
        <v>33</v>
      </c>
      <c r="G14" s="101">
        <v>110</v>
      </c>
      <c r="H14" s="101">
        <v>285</v>
      </c>
      <c r="I14" s="101">
        <v>752</v>
      </c>
      <c r="J14" s="101">
        <v>53</v>
      </c>
      <c r="K14" s="101">
        <v>19</v>
      </c>
      <c r="L14" s="101">
        <v>35</v>
      </c>
    </row>
    <row r="15" spans="1:12" ht="12">
      <c r="A15" s="21" t="s">
        <v>16</v>
      </c>
      <c r="B15" s="101">
        <v>36</v>
      </c>
      <c r="C15" s="101">
        <v>76</v>
      </c>
      <c r="D15" s="101">
        <v>1005</v>
      </c>
      <c r="E15" s="101">
        <v>12</v>
      </c>
      <c r="F15" s="101">
        <v>32</v>
      </c>
      <c r="G15" s="101">
        <v>117</v>
      </c>
      <c r="H15" s="101">
        <v>273</v>
      </c>
      <c r="I15" s="101">
        <v>682</v>
      </c>
      <c r="J15" s="101">
        <v>50</v>
      </c>
      <c r="K15" s="101">
        <v>16</v>
      </c>
      <c r="L15" s="101">
        <v>34</v>
      </c>
    </row>
    <row r="16" spans="1:12" ht="12">
      <c r="A16" s="21" t="s">
        <v>17</v>
      </c>
      <c r="B16" s="101">
        <v>34</v>
      </c>
      <c r="C16" s="101">
        <v>70</v>
      </c>
      <c r="D16" s="101">
        <v>1102</v>
      </c>
      <c r="E16" s="101">
        <v>0</v>
      </c>
      <c r="F16" s="101">
        <v>59</v>
      </c>
      <c r="G16" s="101">
        <v>135</v>
      </c>
      <c r="H16" s="101">
        <v>192</v>
      </c>
      <c r="I16" s="101">
        <v>729</v>
      </c>
      <c r="J16" s="101">
        <v>56</v>
      </c>
      <c r="K16" s="101">
        <v>13</v>
      </c>
      <c r="L16" s="101">
        <v>43</v>
      </c>
    </row>
    <row r="17" spans="1:12" ht="12">
      <c r="A17" s="21" t="s">
        <v>18</v>
      </c>
      <c r="B17" s="101">
        <v>35</v>
      </c>
      <c r="C17" s="101">
        <v>70</v>
      </c>
      <c r="D17" s="101">
        <v>1317</v>
      </c>
      <c r="E17" s="101">
        <v>3</v>
      </c>
      <c r="F17" s="101">
        <v>73</v>
      </c>
      <c r="G17" s="101">
        <v>47</v>
      </c>
      <c r="H17" s="101">
        <v>164</v>
      </c>
      <c r="I17" s="101">
        <v>1036</v>
      </c>
      <c r="J17" s="101">
        <v>81</v>
      </c>
      <c r="K17" s="101">
        <v>15</v>
      </c>
      <c r="L17" s="101">
        <v>66</v>
      </c>
    </row>
    <row r="18" spans="1:12" ht="12">
      <c r="A18" s="21" t="s">
        <v>19</v>
      </c>
      <c r="B18" s="101">
        <v>39</v>
      </c>
      <c r="C18" s="101">
        <v>74</v>
      </c>
      <c r="D18" s="101">
        <v>1655</v>
      </c>
      <c r="E18" s="101">
        <v>0</v>
      </c>
      <c r="F18" s="101">
        <v>104</v>
      </c>
      <c r="G18" s="101">
        <v>209</v>
      </c>
      <c r="H18" s="101">
        <v>237</v>
      </c>
      <c r="I18" s="101">
        <v>1106</v>
      </c>
      <c r="J18" s="101">
        <v>87</v>
      </c>
      <c r="K18" s="101">
        <v>15</v>
      </c>
      <c r="L18" s="101">
        <v>71</v>
      </c>
    </row>
    <row r="19" spans="1:12" ht="12">
      <c r="A19" s="21" t="s">
        <v>20</v>
      </c>
      <c r="B19" s="101">
        <v>36</v>
      </c>
      <c r="C19" s="101">
        <v>87</v>
      </c>
      <c r="D19" s="101">
        <v>1698</v>
      </c>
      <c r="E19" s="101">
        <v>3</v>
      </c>
      <c r="F19" s="101">
        <v>95</v>
      </c>
      <c r="G19" s="101">
        <v>176</v>
      </c>
      <c r="H19" s="101">
        <v>256</v>
      </c>
      <c r="I19" s="101">
        <v>1204</v>
      </c>
      <c r="J19" s="101">
        <v>96</v>
      </c>
      <c r="K19" s="101">
        <v>20</v>
      </c>
      <c r="L19" s="101">
        <v>76</v>
      </c>
    </row>
    <row r="20" spans="1:12" ht="12">
      <c r="A20" s="21" t="s">
        <v>21</v>
      </c>
      <c r="B20" s="101">
        <v>69</v>
      </c>
      <c r="C20" s="101">
        <v>143</v>
      </c>
      <c r="D20" s="101">
        <v>3778</v>
      </c>
      <c r="E20" s="101">
        <v>4</v>
      </c>
      <c r="F20" s="101">
        <v>267</v>
      </c>
      <c r="G20" s="101">
        <v>301</v>
      </c>
      <c r="H20" s="101">
        <v>456</v>
      </c>
      <c r="I20" s="101">
        <v>2793</v>
      </c>
      <c r="J20" s="101">
        <v>227</v>
      </c>
      <c r="K20" s="101">
        <v>27</v>
      </c>
      <c r="L20" s="101">
        <v>199</v>
      </c>
    </row>
    <row r="21" spans="1:12" ht="12">
      <c r="A21" s="21" t="s">
        <v>22</v>
      </c>
      <c r="B21" s="101">
        <v>50</v>
      </c>
      <c r="C21" s="101">
        <v>119</v>
      </c>
      <c r="D21" s="101">
        <v>3230</v>
      </c>
      <c r="E21" s="101">
        <v>15</v>
      </c>
      <c r="F21" s="101">
        <v>221</v>
      </c>
      <c r="G21" s="101">
        <v>336</v>
      </c>
      <c r="H21" s="101">
        <v>366</v>
      </c>
      <c r="I21" s="101">
        <v>2328</v>
      </c>
      <c r="J21" s="101">
        <v>191</v>
      </c>
      <c r="K21" s="101">
        <v>24</v>
      </c>
      <c r="L21" s="101">
        <v>167</v>
      </c>
    </row>
    <row r="22" spans="1:12" ht="12">
      <c r="A22" s="21" t="s">
        <v>23</v>
      </c>
      <c r="B22" s="101">
        <v>57</v>
      </c>
      <c r="C22" s="101">
        <v>138</v>
      </c>
      <c r="D22" s="101">
        <v>4284</v>
      </c>
      <c r="E22" s="101">
        <v>14</v>
      </c>
      <c r="F22" s="101">
        <v>286</v>
      </c>
      <c r="G22" s="101">
        <v>472</v>
      </c>
      <c r="H22" s="101">
        <v>564</v>
      </c>
      <c r="I22" s="101">
        <v>3031</v>
      </c>
      <c r="J22" s="101">
        <v>250</v>
      </c>
      <c r="K22" s="101">
        <v>32</v>
      </c>
      <c r="L22" s="101">
        <v>218</v>
      </c>
    </row>
    <row r="23" spans="1:12" ht="12">
      <c r="A23" s="21" t="s">
        <v>24</v>
      </c>
      <c r="B23" s="101">
        <v>31</v>
      </c>
      <c r="C23" s="101">
        <v>76</v>
      </c>
      <c r="D23" s="101">
        <v>2641</v>
      </c>
      <c r="E23" s="101">
        <v>12</v>
      </c>
      <c r="F23" s="101">
        <v>176</v>
      </c>
      <c r="G23" s="101">
        <v>206</v>
      </c>
      <c r="H23" s="101">
        <v>204</v>
      </c>
      <c r="I23" s="101">
        <v>2068</v>
      </c>
      <c r="J23" s="101">
        <v>173</v>
      </c>
      <c r="K23" s="101">
        <v>14</v>
      </c>
      <c r="L23" s="101">
        <v>158</v>
      </c>
    </row>
    <row r="24" spans="1:12" ht="12">
      <c r="A24" s="21" t="s">
        <v>25</v>
      </c>
      <c r="B24" s="101">
        <v>21</v>
      </c>
      <c r="C24" s="101">
        <v>61</v>
      </c>
      <c r="D24" s="101">
        <v>1989</v>
      </c>
      <c r="E24" s="101">
        <v>14</v>
      </c>
      <c r="F24" s="101">
        <v>124</v>
      </c>
      <c r="G24" s="101">
        <v>157</v>
      </c>
      <c r="H24" s="101">
        <v>186</v>
      </c>
      <c r="I24" s="101">
        <v>1537</v>
      </c>
      <c r="J24" s="101">
        <v>129</v>
      </c>
      <c r="K24" s="101">
        <v>17</v>
      </c>
      <c r="L24" s="101">
        <v>111</v>
      </c>
    </row>
    <row r="25" spans="1:12" ht="12">
      <c r="A25" s="21" t="s">
        <v>26</v>
      </c>
      <c r="B25" s="101">
        <f>75+7+1</f>
        <v>83</v>
      </c>
      <c r="C25" s="101">
        <v>193</v>
      </c>
      <c r="D25" s="101">
        <f>9893+2013+829</f>
        <v>12735</v>
      </c>
      <c r="E25" s="101">
        <f>57+13+1</f>
        <v>71</v>
      </c>
      <c r="F25" s="101">
        <f>439+14</f>
        <v>453</v>
      </c>
      <c r="G25" s="101">
        <f>789+137</f>
        <v>926</v>
      </c>
      <c r="H25" s="101">
        <f>762+61+10</f>
        <v>833</v>
      </c>
      <c r="I25" s="101">
        <f>7961+1814+821</f>
        <v>10596</v>
      </c>
      <c r="J25" s="101">
        <f>686+163+80</f>
        <v>929</v>
      </c>
      <c r="K25" s="101">
        <v>42</v>
      </c>
      <c r="L25" s="101">
        <f>643+162+80</f>
        <v>885</v>
      </c>
    </row>
    <row r="26" spans="1:12" ht="12">
      <c r="A26" s="21" t="s">
        <v>27</v>
      </c>
      <c r="B26" s="121" t="s">
        <v>273</v>
      </c>
      <c r="C26" s="121" t="s">
        <v>273</v>
      </c>
      <c r="D26" s="121" t="s">
        <v>273</v>
      </c>
      <c r="E26" s="121" t="s">
        <v>273</v>
      </c>
      <c r="F26" s="121" t="s">
        <v>273</v>
      </c>
      <c r="G26" s="121" t="s">
        <v>273</v>
      </c>
      <c r="H26" s="121" t="s">
        <v>273</v>
      </c>
      <c r="I26" s="121" t="s">
        <v>273</v>
      </c>
      <c r="J26" s="121" t="s">
        <v>273</v>
      </c>
      <c r="K26" s="119">
        <v>0</v>
      </c>
      <c r="L26" s="121" t="s">
        <v>273</v>
      </c>
    </row>
    <row r="27" spans="1:12" ht="12">
      <c r="A27" s="22" t="s">
        <v>123</v>
      </c>
      <c r="B27" s="122" t="s">
        <v>273</v>
      </c>
      <c r="C27" s="122" t="s">
        <v>273</v>
      </c>
      <c r="D27" s="122" t="s">
        <v>273</v>
      </c>
      <c r="E27" s="122" t="s">
        <v>273</v>
      </c>
      <c r="F27" s="113">
        <v>0</v>
      </c>
      <c r="G27" s="113">
        <v>0</v>
      </c>
      <c r="H27" s="122" t="s">
        <v>273</v>
      </c>
      <c r="I27" s="122" t="s">
        <v>273</v>
      </c>
      <c r="J27" s="122" t="s">
        <v>273</v>
      </c>
      <c r="K27" s="113">
        <v>0</v>
      </c>
      <c r="L27" s="122" t="s">
        <v>273</v>
      </c>
    </row>
    <row r="28" spans="1:12" ht="12">
      <c r="A28" s="23"/>
      <c r="B28" s="134"/>
      <c r="C28" s="134"/>
      <c r="D28" s="134"/>
      <c r="E28" s="134"/>
      <c r="F28" s="134"/>
      <c r="G28" s="134"/>
      <c r="H28" s="134"/>
      <c r="I28" s="134"/>
      <c r="J28" s="134"/>
      <c r="K28" s="134"/>
      <c r="L28" s="135"/>
    </row>
    <row r="29" spans="1:12" s="35" customFormat="1" ht="12">
      <c r="A29" s="23"/>
      <c r="B29" s="134"/>
      <c r="C29" s="134"/>
      <c r="D29" s="134"/>
      <c r="E29" s="134"/>
      <c r="F29" s="134"/>
      <c r="G29" s="134"/>
      <c r="H29" s="134"/>
      <c r="I29" s="134"/>
      <c r="J29" s="134"/>
      <c r="K29" s="134"/>
      <c r="L29" s="135"/>
    </row>
    <row r="30" spans="1:12" ht="18.75" customHeight="1">
      <c r="A30" s="25" t="s">
        <v>107</v>
      </c>
      <c r="B30" s="134"/>
      <c r="C30" s="134"/>
      <c r="D30" s="134"/>
      <c r="E30" s="134"/>
      <c r="F30" s="134"/>
      <c r="G30" s="134"/>
      <c r="H30" s="134"/>
      <c r="I30" s="134"/>
      <c r="J30" s="134"/>
      <c r="K30" s="134"/>
      <c r="L30" s="135"/>
    </row>
    <row r="31" spans="1:12" ht="12.75" customHeight="1">
      <c r="A31" s="18"/>
      <c r="B31" s="134"/>
      <c r="C31" s="134"/>
      <c r="D31" s="134"/>
      <c r="E31" s="134"/>
      <c r="F31" s="134"/>
      <c r="G31" s="134"/>
      <c r="H31" s="134"/>
      <c r="I31" s="134"/>
      <c r="J31" s="134"/>
      <c r="K31" s="134"/>
      <c r="L31" s="135"/>
    </row>
    <row r="32" spans="1:12" ht="12.75" customHeight="1">
      <c r="A32" s="26"/>
      <c r="B32" s="136"/>
      <c r="C32" s="136"/>
      <c r="D32" s="136"/>
      <c r="E32" s="136"/>
      <c r="F32" s="136"/>
      <c r="G32" s="136"/>
      <c r="H32" s="136"/>
      <c r="I32" s="136"/>
      <c r="J32" s="136"/>
      <c r="K32" s="136"/>
      <c r="L32" s="136"/>
    </row>
    <row r="33" spans="1:12" ht="12.75" customHeight="1">
      <c r="A33" s="20" t="s">
        <v>29</v>
      </c>
      <c r="B33" s="101">
        <v>153</v>
      </c>
      <c r="C33" s="101">
        <v>219</v>
      </c>
      <c r="D33" s="101">
        <v>637</v>
      </c>
      <c r="E33" s="101">
        <v>4</v>
      </c>
      <c r="F33" s="101">
        <v>5</v>
      </c>
      <c r="G33" s="101">
        <v>56</v>
      </c>
      <c r="H33" s="101">
        <v>609</v>
      </c>
      <c r="I33" s="101">
        <v>522</v>
      </c>
      <c r="J33" s="101">
        <v>30</v>
      </c>
      <c r="K33" s="101">
        <v>24</v>
      </c>
      <c r="L33" s="101">
        <v>12</v>
      </c>
    </row>
    <row r="34" spans="1:12" ht="12.75" customHeight="1">
      <c r="A34" s="20" t="s">
        <v>30</v>
      </c>
      <c r="B34" s="101">
        <v>154</v>
      </c>
      <c r="C34" s="101">
        <v>284</v>
      </c>
      <c r="D34" s="101">
        <v>3245</v>
      </c>
      <c r="E34" s="101">
        <v>12</v>
      </c>
      <c r="F34" s="101">
        <v>84</v>
      </c>
      <c r="G34" s="101">
        <v>332</v>
      </c>
      <c r="H34" s="101">
        <v>879</v>
      </c>
      <c r="I34" s="101">
        <v>2118</v>
      </c>
      <c r="J34" s="101">
        <v>148</v>
      </c>
      <c r="K34" s="101">
        <v>62</v>
      </c>
      <c r="L34" s="101">
        <v>91</v>
      </c>
    </row>
    <row r="35" spans="1:12" ht="12">
      <c r="A35" s="20" t="s">
        <v>31</v>
      </c>
      <c r="B35" s="101">
        <v>153</v>
      </c>
      <c r="C35" s="101">
        <v>321</v>
      </c>
      <c r="D35" s="101">
        <v>6121</v>
      </c>
      <c r="E35" s="101">
        <v>6</v>
      </c>
      <c r="F35" s="101">
        <v>347</v>
      </c>
      <c r="G35" s="101">
        <v>586</v>
      </c>
      <c r="H35" s="101">
        <v>906</v>
      </c>
      <c r="I35" s="101">
        <v>4330</v>
      </c>
      <c r="J35" s="101">
        <v>339</v>
      </c>
      <c r="K35" s="101">
        <v>68</v>
      </c>
      <c r="L35" s="101">
        <v>272</v>
      </c>
    </row>
    <row r="36" spans="1:12" ht="12">
      <c r="A36" s="20" t="s">
        <v>32</v>
      </c>
      <c r="B36" s="101">
        <v>154</v>
      </c>
      <c r="C36" s="101">
        <v>344</v>
      </c>
      <c r="D36" s="101">
        <v>9680</v>
      </c>
      <c r="E36" s="101">
        <v>23</v>
      </c>
      <c r="F36" s="101">
        <v>676</v>
      </c>
      <c r="G36" s="101">
        <v>903</v>
      </c>
      <c r="H36" s="101">
        <v>1157</v>
      </c>
      <c r="I36" s="101">
        <v>7022</v>
      </c>
      <c r="J36" s="101">
        <v>575</v>
      </c>
      <c r="K36" s="101">
        <v>68</v>
      </c>
      <c r="L36" s="101">
        <v>506</v>
      </c>
    </row>
    <row r="37" spans="1:12" ht="12">
      <c r="A37" s="20" t="s">
        <v>33</v>
      </c>
      <c r="B37" s="101">
        <v>115</v>
      </c>
      <c r="C37" s="101">
        <v>294</v>
      </c>
      <c r="D37" s="101">
        <v>11092</v>
      </c>
      <c r="E37" s="101">
        <v>54</v>
      </c>
      <c r="F37" s="101">
        <v>658</v>
      </c>
      <c r="G37" s="101">
        <v>858</v>
      </c>
      <c r="H37" s="101">
        <v>1016</v>
      </c>
      <c r="I37" s="101">
        <v>8658</v>
      </c>
      <c r="J37" s="101">
        <v>731</v>
      </c>
      <c r="K37" s="101">
        <v>71</v>
      </c>
      <c r="L37" s="101">
        <v>660</v>
      </c>
    </row>
    <row r="38" spans="1:12" ht="12">
      <c r="A38" s="20" t="s">
        <v>105</v>
      </c>
      <c r="B38" s="101">
        <f>31+7</f>
        <v>38</v>
      </c>
      <c r="C38" s="101">
        <v>84</v>
      </c>
      <c r="D38" s="101">
        <f>5100+2585</f>
        <v>7685</v>
      </c>
      <c r="E38" s="101">
        <f>39+14</f>
        <v>53</v>
      </c>
      <c r="F38" s="101">
        <f>172+9</f>
        <v>181</v>
      </c>
      <c r="G38" s="101">
        <f>508+15</f>
        <v>523</v>
      </c>
      <c r="H38" s="101">
        <f>359+47</f>
        <v>406</v>
      </c>
      <c r="I38" s="101">
        <f>4100+2428</f>
        <v>6528</v>
      </c>
      <c r="J38" s="101">
        <f>356+224</f>
        <v>580</v>
      </c>
      <c r="K38" s="101">
        <v>17</v>
      </c>
      <c r="L38" s="101">
        <f>339+224</f>
        <v>563</v>
      </c>
    </row>
    <row r="39" spans="1:12" ht="12">
      <c r="A39" s="100" t="s">
        <v>35</v>
      </c>
      <c r="B39" s="122" t="s">
        <v>273</v>
      </c>
      <c r="C39" s="122" t="s">
        <v>273</v>
      </c>
      <c r="D39" s="122" t="s">
        <v>273</v>
      </c>
      <c r="E39" s="122" t="s">
        <v>273</v>
      </c>
      <c r="F39" s="122" t="s">
        <v>273</v>
      </c>
      <c r="G39" s="122" t="s">
        <v>273</v>
      </c>
      <c r="H39" s="122" t="s">
        <v>273</v>
      </c>
      <c r="I39" s="122" t="s">
        <v>273</v>
      </c>
      <c r="J39" s="122" t="s">
        <v>273</v>
      </c>
      <c r="K39" s="112">
        <v>0</v>
      </c>
      <c r="L39" s="122" t="s">
        <v>273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767</v>
      </c>
      <c r="C42" s="72">
        <v>1546</v>
      </c>
      <c r="D42" s="72">
        <v>38460</v>
      </c>
      <c r="E42" s="72">
        <v>151</v>
      </c>
      <c r="F42" s="72">
        <v>1951</v>
      </c>
      <c r="G42" s="72">
        <v>3358</v>
      </c>
      <c r="H42" s="72">
        <v>4973</v>
      </c>
      <c r="I42" s="72">
        <v>29177</v>
      </c>
      <c r="J42" s="72">
        <v>2403</v>
      </c>
      <c r="K42" s="72">
        <v>310</v>
      </c>
      <c r="L42" s="72">
        <v>2103</v>
      </c>
    </row>
    <row r="43" ht="12">
      <c r="A43" t="s">
        <v>124</v>
      </c>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7.xml><?xml version="1.0" encoding="utf-8"?>
<worksheet xmlns="http://schemas.openxmlformats.org/spreadsheetml/2006/main" xmlns:r="http://schemas.openxmlformats.org/officeDocument/2006/relationships">
  <sheetPr codeName="Sheet1211111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243</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54"/>
      <c r="B8" s="38"/>
      <c r="C8" s="38"/>
      <c r="D8" s="38"/>
      <c r="E8" s="38"/>
      <c r="F8" s="38"/>
      <c r="G8" s="38"/>
      <c r="H8" s="38"/>
      <c r="I8" s="38"/>
      <c r="J8" s="38"/>
      <c r="K8" s="38"/>
      <c r="L8" s="38"/>
    </row>
    <row r="9" spans="1:12" ht="12">
      <c r="A9" s="20" t="s">
        <v>10</v>
      </c>
      <c r="B9" s="69">
        <v>106</v>
      </c>
      <c r="C9" s="115">
        <v>187</v>
      </c>
      <c r="D9" s="69">
        <v>-7995</v>
      </c>
      <c r="E9" s="69">
        <v>4</v>
      </c>
      <c r="F9" s="69">
        <v>1</v>
      </c>
      <c r="G9" s="69">
        <v>56</v>
      </c>
      <c r="H9" s="69">
        <v>1063</v>
      </c>
      <c r="I9" s="69">
        <v>0</v>
      </c>
      <c r="J9" s="69">
        <v>0</v>
      </c>
      <c r="K9" s="69">
        <v>0</v>
      </c>
      <c r="L9" s="69">
        <v>0</v>
      </c>
    </row>
    <row r="10" spans="1:12" ht="12">
      <c r="A10" s="21" t="s">
        <v>11</v>
      </c>
      <c r="B10" s="69">
        <v>207</v>
      </c>
      <c r="C10" s="115">
        <v>231</v>
      </c>
      <c r="D10" s="69">
        <v>538</v>
      </c>
      <c r="E10" s="69">
        <v>0</v>
      </c>
      <c r="F10" s="69">
        <v>2</v>
      </c>
      <c r="G10" s="69">
        <v>30</v>
      </c>
      <c r="H10" s="69">
        <v>711</v>
      </c>
      <c r="I10" s="69">
        <v>163</v>
      </c>
      <c r="J10" s="69">
        <v>9</v>
      </c>
      <c r="K10" s="69">
        <v>5</v>
      </c>
      <c r="L10" s="69">
        <v>5</v>
      </c>
    </row>
    <row r="11" spans="1:12" ht="12">
      <c r="A11" s="21" t="s">
        <v>12</v>
      </c>
      <c r="B11" s="69">
        <v>244</v>
      </c>
      <c r="C11" s="115">
        <v>337</v>
      </c>
      <c r="D11" s="69">
        <v>1814</v>
      </c>
      <c r="E11" s="69">
        <v>5</v>
      </c>
      <c r="F11" s="69">
        <v>12</v>
      </c>
      <c r="G11" s="69">
        <v>114</v>
      </c>
      <c r="H11" s="69">
        <v>834</v>
      </c>
      <c r="I11" s="69">
        <v>972</v>
      </c>
      <c r="J11" s="69">
        <v>56</v>
      </c>
      <c r="K11" s="69">
        <v>36</v>
      </c>
      <c r="L11" s="69">
        <v>27</v>
      </c>
    </row>
    <row r="12" spans="1:12" ht="12">
      <c r="A12" s="21" t="s">
        <v>13</v>
      </c>
      <c r="B12" s="69">
        <v>249</v>
      </c>
      <c r="C12" s="115">
        <v>421</v>
      </c>
      <c r="D12" s="69">
        <v>3127</v>
      </c>
      <c r="E12" s="69">
        <v>5</v>
      </c>
      <c r="F12" s="69">
        <v>40</v>
      </c>
      <c r="G12" s="69">
        <v>125</v>
      </c>
      <c r="H12" s="69">
        <v>1185</v>
      </c>
      <c r="I12" s="69">
        <v>1962</v>
      </c>
      <c r="J12" s="69">
        <v>124</v>
      </c>
      <c r="K12" s="69">
        <v>74</v>
      </c>
      <c r="L12" s="69">
        <v>64</v>
      </c>
    </row>
    <row r="13" spans="1:12" ht="12">
      <c r="A13" s="21" t="s">
        <v>14</v>
      </c>
      <c r="B13" s="69">
        <v>235</v>
      </c>
      <c r="C13" s="115">
        <v>415</v>
      </c>
      <c r="D13" s="69">
        <v>4085</v>
      </c>
      <c r="E13" s="69">
        <v>16</v>
      </c>
      <c r="F13" s="69">
        <v>77</v>
      </c>
      <c r="G13" s="69">
        <v>333</v>
      </c>
      <c r="H13" s="69">
        <v>1188</v>
      </c>
      <c r="I13" s="69">
        <v>2643</v>
      </c>
      <c r="J13" s="69">
        <v>176</v>
      </c>
      <c r="K13" s="69">
        <v>87</v>
      </c>
      <c r="L13" s="69">
        <v>99</v>
      </c>
    </row>
    <row r="14" spans="1:12" ht="12">
      <c r="A14" s="21" t="s">
        <v>15</v>
      </c>
      <c r="B14" s="69">
        <v>183</v>
      </c>
      <c r="C14" s="115">
        <v>354</v>
      </c>
      <c r="D14" s="69">
        <v>4123</v>
      </c>
      <c r="E14" s="69">
        <v>5</v>
      </c>
      <c r="F14" s="69">
        <v>116</v>
      </c>
      <c r="G14" s="69">
        <v>404</v>
      </c>
      <c r="H14" s="69">
        <v>909</v>
      </c>
      <c r="I14" s="69">
        <v>2761</v>
      </c>
      <c r="J14" s="69">
        <v>196</v>
      </c>
      <c r="K14" s="69">
        <v>78</v>
      </c>
      <c r="L14" s="69">
        <v>125</v>
      </c>
    </row>
    <row r="15" spans="1:12" ht="12">
      <c r="A15" s="21" t="s">
        <v>16</v>
      </c>
      <c r="B15" s="69">
        <v>189</v>
      </c>
      <c r="C15" s="115">
        <v>355</v>
      </c>
      <c r="D15" s="69">
        <v>5138</v>
      </c>
      <c r="E15" s="69">
        <v>3</v>
      </c>
      <c r="F15" s="69">
        <v>183</v>
      </c>
      <c r="G15" s="69">
        <v>606</v>
      </c>
      <c r="H15" s="69">
        <v>1190</v>
      </c>
      <c r="I15" s="69">
        <v>3306</v>
      </c>
      <c r="J15" s="69">
        <v>243</v>
      </c>
      <c r="K15" s="69">
        <v>73</v>
      </c>
      <c r="L15" s="69">
        <v>173</v>
      </c>
    </row>
    <row r="16" spans="1:12" ht="12">
      <c r="A16" s="21" t="s">
        <v>17</v>
      </c>
      <c r="B16" s="69">
        <v>149</v>
      </c>
      <c r="C16" s="115">
        <v>326</v>
      </c>
      <c r="D16" s="69">
        <v>4839</v>
      </c>
      <c r="E16" s="69">
        <v>3</v>
      </c>
      <c r="F16" s="69">
        <v>204</v>
      </c>
      <c r="G16" s="69">
        <v>486</v>
      </c>
      <c r="H16" s="69">
        <v>888</v>
      </c>
      <c r="I16" s="69">
        <v>3287</v>
      </c>
      <c r="J16" s="69">
        <v>247</v>
      </c>
      <c r="K16" s="69">
        <v>73</v>
      </c>
      <c r="L16" s="69">
        <v>176</v>
      </c>
    </row>
    <row r="17" spans="1:12" ht="12">
      <c r="A17" s="21" t="s">
        <v>18</v>
      </c>
      <c r="B17" s="69">
        <v>143</v>
      </c>
      <c r="C17" s="115">
        <v>321</v>
      </c>
      <c r="D17" s="69">
        <v>5367</v>
      </c>
      <c r="E17" s="69">
        <v>13</v>
      </c>
      <c r="F17" s="69">
        <v>254</v>
      </c>
      <c r="G17" s="69">
        <v>759</v>
      </c>
      <c r="H17" s="69">
        <v>1009</v>
      </c>
      <c r="I17" s="69">
        <v>3448</v>
      </c>
      <c r="J17" s="69">
        <v>265</v>
      </c>
      <c r="K17" s="69">
        <v>64</v>
      </c>
      <c r="L17" s="69">
        <v>201</v>
      </c>
    </row>
    <row r="18" spans="1:12" ht="12">
      <c r="A18" s="21" t="s">
        <v>19</v>
      </c>
      <c r="B18" s="69">
        <v>116</v>
      </c>
      <c r="C18" s="115">
        <v>223</v>
      </c>
      <c r="D18" s="69">
        <v>4894</v>
      </c>
      <c r="E18" s="69">
        <v>4</v>
      </c>
      <c r="F18" s="69">
        <v>300</v>
      </c>
      <c r="G18" s="69">
        <v>618</v>
      </c>
      <c r="H18" s="69">
        <v>807</v>
      </c>
      <c r="I18" s="69">
        <v>3293</v>
      </c>
      <c r="J18" s="69">
        <v>260</v>
      </c>
      <c r="K18" s="69">
        <v>45</v>
      </c>
      <c r="L18" s="69">
        <v>215</v>
      </c>
    </row>
    <row r="19" spans="1:12" ht="12">
      <c r="A19" s="21" t="s">
        <v>20</v>
      </c>
      <c r="B19" s="69">
        <v>121</v>
      </c>
      <c r="C19" s="115">
        <v>289</v>
      </c>
      <c r="D19" s="69">
        <v>5742</v>
      </c>
      <c r="E19" s="69">
        <v>8</v>
      </c>
      <c r="F19" s="69">
        <v>322</v>
      </c>
      <c r="G19" s="69">
        <v>417</v>
      </c>
      <c r="H19" s="69">
        <v>790</v>
      </c>
      <c r="I19" s="69">
        <v>4218</v>
      </c>
      <c r="J19" s="69">
        <v>333</v>
      </c>
      <c r="K19" s="69">
        <v>59</v>
      </c>
      <c r="L19" s="69">
        <v>274</v>
      </c>
    </row>
    <row r="20" spans="1:12" ht="12">
      <c r="A20" s="21" t="s">
        <v>21</v>
      </c>
      <c r="B20" s="69">
        <v>182</v>
      </c>
      <c r="C20" s="115">
        <v>427</v>
      </c>
      <c r="D20" s="69">
        <v>9935</v>
      </c>
      <c r="E20" s="69">
        <v>16</v>
      </c>
      <c r="F20" s="69">
        <v>605</v>
      </c>
      <c r="G20" s="69">
        <v>1255</v>
      </c>
      <c r="H20" s="69">
        <v>1554</v>
      </c>
      <c r="I20" s="69">
        <v>6647</v>
      </c>
      <c r="J20" s="69">
        <v>532</v>
      </c>
      <c r="K20" s="69">
        <v>96</v>
      </c>
      <c r="L20" s="69">
        <v>437</v>
      </c>
    </row>
    <row r="21" spans="1:12" ht="12">
      <c r="A21" s="21" t="s">
        <v>22</v>
      </c>
      <c r="B21" s="69">
        <v>147</v>
      </c>
      <c r="C21" s="115">
        <v>373</v>
      </c>
      <c r="D21" s="69">
        <v>9486</v>
      </c>
      <c r="E21" s="69">
        <v>34</v>
      </c>
      <c r="F21" s="69">
        <v>632</v>
      </c>
      <c r="G21" s="69">
        <v>1300</v>
      </c>
      <c r="H21" s="69">
        <v>1388</v>
      </c>
      <c r="I21" s="69">
        <v>6249</v>
      </c>
      <c r="J21" s="69">
        <v>505</v>
      </c>
      <c r="K21" s="69">
        <v>77</v>
      </c>
      <c r="L21" s="69">
        <v>429</v>
      </c>
    </row>
    <row r="22" spans="1:12" ht="12">
      <c r="A22" s="21" t="s">
        <v>23</v>
      </c>
      <c r="B22" s="69">
        <v>135</v>
      </c>
      <c r="C22" s="115">
        <v>327</v>
      </c>
      <c r="D22" s="69">
        <v>10115</v>
      </c>
      <c r="E22" s="69">
        <v>32</v>
      </c>
      <c r="F22" s="69">
        <v>699</v>
      </c>
      <c r="G22" s="69">
        <v>1228</v>
      </c>
      <c r="H22" s="69">
        <v>1276</v>
      </c>
      <c r="I22" s="69">
        <v>6940</v>
      </c>
      <c r="J22" s="69">
        <v>570</v>
      </c>
      <c r="K22" s="69">
        <v>66</v>
      </c>
      <c r="L22" s="69">
        <v>504</v>
      </c>
    </row>
    <row r="23" spans="1:12" ht="12">
      <c r="A23" s="21" t="s">
        <v>24</v>
      </c>
      <c r="B23" s="69">
        <v>116</v>
      </c>
      <c r="C23" s="115">
        <v>286</v>
      </c>
      <c r="D23" s="69">
        <v>9859</v>
      </c>
      <c r="E23" s="69">
        <v>4</v>
      </c>
      <c r="F23" s="69">
        <v>650</v>
      </c>
      <c r="G23" s="69">
        <v>1108</v>
      </c>
      <c r="H23" s="69">
        <v>1161</v>
      </c>
      <c r="I23" s="69">
        <v>6983</v>
      </c>
      <c r="J23" s="69">
        <v>580</v>
      </c>
      <c r="K23" s="69">
        <v>57</v>
      </c>
      <c r="L23" s="69">
        <v>523</v>
      </c>
    </row>
    <row r="24" spans="1:12" ht="12">
      <c r="A24" s="21" t="s">
        <v>25</v>
      </c>
      <c r="B24" s="69">
        <v>87</v>
      </c>
      <c r="C24" s="115">
        <v>204</v>
      </c>
      <c r="D24" s="69">
        <v>8210</v>
      </c>
      <c r="E24" s="69">
        <v>2</v>
      </c>
      <c r="F24" s="69">
        <v>491</v>
      </c>
      <c r="G24" s="69">
        <v>897</v>
      </c>
      <c r="H24" s="69">
        <v>1004</v>
      </c>
      <c r="I24" s="69">
        <v>5815</v>
      </c>
      <c r="J24" s="69">
        <v>487</v>
      </c>
      <c r="K24" s="69">
        <v>39</v>
      </c>
      <c r="L24" s="69">
        <v>448</v>
      </c>
    </row>
    <row r="25" spans="1:12" ht="12">
      <c r="A25" s="21" t="s">
        <v>26</v>
      </c>
      <c r="B25" s="69">
        <v>185</v>
      </c>
      <c r="C25" s="115">
        <v>504</v>
      </c>
      <c r="D25" s="69">
        <v>24194</v>
      </c>
      <c r="E25" s="69">
        <v>36</v>
      </c>
      <c r="F25" s="69">
        <v>1108</v>
      </c>
      <c r="G25" s="69">
        <v>2035</v>
      </c>
      <c r="H25" s="69">
        <v>2685</v>
      </c>
      <c r="I25" s="69">
        <v>18391</v>
      </c>
      <c r="J25" s="69">
        <v>1574</v>
      </c>
      <c r="K25" s="69">
        <v>133</v>
      </c>
      <c r="L25" s="69">
        <v>1441</v>
      </c>
    </row>
    <row r="26" spans="1:12" ht="12">
      <c r="A26" s="21" t="s">
        <v>27</v>
      </c>
      <c r="B26" s="101">
        <f>19+3</f>
        <v>22</v>
      </c>
      <c r="C26" s="119">
        <v>67</v>
      </c>
      <c r="D26" s="101">
        <f>6347+3256</f>
        <v>9603</v>
      </c>
      <c r="E26" s="101">
        <f>63+72</f>
        <v>135</v>
      </c>
      <c r="F26" s="101">
        <v>16</v>
      </c>
      <c r="G26" s="101">
        <f>187+43</f>
        <v>230</v>
      </c>
      <c r="H26" s="101">
        <f>573+453</f>
        <v>1026</v>
      </c>
      <c r="I26" s="101">
        <f>5634+2832</f>
        <v>8466</v>
      </c>
      <c r="J26" s="101">
        <f>510+275</f>
        <v>785</v>
      </c>
      <c r="K26" s="101">
        <f>55+1</f>
        <v>56</v>
      </c>
      <c r="L26" s="101">
        <f>455+274</f>
        <v>729</v>
      </c>
    </row>
    <row r="27" spans="1:12" ht="12">
      <c r="A27" s="22" t="s">
        <v>123</v>
      </c>
      <c r="B27" s="122" t="s">
        <v>273</v>
      </c>
      <c r="C27" s="122" t="s">
        <v>273</v>
      </c>
      <c r="D27" s="122" t="s">
        <v>273</v>
      </c>
      <c r="E27" s="122" t="s">
        <v>273</v>
      </c>
      <c r="F27" s="113">
        <v>0</v>
      </c>
      <c r="G27" s="122" t="s">
        <v>273</v>
      </c>
      <c r="H27" s="122" t="s">
        <v>273</v>
      </c>
      <c r="I27" s="122" t="s">
        <v>273</v>
      </c>
      <c r="J27" s="122" t="s">
        <v>273</v>
      </c>
      <c r="K27" s="122" t="s">
        <v>273</v>
      </c>
      <c r="L27" s="122" t="s">
        <v>273</v>
      </c>
    </row>
    <row r="28" spans="1:12" ht="12">
      <c r="A28" s="23"/>
      <c r="B28" s="79"/>
      <c r="C28" s="123"/>
      <c r="D28" s="79"/>
      <c r="E28" s="79"/>
      <c r="F28" s="79"/>
      <c r="G28" s="79"/>
      <c r="H28" s="79"/>
      <c r="I28" s="79"/>
      <c r="J28" s="79"/>
      <c r="K28" s="79"/>
      <c r="L28" s="82"/>
    </row>
    <row r="29" spans="1:12" s="35" customFormat="1" ht="12">
      <c r="A29" s="23"/>
      <c r="B29" s="79"/>
      <c r="C29" s="123"/>
      <c r="D29" s="79"/>
      <c r="E29" s="79"/>
      <c r="F29" s="79"/>
      <c r="G29" s="79"/>
      <c r="H29" s="79"/>
      <c r="I29" s="79"/>
      <c r="J29" s="79"/>
      <c r="K29" s="79"/>
      <c r="L29" s="82"/>
    </row>
    <row r="30" spans="1:12" ht="18.75" customHeight="1">
      <c r="A30" s="25" t="s">
        <v>107</v>
      </c>
      <c r="B30" s="79"/>
      <c r="C30" s="123"/>
      <c r="D30" s="79"/>
      <c r="E30" s="79"/>
      <c r="F30" s="79"/>
      <c r="G30" s="79"/>
      <c r="H30" s="79"/>
      <c r="I30" s="79"/>
      <c r="J30" s="79"/>
      <c r="K30" s="79"/>
      <c r="L30" s="82"/>
    </row>
    <row r="31" spans="1:12" ht="12.75" customHeight="1">
      <c r="A31" s="18"/>
      <c r="B31" s="79"/>
      <c r="C31" s="123"/>
      <c r="D31" s="79"/>
      <c r="E31" s="79"/>
      <c r="F31" s="79"/>
      <c r="G31" s="79"/>
      <c r="H31" s="79"/>
      <c r="I31" s="79"/>
      <c r="J31" s="79"/>
      <c r="K31" s="79"/>
      <c r="L31" s="82"/>
    </row>
    <row r="32" spans="1:12" ht="12.75" customHeight="1">
      <c r="A32" s="26"/>
      <c r="B32" s="83"/>
      <c r="C32" s="124"/>
      <c r="D32" s="83"/>
      <c r="E32" s="83"/>
      <c r="F32" s="83"/>
      <c r="G32" s="83"/>
      <c r="H32" s="83"/>
      <c r="I32" s="83"/>
      <c r="J32" s="83"/>
      <c r="K32" s="83"/>
      <c r="L32" s="83"/>
    </row>
    <row r="33" spans="1:12" ht="12.75" customHeight="1">
      <c r="A33" s="20" t="s">
        <v>29</v>
      </c>
      <c r="B33" s="69">
        <v>563</v>
      </c>
      <c r="C33" s="115">
        <v>766</v>
      </c>
      <c r="D33" s="69">
        <v>-5583</v>
      </c>
      <c r="E33" s="69">
        <v>9</v>
      </c>
      <c r="F33" s="69">
        <v>15</v>
      </c>
      <c r="G33" s="69">
        <v>202</v>
      </c>
      <c r="H33" s="69">
        <v>2628</v>
      </c>
      <c r="I33" s="69">
        <v>1173</v>
      </c>
      <c r="J33" s="69">
        <v>67</v>
      </c>
      <c r="K33" s="69">
        <v>44</v>
      </c>
      <c r="L33" s="69">
        <v>32</v>
      </c>
    </row>
    <row r="34" spans="1:12" ht="12.75" customHeight="1">
      <c r="A34" s="20" t="s">
        <v>30</v>
      </c>
      <c r="B34" s="69">
        <v>563</v>
      </c>
      <c r="C34" s="115">
        <v>984</v>
      </c>
      <c r="D34" s="69">
        <v>8950</v>
      </c>
      <c r="E34" s="69">
        <v>27</v>
      </c>
      <c r="F34" s="69">
        <v>165</v>
      </c>
      <c r="G34" s="69">
        <v>597</v>
      </c>
      <c r="H34" s="69">
        <v>2744</v>
      </c>
      <c r="I34" s="69">
        <v>5801</v>
      </c>
      <c r="J34" s="69">
        <v>385</v>
      </c>
      <c r="K34" s="69">
        <v>193</v>
      </c>
      <c r="L34" s="69">
        <v>219</v>
      </c>
    </row>
    <row r="35" spans="1:12" ht="12">
      <c r="A35" s="20" t="s">
        <v>31</v>
      </c>
      <c r="B35" s="69">
        <v>564</v>
      </c>
      <c r="C35" s="115">
        <v>1168</v>
      </c>
      <c r="D35" s="69">
        <v>17075</v>
      </c>
      <c r="E35" s="69">
        <v>19</v>
      </c>
      <c r="F35" s="69">
        <v>675</v>
      </c>
      <c r="G35" s="69">
        <v>2003</v>
      </c>
      <c r="H35" s="69">
        <v>3504</v>
      </c>
      <c r="I35" s="69">
        <v>11210</v>
      </c>
      <c r="J35" s="69">
        <v>836</v>
      </c>
      <c r="K35" s="69">
        <v>246</v>
      </c>
      <c r="L35" s="69">
        <v>599</v>
      </c>
    </row>
    <row r="36" spans="1:12" ht="12">
      <c r="A36" s="20" t="s">
        <v>32</v>
      </c>
      <c r="B36" s="69">
        <v>563</v>
      </c>
      <c r="C36" s="115">
        <v>1288</v>
      </c>
      <c r="D36" s="69">
        <v>29408</v>
      </c>
      <c r="E36" s="69">
        <v>60</v>
      </c>
      <c r="F36" s="69">
        <v>1819</v>
      </c>
      <c r="G36" s="69">
        <v>3517</v>
      </c>
      <c r="H36" s="69">
        <v>4458</v>
      </c>
      <c r="I36" s="69">
        <v>19962</v>
      </c>
      <c r="J36" s="69">
        <v>1595</v>
      </c>
      <c r="K36" s="69">
        <v>274</v>
      </c>
      <c r="L36" s="69">
        <v>1322</v>
      </c>
    </row>
    <row r="37" spans="1:12" ht="12">
      <c r="A37" s="20" t="s">
        <v>33</v>
      </c>
      <c r="B37" s="69">
        <v>423</v>
      </c>
      <c r="C37" s="115">
        <v>1052</v>
      </c>
      <c r="D37" s="69">
        <v>36603</v>
      </c>
      <c r="E37" s="69">
        <v>42</v>
      </c>
      <c r="F37" s="69">
        <v>2323</v>
      </c>
      <c r="G37" s="69">
        <v>3997</v>
      </c>
      <c r="H37" s="69">
        <v>4344</v>
      </c>
      <c r="I37" s="69">
        <v>26011</v>
      </c>
      <c r="J37" s="69">
        <v>2164</v>
      </c>
      <c r="K37" s="69">
        <v>214</v>
      </c>
      <c r="L37" s="69">
        <v>1950</v>
      </c>
    </row>
    <row r="38" spans="1:12" ht="12">
      <c r="A38" s="20" t="s">
        <v>34</v>
      </c>
      <c r="B38" s="69">
        <v>112</v>
      </c>
      <c r="C38" s="115">
        <v>310</v>
      </c>
      <c r="D38" s="69">
        <v>15711</v>
      </c>
      <c r="E38" s="69">
        <v>35</v>
      </c>
      <c r="F38" s="69">
        <v>661</v>
      </c>
      <c r="G38" s="69">
        <v>1357</v>
      </c>
      <c r="H38" s="69">
        <v>1781</v>
      </c>
      <c r="I38" s="69">
        <v>11935</v>
      </c>
      <c r="J38" s="69">
        <v>1025</v>
      </c>
      <c r="K38" s="69">
        <v>86</v>
      </c>
      <c r="L38" s="69">
        <v>939</v>
      </c>
    </row>
    <row r="39" spans="1:12" ht="12">
      <c r="A39" s="27" t="s">
        <v>35</v>
      </c>
      <c r="B39" s="78">
        <v>28</v>
      </c>
      <c r="C39" s="113">
        <v>79</v>
      </c>
      <c r="D39" s="78">
        <v>10910</v>
      </c>
      <c r="E39" s="78">
        <v>135</v>
      </c>
      <c r="F39" s="78">
        <v>54</v>
      </c>
      <c r="G39" s="78">
        <v>327</v>
      </c>
      <c r="H39" s="78">
        <v>1210</v>
      </c>
      <c r="I39" s="78">
        <v>9454</v>
      </c>
      <c r="J39" s="78">
        <v>871</v>
      </c>
      <c r="K39" s="78">
        <v>63</v>
      </c>
      <c r="L39" s="78">
        <v>809</v>
      </c>
    </row>
    <row r="40" spans="1:12" ht="12">
      <c r="A40" s="28"/>
      <c r="B40" s="79"/>
      <c r="C40" s="123"/>
      <c r="D40" s="79"/>
      <c r="E40" s="79"/>
      <c r="F40" s="79"/>
      <c r="G40" s="79"/>
      <c r="H40" s="79"/>
      <c r="I40" s="79"/>
      <c r="J40" s="79"/>
      <c r="K40" s="79"/>
      <c r="L40" s="82"/>
    </row>
    <row r="41" spans="1:12" ht="12">
      <c r="A41" s="28"/>
      <c r="B41" s="79"/>
      <c r="C41" s="123"/>
      <c r="D41" s="79"/>
      <c r="E41" s="79"/>
      <c r="F41" s="79"/>
      <c r="G41" s="79"/>
      <c r="H41" s="79"/>
      <c r="I41" s="79"/>
      <c r="J41" s="79"/>
      <c r="K41" s="79"/>
      <c r="L41" s="82"/>
    </row>
    <row r="42" spans="1:12" s="36" customFormat="1" ht="18.75" customHeight="1">
      <c r="A42" s="29" t="s">
        <v>36</v>
      </c>
      <c r="B42" s="72">
        <v>2816</v>
      </c>
      <c r="C42" s="125">
        <v>5647</v>
      </c>
      <c r="D42" s="72">
        <v>113074</v>
      </c>
      <c r="E42" s="72">
        <v>326</v>
      </c>
      <c r="F42" s="72">
        <v>5711</v>
      </c>
      <c r="G42" s="72">
        <v>12000</v>
      </c>
      <c r="H42" s="72">
        <v>20669</v>
      </c>
      <c r="I42" s="72">
        <v>85545</v>
      </c>
      <c r="J42" s="72">
        <v>6944</v>
      </c>
      <c r="K42" s="72">
        <v>1119</v>
      </c>
      <c r="L42" s="72">
        <v>5870</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8.xml><?xml version="1.0" encoding="utf-8"?>
<worksheet xmlns="http://schemas.openxmlformats.org/spreadsheetml/2006/main" xmlns:r="http://schemas.openxmlformats.org/officeDocument/2006/relationships">
  <sheetPr codeName="Sheet1211111111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244</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110</v>
      </c>
      <c r="C9" s="119">
        <v>219</v>
      </c>
      <c r="D9" s="69">
        <v>-7574</v>
      </c>
      <c r="E9" s="69">
        <v>31</v>
      </c>
      <c r="F9" s="69">
        <v>0</v>
      </c>
      <c r="G9" s="69">
        <v>149</v>
      </c>
      <c r="H9" s="69">
        <v>812</v>
      </c>
      <c r="I9" s="69">
        <v>0</v>
      </c>
      <c r="J9" s="69">
        <v>0</v>
      </c>
      <c r="K9" s="69">
        <v>1</v>
      </c>
      <c r="L9" s="69">
        <v>0</v>
      </c>
    </row>
    <row r="10" spans="1:12" ht="12">
      <c r="A10" s="21" t="s">
        <v>11</v>
      </c>
      <c r="B10" s="69">
        <v>282</v>
      </c>
      <c r="C10" s="119">
        <v>286</v>
      </c>
      <c r="D10" s="69">
        <v>756</v>
      </c>
      <c r="E10" s="69">
        <v>10</v>
      </c>
      <c r="F10" s="69">
        <v>2</v>
      </c>
      <c r="G10" s="69">
        <v>56</v>
      </c>
      <c r="H10" s="69">
        <v>857</v>
      </c>
      <c r="I10" s="69">
        <v>222</v>
      </c>
      <c r="J10" s="69">
        <v>12</v>
      </c>
      <c r="K10" s="69">
        <v>7</v>
      </c>
      <c r="L10" s="69">
        <v>6</v>
      </c>
    </row>
    <row r="11" spans="1:12" ht="12">
      <c r="A11" s="21" t="s">
        <v>12</v>
      </c>
      <c r="B11" s="69">
        <v>291</v>
      </c>
      <c r="C11" s="119">
        <v>411</v>
      </c>
      <c r="D11" s="69">
        <v>2156</v>
      </c>
      <c r="E11" s="69">
        <v>13</v>
      </c>
      <c r="F11" s="69">
        <v>10</v>
      </c>
      <c r="G11" s="69">
        <v>138</v>
      </c>
      <c r="H11" s="69">
        <v>1122</v>
      </c>
      <c r="I11" s="69">
        <v>1094</v>
      </c>
      <c r="J11" s="69">
        <v>61</v>
      </c>
      <c r="K11" s="69">
        <v>44</v>
      </c>
      <c r="L11" s="69">
        <v>25</v>
      </c>
    </row>
    <row r="12" spans="1:12" ht="12">
      <c r="A12" s="21" t="s">
        <v>13</v>
      </c>
      <c r="B12" s="69">
        <v>261</v>
      </c>
      <c r="C12" s="119">
        <v>443</v>
      </c>
      <c r="D12" s="69">
        <v>3266</v>
      </c>
      <c r="E12" s="69">
        <v>5</v>
      </c>
      <c r="F12" s="69">
        <v>37</v>
      </c>
      <c r="G12" s="69">
        <v>199</v>
      </c>
      <c r="H12" s="69">
        <v>1276</v>
      </c>
      <c r="I12" s="69">
        <v>1905</v>
      </c>
      <c r="J12" s="69">
        <v>119</v>
      </c>
      <c r="K12" s="69">
        <v>70</v>
      </c>
      <c r="L12" s="69">
        <v>61</v>
      </c>
    </row>
    <row r="13" spans="1:12" ht="12">
      <c r="A13" s="21" t="s">
        <v>14</v>
      </c>
      <c r="B13" s="69">
        <v>243</v>
      </c>
      <c r="C13" s="119">
        <v>481</v>
      </c>
      <c r="D13" s="69">
        <v>4220</v>
      </c>
      <c r="E13" s="69">
        <v>20</v>
      </c>
      <c r="F13" s="69">
        <v>71</v>
      </c>
      <c r="G13" s="69">
        <v>236</v>
      </c>
      <c r="H13" s="69">
        <v>1206</v>
      </c>
      <c r="I13" s="69">
        <v>2829</v>
      </c>
      <c r="J13" s="69">
        <v>188</v>
      </c>
      <c r="K13" s="69">
        <v>99</v>
      </c>
      <c r="L13" s="69">
        <v>101</v>
      </c>
    </row>
    <row r="14" spans="1:12" ht="12">
      <c r="A14" s="21" t="s">
        <v>15</v>
      </c>
      <c r="B14" s="69">
        <v>241</v>
      </c>
      <c r="C14" s="119">
        <v>530</v>
      </c>
      <c r="D14" s="69">
        <v>5481</v>
      </c>
      <c r="E14" s="69">
        <v>117</v>
      </c>
      <c r="F14" s="69">
        <v>127</v>
      </c>
      <c r="G14" s="69">
        <v>428</v>
      </c>
      <c r="H14" s="69">
        <v>1421</v>
      </c>
      <c r="I14" s="69">
        <v>3721</v>
      </c>
      <c r="J14" s="69">
        <v>258</v>
      </c>
      <c r="K14" s="69">
        <v>119</v>
      </c>
      <c r="L14" s="69">
        <v>147</v>
      </c>
    </row>
    <row r="15" spans="1:12" ht="12">
      <c r="A15" s="21" t="s">
        <v>16</v>
      </c>
      <c r="B15" s="69">
        <v>150</v>
      </c>
      <c r="C15" s="119">
        <v>340</v>
      </c>
      <c r="D15" s="69">
        <v>4125</v>
      </c>
      <c r="E15" s="69">
        <v>6</v>
      </c>
      <c r="F15" s="69">
        <v>132</v>
      </c>
      <c r="G15" s="69">
        <v>377</v>
      </c>
      <c r="H15" s="69">
        <v>824</v>
      </c>
      <c r="I15" s="69">
        <v>2854</v>
      </c>
      <c r="J15" s="69">
        <v>209</v>
      </c>
      <c r="K15" s="69">
        <v>70</v>
      </c>
      <c r="L15" s="69">
        <v>140</v>
      </c>
    </row>
    <row r="16" spans="1:12" ht="12">
      <c r="A16" s="21" t="s">
        <v>17</v>
      </c>
      <c r="B16" s="69">
        <v>146</v>
      </c>
      <c r="C16" s="119">
        <v>328</v>
      </c>
      <c r="D16" s="69">
        <v>4731</v>
      </c>
      <c r="E16" s="69">
        <v>13</v>
      </c>
      <c r="F16" s="69">
        <v>159</v>
      </c>
      <c r="G16" s="69">
        <v>497</v>
      </c>
      <c r="H16" s="69">
        <v>955</v>
      </c>
      <c r="I16" s="69">
        <v>3164</v>
      </c>
      <c r="J16" s="69">
        <v>235</v>
      </c>
      <c r="K16" s="69">
        <v>65</v>
      </c>
      <c r="L16" s="69">
        <v>170</v>
      </c>
    </row>
    <row r="17" spans="1:12" ht="12">
      <c r="A17" s="21" t="s">
        <v>18</v>
      </c>
      <c r="B17" s="69">
        <v>125</v>
      </c>
      <c r="C17" s="119">
        <v>327</v>
      </c>
      <c r="D17" s="69">
        <v>4685</v>
      </c>
      <c r="E17" s="69">
        <v>3</v>
      </c>
      <c r="F17" s="69">
        <v>158</v>
      </c>
      <c r="G17" s="69">
        <v>548</v>
      </c>
      <c r="H17" s="69">
        <v>948</v>
      </c>
      <c r="I17" s="69">
        <v>3180</v>
      </c>
      <c r="J17" s="69">
        <v>241</v>
      </c>
      <c r="K17" s="69">
        <v>69</v>
      </c>
      <c r="L17" s="69">
        <v>172</v>
      </c>
    </row>
    <row r="18" spans="1:12" ht="12">
      <c r="A18" s="21" t="s">
        <v>19</v>
      </c>
      <c r="B18" s="69">
        <v>115</v>
      </c>
      <c r="C18" s="119">
        <v>269</v>
      </c>
      <c r="D18" s="69">
        <v>4896</v>
      </c>
      <c r="E18" s="69">
        <v>24</v>
      </c>
      <c r="F18" s="69">
        <v>225</v>
      </c>
      <c r="G18" s="69">
        <v>450</v>
      </c>
      <c r="H18" s="69">
        <v>915</v>
      </c>
      <c r="I18" s="69">
        <v>3373</v>
      </c>
      <c r="J18" s="69">
        <v>261</v>
      </c>
      <c r="K18" s="69">
        <v>57</v>
      </c>
      <c r="L18" s="69">
        <v>205</v>
      </c>
    </row>
    <row r="19" spans="1:12" ht="12">
      <c r="A19" s="21" t="s">
        <v>20</v>
      </c>
      <c r="B19" s="69">
        <v>101</v>
      </c>
      <c r="C19" s="119">
        <v>233</v>
      </c>
      <c r="D19" s="69">
        <v>4797</v>
      </c>
      <c r="E19" s="69">
        <v>10</v>
      </c>
      <c r="F19" s="69">
        <v>277</v>
      </c>
      <c r="G19" s="69">
        <v>503</v>
      </c>
      <c r="H19" s="69">
        <v>724</v>
      </c>
      <c r="I19" s="69">
        <v>3370</v>
      </c>
      <c r="J19" s="69">
        <v>268</v>
      </c>
      <c r="K19" s="69">
        <v>50</v>
      </c>
      <c r="L19" s="69">
        <v>217</v>
      </c>
    </row>
    <row r="20" spans="1:12" ht="12">
      <c r="A20" s="21" t="s">
        <v>21</v>
      </c>
      <c r="B20" s="69">
        <v>158</v>
      </c>
      <c r="C20" s="119">
        <v>390</v>
      </c>
      <c r="D20" s="69">
        <v>8700</v>
      </c>
      <c r="E20" s="69">
        <v>14</v>
      </c>
      <c r="F20" s="69">
        <v>563</v>
      </c>
      <c r="G20" s="69">
        <v>1016</v>
      </c>
      <c r="H20" s="69">
        <v>1084</v>
      </c>
      <c r="I20" s="69">
        <v>6060</v>
      </c>
      <c r="J20" s="69">
        <v>489</v>
      </c>
      <c r="K20" s="69">
        <v>78</v>
      </c>
      <c r="L20" s="69">
        <v>411</v>
      </c>
    </row>
    <row r="21" spans="1:12" ht="12">
      <c r="A21" s="21" t="s">
        <v>22</v>
      </c>
      <c r="B21" s="69">
        <v>149</v>
      </c>
      <c r="C21" s="119">
        <v>394</v>
      </c>
      <c r="D21" s="69">
        <v>9677</v>
      </c>
      <c r="E21" s="69">
        <v>12</v>
      </c>
      <c r="F21" s="69">
        <v>622</v>
      </c>
      <c r="G21" s="69">
        <v>1026</v>
      </c>
      <c r="H21" s="69">
        <v>1215</v>
      </c>
      <c r="I21" s="69">
        <v>6845</v>
      </c>
      <c r="J21" s="69">
        <v>556</v>
      </c>
      <c r="K21" s="69">
        <v>77</v>
      </c>
      <c r="L21" s="69">
        <v>479</v>
      </c>
    </row>
    <row r="22" spans="1:12" ht="12">
      <c r="A22" s="21" t="s">
        <v>23</v>
      </c>
      <c r="B22" s="69">
        <v>96</v>
      </c>
      <c r="C22" s="119">
        <v>252</v>
      </c>
      <c r="D22" s="69">
        <v>7173</v>
      </c>
      <c r="E22" s="69">
        <v>23</v>
      </c>
      <c r="F22" s="69">
        <v>468</v>
      </c>
      <c r="G22" s="69">
        <v>903</v>
      </c>
      <c r="H22" s="69">
        <v>757</v>
      </c>
      <c r="I22" s="69">
        <v>5052</v>
      </c>
      <c r="J22" s="69">
        <v>415</v>
      </c>
      <c r="K22" s="69">
        <v>50</v>
      </c>
      <c r="L22" s="69">
        <v>365</v>
      </c>
    </row>
    <row r="23" spans="1:12" ht="12">
      <c r="A23" s="21" t="s">
        <v>24</v>
      </c>
      <c r="B23" s="69">
        <v>82</v>
      </c>
      <c r="C23" s="119">
        <v>267</v>
      </c>
      <c r="D23" s="69">
        <v>6943</v>
      </c>
      <c r="E23" s="69">
        <v>30</v>
      </c>
      <c r="F23" s="69">
        <v>438</v>
      </c>
      <c r="G23" s="69">
        <v>682</v>
      </c>
      <c r="H23" s="69">
        <v>854</v>
      </c>
      <c r="I23" s="69">
        <v>4996</v>
      </c>
      <c r="J23" s="69">
        <v>415</v>
      </c>
      <c r="K23" s="69">
        <v>55</v>
      </c>
      <c r="L23" s="69">
        <v>360</v>
      </c>
    </row>
    <row r="24" spans="1:12" ht="12">
      <c r="A24" s="21" t="s">
        <v>25</v>
      </c>
      <c r="B24" s="69">
        <v>53</v>
      </c>
      <c r="C24" s="119">
        <v>160</v>
      </c>
      <c r="D24" s="69">
        <v>5014</v>
      </c>
      <c r="E24" s="69">
        <v>14</v>
      </c>
      <c r="F24" s="69">
        <v>286</v>
      </c>
      <c r="G24" s="69">
        <v>402</v>
      </c>
      <c r="H24" s="69">
        <v>523</v>
      </c>
      <c r="I24" s="69">
        <v>3810</v>
      </c>
      <c r="J24" s="69">
        <v>319</v>
      </c>
      <c r="K24" s="69">
        <v>36</v>
      </c>
      <c r="L24" s="69">
        <v>283</v>
      </c>
    </row>
    <row r="25" spans="1:12" ht="12">
      <c r="A25" s="21" t="s">
        <v>26</v>
      </c>
      <c r="B25" s="69">
        <v>173</v>
      </c>
      <c r="C25" s="119">
        <v>475</v>
      </c>
      <c r="D25" s="69">
        <v>22826</v>
      </c>
      <c r="E25" s="69">
        <v>83</v>
      </c>
      <c r="F25" s="69">
        <v>1021</v>
      </c>
      <c r="G25" s="69">
        <v>1649</v>
      </c>
      <c r="H25" s="69">
        <v>1986</v>
      </c>
      <c r="I25" s="69">
        <v>18254</v>
      </c>
      <c r="J25" s="69">
        <v>1567</v>
      </c>
      <c r="K25" s="69">
        <v>115</v>
      </c>
      <c r="L25" s="69">
        <v>1452</v>
      </c>
    </row>
    <row r="26" spans="1:12" ht="12">
      <c r="A26" s="21" t="s">
        <v>27</v>
      </c>
      <c r="B26" s="69">
        <f>12+2</f>
        <v>14</v>
      </c>
      <c r="C26" s="119">
        <v>39</v>
      </c>
      <c r="D26" s="69">
        <f>4296+14331</f>
        <v>18627</v>
      </c>
      <c r="E26" s="69">
        <v>53</v>
      </c>
      <c r="F26" s="69">
        <v>8</v>
      </c>
      <c r="G26" s="69">
        <f>52+46</f>
        <v>98</v>
      </c>
      <c r="H26" s="69">
        <f>164+11</f>
        <v>175</v>
      </c>
      <c r="I26" s="69">
        <f>4125+1374</f>
        <v>5499</v>
      </c>
      <c r="J26" s="69">
        <f>380+131</f>
        <v>511</v>
      </c>
      <c r="K26" s="69">
        <f>20+8</f>
        <v>28</v>
      </c>
      <c r="L26" s="69">
        <f>360+123</f>
        <v>483</v>
      </c>
    </row>
    <row r="27" spans="1:12" ht="12">
      <c r="A27" s="22" t="s">
        <v>123</v>
      </c>
      <c r="B27" s="122" t="s">
        <v>273</v>
      </c>
      <c r="C27" s="122" t="s">
        <v>273</v>
      </c>
      <c r="D27" s="122" t="s">
        <v>273</v>
      </c>
      <c r="E27" s="122" t="s">
        <v>273</v>
      </c>
      <c r="F27" s="112">
        <v>0</v>
      </c>
      <c r="G27" s="122" t="s">
        <v>273</v>
      </c>
      <c r="H27" s="122" t="s">
        <v>273</v>
      </c>
      <c r="I27" s="122" t="s">
        <v>273</v>
      </c>
      <c r="J27" s="122" t="s">
        <v>273</v>
      </c>
      <c r="K27" s="122" t="s">
        <v>273</v>
      </c>
      <c r="L27" s="122" t="s">
        <v>273</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557</v>
      </c>
      <c r="C33" s="119">
        <v>717</v>
      </c>
      <c r="D33" s="69">
        <v>-5778</v>
      </c>
      <c r="E33" s="69">
        <v>44</v>
      </c>
      <c r="F33" s="69">
        <v>6</v>
      </c>
      <c r="G33" s="69">
        <v>278</v>
      </c>
      <c r="H33" s="69">
        <v>2301</v>
      </c>
      <c r="I33" s="69">
        <v>706</v>
      </c>
      <c r="J33" s="69">
        <v>38</v>
      </c>
      <c r="K33" s="69">
        <v>26</v>
      </c>
      <c r="L33" s="69">
        <v>17</v>
      </c>
    </row>
    <row r="34" spans="1:12" ht="12.75" customHeight="1">
      <c r="A34" s="20" t="s">
        <v>30</v>
      </c>
      <c r="B34" s="69">
        <v>559</v>
      </c>
      <c r="C34" s="119">
        <v>969</v>
      </c>
      <c r="D34" s="69">
        <v>7238</v>
      </c>
      <c r="E34" s="69">
        <v>19</v>
      </c>
      <c r="F34" s="69">
        <v>92</v>
      </c>
      <c r="G34" s="69">
        <v>428</v>
      </c>
      <c r="H34" s="69">
        <v>2634</v>
      </c>
      <c r="I34" s="69">
        <v>4388</v>
      </c>
      <c r="J34" s="69">
        <v>278</v>
      </c>
      <c r="K34" s="69">
        <v>161</v>
      </c>
      <c r="L34" s="69">
        <v>144</v>
      </c>
    </row>
    <row r="35" spans="1:12" ht="12">
      <c r="A35" s="20" t="s">
        <v>31</v>
      </c>
      <c r="B35" s="69">
        <v>559</v>
      </c>
      <c r="C35" s="119">
        <v>1257</v>
      </c>
      <c r="D35" s="69">
        <v>14032</v>
      </c>
      <c r="E35" s="69">
        <v>140</v>
      </c>
      <c r="F35" s="69">
        <v>364</v>
      </c>
      <c r="G35" s="69">
        <v>1152</v>
      </c>
      <c r="H35" s="69">
        <v>3186</v>
      </c>
      <c r="I35" s="69">
        <v>9645</v>
      </c>
      <c r="J35" s="69">
        <v>688</v>
      </c>
      <c r="K35" s="69">
        <v>270</v>
      </c>
      <c r="L35" s="69">
        <v>430</v>
      </c>
    </row>
    <row r="36" spans="1:12" ht="12">
      <c r="A36" s="20" t="s">
        <v>32</v>
      </c>
      <c r="B36" s="69">
        <v>557</v>
      </c>
      <c r="C36" s="119">
        <v>1336</v>
      </c>
      <c r="D36" s="69">
        <v>25292</v>
      </c>
      <c r="E36" s="69">
        <v>64</v>
      </c>
      <c r="F36" s="69">
        <v>1334</v>
      </c>
      <c r="G36" s="69">
        <v>2831</v>
      </c>
      <c r="H36" s="69">
        <v>4095</v>
      </c>
      <c r="I36" s="69">
        <v>17380</v>
      </c>
      <c r="J36" s="69">
        <v>1365</v>
      </c>
      <c r="K36" s="69">
        <v>277</v>
      </c>
      <c r="L36" s="69">
        <v>1090</v>
      </c>
    </row>
    <row r="37" spans="1:12" ht="12">
      <c r="A37" s="20" t="s">
        <v>33</v>
      </c>
      <c r="B37" s="69">
        <v>419</v>
      </c>
      <c r="C37" s="119">
        <v>1177</v>
      </c>
      <c r="D37" s="69">
        <v>33313</v>
      </c>
      <c r="E37" s="69">
        <v>83</v>
      </c>
      <c r="F37" s="69">
        <v>2062</v>
      </c>
      <c r="G37" s="69">
        <v>3414</v>
      </c>
      <c r="H37" s="69">
        <v>3762</v>
      </c>
      <c r="I37" s="69">
        <v>24157</v>
      </c>
      <c r="J37" s="69">
        <v>1998</v>
      </c>
      <c r="K37" s="69">
        <v>239</v>
      </c>
      <c r="L37" s="69">
        <v>1760</v>
      </c>
    </row>
    <row r="38" spans="1:12" ht="12">
      <c r="A38" s="20" t="s">
        <v>34</v>
      </c>
      <c r="B38" s="69">
        <v>112</v>
      </c>
      <c r="C38" s="119">
        <v>309</v>
      </c>
      <c r="D38" s="69">
        <v>15130</v>
      </c>
      <c r="E38" s="69">
        <v>70</v>
      </c>
      <c r="F38" s="69">
        <v>663</v>
      </c>
      <c r="G38" s="69">
        <v>952</v>
      </c>
      <c r="H38" s="69">
        <v>1387</v>
      </c>
      <c r="I38" s="69">
        <v>12195</v>
      </c>
      <c r="J38" s="69">
        <v>1048</v>
      </c>
      <c r="K38" s="69">
        <v>84</v>
      </c>
      <c r="L38" s="69">
        <v>965</v>
      </c>
    </row>
    <row r="39" spans="1:12" ht="12">
      <c r="A39" s="27" t="s">
        <v>35</v>
      </c>
      <c r="B39" s="78">
        <v>27</v>
      </c>
      <c r="C39" s="113">
        <v>79</v>
      </c>
      <c r="D39" s="78">
        <v>8373</v>
      </c>
      <c r="E39" s="78">
        <v>61</v>
      </c>
      <c r="F39" s="78">
        <v>83</v>
      </c>
      <c r="G39" s="78">
        <v>302</v>
      </c>
      <c r="H39" s="78">
        <v>290</v>
      </c>
      <c r="I39" s="78">
        <v>7759</v>
      </c>
      <c r="J39" s="78">
        <v>709</v>
      </c>
      <c r="K39" s="78">
        <v>36</v>
      </c>
      <c r="L39" s="78">
        <v>673</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2790</v>
      </c>
      <c r="C42" s="128">
        <v>5844</v>
      </c>
      <c r="D42" s="72">
        <v>97599</v>
      </c>
      <c r="E42" s="72">
        <v>482</v>
      </c>
      <c r="F42" s="72">
        <v>4603</v>
      </c>
      <c r="G42" s="72">
        <v>9357</v>
      </c>
      <c r="H42" s="72">
        <v>17654</v>
      </c>
      <c r="I42" s="72">
        <v>76230</v>
      </c>
      <c r="J42" s="72">
        <v>6125</v>
      </c>
      <c r="K42" s="72">
        <v>1092</v>
      </c>
      <c r="L42" s="72">
        <v>5078</v>
      </c>
    </row>
    <row r="43" ht="12">
      <c r="A43" t="s">
        <v>124</v>
      </c>
    </row>
    <row r="45" spans="1:11" s="30" customFormat="1" ht="12">
      <c r="A45" s="55" t="s">
        <v>37</v>
      </c>
      <c r="B45" s="55"/>
      <c r="C45" s="55"/>
      <c r="D45" s="55"/>
      <c r="E45" s="55"/>
      <c r="F45" s="55"/>
      <c r="G45" s="55"/>
      <c r="H45" s="55"/>
      <c r="I45" s="55"/>
      <c r="J45" s="55"/>
      <c r="K45" s="56"/>
    </row>
    <row r="46" spans="1:12" s="30" customFormat="1" ht="12">
      <c r="A46" s="55" t="s">
        <v>230</v>
      </c>
      <c r="B46" s="55"/>
      <c r="C46" s="55"/>
      <c r="D46" s="55"/>
      <c r="E46" s="55"/>
      <c r="F46" s="55"/>
      <c r="G46" s="55"/>
      <c r="H46" s="55"/>
      <c r="I46" s="55"/>
      <c r="J46" s="55"/>
      <c r="K46" s="55"/>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19.xml><?xml version="1.0" encoding="utf-8"?>
<worksheet xmlns="http://schemas.openxmlformats.org/spreadsheetml/2006/main" xmlns:r="http://schemas.openxmlformats.org/officeDocument/2006/relationships">
  <sheetPr codeName="Sheet121111111111112">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245</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159</v>
      </c>
      <c r="C9" s="119">
        <v>255</v>
      </c>
      <c r="D9" s="69">
        <v>-17392</v>
      </c>
      <c r="E9" s="69">
        <v>325</v>
      </c>
      <c r="F9" s="69">
        <v>0</v>
      </c>
      <c r="G9" s="69">
        <v>114</v>
      </c>
      <c r="H9" s="69">
        <v>1669</v>
      </c>
      <c r="I9" s="69">
        <v>5</v>
      </c>
      <c r="J9" s="69">
        <v>0</v>
      </c>
      <c r="K9" s="69">
        <v>1</v>
      </c>
      <c r="L9" s="69">
        <v>0</v>
      </c>
    </row>
    <row r="10" spans="1:12" ht="12">
      <c r="A10" s="21" t="s">
        <v>11</v>
      </c>
      <c r="B10" s="69">
        <v>748</v>
      </c>
      <c r="C10" s="119">
        <v>585</v>
      </c>
      <c r="D10" s="69">
        <v>1974</v>
      </c>
      <c r="E10" s="69">
        <v>36</v>
      </c>
      <c r="F10" s="69">
        <v>11</v>
      </c>
      <c r="G10" s="69">
        <v>72</v>
      </c>
      <c r="H10" s="69">
        <v>1938</v>
      </c>
      <c r="I10" s="69">
        <v>697</v>
      </c>
      <c r="J10" s="69">
        <v>37</v>
      </c>
      <c r="K10" s="69">
        <v>19</v>
      </c>
      <c r="L10" s="69">
        <v>23</v>
      </c>
    </row>
    <row r="11" spans="1:12" ht="12">
      <c r="A11" s="21" t="s">
        <v>12</v>
      </c>
      <c r="B11" s="69">
        <v>844</v>
      </c>
      <c r="C11" s="119">
        <v>935</v>
      </c>
      <c r="D11" s="69">
        <v>6289</v>
      </c>
      <c r="E11" s="69">
        <v>38</v>
      </c>
      <c r="F11" s="69">
        <v>41</v>
      </c>
      <c r="G11" s="69">
        <v>197</v>
      </c>
      <c r="H11" s="69">
        <v>3448</v>
      </c>
      <c r="I11" s="69">
        <v>3675</v>
      </c>
      <c r="J11" s="69">
        <v>209</v>
      </c>
      <c r="K11" s="69">
        <v>122</v>
      </c>
      <c r="L11" s="69">
        <v>105</v>
      </c>
    </row>
    <row r="12" spans="1:12" ht="12">
      <c r="A12" s="21" t="s">
        <v>13</v>
      </c>
      <c r="B12" s="69">
        <v>823</v>
      </c>
      <c r="C12" s="119">
        <v>1326</v>
      </c>
      <c r="D12" s="69">
        <v>10325</v>
      </c>
      <c r="E12" s="69">
        <v>218</v>
      </c>
      <c r="F12" s="69">
        <v>130</v>
      </c>
      <c r="G12" s="69">
        <v>402</v>
      </c>
      <c r="H12" s="69">
        <v>3322</v>
      </c>
      <c r="I12" s="69">
        <v>7070</v>
      </c>
      <c r="J12" s="69">
        <v>451</v>
      </c>
      <c r="K12" s="69">
        <v>247</v>
      </c>
      <c r="L12" s="69">
        <v>243</v>
      </c>
    </row>
    <row r="13" spans="1:12" ht="12">
      <c r="A13" s="21" t="s">
        <v>14</v>
      </c>
      <c r="B13" s="69">
        <v>858</v>
      </c>
      <c r="C13" s="119">
        <v>1673</v>
      </c>
      <c r="D13" s="69">
        <v>14968</v>
      </c>
      <c r="E13" s="69">
        <v>31</v>
      </c>
      <c r="F13" s="69">
        <v>284</v>
      </c>
      <c r="G13" s="69">
        <v>507</v>
      </c>
      <c r="H13" s="69">
        <v>3598</v>
      </c>
      <c r="I13" s="69">
        <v>10870</v>
      </c>
      <c r="J13" s="69">
        <v>736</v>
      </c>
      <c r="K13" s="69">
        <v>365</v>
      </c>
      <c r="L13" s="69">
        <v>407</v>
      </c>
    </row>
    <row r="14" spans="1:12" ht="12">
      <c r="A14" s="21" t="s">
        <v>15</v>
      </c>
      <c r="B14" s="69">
        <v>815</v>
      </c>
      <c r="C14" s="119">
        <v>1820</v>
      </c>
      <c r="D14" s="69">
        <v>18247</v>
      </c>
      <c r="E14" s="69">
        <v>62</v>
      </c>
      <c r="F14" s="69">
        <v>455</v>
      </c>
      <c r="G14" s="69">
        <v>603</v>
      </c>
      <c r="H14" s="69">
        <v>3539</v>
      </c>
      <c r="I14" s="69">
        <v>13783</v>
      </c>
      <c r="J14" s="69">
        <v>975</v>
      </c>
      <c r="K14" s="69">
        <v>408</v>
      </c>
      <c r="L14" s="69">
        <v>592</v>
      </c>
    </row>
    <row r="15" spans="1:12" ht="12">
      <c r="A15" s="21" t="s">
        <v>16</v>
      </c>
      <c r="B15" s="69">
        <v>673</v>
      </c>
      <c r="C15" s="119">
        <v>1563</v>
      </c>
      <c r="D15" s="69">
        <v>18397</v>
      </c>
      <c r="E15" s="69">
        <v>66</v>
      </c>
      <c r="F15" s="69">
        <v>579</v>
      </c>
      <c r="G15" s="69">
        <v>765</v>
      </c>
      <c r="H15" s="69">
        <v>3232</v>
      </c>
      <c r="I15" s="69">
        <v>13987</v>
      </c>
      <c r="J15" s="69">
        <v>1030</v>
      </c>
      <c r="K15" s="69">
        <v>355</v>
      </c>
      <c r="L15" s="69">
        <v>692</v>
      </c>
    </row>
    <row r="16" spans="1:12" ht="12">
      <c r="A16" s="21" t="s">
        <v>17</v>
      </c>
      <c r="B16" s="69">
        <v>592</v>
      </c>
      <c r="C16" s="119">
        <v>1329</v>
      </c>
      <c r="D16" s="69">
        <v>19140</v>
      </c>
      <c r="E16" s="69">
        <v>73</v>
      </c>
      <c r="F16" s="69">
        <v>828</v>
      </c>
      <c r="G16" s="69">
        <v>1033</v>
      </c>
      <c r="H16" s="69">
        <v>3086</v>
      </c>
      <c r="I16" s="69">
        <v>14310</v>
      </c>
      <c r="J16" s="69">
        <v>1092</v>
      </c>
      <c r="K16" s="69">
        <v>292</v>
      </c>
      <c r="L16" s="69">
        <v>807</v>
      </c>
    </row>
    <row r="17" spans="1:12" ht="12">
      <c r="A17" s="21" t="s">
        <v>18</v>
      </c>
      <c r="B17" s="69">
        <v>506</v>
      </c>
      <c r="C17" s="119">
        <v>1310</v>
      </c>
      <c r="D17" s="69">
        <v>19010</v>
      </c>
      <c r="E17" s="69">
        <v>86</v>
      </c>
      <c r="F17" s="69">
        <v>814</v>
      </c>
      <c r="G17" s="69">
        <v>926</v>
      </c>
      <c r="H17" s="69">
        <v>2966</v>
      </c>
      <c r="I17" s="69">
        <v>14501</v>
      </c>
      <c r="J17" s="69">
        <v>1127</v>
      </c>
      <c r="K17" s="69">
        <v>278</v>
      </c>
      <c r="L17" s="69">
        <v>856</v>
      </c>
    </row>
    <row r="18" spans="1:12" ht="12">
      <c r="A18" s="21" t="s">
        <v>19</v>
      </c>
      <c r="B18" s="69">
        <v>483</v>
      </c>
      <c r="C18" s="119">
        <v>1244</v>
      </c>
      <c r="D18" s="69">
        <v>20432</v>
      </c>
      <c r="E18" s="69">
        <v>60</v>
      </c>
      <c r="F18" s="69">
        <v>1009</v>
      </c>
      <c r="G18" s="69">
        <v>1313</v>
      </c>
      <c r="H18" s="69">
        <v>3361</v>
      </c>
      <c r="I18" s="69">
        <v>15017</v>
      </c>
      <c r="J18" s="69">
        <v>1182</v>
      </c>
      <c r="K18" s="69">
        <v>269</v>
      </c>
      <c r="L18" s="69">
        <v>920</v>
      </c>
    </row>
    <row r="19" spans="1:12" ht="12">
      <c r="A19" s="21" t="s">
        <v>20</v>
      </c>
      <c r="B19" s="69">
        <v>395</v>
      </c>
      <c r="C19" s="119">
        <v>996</v>
      </c>
      <c r="D19" s="69">
        <v>18753</v>
      </c>
      <c r="E19" s="69">
        <v>46</v>
      </c>
      <c r="F19" s="69">
        <v>1015</v>
      </c>
      <c r="G19" s="69">
        <v>1356</v>
      </c>
      <c r="H19" s="69">
        <v>3022</v>
      </c>
      <c r="I19" s="69">
        <v>13535</v>
      </c>
      <c r="J19" s="69">
        <v>1080</v>
      </c>
      <c r="K19" s="69">
        <v>205</v>
      </c>
      <c r="L19" s="69">
        <v>875</v>
      </c>
    </row>
    <row r="20" spans="1:12" ht="12">
      <c r="A20" s="21" t="s">
        <v>21</v>
      </c>
      <c r="B20" s="69">
        <v>682</v>
      </c>
      <c r="C20" s="119">
        <v>1770</v>
      </c>
      <c r="D20" s="69">
        <v>37405</v>
      </c>
      <c r="E20" s="69">
        <v>177</v>
      </c>
      <c r="F20" s="69">
        <v>2138</v>
      </c>
      <c r="G20" s="69">
        <v>3031</v>
      </c>
      <c r="H20" s="69">
        <v>5784</v>
      </c>
      <c r="I20" s="69">
        <v>26716</v>
      </c>
      <c r="J20" s="69">
        <v>2148</v>
      </c>
      <c r="K20" s="69">
        <v>367</v>
      </c>
      <c r="L20" s="69">
        <v>1781</v>
      </c>
    </row>
    <row r="21" spans="1:12" ht="12">
      <c r="A21" s="21" t="s">
        <v>22</v>
      </c>
      <c r="B21" s="69">
        <v>516</v>
      </c>
      <c r="C21" s="119">
        <v>1337</v>
      </c>
      <c r="D21" s="69">
        <v>33293</v>
      </c>
      <c r="E21" s="69">
        <v>173</v>
      </c>
      <c r="F21" s="69">
        <v>2074</v>
      </c>
      <c r="G21" s="69">
        <v>2670</v>
      </c>
      <c r="H21" s="69">
        <v>4798</v>
      </c>
      <c r="I21" s="69">
        <v>23933</v>
      </c>
      <c r="J21" s="69">
        <v>1959</v>
      </c>
      <c r="K21" s="69">
        <v>274</v>
      </c>
      <c r="L21" s="69">
        <v>1686</v>
      </c>
    </row>
    <row r="22" spans="1:12" ht="12">
      <c r="A22" s="21" t="s">
        <v>23</v>
      </c>
      <c r="B22" s="69">
        <v>476</v>
      </c>
      <c r="C22" s="119">
        <v>1179</v>
      </c>
      <c r="D22" s="69">
        <v>35658</v>
      </c>
      <c r="E22" s="69">
        <v>203</v>
      </c>
      <c r="F22" s="69">
        <v>2393</v>
      </c>
      <c r="G22" s="69">
        <v>3211</v>
      </c>
      <c r="H22" s="69">
        <v>5275</v>
      </c>
      <c r="I22" s="69">
        <v>24984</v>
      </c>
      <c r="J22" s="69">
        <v>2061</v>
      </c>
      <c r="K22" s="69">
        <v>254</v>
      </c>
      <c r="L22" s="69">
        <v>1808</v>
      </c>
    </row>
    <row r="23" spans="1:12" ht="12">
      <c r="A23" s="21" t="s">
        <v>24</v>
      </c>
      <c r="B23" s="69">
        <v>353</v>
      </c>
      <c r="C23" s="119">
        <v>910</v>
      </c>
      <c r="D23" s="69">
        <v>29900</v>
      </c>
      <c r="E23" s="69">
        <v>89</v>
      </c>
      <c r="F23" s="69">
        <v>1883</v>
      </c>
      <c r="G23" s="69">
        <v>2124</v>
      </c>
      <c r="H23" s="69">
        <v>4248</v>
      </c>
      <c r="I23" s="69">
        <v>21723</v>
      </c>
      <c r="J23" s="69">
        <v>1811</v>
      </c>
      <c r="K23" s="69">
        <v>206</v>
      </c>
      <c r="L23" s="69">
        <v>1604</v>
      </c>
    </row>
    <row r="24" spans="1:12" ht="12">
      <c r="A24" s="21" t="s">
        <v>25</v>
      </c>
      <c r="B24" s="69">
        <v>292</v>
      </c>
      <c r="C24" s="119">
        <v>765</v>
      </c>
      <c r="D24" s="69">
        <v>27671</v>
      </c>
      <c r="E24" s="69">
        <v>322</v>
      </c>
      <c r="F24" s="69">
        <v>1646</v>
      </c>
      <c r="G24" s="69">
        <v>2139</v>
      </c>
      <c r="H24" s="69">
        <v>3602</v>
      </c>
      <c r="I24" s="69">
        <v>20592</v>
      </c>
      <c r="J24" s="69">
        <v>1732</v>
      </c>
      <c r="K24" s="69">
        <v>176</v>
      </c>
      <c r="L24" s="69">
        <v>1556</v>
      </c>
    </row>
    <row r="25" spans="1:12" ht="12">
      <c r="A25" s="21" t="s">
        <v>26</v>
      </c>
      <c r="B25" s="69">
        <v>1242</v>
      </c>
      <c r="C25" s="119">
        <v>3456</v>
      </c>
      <c r="D25" s="69">
        <v>176445</v>
      </c>
      <c r="E25" s="69">
        <v>2225</v>
      </c>
      <c r="F25" s="69">
        <v>7098</v>
      </c>
      <c r="G25" s="69">
        <v>9816</v>
      </c>
      <c r="H25" s="69">
        <v>20960</v>
      </c>
      <c r="I25" s="69">
        <v>140845</v>
      </c>
      <c r="J25" s="69">
        <v>12168</v>
      </c>
      <c r="K25" s="69">
        <v>1138</v>
      </c>
      <c r="L25" s="69">
        <v>11030</v>
      </c>
    </row>
    <row r="26" spans="1:12" ht="12">
      <c r="A26" s="21" t="s">
        <v>27</v>
      </c>
      <c r="B26" s="69">
        <v>153</v>
      </c>
      <c r="C26" s="119">
        <v>445</v>
      </c>
      <c r="D26" s="69">
        <v>51270</v>
      </c>
      <c r="E26" s="69">
        <v>811</v>
      </c>
      <c r="F26" s="69">
        <v>163</v>
      </c>
      <c r="G26" s="69">
        <v>1585</v>
      </c>
      <c r="H26" s="69">
        <v>3716</v>
      </c>
      <c r="I26" s="69">
        <v>46724</v>
      </c>
      <c r="J26" s="69">
        <v>4240</v>
      </c>
      <c r="K26" s="69">
        <v>273</v>
      </c>
      <c r="L26" s="69">
        <v>3967</v>
      </c>
    </row>
    <row r="27" spans="1:12" ht="12">
      <c r="A27" s="22" t="s">
        <v>123</v>
      </c>
      <c r="B27" s="78">
        <v>33</v>
      </c>
      <c r="C27" s="113">
        <v>81</v>
      </c>
      <c r="D27" s="78">
        <v>32475</v>
      </c>
      <c r="E27" s="78">
        <v>926</v>
      </c>
      <c r="F27" s="78">
        <v>0</v>
      </c>
      <c r="G27" s="78">
        <v>313</v>
      </c>
      <c r="H27" s="78">
        <v>1614</v>
      </c>
      <c r="I27" s="78">
        <v>31475</v>
      </c>
      <c r="J27" s="78">
        <v>3036</v>
      </c>
      <c r="K27" s="78">
        <v>180</v>
      </c>
      <c r="L27" s="78">
        <v>2856</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2128</v>
      </c>
      <c r="C33" s="119">
        <v>2312</v>
      </c>
      <c r="D33" s="69">
        <v>-4899</v>
      </c>
      <c r="E33" s="69">
        <v>569</v>
      </c>
      <c r="F33" s="69">
        <v>97</v>
      </c>
      <c r="G33" s="69">
        <v>557</v>
      </c>
      <c r="H33" s="69">
        <v>8548</v>
      </c>
      <c r="I33" s="69">
        <v>7280</v>
      </c>
      <c r="J33" s="69">
        <v>430</v>
      </c>
      <c r="K33" s="69">
        <v>233</v>
      </c>
      <c r="L33" s="69">
        <v>234</v>
      </c>
    </row>
    <row r="34" spans="1:12" ht="12.75" customHeight="1">
      <c r="A34" s="20" t="s">
        <v>30</v>
      </c>
      <c r="B34" s="69">
        <v>2129</v>
      </c>
      <c r="C34" s="119">
        <v>4307</v>
      </c>
      <c r="D34" s="69">
        <v>39561</v>
      </c>
      <c r="E34" s="69">
        <v>141</v>
      </c>
      <c r="F34" s="69">
        <v>831</v>
      </c>
      <c r="G34" s="69">
        <v>1342</v>
      </c>
      <c r="H34" s="69">
        <v>9011</v>
      </c>
      <c r="I34" s="69">
        <v>29015</v>
      </c>
      <c r="J34" s="69">
        <v>1992</v>
      </c>
      <c r="K34" s="69">
        <v>936</v>
      </c>
      <c r="L34" s="69">
        <v>1144</v>
      </c>
    </row>
    <row r="35" spans="1:12" ht="12">
      <c r="A35" s="20" t="s">
        <v>31</v>
      </c>
      <c r="B35" s="69">
        <v>2129</v>
      </c>
      <c r="C35" s="119">
        <v>5143</v>
      </c>
      <c r="D35" s="69">
        <v>71643</v>
      </c>
      <c r="E35" s="69">
        <v>282</v>
      </c>
      <c r="F35" s="69">
        <v>2943</v>
      </c>
      <c r="G35" s="69">
        <v>3649</v>
      </c>
      <c r="H35" s="69">
        <v>11877</v>
      </c>
      <c r="I35" s="69">
        <v>53847</v>
      </c>
      <c r="J35" s="69">
        <v>4118</v>
      </c>
      <c r="K35" s="69">
        <v>1133</v>
      </c>
      <c r="L35" s="69">
        <v>3023</v>
      </c>
    </row>
    <row r="36" spans="1:12" ht="12">
      <c r="A36" s="20" t="s">
        <v>32</v>
      </c>
      <c r="B36" s="69">
        <v>2129</v>
      </c>
      <c r="C36" s="119">
        <v>5418</v>
      </c>
      <c r="D36" s="69">
        <v>125834</v>
      </c>
      <c r="E36" s="69">
        <v>601</v>
      </c>
      <c r="F36" s="69">
        <v>7618</v>
      </c>
      <c r="G36" s="69">
        <v>10400</v>
      </c>
      <c r="H36" s="69">
        <v>18901</v>
      </c>
      <c r="I36" s="69">
        <v>89810</v>
      </c>
      <c r="J36" s="69">
        <v>7289</v>
      </c>
      <c r="K36" s="69">
        <v>1125</v>
      </c>
      <c r="L36" s="69">
        <v>6164</v>
      </c>
    </row>
    <row r="37" spans="1:12" ht="12">
      <c r="A37" s="20" t="s">
        <v>33</v>
      </c>
      <c r="B37" s="69">
        <v>1596</v>
      </c>
      <c r="C37" s="119">
        <v>4272</v>
      </c>
      <c r="D37" s="69">
        <v>172510</v>
      </c>
      <c r="E37" s="69">
        <v>1271</v>
      </c>
      <c r="F37" s="69">
        <v>9008</v>
      </c>
      <c r="G37" s="69">
        <v>11685</v>
      </c>
      <c r="H37" s="69">
        <v>22574</v>
      </c>
      <c r="I37" s="69">
        <v>130536</v>
      </c>
      <c r="J37" s="69">
        <v>11083</v>
      </c>
      <c r="K37" s="69">
        <v>1107</v>
      </c>
      <c r="L37" s="69">
        <v>9976</v>
      </c>
    </row>
    <row r="38" spans="1:12" ht="12">
      <c r="A38" s="20" t="s">
        <v>34</v>
      </c>
      <c r="B38" s="69">
        <v>426</v>
      </c>
      <c r="C38" s="119">
        <v>1239</v>
      </c>
      <c r="D38" s="69">
        <v>88314</v>
      </c>
      <c r="E38" s="69">
        <v>1792</v>
      </c>
      <c r="F38" s="69">
        <v>2063</v>
      </c>
      <c r="G38" s="69">
        <v>3206</v>
      </c>
      <c r="H38" s="69">
        <v>8430</v>
      </c>
      <c r="I38" s="69">
        <v>76407</v>
      </c>
      <c r="J38" s="69">
        <v>6732</v>
      </c>
      <c r="K38" s="69">
        <v>579</v>
      </c>
      <c r="L38" s="69">
        <v>6153</v>
      </c>
    </row>
    <row r="39" spans="1:12" ht="12">
      <c r="A39" s="27" t="s">
        <v>35</v>
      </c>
      <c r="B39" s="78">
        <v>106</v>
      </c>
      <c r="C39" s="113">
        <v>288</v>
      </c>
      <c r="D39" s="78">
        <v>61298</v>
      </c>
      <c r="E39" s="78">
        <v>1312</v>
      </c>
      <c r="F39" s="78">
        <v>0</v>
      </c>
      <c r="G39" s="78">
        <v>1338</v>
      </c>
      <c r="H39" s="78">
        <v>3833</v>
      </c>
      <c r="I39" s="78">
        <v>57546</v>
      </c>
      <c r="J39" s="78">
        <v>5432</v>
      </c>
      <c r="K39" s="78">
        <v>319</v>
      </c>
      <c r="L39" s="78">
        <v>5113</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10643</v>
      </c>
      <c r="C42" s="128">
        <v>22979</v>
      </c>
      <c r="D42" s="72">
        <v>554261</v>
      </c>
      <c r="E42" s="72">
        <v>5968</v>
      </c>
      <c r="F42" s="72">
        <v>22560</v>
      </c>
      <c r="G42" s="72">
        <v>32177</v>
      </c>
      <c r="H42" s="72">
        <v>83176</v>
      </c>
      <c r="I42" s="72">
        <v>444441</v>
      </c>
      <c r="J42" s="72">
        <v>37076</v>
      </c>
      <c r="K42" s="72">
        <v>5431</v>
      </c>
      <c r="L42" s="72">
        <v>31807</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xml><?xml version="1.0" encoding="utf-8"?>
<worksheet xmlns="http://schemas.openxmlformats.org/spreadsheetml/2006/main" xmlns:r="http://schemas.openxmlformats.org/officeDocument/2006/relationships">
  <sheetPr codeName="Sheet12">
    <pageSetUpPr fitToPage="1"/>
  </sheetPr>
  <dimension ref="A1:DO54"/>
  <sheetViews>
    <sheetView zoomScale="80" zoomScaleNormal="80" workbookViewId="0" topLeftCell="A1">
      <selection activeCell="A1" sqref="A1"/>
    </sheetView>
  </sheetViews>
  <sheetFormatPr defaultColWidth="8.8515625" defaultRowHeight="12.75"/>
  <cols>
    <col min="1" max="1" width="17.421875" style="0" customWidth="1"/>
    <col min="2" max="3" width="14.421875" style="0" customWidth="1"/>
    <col min="4" max="4" width="16.421875" style="0" customWidth="1"/>
    <col min="5" max="5" width="11.421875" style="0" customWidth="1"/>
    <col min="6" max="6" width="13.00390625" style="0" customWidth="1"/>
    <col min="7" max="7" width="14.8515625" style="0" customWidth="1"/>
    <col min="8" max="8" width="15.421875" style="0" customWidth="1"/>
    <col min="9" max="9" width="17.8515625" style="0" customWidth="1"/>
    <col min="10" max="10" width="16.140625" style="0" customWidth="1"/>
    <col min="11" max="11" width="11.140625" style="0" customWidth="1"/>
    <col min="12" max="12" width="15.28125" style="0" customWidth="1"/>
  </cols>
  <sheetData>
    <row r="1" spans="1:12" ht="30" customHeight="1">
      <c r="A1" s="1" t="s">
        <v>99</v>
      </c>
      <c r="B1" s="2"/>
      <c r="C1" s="3"/>
      <c r="D1" s="3"/>
      <c r="E1" s="3"/>
      <c r="F1" s="3"/>
      <c r="G1" s="3"/>
      <c r="H1" s="3"/>
      <c r="I1" s="3"/>
      <c r="J1" s="3"/>
      <c r="K1" s="3"/>
      <c r="L1" s="58" t="s">
        <v>229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96</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41" t="s">
        <v>38</v>
      </c>
      <c r="B6" s="139" t="s">
        <v>1</v>
      </c>
      <c r="C6" s="139" t="s">
        <v>2</v>
      </c>
      <c r="D6" s="139" t="s">
        <v>3</v>
      </c>
      <c r="E6" s="142" t="s">
        <v>4</v>
      </c>
      <c r="F6" s="143"/>
      <c r="G6" s="144"/>
      <c r="H6" s="139" t="s">
        <v>5</v>
      </c>
      <c r="I6" s="139" t="s">
        <v>109</v>
      </c>
      <c r="J6" s="139" t="s">
        <v>110</v>
      </c>
      <c r="K6" s="139" t="s">
        <v>6</v>
      </c>
      <c r="L6" s="139" t="s">
        <v>111</v>
      </c>
    </row>
    <row r="7" spans="1:12" s="34" customFormat="1" ht="27" customHeight="1">
      <c r="A7" s="140"/>
      <c r="B7" s="140"/>
      <c r="C7" s="140"/>
      <c r="D7" s="140"/>
      <c r="E7" s="16" t="s">
        <v>7</v>
      </c>
      <c r="F7" s="17" t="s">
        <v>8</v>
      </c>
      <c r="G7" s="15" t="s">
        <v>9</v>
      </c>
      <c r="H7" s="140"/>
      <c r="I7" s="140"/>
      <c r="J7" s="140"/>
      <c r="K7" s="140"/>
      <c r="L7" s="140"/>
    </row>
    <row r="8" spans="1:12" ht="12">
      <c r="A8" s="39"/>
      <c r="B8" s="19"/>
      <c r="C8" s="19"/>
      <c r="D8" s="19"/>
      <c r="E8" s="19"/>
      <c r="F8" s="19"/>
      <c r="G8" s="19"/>
      <c r="H8" s="19"/>
      <c r="I8" s="19"/>
      <c r="J8" s="19"/>
      <c r="K8" s="19"/>
      <c r="L8" s="19"/>
    </row>
    <row r="9" spans="1:12" ht="12">
      <c r="A9" s="40" t="s">
        <v>39</v>
      </c>
      <c r="B9" s="69">
        <v>6341</v>
      </c>
      <c r="C9" s="69">
        <v>12717</v>
      </c>
      <c r="D9" s="69">
        <v>256252</v>
      </c>
      <c r="E9" s="69">
        <v>990</v>
      </c>
      <c r="F9" s="69">
        <v>12520</v>
      </c>
      <c r="G9" s="69">
        <v>28745</v>
      </c>
      <c r="H9" s="69">
        <v>44846</v>
      </c>
      <c r="I9" s="69">
        <v>192574</v>
      </c>
      <c r="J9" s="69">
        <v>15636</v>
      </c>
      <c r="K9" s="69">
        <v>2648</v>
      </c>
      <c r="L9" s="69">
        <v>13087</v>
      </c>
    </row>
    <row r="10" spans="1:12" ht="12">
      <c r="A10" s="40" t="s">
        <v>40</v>
      </c>
      <c r="B10" s="69">
        <v>35169</v>
      </c>
      <c r="C10" s="69">
        <v>65694</v>
      </c>
      <c r="D10" s="69">
        <v>2155386</v>
      </c>
      <c r="E10" s="69">
        <v>12104</v>
      </c>
      <c r="F10" s="69">
        <v>87896</v>
      </c>
      <c r="G10" s="69">
        <v>158712</v>
      </c>
      <c r="H10" s="69">
        <v>309687</v>
      </c>
      <c r="I10" s="69">
        <v>1645284</v>
      </c>
      <c r="J10" s="69">
        <v>139416</v>
      </c>
      <c r="K10" s="69">
        <v>14487</v>
      </c>
      <c r="L10" s="69">
        <v>125219</v>
      </c>
    </row>
    <row r="11" spans="1:12" ht="12">
      <c r="A11" s="40" t="s">
        <v>41</v>
      </c>
      <c r="B11" s="69">
        <v>173383</v>
      </c>
      <c r="C11" s="69">
        <v>351423</v>
      </c>
      <c r="D11" s="69">
        <v>12342313</v>
      </c>
      <c r="E11" s="69">
        <v>66649</v>
      </c>
      <c r="F11" s="69">
        <v>468243</v>
      </c>
      <c r="G11" s="69">
        <v>707537</v>
      </c>
      <c r="H11" s="69">
        <v>1878928</v>
      </c>
      <c r="I11" s="69">
        <v>9747405</v>
      </c>
      <c r="J11" s="69">
        <v>839377</v>
      </c>
      <c r="K11" s="69">
        <v>80933</v>
      </c>
      <c r="L11" s="69">
        <v>760238</v>
      </c>
    </row>
    <row r="12" spans="1:12" ht="12">
      <c r="A12" s="40" t="s">
        <v>42</v>
      </c>
      <c r="B12" s="69">
        <v>15822</v>
      </c>
      <c r="C12" s="69">
        <v>30531</v>
      </c>
      <c r="D12" s="69">
        <v>729375</v>
      </c>
      <c r="E12" s="69">
        <v>4318</v>
      </c>
      <c r="F12" s="69">
        <v>34271</v>
      </c>
      <c r="G12" s="69">
        <v>65344</v>
      </c>
      <c r="H12" s="69">
        <v>123476</v>
      </c>
      <c r="I12" s="69">
        <v>533084</v>
      </c>
      <c r="J12" s="69">
        <v>43754</v>
      </c>
      <c r="K12" s="69">
        <v>6219</v>
      </c>
      <c r="L12" s="69">
        <v>37777</v>
      </c>
    </row>
    <row r="13" spans="1:12" ht="12">
      <c r="A13" s="40" t="s">
        <v>43</v>
      </c>
      <c r="B13" s="69">
        <v>20090</v>
      </c>
      <c r="C13" s="69">
        <v>42346</v>
      </c>
      <c r="D13" s="69">
        <v>1095437</v>
      </c>
      <c r="E13" s="69">
        <v>1909</v>
      </c>
      <c r="F13" s="69">
        <v>54618</v>
      </c>
      <c r="G13" s="69">
        <v>75108</v>
      </c>
      <c r="H13" s="69">
        <v>170909</v>
      </c>
      <c r="I13" s="69">
        <v>814167</v>
      </c>
      <c r="J13" s="69">
        <v>67245</v>
      </c>
      <c r="K13" s="69">
        <v>8181</v>
      </c>
      <c r="L13" s="69">
        <v>59312</v>
      </c>
    </row>
    <row r="14" spans="1:12" ht="12">
      <c r="A14" s="40" t="s">
        <v>44</v>
      </c>
      <c r="B14" s="69">
        <v>24561</v>
      </c>
      <c r="C14" s="69">
        <v>48509</v>
      </c>
      <c r="D14" s="69">
        <v>1036901</v>
      </c>
      <c r="E14" s="69">
        <v>5633</v>
      </c>
      <c r="F14" s="69">
        <v>48882</v>
      </c>
      <c r="G14" s="69">
        <v>102160</v>
      </c>
      <c r="H14" s="69">
        <v>177711</v>
      </c>
      <c r="I14" s="69">
        <v>757745</v>
      </c>
      <c r="J14" s="69">
        <v>61647</v>
      </c>
      <c r="K14" s="69">
        <v>9722</v>
      </c>
      <c r="L14" s="69">
        <v>52315</v>
      </c>
    </row>
    <row r="15" spans="1:12" ht="12">
      <c r="A15" s="40" t="s">
        <v>45</v>
      </c>
      <c r="B15" s="69">
        <v>8284</v>
      </c>
      <c r="C15" s="69">
        <v>17296</v>
      </c>
      <c r="D15" s="69">
        <v>357401</v>
      </c>
      <c r="E15" s="69">
        <v>1936</v>
      </c>
      <c r="F15" s="69">
        <v>17015</v>
      </c>
      <c r="G15" s="69">
        <v>37895</v>
      </c>
      <c r="H15" s="69">
        <v>66936</v>
      </c>
      <c r="I15" s="69">
        <v>263325</v>
      </c>
      <c r="J15" s="69">
        <v>21409</v>
      </c>
      <c r="K15" s="69">
        <v>3345</v>
      </c>
      <c r="L15" s="69">
        <v>18201</v>
      </c>
    </row>
    <row r="16" spans="1:12" ht="12">
      <c r="A16" s="40" t="s">
        <v>46</v>
      </c>
      <c r="B16" s="69">
        <v>9264</v>
      </c>
      <c r="C16" s="69">
        <v>17491</v>
      </c>
      <c r="D16" s="69">
        <v>388611</v>
      </c>
      <c r="E16" s="69">
        <v>3131</v>
      </c>
      <c r="F16" s="69">
        <v>17683</v>
      </c>
      <c r="G16" s="69">
        <v>44920</v>
      </c>
      <c r="H16" s="69">
        <v>75712</v>
      </c>
      <c r="I16" s="69">
        <v>277794</v>
      </c>
      <c r="J16" s="69">
        <v>22807</v>
      </c>
      <c r="K16" s="69">
        <v>3367</v>
      </c>
      <c r="L16" s="69">
        <v>19564</v>
      </c>
    </row>
    <row r="17" spans="1:12" ht="12">
      <c r="A17" s="40" t="s">
        <v>47</v>
      </c>
      <c r="B17" s="69">
        <v>73797</v>
      </c>
      <c r="C17" s="69">
        <v>145844</v>
      </c>
      <c r="D17" s="69">
        <v>4209723</v>
      </c>
      <c r="E17" s="69">
        <v>39350</v>
      </c>
      <c r="F17" s="69">
        <v>164596</v>
      </c>
      <c r="G17" s="69">
        <v>314175</v>
      </c>
      <c r="H17" s="69">
        <v>707445</v>
      </c>
      <c r="I17" s="69">
        <v>3279324</v>
      </c>
      <c r="J17" s="69">
        <v>278413</v>
      </c>
      <c r="K17" s="69">
        <v>31751</v>
      </c>
      <c r="L17" s="69">
        <v>247788</v>
      </c>
    </row>
    <row r="18" spans="1:12" ht="12">
      <c r="A18" s="40" t="s">
        <v>48</v>
      </c>
      <c r="B18" s="69">
        <v>41431</v>
      </c>
      <c r="C18" s="69">
        <v>84289</v>
      </c>
      <c r="D18" s="69">
        <v>1801451</v>
      </c>
      <c r="E18" s="69">
        <v>12103</v>
      </c>
      <c r="F18" s="69">
        <v>82791</v>
      </c>
      <c r="G18" s="69">
        <v>170906</v>
      </c>
      <c r="H18" s="69">
        <v>308327</v>
      </c>
      <c r="I18" s="69">
        <v>1322511</v>
      </c>
      <c r="J18" s="69">
        <v>108020</v>
      </c>
      <c r="K18" s="69">
        <v>18177</v>
      </c>
      <c r="L18" s="69">
        <v>90548</v>
      </c>
    </row>
    <row r="19" spans="1:12" ht="12">
      <c r="A19" s="40" t="s">
        <v>49</v>
      </c>
      <c r="B19" s="69">
        <v>767</v>
      </c>
      <c r="C19" s="69">
        <v>1546</v>
      </c>
      <c r="D19" s="69">
        <v>38460</v>
      </c>
      <c r="E19" s="69">
        <v>151</v>
      </c>
      <c r="F19" s="69">
        <v>1951</v>
      </c>
      <c r="G19" s="69">
        <v>3358</v>
      </c>
      <c r="H19" s="69">
        <v>4973</v>
      </c>
      <c r="I19" s="69">
        <v>29177</v>
      </c>
      <c r="J19" s="69">
        <v>2403</v>
      </c>
      <c r="K19" s="69">
        <v>310</v>
      </c>
      <c r="L19" s="69">
        <v>2103</v>
      </c>
    </row>
    <row r="20" spans="1:12" ht="12">
      <c r="A20" s="40" t="s">
        <v>50</v>
      </c>
      <c r="B20" s="69">
        <v>2816</v>
      </c>
      <c r="C20" s="69">
        <v>5647</v>
      </c>
      <c r="D20" s="69">
        <v>113074</v>
      </c>
      <c r="E20" s="69">
        <v>326</v>
      </c>
      <c r="F20" s="69">
        <v>5711</v>
      </c>
      <c r="G20" s="69">
        <v>12000</v>
      </c>
      <c r="H20" s="69">
        <v>20669</v>
      </c>
      <c r="I20" s="69">
        <v>85545</v>
      </c>
      <c r="J20" s="69">
        <v>6944</v>
      </c>
      <c r="K20" s="69">
        <v>1119</v>
      </c>
      <c r="L20" s="69">
        <v>5870</v>
      </c>
    </row>
    <row r="21" spans="1:12" ht="12">
      <c r="A21" s="40" t="s">
        <v>51</v>
      </c>
      <c r="B21" s="69">
        <v>2790</v>
      </c>
      <c r="C21" s="69">
        <v>5844</v>
      </c>
      <c r="D21" s="69">
        <v>97599</v>
      </c>
      <c r="E21" s="69">
        <v>482</v>
      </c>
      <c r="F21" s="69">
        <v>4603</v>
      </c>
      <c r="G21" s="69">
        <v>9357</v>
      </c>
      <c r="H21" s="69">
        <v>17654</v>
      </c>
      <c r="I21" s="69">
        <v>76230</v>
      </c>
      <c r="J21" s="69">
        <v>6125</v>
      </c>
      <c r="K21" s="69">
        <v>1092</v>
      </c>
      <c r="L21" s="69">
        <v>5078</v>
      </c>
    </row>
    <row r="22" spans="1:12" ht="12">
      <c r="A22" s="40" t="s">
        <v>52</v>
      </c>
      <c r="B22" s="69">
        <v>10643</v>
      </c>
      <c r="C22" s="69">
        <v>22979</v>
      </c>
      <c r="D22" s="69">
        <v>554261</v>
      </c>
      <c r="E22" s="69">
        <v>5968</v>
      </c>
      <c r="F22" s="69">
        <v>22560</v>
      </c>
      <c r="G22" s="69">
        <v>32177</v>
      </c>
      <c r="H22" s="69">
        <v>83176</v>
      </c>
      <c r="I22" s="69">
        <v>444441</v>
      </c>
      <c r="J22" s="69">
        <v>37076</v>
      </c>
      <c r="K22" s="69">
        <v>5431</v>
      </c>
      <c r="L22" s="69">
        <v>31807</v>
      </c>
    </row>
    <row r="23" spans="1:12" ht="12">
      <c r="A23" s="40" t="s">
        <v>53</v>
      </c>
      <c r="B23" s="69">
        <v>88430</v>
      </c>
      <c r="C23" s="69">
        <v>176907</v>
      </c>
      <c r="D23" s="69">
        <v>4270584</v>
      </c>
      <c r="E23" s="69">
        <v>26273</v>
      </c>
      <c r="F23" s="69">
        <v>179949</v>
      </c>
      <c r="G23" s="69">
        <v>351041</v>
      </c>
      <c r="H23" s="69">
        <v>752698</v>
      </c>
      <c r="I23" s="69">
        <v>3186514</v>
      </c>
      <c r="J23" s="69">
        <v>264453</v>
      </c>
      <c r="K23" s="69">
        <v>36651</v>
      </c>
      <c r="L23" s="69">
        <v>229467</v>
      </c>
    </row>
    <row r="24" spans="1:12" ht="12">
      <c r="A24" s="40" t="s">
        <v>54</v>
      </c>
      <c r="B24" s="69">
        <v>8709</v>
      </c>
      <c r="C24" s="69">
        <v>19138</v>
      </c>
      <c r="D24" s="69">
        <v>339322</v>
      </c>
      <c r="E24" s="69">
        <v>1814</v>
      </c>
      <c r="F24" s="69">
        <v>15558</v>
      </c>
      <c r="G24" s="69">
        <v>55504</v>
      </c>
      <c r="H24" s="69">
        <v>61033</v>
      </c>
      <c r="I24" s="69">
        <v>232777</v>
      </c>
      <c r="J24" s="69">
        <v>18747</v>
      </c>
      <c r="K24" s="69">
        <v>3586</v>
      </c>
      <c r="L24" s="69">
        <v>15455</v>
      </c>
    </row>
    <row r="25" spans="1:12" ht="12">
      <c r="A25" s="40" t="s">
        <v>55</v>
      </c>
      <c r="B25" s="69">
        <v>32441</v>
      </c>
      <c r="C25" s="69">
        <v>65066</v>
      </c>
      <c r="D25" s="69">
        <v>1369658</v>
      </c>
      <c r="E25" s="69">
        <v>8079</v>
      </c>
      <c r="F25" s="69">
        <v>59138</v>
      </c>
      <c r="G25" s="69">
        <v>142420</v>
      </c>
      <c r="H25" s="69">
        <v>245885</v>
      </c>
      <c r="I25" s="69">
        <v>992463</v>
      </c>
      <c r="J25" s="69">
        <v>81189</v>
      </c>
      <c r="K25" s="69">
        <v>13443</v>
      </c>
      <c r="L25" s="69">
        <v>68385</v>
      </c>
    </row>
    <row r="26" spans="1:12" ht="12">
      <c r="A26" s="40" t="s">
        <v>56</v>
      </c>
      <c r="B26" s="69">
        <v>25124</v>
      </c>
      <c r="C26" s="69">
        <v>51629</v>
      </c>
      <c r="D26" s="69">
        <v>1048128</v>
      </c>
      <c r="E26" s="69">
        <v>4197</v>
      </c>
      <c r="F26" s="69">
        <v>49418</v>
      </c>
      <c r="G26" s="69">
        <v>102979</v>
      </c>
      <c r="H26" s="69">
        <v>175140</v>
      </c>
      <c r="I26" s="69">
        <v>784622</v>
      </c>
      <c r="J26" s="69">
        <v>63725</v>
      </c>
      <c r="K26" s="69">
        <v>10106</v>
      </c>
      <c r="L26" s="69">
        <v>54071</v>
      </c>
    </row>
    <row r="27" spans="1:12" ht="12.75" customHeight="1">
      <c r="A27" s="40" t="s">
        <v>57</v>
      </c>
      <c r="B27" s="69">
        <v>2975</v>
      </c>
      <c r="C27" s="69">
        <v>6088</v>
      </c>
      <c r="D27" s="69">
        <v>117338</v>
      </c>
      <c r="E27" s="69">
        <v>664</v>
      </c>
      <c r="F27" s="69">
        <v>5742</v>
      </c>
      <c r="G27" s="69">
        <v>11385</v>
      </c>
      <c r="H27" s="69">
        <v>20134</v>
      </c>
      <c r="I27" s="69">
        <v>90508</v>
      </c>
      <c r="J27" s="69">
        <v>7343</v>
      </c>
      <c r="K27" s="69">
        <v>1175</v>
      </c>
      <c r="L27" s="69">
        <v>6204</v>
      </c>
    </row>
    <row r="28" spans="1:12" ht="12.75" customHeight="1">
      <c r="A28" s="40" t="s">
        <v>58</v>
      </c>
      <c r="B28" s="69">
        <v>147537</v>
      </c>
      <c r="C28" s="69">
        <v>282134</v>
      </c>
      <c r="D28" s="69">
        <v>7670679</v>
      </c>
      <c r="E28" s="69">
        <v>46175</v>
      </c>
      <c r="F28" s="69">
        <v>324727</v>
      </c>
      <c r="G28" s="69">
        <v>563596</v>
      </c>
      <c r="H28" s="69">
        <v>1186213</v>
      </c>
      <c r="I28" s="69">
        <v>5807435</v>
      </c>
      <c r="J28" s="69">
        <v>486866</v>
      </c>
      <c r="K28" s="69">
        <v>63768</v>
      </c>
      <c r="L28" s="69">
        <v>425383</v>
      </c>
    </row>
    <row r="29" spans="1:12" ht="12">
      <c r="A29" s="40" t="s">
        <v>59</v>
      </c>
      <c r="B29" s="69">
        <v>19364</v>
      </c>
      <c r="C29" s="69">
        <v>36736</v>
      </c>
      <c r="D29" s="69">
        <v>888754</v>
      </c>
      <c r="E29" s="69">
        <v>4809</v>
      </c>
      <c r="F29" s="69">
        <v>40017</v>
      </c>
      <c r="G29" s="69">
        <v>92741</v>
      </c>
      <c r="H29" s="69">
        <v>161369</v>
      </c>
      <c r="I29" s="69">
        <v>635847</v>
      </c>
      <c r="J29" s="69">
        <v>52411</v>
      </c>
      <c r="K29" s="69">
        <v>7565</v>
      </c>
      <c r="L29" s="69">
        <v>45141</v>
      </c>
    </row>
    <row r="30" spans="1:12" ht="12">
      <c r="A30" s="40" t="s">
        <v>60</v>
      </c>
      <c r="B30" s="69">
        <v>47638</v>
      </c>
      <c r="C30" s="69">
        <v>100398</v>
      </c>
      <c r="D30" s="69">
        <v>2198373</v>
      </c>
      <c r="E30" s="69">
        <v>7960</v>
      </c>
      <c r="F30" s="69">
        <v>105085</v>
      </c>
      <c r="G30" s="69">
        <v>163496</v>
      </c>
      <c r="H30" s="69">
        <v>362305</v>
      </c>
      <c r="I30" s="69">
        <v>1625201</v>
      </c>
      <c r="J30" s="69">
        <v>132700</v>
      </c>
      <c r="K30" s="69">
        <v>21901</v>
      </c>
      <c r="L30" s="69">
        <v>111564</v>
      </c>
    </row>
    <row r="31" spans="1:12" ht="12">
      <c r="A31" s="40" t="s">
        <v>61</v>
      </c>
      <c r="B31" s="69">
        <v>9875</v>
      </c>
      <c r="C31" s="69">
        <v>22895</v>
      </c>
      <c r="D31" s="69">
        <v>372402</v>
      </c>
      <c r="E31" s="69">
        <v>2668</v>
      </c>
      <c r="F31" s="69">
        <v>15839</v>
      </c>
      <c r="G31" s="69">
        <v>29670</v>
      </c>
      <c r="H31" s="69">
        <v>62934</v>
      </c>
      <c r="I31" s="69">
        <v>290976</v>
      </c>
      <c r="J31" s="69">
        <v>23350</v>
      </c>
      <c r="K31" s="69">
        <v>5987</v>
      </c>
      <c r="L31" s="69">
        <v>17601</v>
      </c>
    </row>
    <row r="32" spans="1:12" ht="12">
      <c r="A32" s="40" t="s">
        <v>62</v>
      </c>
      <c r="B32" s="69">
        <v>128625</v>
      </c>
      <c r="C32" s="69">
        <v>282964</v>
      </c>
      <c r="D32" s="69">
        <v>6489377</v>
      </c>
      <c r="E32" s="69">
        <v>23703</v>
      </c>
      <c r="F32" s="69">
        <v>275270</v>
      </c>
      <c r="G32" s="69">
        <v>439723</v>
      </c>
      <c r="H32" s="69">
        <v>1037797</v>
      </c>
      <c r="I32" s="69">
        <v>4915047</v>
      </c>
      <c r="J32" s="69">
        <v>407674</v>
      </c>
      <c r="K32" s="69">
        <v>67048</v>
      </c>
      <c r="L32" s="69">
        <v>343209</v>
      </c>
    </row>
    <row r="33" spans="1:12" ht="12">
      <c r="A33" s="41" t="s">
        <v>63</v>
      </c>
      <c r="B33" s="69">
        <v>4307</v>
      </c>
      <c r="C33" s="69">
        <v>10852</v>
      </c>
      <c r="D33" s="69">
        <v>199519</v>
      </c>
      <c r="E33" s="69">
        <v>1152</v>
      </c>
      <c r="F33" s="69">
        <v>8915</v>
      </c>
      <c r="G33" s="69">
        <v>13011</v>
      </c>
      <c r="H33" s="69">
        <v>26302</v>
      </c>
      <c r="I33" s="69">
        <v>161177</v>
      </c>
      <c r="J33" s="69">
        <v>13199</v>
      </c>
      <c r="K33" s="69">
        <v>2158</v>
      </c>
      <c r="L33" s="69">
        <v>11110</v>
      </c>
    </row>
    <row r="34" spans="1:12" ht="12">
      <c r="A34" s="41" t="s">
        <v>64</v>
      </c>
      <c r="B34" s="69">
        <v>348084</v>
      </c>
      <c r="C34" s="69">
        <v>636453</v>
      </c>
      <c r="D34" s="69">
        <v>21241605</v>
      </c>
      <c r="E34" s="69">
        <v>97448</v>
      </c>
      <c r="F34" s="69">
        <v>859626</v>
      </c>
      <c r="G34" s="69">
        <v>941832</v>
      </c>
      <c r="H34" s="69">
        <v>3003072</v>
      </c>
      <c r="I34" s="69">
        <v>16993022</v>
      </c>
      <c r="J34" s="69">
        <v>1454610</v>
      </c>
      <c r="K34" s="69">
        <v>144841</v>
      </c>
      <c r="L34" s="69">
        <v>1314417</v>
      </c>
    </row>
    <row r="35" spans="1:12" ht="12">
      <c r="A35" s="41" t="s">
        <v>65</v>
      </c>
      <c r="B35" s="69">
        <v>30563</v>
      </c>
      <c r="C35" s="69">
        <v>65954</v>
      </c>
      <c r="D35" s="69">
        <v>1640655</v>
      </c>
      <c r="E35" s="69">
        <v>8448</v>
      </c>
      <c r="F35" s="69">
        <v>74357</v>
      </c>
      <c r="G35" s="69">
        <v>135359</v>
      </c>
      <c r="H35" s="69">
        <v>275671</v>
      </c>
      <c r="I35" s="69">
        <v>1203457</v>
      </c>
      <c r="J35" s="69">
        <v>99566</v>
      </c>
      <c r="K35" s="69">
        <v>13340</v>
      </c>
      <c r="L35" s="69">
        <v>86680</v>
      </c>
    </row>
    <row r="36" spans="1:12" s="36" customFormat="1" ht="12.75" customHeight="1">
      <c r="A36" s="42" t="s">
        <v>66</v>
      </c>
      <c r="B36" s="69">
        <v>801</v>
      </c>
      <c r="C36" s="69">
        <v>1493</v>
      </c>
      <c r="D36" s="69">
        <v>43936</v>
      </c>
      <c r="E36" s="69">
        <v>351</v>
      </c>
      <c r="F36" s="69">
        <v>1984</v>
      </c>
      <c r="G36" s="69">
        <v>3483</v>
      </c>
      <c r="H36" s="69">
        <v>5045</v>
      </c>
      <c r="I36" s="69">
        <v>34692</v>
      </c>
      <c r="J36" s="69">
        <v>2902</v>
      </c>
      <c r="K36" s="69">
        <v>295</v>
      </c>
      <c r="L36" s="69">
        <v>2616</v>
      </c>
    </row>
    <row r="37" spans="1:12" ht="12">
      <c r="A37" s="42" t="s">
        <v>67</v>
      </c>
      <c r="B37" s="69">
        <v>10766</v>
      </c>
      <c r="C37" s="69">
        <v>21364</v>
      </c>
      <c r="D37" s="69">
        <v>472676</v>
      </c>
      <c r="E37" s="69">
        <v>9806</v>
      </c>
      <c r="F37" s="69">
        <v>21997</v>
      </c>
      <c r="G37" s="69">
        <v>47099</v>
      </c>
      <c r="H37" s="69">
        <v>88047</v>
      </c>
      <c r="I37" s="69">
        <v>342280</v>
      </c>
      <c r="J37" s="69">
        <v>27922</v>
      </c>
      <c r="K37" s="69">
        <v>4451</v>
      </c>
      <c r="L37" s="69">
        <v>23611</v>
      </c>
    </row>
    <row r="38" spans="1:12" s="30" customFormat="1" ht="12">
      <c r="A38" s="42" t="s">
        <v>68</v>
      </c>
      <c r="B38" s="69">
        <v>28893</v>
      </c>
      <c r="C38" s="69">
        <v>64390</v>
      </c>
      <c r="D38" s="69">
        <v>1311259</v>
      </c>
      <c r="E38" s="69">
        <v>6627</v>
      </c>
      <c r="F38" s="69">
        <v>60105</v>
      </c>
      <c r="G38" s="69">
        <v>106249</v>
      </c>
      <c r="H38" s="69">
        <v>189808</v>
      </c>
      <c r="I38" s="69">
        <v>1000749</v>
      </c>
      <c r="J38" s="69">
        <v>81671</v>
      </c>
      <c r="K38" s="69">
        <v>13528</v>
      </c>
      <c r="L38" s="69">
        <v>68811</v>
      </c>
    </row>
    <row r="39" spans="1:12" s="30" customFormat="1" ht="12">
      <c r="A39" s="42" t="s">
        <v>69</v>
      </c>
      <c r="B39" s="69">
        <v>10589</v>
      </c>
      <c r="C39" s="69">
        <v>21789</v>
      </c>
      <c r="D39" s="69">
        <v>476090</v>
      </c>
      <c r="E39" s="69">
        <v>1925</v>
      </c>
      <c r="F39" s="69">
        <v>22792</v>
      </c>
      <c r="G39" s="69">
        <v>43172</v>
      </c>
      <c r="H39" s="69">
        <v>74711</v>
      </c>
      <c r="I39" s="69">
        <v>356070</v>
      </c>
      <c r="J39" s="69">
        <v>29084</v>
      </c>
      <c r="K39" s="69">
        <v>4499</v>
      </c>
      <c r="L39" s="69">
        <v>24744</v>
      </c>
    </row>
    <row r="40" spans="1:12" ht="12">
      <c r="A40" s="42" t="s">
        <v>70</v>
      </c>
      <c r="B40" s="69">
        <v>3116</v>
      </c>
      <c r="C40" s="69">
        <v>6031</v>
      </c>
      <c r="D40" s="69">
        <v>123483</v>
      </c>
      <c r="E40" s="69">
        <v>1638</v>
      </c>
      <c r="F40" s="69">
        <v>5978</v>
      </c>
      <c r="G40" s="69">
        <v>14719</v>
      </c>
      <c r="H40" s="69">
        <v>23383</v>
      </c>
      <c r="I40" s="69">
        <v>91036</v>
      </c>
      <c r="J40" s="69">
        <v>7374</v>
      </c>
      <c r="K40" s="69">
        <v>1318</v>
      </c>
      <c r="L40" s="69">
        <v>6096</v>
      </c>
    </row>
    <row r="41" spans="1:12" ht="12">
      <c r="A41" s="42" t="s">
        <v>71</v>
      </c>
      <c r="B41" s="69">
        <v>10229</v>
      </c>
      <c r="C41" s="69">
        <v>21216</v>
      </c>
      <c r="D41" s="69">
        <v>459871</v>
      </c>
      <c r="E41" s="69">
        <v>3473</v>
      </c>
      <c r="F41" s="69">
        <v>20522</v>
      </c>
      <c r="G41" s="69">
        <v>39210</v>
      </c>
      <c r="H41" s="69">
        <v>75098</v>
      </c>
      <c r="I41" s="69">
        <v>342166</v>
      </c>
      <c r="J41" s="69">
        <v>27977</v>
      </c>
      <c r="K41" s="69">
        <v>4615</v>
      </c>
      <c r="L41" s="69">
        <v>23565</v>
      </c>
    </row>
    <row r="42" spans="1:12" ht="12">
      <c r="A42" s="42" t="s">
        <v>72</v>
      </c>
      <c r="B42" s="69">
        <v>242144</v>
      </c>
      <c r="C42" s="69">
        <v>503907</v>
      </c>
      <c r="D42" s="69">
        <v>16640088</v>
      </c>
      <c r="E42" s="69">
        <v>56419</v>
      </c>
      <c r="F42" s="69">
        <v>667636</v>
      </c>
      <c r="G42" s="69">
        <v>744512</v>
      </c>
      <c r="H42" s="69">
        <v>2403833</v>
      </c>
      <c r="I42" s="69">
        <v>13175112</v>
      </c>
      <c r="J42" s="69">
        <v>1123913</v>
      </c>
      <c r="K42" s="69">
        <v>104509</v>
      </c>
      <c r="L42" s="69">
        <v>1022375</v>
      </c>
    </row>
    <row r="43" spans="1:12" ht="12">
      <c r="A43" s="42" t="s">
        <v>73</v>
      </c>
      <c r="B43" s="69">
        <v>508</v>
      </c>
      <c r="C43" s="69">
        <v>996</v>
      </c>
      <c r="D43" s="69">
        <v>19094</v>
      </c>
      <c r="E43" s="69">
        <v>529</v>
      </c>
      <c r="F43" s="69">
        <v>879</v>
      </c>
      <c r="G43" s="69">
        <v>2194</v>
      </c>
      <c r="H43" s="69">
        <v>3651</v>
      </c>
      <c r="I43" s="69">
        <v>16976</v>
      </c>
      <c r="J43" s="69">
        <v>1436</v>
      </c>
      <c r="K43" s="69">
        <v>191</v>
      </c>
      <c r="L43" s="69">
        <v>1253</v>
      </c>
    </row>
    <row r="44" spans="1:12" ht="12">
      <c r="A44" s="42" t="s">
        <v>74</v>
      </c>
      <c r="B44" s="69">
        <v>39864</v>
      </c>
      <c r="C44" s="69">
        <v>86691</v>
      </c>
      <c r="D44" s="69">
        <v>2156948</v>
      </c>
      <c r="E44" s="69">
        <v>11829</v>
      </c>
      <c r="F44" s="69">
        <v>92918</v>
      </c>
      <c r="G44" s="69">
        <v>148216</v>
      </c>
      <c r="H44" s="69">
        <v>355496</v>
      </c>
      <c r="I44" s="69">
        <v>1628728</v>
      </c>
      <c r="J44" s="69">
        <v>135464</v>
      </c>
      <c r="K44" s="69">
        <v>18906</v>
      </c>
      <c r="L44" s="69">
        <v>117141</v>
      </c>
    </row>
    <row r="45" spans="1:12" ht="12">
      <c r="A45" s="42" t="s">
        <v>75</v>
      </c>
      <c r="B45" s="69">
        <v>62920</v>
      </c>
      <c r="C45" s="69">
        <v>152095</v>
      </c>
      <c r="D45" s="69">
        <v>2601561</v>
      </c>
      <c r="E45" s="69">
        <v>7782</v>
      </c>
      <c r="F45" s="69">
        <v>122573</v>
      </c>
      <c r="G45" s="69">
        <v>49731</v>
      </c>
      <c r="H45" s="69">
        <v>367139</v>
      </c>
      <c r="I45" s="69">
        <v>2155985</v>
      </c>
      <c r="J45" s="69">
        <v>176083</v>
      </c>
      <c r="K45" s="69">
        <v>20510</v>
      </c>
      <c r="L45" s="69">
        <v>156108</v>
      </c>
    </row>
    <row r="46" spans="1:12" ht="12">
      <c r="A46" s="42" t="s">
        <v>76</v>
      </c>
      <c r="B46" s="69">
        <v>41185</v>
      </c>
      <c r="C46" s="69">
        <v>91191</v>
      </c>
      <c r="D46" s="69">
        <v>1296964</v>
      </c>
      <c r="E46" s="69">
        <v>6155</v>
      </c>
      <c r="F46" s="69">
        <v>48550</v>
      </c>
      <c r="G46" s="69">
        <v>95755</v>
      </c>
      <c r="H46" s="69">
        <v>205752</v>
      </c>
      <c r="I46" s="69">
        <v>1132891</v>
      </c>
      <c r="J46" s="69">
        <v>94017</v>
      </c>
      <c r="K46" s="69">
        <v>7753</v>
      </c>
      <c r="L46" s="69">
        <v>86555</v>
      </c>
    </row>
    <row r="47" spans="1:12" ht="12">
      <c r="A47" s="42" t="s">
        <v>77</v>
      </c>
      <c r="B47" s="69">
        <v>35988</v>
      </c>
      <c r="C47" s="69">
        <v>72430</v>
      </c>
      <c r="D47" s="69">
        <v>925588</v>
      </c>
      <c r="E47" s="69">
        <v>14254</v>
      </c>
      <c r="F47" s="69">
        <v>23440</v>
      </c>
      <c r="G47" s="69">
        <v>71444</v>
      </c>
      <c r="H47" s="69">
        <v>176164</v>
      </c>
      <c r="I47" s="69">
        <v>864646</v>
      </c>
      <c r="J47" s="69">
        <v>74465</v>
      </c>
      <c r="K47" s="69">
        <v>25729</v>
      </c>
      <c r="L47" s="69">
        <v>48939</v>
      </c>
    </row>
    <row r="48" spans="1:12" ht="12">
      <c r="A48" s="42" t="s">
        <v>78</v>
      </c>
      <c r="B48" s="69">
        <v>12909</v>
      </c>
      <c r="C48" s="69">
        <v>30784</v>
      </c>
      <c r="D48" s="69">
        <v>321077</v>
      </c>
      <c r="E48" s="69">
        <v>1586</v>
      </c>
      <c r="F48" s="69">
        <v>13039</v>
      </c>
      <c r="G48" s="69">
        <v>27567</v>
      </c>
      <c r="H48" s="69">
        <v>52397</v>
      </c>
      <c r="I48" s="69">
        <v>277999</v>
      </c>
      <c r="J48" s="69">
        <v>22246</v>
      </c>
      <c r="K48" s="69">
        <v>3272</v>
      </c>
      <c r="L48" s="69">
        <v>19090</v>
      </c>
    </row>
    <row r="49" spans="1:12" ht="12">
      <c r="A49" s="43" t="s">
        <v>79</v>
      </c>
      <c r="B49" s="78">
        <v>67696</v>
      </c>
      <c r="C49" s="78">
        <v>133344</v>
      </c>
      <c r="D49" s="78">
        <v>1740443</v>
      </c>
      <c r="E49" s="78">
        <v>49089</v>
      </c>
      <c r="F49" s="78">
        <v>56139</v>
      </c>
      <c r="G49" s="78">
        <v>267732</v>
      </c>
      <c r="H49" s="78">
        <v>377240</v>
      </c>
      <c r="I49" s="78">
        <v>1483472</v>
      </c>
      <c r="J49" s="78">
        <v>125722</v>
      </c>
      <c r="K49" s="78">
        <v>13607</v>
      </c>
      <c r="L49" s="78">
        <v>112603</v>
      </c>
    </row>
    <row r="50" spans="1:119" ht="12">
      <c r="A50" s="44"/>
      <c r="B50" s="70"/>
      <c r="C50" s="70"/>
      <c r="D50" s="70"/>
      <c r="E50" s="70"/>
      <c r="F50" s="70"/>
      <c r="G50" s="70"/>
      <c r="H50" s="70"/>
      <c r="I50" s="70"/>
      <c r="J50" s="70"/>
      <c r="K50" s="70"/>
      <c r="L50" s="71"/>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row>
    <row r="51" spans="1:12" s="36" customFormat="1" ht="18.75" customHeight="1">
      <c r="A51" s="29" t="s">
        <v>36</v>
      </c>
      <c r="B51" s="72">
        <v>1886438</v>
      </c>
      <c r="C51" s="72">
        <v>3817091</v>
      </c>
      <c r="D51" s="72">
        <v>101611715</v>
      </c>
      <c r="E51" s="72">
        <v>559905</v>
      </c>
      <c r="F51" s="72">
        <v>4195534</v>
      </c>
      <c r="G51" s="72">
        <v>6466234</v>
      </c>
      <c r="H51" s="72">
        <v>15758767</v>
      </c>
      <c r="I51" s="72">
        <v>79290452</v>
      </c>
      <c r="J51" s="72">
        <v>6686380</v>
      </c>
      <c r="K51" s="72">
        <v>801533</v>
      </c>
      <c r="L51" s="72">
        <v>5911104</v>
      </c>
    </row>
    <row r="53" spans="1:12" s="30" customFormat="1" ht="12">
      <c r="A53" s="55" t="s">
        <v>37</v>
      </c>
      <c r="B53" s="55"/>
      <c r="C53" s="55"/>
      <c r="D53" s="55"/>
      <c r="E53" s="55"/>
      <c r="F53" s="55"/>
      <c r="G53" s="55"/>
      <c r="H53" s="55"/>
      <c r="I53" s="55"/>
      <c r="J53" s="55"/>
      <c r="K53" s="56"/>
      <c r="L53" s="55"/>
    </row>
    <row r="54" spans="1:12" s="30" customFormat="1" ht="12">
      <c r="A54" s="55" t="s">
        <v>230</v>
      </c>
      <c r="B54" s="55"/>
      <c r="C54" s="55"/>
      <c r="D54" s="55"/>
      <c r="E54" s="55"/>
      <c r="F54" s="55"/>
      <c r="G54" s="55"/>
      <c r="H54" s="55"/>
      <c r="I54" s="55"/>
      <c r="J54" s="55"/>
      <c r="K54" s="55"/>
      <c r="L54"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worksheet>
</file>

<file path=xl/worksheets/sheet20.xml><?xml version="1.0" encoding="utf-8"?>
<worksheet xmlns="http://schemas.openxmlformats.org/spreadsheetml/2006/main" xmlns:r="http://schemas.openxmlformats.org/officeDocument/2006/relationships">
  <sheetPr codeName="Sheet1211111111111121">
    <pageSetUpPr fitToPage="1"/>
  </sheetPr>
  <dimension ref="A1:L46"/>
  <sheetViews>
    <sheetView zoomScale="80" zoomScaleNormal="80" workbookViewId="0" topLeftCell="A1">
      <selection activeCell="A1" sqref="A1"/>
    </sheetView>
  </sheetViews>
  <sheetFormatPr defaultColWidth="8.8515625" defaultRowHeight="12.75"/>
  <cols>
    <col min="1" max="1" width="16.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246</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1654</v>
      </c>
      <c r="C9" s="119">
        <v>2710</v>
      </c>
      <c r="D9" s="69">
        <v>-108979</v>
      </c>
      <c r="E9" s="69">
        <v>3094</v>
      </c>
      <c r="F9" s="69">
        <v>19</v>
      </c>
      <c r="G9" s="69">
        <v>1652</v>
      </c>
      <c r="H9" s="69">
        <v>18742</v>
      </c>
      <c r="I9" s="69">
        <v>103</v>
      </c>
      <c r="J9" s="69">
        <v>7</v>
      </c>
      <c r="K9" s="69">
        <v>16</v>
      </c>
      <c r="L9" s="69">
        <v>5</v>
      </c>
    </row>
    <row r="10" spans="1:12" ht="12">
      <c r="A10" s="21" t="s">
        <v>11</v>
      </c>
      <c r="B10" s="69">
        <v>7151</v>
      </c>
      <c r="C10" s="119">
        <v>7755</v>
      </c>
      <c r="D10" s="69">
        <v>18426</v>
      </c>
      <c r="E10" s="69">
        <v>159</v>
      </c>
      <c r="F10" s="69">
        <v>44</v>
      </c>
      <c r="G10" s="69">
        <v>1476</v>
      </c>
      <c r="H10" s="69">
        <v>22427</v>
      </c>
      <c r="I10" s="69">
        <v>5283</v>
      </c>
      <c r="J10" s="69">
        <v>277</v>
      </c>
      <c r="K10" s="69">
        <v>217</v>
      </c>
      <c r="L10" s="69">
        <v>121</v>
      </c>
    </row>
    <row r="11" spans="1:12" ht="12">
      <c r="A11" s="21" t="s">
        <v>12</v>
      </c>
      <c r="B11" s="69">
        <v>7959</v>
      </c>
      <c r="C11" s="119">
        <v>10637</v>
      </c>
      <c r="D11" s="69">
        <v>59890</v>
      </c>
      <c r="E11" s="69">
        <v>316</v>
      </c>
      <c r="F11" s="69">
        <v>245</v>
      </c>
      <c r="G11" s="69">
        <v>2679</v>
      </c>
      <c r="H11" s="69">
        <v>30080</v>
      </c>
      <c r="I11" s="69">
        <v>32889</v>
      </c>
      <c r="J11" s="69">
        <v>1871</v>
      </c>
      <c r="K11" s="69">
        <v>1326</v>
      </c>
      <c r="L11" s="69">
        <v>764</v>
      </c>
    </row>
    <row r="12" spans="1:12" ht="12">
      <c r="A12" s="21" t="s">
        <v>13</v>
      </c>
      <c r="B12" s="69">
        <v>7951</v>
      </c>
      <c r="C12" s="119">
        <v>13113</v>
      </c>
      <c r="D12" s="69">
        <v>99153</v>
      </c>
      <c r="E12" s="69">
        <v>322</v>
      </c>
      <c r="F12" s="69">
        <v>1078</v>
      </c>
      <c r="G12" s="69">
        <v>4909</v>
      </c>
      <c r="H12" s="69">
        <v>35250</v>
      </c>
      <c r="I12" s="69">
        <v>62405</v>
      </c>
      <c r="J12" s="69">
        <v>3921</v>
      </c>
      <c r="K12" s="69">
        <v>2410</v>
      </c>
      <c r="L12" s="69">
        <v>1948</v>
      </c>
    </row>
    <row r="13" spans="1:12" ht="12">
      <c r="A13" s="21" t="s">
        <v>14</v>
      </c>
      <c r="B13" s="69">
        <v>7437</v>
      </c>
      <c r="C13" s="119">
        <v>13667</v>
      </c>
      <c r="D13" s="69">
        <v>130039</v>
      </c>
      <c r="E13" s="69">
        <v>401</v>
      </c>
      <c r="F13" s="69">
        <v>2448</v>
      </c>
      <c r="G13" s="69">
        <v>6668</v>
      </c>
      <c r="H13" s="69">
        <v>36319</v>
      </c>
      <c r="I13" s="69">
        <v>88241</v>
      </c>
      <c r="J13" s="69">
        <v>5981</v>
      </c>
      <c r="K13" s="69">
        <v>2965</v>
      </c>
      <c r="L13" s="69">
        <v>3395</v>
      </c>
    </row>
    <row r="14" spans="1:12" ht="12">
      <c r="A14" s="21" t="s">
        <v>15</v>
      </c>
      <c r="B14" s="69">
        <v>6567</v>
      </c>
      <c r="C14" s="119">
        <v>12908</v>
      </c>
      <c r="D14" s="69">
        <v>147420</v>
      </c>
      <c r="E14" s="69">
        <v>366</v>
      </c>
      <c r="F14" s="69">
        <v>4185</v>
      </c>
      <c r="G14" s="69">
        <v>9398</v>
      </c>
      <c r="H14" s="69">
        <v>33315</v>
      </c>
      <c r="I14" s="69">
        <v>103229</v>
      </c>
      <c r="J14" s="69">
        <v>7349</v>
      </c>
      <c r="K14" s="69">
        <v>2955</v>
      </c>
      <c r="L14" s="69">
        <v>4651</v>
      </c>
    </row>
    <row r="15" spans="1:12" ht="12">
      <c r="A15" s="21" t="s">
        <v>16</v>
      </c>
      <c r="B15" s="69">
        <v>5566</v>
      </c>
      <c r="C15" s="119">
        <v>11432</v>
      </c>
      <c r="D15" s="69">
        <v>152735</v>
      </c>
      <c r="E15" s="69">
        <v>395</v>
      </c>
      <c r="F15" s="69">
        <v>5520</v>
      </c>
      <c r="G15" s="69">
        <v>10174</v>
      </c>
      <c r="H15" s="69">
        <v>31144</v>
      </c>
      <c r="I15" s="69">
        <v>108333</v>
      </c>
      <c r="J15" s="69">
        <v>8015</v>
      </c>
      <c r="K15" s="69">
        <v>2630</v>
      </c>
      <c r="L15" s="69">
        <v>5532</v>
      </c>
    </row>
    <row r="16" spans="1:12" ht="12">
      <c r="A16" s="21" t="s">
        <v>17</v>
      </c>
      <c r="B16" s="69">
        <v>4724</v>
      </c>
      <c r="C16" s="119">
        <v>9926</v>
      </c>
      <c r="D16" s="69">
        <v>153040</v>
      </c>
      <c r="E16" s="69">
        <v>396</v>
      </c>
      <c r="F16" s="69">
        <v>6520</v>
      </c>
      <c r="G16" s="69">
        <v>11923</v>
      </c>
      <c r="H16" s="69">
        <v>30643</v>
      </c>
      <c r="I16" s="69">
        <v>106774</v>
      </c>
      <c r="J16" s="69">
        <v>8086</v>
      </c>
      <c r="K16" s="69">
        <v>2238</v>
      </c>
      <c r="L16" s="69">
        <v>5930</v>
      </c>
    </row>
    <row r="17" spans="1:12" ht="12">
      <c r="A17" s="21" t="s">
        <v>18</v>
      </c>
      <c r="B17" s="69">
        <v>4115</v>
      </c>
      <c r="C17" s="119">
        <v>8906</v>
      </c>
      <c r="D17" s="69">
        <v>154046</v>
      </c>
      <c r="E17" s="69">
        <v>520</v>
      </c>
      <c r="F17" s="69">
        <v>7504</v>
      </c>
      <c r="G17" s="69">
        <v>12992</v>
      </c>
      <c r="H17" s="69">
        <v>28748</v>
      </c>
      <c r="I17" s="69">
        <v>107279</v>
      </c>
      <c r="J17" s="69">
        <v>8294</v>
      </c>
      <c r="K17" s="69">
        <v>1915</v>
      </c>
      <c r="L17" s="69">
        <v>6416</v>
      </c>
    </row>
    <row r="18" spans="1:12" ht="12">
      <c r="A18" s="21" t="s">
        <v>19</v>
      </c>
      <c r="B18" s="69">
        <v>3580</v>
      </c>
      <c r="C18" s="119">
        <v>7984</v>
      </c>
      <c r="D18" s="69">
        <v>152001</v>
      </c>
      <c r="E18" s="69">
        <v>391</v>
      </c>
      <c r="F18" s="69">
        <v>7928</v>
      </c>
      <c r="G18" s="69">
        <v>14288</v>
      </c>
      <c r="H18" s="69">
        <v>27427</v>
      </c>
      <c r="I18" s="69">
        <v>104094</v>
      </c>
      <c r="J18" s="69">
        <v>8147</v>
      </c>
      <c r="K18" s="69">
        <v>1678</v>
      </c>
      <c r="L18" s="69">
        <v>6490</v>
      </c>
    </row>
    <row r="19" spans="1:12" ht="12">
      <c r="A19" s="21" t="s">
        <v>20</v>
      </c>
      <c r="B19" s="69">
        <v>3107</v>
      </c>
      <c r="C19" s="119">
        <v>7028</v>
      </c>
      <c r="D19" s="69">
        <v>147509</v>
      </c>
      <c r="E19" s="69">
        <v>484</v>
      </c>
      <c r="F19" s="69">
        <v>8388</v>
      </c>
      <c r="G19" s="69">
        <v>14047</v>
      </c>
      <c r="H19" s="69">
        <v>25167</v>
      </c>
      <c r="I19" s="69">
        <v>101374</v>
      </c>
      <c r="J19" s="69">
        <v>8042</v>
      </c>
      <c r="K19" s="69">
        <v>1431</v>
      </c>
      <c r="L19" s="69">
        <v>6616</v>
      </c>
    </row>
    <row r="20" spans="1:12" ht="12">
      <c r="A20" s="21" t="s">
        <v>21</v>
      </c>
      <c r="B20" s="69">
        <v>5310</v>
      </c>
      <c r="C20" s="119">
        <v>12313</v>
      </c>
      <c r="D20" s="69">
        <v>291072</v>
      </c>
      <c r="E20" s="69">
        <v>1237</v>
      </c>
      <c r="F20" s="69">
        <v>18232</v>
      </c>
      <c r="G20" s="69">
        <v>32498</v>
      </c>
      <c r="H20" s="69">
        <v>50670</v>
      </c>
      <c r="I20" s="69">
        <v>195777</v>
      </c>
      <c r="J20" s="69">
        <v>15705</v>
      </c>
      <c r="K20" s="69">
        <v>2565</v>
      </c>
      <c r="L20" s="69">
        <v>13145</v>
      </c>
    </row>
    <row r="21" spans="1:12" ht="12">
      <c r="A21" s="21" t="s">
        <v>22</v>
      </c>
      <c r="B21" s="69">
        <v>4626</v>
      </c>
      <c r="C21" s="119">
        <v>10796</v>
      </c>
      <c r="D21" s="69">
        <v>300113</v>
      </c>
      <c r="E21" s="69">
        <v>901</v>
      </c>
      <c r="F21" s="69">
        <v>20289</v>
      </c>
      <c r="G21" s="69">
        <v>33529</v>
      </c>
      <c r="H21" s="69">
        <v>49311</v>
      </c>
      <c r="I21" s="69">
        <v>199483</v>
      </c>
      <c r="J21" s="69">
        <v>16227</v>
      </c>
      <c r="K21" s="69">
        <v>2176</v>
      </c>
      <c r="L21" s="69">
        <v>14052</v>
      </c>
    </row>
    <row r="22" spans="1:12" ht="12">
      <c r="A22" s="21" t="s">
        <v>23</v>
      </c>
      <c r="B22" s="69">
        <v>3650</v>
      </c>
      <c r="C22" s="119">
        <v>8889</v>
      </c>
      <c r="D22" s="69">
        <v>273127</v>
      </c>
      <c r="E22" s="69">
        <v>780</v>
      </c>
      <c r="F22" s="69">
        <v>18283</v>
      </c>
      <c r="G22" s="69">
        <v>30349</v>
      </c>
      <c r="H22" s="69">
        <v>43828</v>
      </c>
      <c r="I22" s="69">
        <v>182526</v>
      </c>
      <c r="J22" s="69">
        <v>14992</v>
      </c>
      <c r="K22" s="69">
        <v>1813</v>
      </c>
      <c r="L22" s="69">
        <v>13179</v>
      </c>
    </row>
    <row r="23" spans="1:12" ht="12">
      <c r="A23" s="21" t="s">
        <v>24</v>
      </c>
      <c r="B23" s="69">
        <v>3072</v>
      </c>
      <c r="C23" s="119">
        <v>7746</v>
      </c>
      <c r="D23" s="69">
        <v>260758</v>
      </c>
      <c r="E23" s="69">
        <v>866</v>
      </c>
      <c r="F23" s="69">
        <v>16788</v>
      </c>
      <c r="G23" s="69">
        <v>29600</v>
      </c>
      <c r="H23" s="69">
        <v>39385</v>
      </c>
      <c r="I23" s="69">
        <v>176586</v>
      </c>
      <c r="J23" s="69">
        <v>14639</v>
      </c>
      <c r="K23" s="69">
        <v>1638</v>
      </c>
      <c r="L23" s="69">
        <v>13001</v>
      </c>
    </row>
    <row r="24" spans="1:12" ht="12">
      <c r="A24" s="21" t="s">
        <v>25</v>
      </c>
      <c r="B24" s="69">
        <v>2456</v>
      </c>
      <c r="C24" s="119">
        <v>6203</v>
      </c>
      <c r="D24" s="69">
        <v>233008</v>
      </c>
      <c r="E24" s="69">
        <v>888</v>
      </c>
      <c r="F24" s="69">
        <v>14088</v>
      </c>
      <c r="G24" s="69">
        <v>25471</v>
      </c>
      <c r="H24" s="69">
        <v>34464</v>
      </c>
      <c r="I24" s="69">
        <v>160234</v>
      </c>
      <c r="J24" s="69">
        <v>13409</v>
      </c>
      <c r="K24" s="69">
        <v>1335</v>
      </c>
      <c r="L24" s="69">
        <v>12074</v>
      </c>
    </row>
    <row r="25" spans="1:12" ht="12">
      <c r="A25" s="21" t="s">
        <v>26</v>
      </c>
      <c r="B25" s="69">
        <v>8264</v>
      </c>
      <c r="C25" s="119">
        <v>21497</v>
      </c>
      <c r="D25" s="69">
        <v>1147206</v>
      </c>
      <c r="E25" s="69">
        <v>6179</v>
      </c>
      <c r="F25" s="69">
        <v>47537</v>
      </c>
      <c r="G25" s="69">
        <v>93122</v>
      </c>
      <c r="H25" s="69">
        <v>151083</v>
      </c>
      <c r="I25" s="69">
        <v>862916</v>
      </c>
      <c r="J25" s="69">
        <v>74230</v>
      </c>
      <c r="K25" s="69">
        <v>4916</v>
      </c>
      <c r="L25" s="69">
        <v>69314</v>
      </c>
    </row>
    <row r="26" spans="1:12" ht="12">
      <c r="A26" s="21" t="s">
        <v>27</v>
      </c>
      <c r="B26" s="69">
        <v>905</v>
      </c>
      <c r="C26" s="119">
        <v>2465</v>
      </c>
      <c r="D26" s="69">
        <v>302641</v>
      </c>
      <c r="E26" s="69">
        <v>3219</v>
      </c>
      <c r="F26" s="69">
        <v>854</v>
      </c>
      <c r="G26" s="69">
        <v>10017</v>
      </c>
      <c r="H26" s="69">
        <v>33173</v>
      </c>
      <c r="I26" s="69">
        <v>261817</v>
      </c>
      <c r="J26" s="69">
        <v>23710</v>
      </c>
      <c r="K26" s="69">
        <v>679</v>
      </c>
      <c r="L26" s="69">
        <v>23031</v>
      </c>
    </row>
    <row r="27" spans="1:12" ht="12">
      <c r="A27" s="22" t="s">
        <v>28</v>
      </c>
      <c r="B27" s="78">
        <v>336</v>
      </c>
      <c r="C27" s="113">
        <v>932</v>
      </c>
      <c r="D27" s="78">
        <v>357376</v>
      </c>
      <c r="E27" s="78">
        <v>5358</v>
      </c>
      <c r="F27" s="78">
        <v>0</v>
      </c>
      <c r="G27" s="78">
        <v>6248</v>
      </c>
      <c r="H27" s="78">
        <v>31521</v>
      </c>
      <c r="I27" s="78">
        <v>327171</v>
      </c>
      <c r="J27" s="78">
        <v>31551</v>
      </c>
      <c r="K27" s="78">
        <v>1748</v>
      </c>
      <c r="L27" s="78">
        <v>29803</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17687</v>
      </c>
      <c r="C33" s="119">
        <v>22484</v>
      </c>
      <c r="D33" s="69">
        <v>-21184</v>
      </c>
      <c r="E33" s="69">
        <v>3595</v>
      </c>
      <c r="F33" s="69">
        <v>367</v>
      </c>
      <c r="G33" s="69">
        <v>6253</v>
      </c>
      <c r="H33" s="69">
        <v>75090</v>
      </c>
      <c r="I33" s="69">
        <v>43990</v>
      </c>
      <c r="J33" s="69">
        <v>2495</v>
      </c>
      <c r="K33" s="69">
        <v>1784</v>
      </c>
      <c r="L33" s="69">
        <v>1050</v>
      </c>
    </row>
    <row r="34" spans="1:12" ht="12.75" customHeight="1">
      <c r="A34" s="20" t="s">
        <v>30</v>
      </c>
      <c r="B34" s="69">
        <v>17685</v>
      </c>
      <c r="C34" s="119">
        <v>31672</v>
      </c>
      <c r="D34" s="69">
        <v>287907</v>
      </c>
      <c r="E34" s="69">
        <v>899</v>
      </c>
      <c r="F34" s="69">
        <v>5238</v>
      </c>
      <c r="G34" s="69">
        <v>15484</v>
      </c>
      <c r="H34" s="69">
        <v>83683</v>
      </c>
      <c r="I34" s="69">
        <v>192440</v>
      </c>
      <c r="J34" s="69">
        <v>12899</v>
      </c>
      <c r="K34" s="69">
        <v>6580</v>
      </c>
      <c r="L34" s="69">
        <v>7236</v>
      </c>
    </row>
    <row r="35" spans="1:12" ht="12">
      <c r="A35" s="20" t="s">
        <v>31</v>
      </c>
      <c r="B35" s="69">
        <v>17686</v>
      </c>
      <c r="C35" s="119">
        <v>36765</v>
      </c>
      <c r="D35" s="69">
        <v>536412</v>
      </c>
      <c r="E35" s="69">
        <v>1467</v>
      </c>
      <c r="F35" s="69">
        <v>21811</v>
      </c>
      <c r="G35" s="69">
        <v>39737</v>
      </c>
      <c r="H35" s="69">
        <v>107495</v>
      </c>
      <c r="I35" s="69">
        <v>376348</v>
      </c>
      <c r="J35" s="69">
        <v>28270</v>
      </c>
      <c r="K35" s="69">
        <v>8284</v>
      </c>
      <c r="L35" s="69">
        <v>20365</v>
      </c>
    </row>
    <row r="36" spans="1:12" ht="12">
      <c r="A36" s="20" t="s">
        <v>32</v>
      </c>
      <c r="B36" s="69">
        <v>17686</v>
      </c>
      <c r="C36" s="119">
        <v>40654</v>
      </c>
      <c r="D36" s="69">
        <v>964366</v>
      </c>
      <c r="E36" s="69">
        <v>3211</v>
      </c>
      <c r="F36" s="69">
        <v>59777</v>
      </c>
      <c r="G36" s="69">
        <v>102258</v>
      </c>
      <c r="H36" s="69">
        <v>164757</v>
      </c>
      <c r="I36" s="69">
        <v>650086</v>
      </c>
      <c r="J36" s="69">
        <v>52153</v>
      </c>
      <c r="K36" s="69">
        <v>8356</v>
      </c>
      <c r="L36" s="69">
        <v>43827</v>
      </c>
    </row>
    <row r="37" spans="1:12" ht="12">
      <c r="A37" s="20" t="s">
        <v>33</v>
      </c>
      <c r="B37" s="69">
        <v>13265</v>
      </c>
      <c r="C37" s="119">
        <v>33653</v>
      </c>
      <c r="D37" s="69">
        <v>1286811</v>
      </c>
      <c r="E37" s="69">
        <v>4817</v>
      </c>
      <c r="F37" s="69">
        <v>74443</v>
      </c>
      <c r="G37" s="69">
        <v>132712</v>
      </c>
      <c r="H37" s="69">
        <v>186978</v>
      </c>
      <c r="I37" s="69">
        <v>899948</v>
      </c>
      <c r="J37" s="69">
        <v>75542</v>
      </c>
      <c r="K37" s="69">
        <v>7205</v>
      </c>
      <c r="L37" s="69">
        <v>68337</v>
      </c>
    </row>
    <row r="38" spans="1:12" ht="12">
      <c r="A38" s="20" t="s">
        <v>34</v>
      </c>
      <c r="B38" s="69">
        <v>3537</v>
      </c>
      <c r="C38" s="119">
        <v>9211</v>
      </c>
      <c r="D38" s="69">
        <v>653416</v>
      </c>
      <c r="E38" s="69">
        <v>4428</v>
      </c>
      <c r="F38" s="69">
        <v>18313</v>
      </c>
      <c r="G38" s="69">
        <v>42543</v>
      </c>
      <c r="H38" s="69">
        <v>80234</v>
      </c>
      <c r="I38" s="69">
        <v>517298</v>
      </c>
      <c r="J38" s="69">
        <v>45151</v>
      </c>
      <c r="K38" s="69">
        <v>2189</v>
      </c>
      <c r="L38" s="69">
        <v>42962</v>
      </c>
    </row>
    <row r="39" spans="1:12" ht="12">
      <c r="A39" s="27" t="s">
        <v>35</v>
      </c>
      <c r="B39" s="78">
        <v>884</v>
      </c>
      <c r="C39" s="113">
        <v>2468</v>
      </c>
      <c r="D39" s="78">
        <v>562857</v>
      </c>
      <c r="E39" s="78">
        <v>7856</v>
      </c>
      <c r="F39" s="78">
        <v>0</v>
      </c>
      <c r="G39" s="78">
        <v>12054</v>
      </c>
      <c r="H39" s="78">
        <v>54461</v>
      </c>
      <c r="I39" s="78">
        <v>506405</v>
      </c>
      <c r="J39" s="78">
        <v>47943</v>
      </c>
      <c r="K39" s="78">
        <v>2253</v>
      </c>
      <c r="L39" s="78">
        <v>45690</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88430</v>
      </c>
      <c r="C42" s="128">
        <v>176907</v>
      </c>
      <c r="D42" s="72">
        <v>4270584</v>
      </c>
      <c r="E42" s="72">
        <v>26273</v>
      </c>
      <c r="F42" s="72">
        <v>179949</v>
      </c>
      <c r="G42" s="72">
        <v>351041</v>
      </c>
      <c r="H42" s="72">
        <v>752698</v>
      </c>
      <c r="I42" s="72">
        <v>3186514</v>
      </c>
      <c r="J42" s="72">
        <v>264453</v>
      </c>
      <c r="K42" s="72">
        <v>36651</v>
      </c>
      <c r="L42" s="72">
        <v>229467</v>
      </c>
    </row>
    <row r="43" spans="1:12" s="36" customFormat="1" ht="18.75" customHeight="1">
      <c r="A43" t="s">
        <v>124</v>
      </c>
      <c r="B43" s="85"/>
      <c r="C43" s="85"/>
      <c r="D43" s="85"/>
      <c r="E43" s="85"/>
      <c r="F43" s="85"/>
      <c r="G43" s="85"/>
      <c r="H43" s="85"/>
      <c r="I43" s="85"/>
      <c r="J43" s="85"/>
      <c r="K43" s="85"/>
      <c r="L43" s="85"/>
    </row>
    <row r="45" spans="1:11" s="30" customFormat="1" ht="12">
      <c r="A45" s="55" t="s">
        <v>37</v>
      </c>
      <c r="B45" s="55"/>
      <c r="C45" s="55"/>
      <c r="D45" s="55"/>
      <c r="E45" s="55"/>
      <c r="F45" s="55"/>
      <c r="G45" s="55"/>
      <c r="H45" s="55"/>
      <c r="I45" s="55"/>
      <c r="J45" s="55"/>
      <c r="K45" s="56"/>
    </row>
    <row r="46" spans="1:12" s="30" customFormat="1" ht="12">
      <c r="A46" s="55" t="s">
        <v>230</v>
      </c>
      <c r="B46" s="55"/>
      <c r="C46" s="55"/>
      <c r="D46" s="55"/>
      <c r="E46" s="55"/>
      <c r="F46" s="55"/>
      <c r="G46" s="55"/>
      <c r="H46" s="55"/>
      <c r="I46" s="55"/>
      <c r="J46" s="55"/>
      <c r="K46" s="55"/>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1.xml><?xml version="1.0" encoding="utf-8"?>
<worksheet xmlns="http://schemas.openxmlformats.org/spreadsheetml/2006/main" xmlns:r="http://schemas.openxmlformats.org/officeDocument/2006/relationships">
  <sheetPr codeName="Sheet121111111111112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247</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194</v>
      </c>
      <c r="C9" s="119">
        <v>373</v>
      </c>
      <c r="D9" s="69">
        <v>-15263</v>
      </c>
      <c r="E9" s="69">
        <v>669</v>
      </c>
      <c r="F9" s="69">
        <v>0</v>
      </c>
      <c r="G9" s="69">
        <v>76</v>
      </c>
      <c r="H9" s="69">
        <v>1820</v>
      </c>
      <c r="I9" s="69">
        <v>14</v>
      </c>
      <c r="J9" s="69">
        <v>1</v>
      </c>
      <c r="K9" s="69">
        <v>2</v>
      </c>
      <c r="L9" s="69">
        <v>1</v>
      </c>
    </row>
    <row r="10" spans="1:12" ht="12">
      <c r="A10" s="21" t="s">
        <v>11</v>
      </c>
      <c r="B10" s="69">
        <v>776</v>
      </c>
      <c r="C10" s="119">
        <v>945</v>
      </c>
      <c r="D10" s="69">
        <v>2028</v>
      </c>
      <c r="E10" s="69">
        <v>19</v>
      </c>
      <c r="F10" s="69">
        <v>6</v>
      </c>
      <c r="G10" s="69">
        <v>526</v>
      </c>
      <c r="H10" s="69">
        <v>2550</v>
      </c>
      <c r="I10" s="69">
        <v>462</v>
      </c>
      <c r="J10" s="69">
        <v>24</v>
      </c>
      <c r="K10" s="69">
        <v>23</v>
      </c>
      <c r="L10" s="69">
        <v>11</v>
      </c>
    </row>
    <row r="11" spans="1:12" ht="12">
      <c r="A11" s="21" t="s">
        <v>12</v>
      </c>
      <c r="B11" s="69">
        <v>815</v>
      </c>
      <c r="C11" s="119">
        <v>1223</v>
      </c>
      <c r="D11" s="69">
        <v>6099</v>
      </c>
      <c r="E11" s="69">
        <v>51</v>
      </c>
      <c r="F11" s="69">
        <v>20</v>
      </c>
      <c r="G11" s="69">
        <v>992</v>
      </c>
      <c r="H11" s="69">
        <v>3043</v>
      </c>
      <c r="I11" s="69">
        <v>2853</v>
      </c>
      <c r="J11" s="69">
        <v>161</v>
      </c>
      <c r="K11" s="69">
        <v>125</v>
      </c>
      <c r="L11" s="69">
        <v>67</v>
      </c>
    </row>
    <row r="12" spans="1:12" ht="12">
      <c r="A12" s="21" t="s">
        <v>13</v>
      </c>
      <c r="B12" s="69">
        <v>753</v>
      </c>
      <c r="C12" s="119">
        <v>1428</v>
      </c>
      <c r="D12" s="69">
        <v>9378</v>
      </c>
      <c r="E12" s="69">
        <v>29</v>
      </c>
      <c r="F12" s="69">
        <v>97</v>
      </c>
      <c r="G12" s="69">
        <v>1443</v>
      </c>
      <c r="H12" s="69">
        <v>3318</v>
      </c>
      <c r="I12" s="69">
        <v>5158</v>
      </c>
      <c r="J12" s="69">
        <v>319</v>
      </c>
      <c r="K12" s="69">
        <v>236</v>
      </c>
      <c r="L12" s="69">
        <v>141</v>
      </c>
    </row>
    <row r="13" spans="1:12" ht="12">
      <c r="A13" s="21" t="s">
        <v>14</v>
      </c>
      <c r="B13" s="69">
        <v>792</v>
      </c>
      <c r="C13" s="119">
        <v>1606</v>
      </c>
      <c r="D13" s="69">
        <v>13877</v>
      </c>
      <c r="E13" s="69">
        <v>11</v>
      </c>
      <c r="F13" s="69">
        <v>229</v>
      </c>
      <c r="G13" s="69">
        <v>2514</v>
      </c>
      <c r="H13" s="69">
        <v>3756</v>
      </c>
      <c r="I13" s="69">
        <v>8020</v>
      </c>
      <c r="J13" s="69">
        <v>533</v>
      </c>
      <c r="K13" s="69">
        <v>319</v>
      </c>
      <c r="L13" s="69">
        <v>275</v>
      </c>
    </row>
    <row r="14" spans="1:12" ht="12">
      <c r="A14" s="21" t="s">
        <v>15</v>
      </c>
      <c r="B14" s="69">
        <v>706</v>
      </c>
      <c r="C14" s="119">
        <v>1694</v>
      </c>
      <c r="D14" s="69">
        <v>15817</v>
      </c>
      <c r="E14" s="69">
        <v>14</v>
      </c>
      <c r="F14" s="69">
        <v>334</v>
      </c>
      <c r="G14" s="69">
        <v>3235</v>
      </c>
      <c r="H14" s="69">
        <v>3440</v>
      </c>
      <c r="I14" s="69">
        <v>9400</v>
      </c>
      <c r="J14" s="69">
        <v>652</v>
      </c>
      <c r="K14" s="69">
        <v>359</v>
      </c>
      <c r="L14" s="69">
        <v>348</v>
      </c>
    </row>
    <row r="15" spans="1:12" ht="12">
      <c r="A15" s="21" t="s">
        <v>16</v>
      </c>
      <c r="B15" s="69">
        <v>609</v>
      </c>
      <c r="C15" s="119">
        <v>1554</v>
      </c>
      <c r="D15" s="69">
        <v>16738</v>
      </c>
      <c r="E15" s="69">
        <v>24</v>
      </c>
      <c r="F15" s="69">
        <v>470</v>
      </c>
      <c r="G15" s="69">
        <v>3238</v>
      </c>
      <c r="H15" s="69">
        <v>3259</v>
      </c>
      <c r="I15" s="69">
        <v>10255</v>
      </c>
      <c r="J15" s="69">
        <v>742</v>
      </c>
      <c r="K15" s="69">
        <v>328</v>
      </c>
      <c r="L15" s="69">
        <v>451</v>
      </c>
    </row>
    <row r="16" spans="1:12" ht="12">
      <c r="A16" s="21" t="s">
        <v>17</v>
      </c>
      <c r="B16" s="69">
        <v>534</v>
      </c>
      <c r="C16" s="119">
        <v>1287</v>
      </c>
      <c r="D16" s="69">
        <v>17343</v>
      </c>
      <c r="E16" s="69">
        <v>29</v>
      </c>
      <c r="F16" s="69">
        <v>644</v>
      </c>
      <c r="G16" s="69">
        <v>3597</v>
      </c>
      <c r="H16" s="69">
        <v>3166</v>
      </c>
      <c r="I16" s="69">
        <v>10500</v>
      </c>
      <c r="J16" s="69">
        <v>787</v>
      </c>
      <c r="K16" s="69">
        <v>271</v>
      </c>
      <c r="L16" s="69">
        <v>536</v>
      </c>
    </row>
    <row r="17" spans="1:12" ht="12">
      <c r="A17" s="21" t="s">
        <v>18</v>
      </c>
      <c r="B17" s="69">
        <v>419</v>
      </c>
      <c r="C17" s="119">
        <v>1065</v>
      </c>
      <c r="D17" s="69">
        <v>15665</v>
      </c>
      <c r="E17" s="69">
        <v>22</v>
      </c>
      <c r="F17" s="69">
        <v>666</v>
      </c>
      <c r="G17" s="69">
        <v>2831</v>
      </c>
      <c r="H17" s="69">
        <v>2650</v>
      </c>
      <c r="I17" s="69">
        <v>9805</v>
      </c>
      <c r="J17" s="69">
        <v>750</v>
      </c>
      <c r="K17" s="69">
        <v>204</v>
      </c>
      <c r="L17" s="69">
        <v>555</v>
      </c>
    </row>
    <row r="18" spans="1:12" ht="12">
      <c r="A18" s="21" t="s">
        <v>19</v>
      </c>
      <c r="B18" s="69">
        <v>366</v>
      </c>
      <c r="C18" s="119">
        <v>945</v>
      </c>
      <c r="D18" s="69">
        <v>15524</v>
      </c>
      <c r="E18" s="69">
        <v>28</v>
      </c>
      <c r="F18" s="69">
        <v>702</v>
      </c>
      <c r="G18" s="69">
        <v>2551</v>
      </c>
      <c r="H18" s="69">
        <v>2689</v>
      </c>
      <c r="I18" s="69">
        <v>9894</v>
      </c>
      <c r="J18" s="69">
        <v>768</v>
      </c>
      <c r="K18" s="69">
        <v>181</v>
      </c>
      <c r="L18" s="69">
        <v>589</v>
      </c>
    </row>
    <row r="19" spans="1:12" ht="12">
      <c r="A19" s="21" t="s">
        <v>20</v>
      </c>
      <c r="B19" s="69">
        <v>344</v>
      </c>
      <c r="C19" s="119">
        <v>886</v>
      </c>
      <c r="D19" s="69">
        <v>16345</v>
      </c>
      <c r="E19" s="69">
        <v>7</v>
      </c>
      <c r="F19" s="69">
        <v>857</v>
      </c>
      <c r="G19" s="69">
        <v>2760</v>
      </c>
      <c r="H19" s="69">
        <v>2637</v>
      </c>
      <c r="I19" s="69">
        <v>10357</v>
      </c>
      <c r="J19" s="69">
        <v>816</v>
      </c>
      <c r="K19" s="69">
        <v>169</v>
      </c>
      <c r="L19" s="69">
        <v>654</v>
      </c>
    </row>
    <row r="20" spans="1:12" ht="12">
      <c r="A20" s="21" t="s">
        <v>21</v>
      </c>
      <c r="B20" s="69">
        <v>520</v>
      </c>
      <c r="C20" s="119">
        <v>1361</v>
      </c>
      <c r="D20" s="69">
        <v>28565</v>
      </c>
      <c r="E20" s="69">
        <v>54</v>
      </c>
      <c r="F20" s="69">
        <v>1681</v>
      </c>
      <c r="G20" s="69">
        <v>5471</v>
      </c>
      <c r="H20" s="69">
        <v>4539</v>
      </c>
      <c r="I20" s="69">
        <v>17362</v>
      </c>
      <c r="J20" s="69">
        <v>1379</v>
      </c>
      <c r="K20" s="69">
        <v>263</v>
      </c>
      <c r="L20" s="69">
        <v>1118</v>
      </c>
    </row>
    <row r="21" spans="1:12" ht="12">
      <c r="A21" s="21" t="s">
        <v>22</v>
      </c>
      <c r="B21" s="69">
        <v>404</v>
      </c>
      <c r="C21" s="119">
        <v>1026</v>
      </c>
      <c r="D21" s="69">
        <v>26212</v>
      </c>
      <c r="E21" s="69">
        <v>55</v>
      </c>
      <c r="F21" s="69">
        <v>1784</v>
      </c>
      <c r="G21" s="69">
        <v>4344</v>
      </c>
      <c r="H21" s="69">
        <v>3859</v>
      </c>
      <c r="I21" s="69">
        <v>16501</v>
      </c>
      <c r="J21" s="69">
        <v>1339</v>
      </c>
      <c r="K21" s="69">
        <v>196</v>
      </c>
      <c r="L21" s="69">
        <v>1144</v>
      </c>
    </row>
    <row r="22" spans="1:12" ht="12">
      <c r="A22" s="21" t="s">
        <v>23</v>
      </c>
      <c r="B22" s="69">
        <v>348</v>
      </c>
      <c r="C22" s="119">
        <v>895</v>
      </c>
      <c r="D22" s="69">
        <v>26017</v>
      </c>
      <c r="E22" s="69">
        <v>120</v>
      </c>
      <c r="F22" s="69">
        <v>1813</v>
      </c>
      <c r="G22" s="69">
        <v>4144</v>
      </c>
      <c r="H22" s="69">
        <v>3807</v>
      </c>
      <c r="I22" s="69">
        <v>16588</v>
      </c>
      <c r="J22" s="69">
        <v>1356</v>
      </c>
      <c r="K22" s="69">
        <v>178</v>
      </c>
      <c r="L22" s="69">
        <v>1177</v>
      </c>
    </row>
    <row r="23" spans="1:12" ht="12">
      <c r="A23" s="21" t="s">
        <v>24</v>
      </c>
      <c r="B23" s="69">
        <v>297</v>
      </c>
      <c r="C23" s="119">
        <v>745</v>
      </c>
      <c r="D23" s="69">
        <v>25148</v>
      </c>
      <c r="E23" s="69">
        <v>43</v>
      </c>
      <c r="F23" s="69">
        <v>1674</v>
      </c>
      <c r="G23" s="69">
        <v>4718</v>
      </c>
      <c r="H23" s="69">
        <v>3272</v>
      </c>
      <c r="I23" s="69">
        <v>15718</v>
      </c>
      <c r="J23" s="69">
        <v>1297</v>
      </c>
      <c r="K23" s="69">
        <v>150</v>
      </c>
      <c r="L23" s="69">
        <v>1148</v>
      </c>
    </row>
    <row r="24" spans="1:12" ht="12">
      <c r="A24" s="21" t="s">
        <v>25</v>
      </c>
      <c r="B24" s="69">
        <v>200</v>
      </c>
      <c r="C24" s="119">
        <v>553</v>
      </c>
      <c r="D24" s="69">
        <v>18913</v>
      </c>
      <c r="E24" s="69">
        <v>55</v>
      </c>
      <c r="F24" s="69">
        <v>1181</v>
      </c>
      <c r="G24" s="69">
        <v>3140</v>
      </c>
      <c r="H24" s="69">
        <v>2225</v>
      </c>
      <c r="I24" s="69">
        <v>12558</v>
      </c>
      <c r="J24" s="69">
        <v>1048</v>
      </c>
      <c r="K24" s="69">
        <v>123</v>
      </c>
      <c r="L24" s="69">
        <v>924</v>
      </c>
    </row>
    <row r="25" spans="1:12" ht="12">
      <c r="A25" s="21" t="s">
        <v>26</v>
      </c>
      <c r="B25" s="69">
        <v>575</v>
      </c>
      <c r="C25" s="119">
        <v>1426</v>
      </c>
      <c r="D25" s="69">
        <v>77242</v>
      </c>
      <c r="E25" s="69">
        <v>254</v>
      </c>
      <c r="F25" s="69">
        <v>3339</v>
      </c>
      <c r="G25" s="69">
        <v>9049</v>
      </c>
      <c r="H25" s="69">
        <v>9415</v>
      </c>
      <c r="I25" s="69">
        <v>55849</v>
      </c>
      <c r="J25" s="69">
        <v>4790</v>
      </c>
      <c r="K25" s="69">
        <v>379</v>
      </c>
      <c r="L25" s="69">
        <v>4410</v>
      </c>
    </row>
    <row r="26" spans="1:12" ht="12">
      <c r="A26" s="21" t="s">
        <v>27</v>
      </c>
      <c r="B26" s="69">
        <v>45</v>
      </c>
      <c r="C26" s="119">
        <v>99</v>
      </c>
      <c r="D26" s="69">
        <v>14831</v>
      </c>
      <c r="E26" s="69">
        <v>96</v>
      </c>
      <c r="F26" s="69">
        <v>61</v>
      </c>
      <c r="G26" s="69">
        <v>651</v>
      </c>
      <c r="H26" s="69">
        <v>1208</v>
      </c>
      <c r="I26" s="69">
        <v>13006</v>
      </c>
      <c r="J26" s="69">
        <v>1177</v>
      </c>
      <c r="K26" s="69">
        <v>72</v>
      </c>
      <c r="L26" s="69">
        <v>1105</v>
      </c>
    </row>
    <row r="27" spans="1:12" ht="12">
      <c r="A27" s="22" t="s">
        <v>123</v>
      </c>
      <c r="B27" s="112">
        <v>12</v>
      </c>
      <c r="C27" s="113">
        <v>27</v>
      </c>
      <c r="D27" s="112">
        <v>8845</v>
      </c>
      <c r="E27" s="112">
        <v>233</v>
      </c>
      <c r="F27" s="112">
        <v>0</v>
      </c>
      <c r="G27" s="112">
        <v>223</v>
      </c>
      <c r="H27" s="112">
        <v>379</v>
      </c>
      <c r="I27" s="112">
        <v>8476</v>
      </c>
      <c r="J27" s="112">
        <v>808</v>
      </c>
      <c r="K27" s="112">
        <v>6</v>
      </c>
      <c r="L27" s="112">
        <v>802</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1741</v>
      </c>
      <c r="C33" s="119">
        <v>2466</v>
      </c>
      <c r="D33" s="69">
        <v>-7571</v>
      </c>
      <c r="E33" s="69">
        <v>739</v>
      </c>
      <c r="F33" s="69">
        <v>25</v>
      </c>
      <c r="G33" s="69">
        <v>1536</v>
      </c>
      <c r="H33" s="69">
        <v>7236</v>
      </c>
      <c r="I33" s="69">
        <v>3100</v>
      </c>
      <c r="J33" s="69">
        <v>173</v>
      </c>
      <c r="K33" s="69">
        <v>139</v>
      </c>
      <c r="L33" s="69">
        <v>73</v>
      </c>
    </row>
    <row r="34" spans="1:12" ht="12.75" customHeight="1">
      <c r="A34" s="20" t="s">
        <v>30</v>
      </c>
      <c r="B34" s="69">
        <v>1742</v>
      </c>
      <c r="C34" s="119">
        <v>3469</v>
      </c>
      <c r="D34" s="69">
        <v>26828</v>
      </c>
      <c r="E34" s="69">
        <v>40</v>
      </c>
      <c r="F34" s="69">
        <v>388</v>
      </c>
      <c r="G34" s="69">
        <v>4625</v>
      </c>
      <c r="H34" s="69">
        <v>7945</v>
      </c>
      <c r="I34" s="69">
        <v>15295</v>
      </c>
      <c r="J34" s="69">
        <v>994</v>
      </c>
      <c r="K34" s="69">
        <v>639</v>
      </c>
      <c r="L34" s="69">
        <v>490</v>
      </c>
    </row>
    <row r="35" spans="1:12" ht="12">
      <c r="A35" s="20" t="s">
        <v>31</v>
      </c>
      <c r="B35" s="69">
        <v>1742</v>
      </c>
      <c r="C35" s="119">
        <v>4280</v>
      </c>
      <c r="D35" s="69">
        <v>48381</v>
      </c>
      <c r="E35" s="69">
        <v>70</v>
      </c>
      <c r="F35" s="69">
        <v>1454</v>
      </c>
      <c r="G35" s="69">
        <v>9779</v>
      </c>
      <c r="H35" s="69">
        <v>9477</v>
      </c>
      <c r="I35" s="69">
        <v>29252</v>
      </c>
      <c r="J35" s="69">
        <v>2127</v>
      </c>
      <c r="K35" s="69">
        <v>908</v>
      </c>
      <c r="L35" s="69">
        <v>1320</v>
      </c>
    </row>
    <row r="36" spans="1:12" ht="12">
      <c r="A36" s="20" t="s">
        <v>32</v>
      </c>
      <c r="B36" s="69">
        <v>1742</v>
      </c>
      <c r="C36" s="119">
        <v>4518</v>
      </c>
      <c r="D36" s="69">
        <v>83041</v>
      </c>
      <c r="E36" s="69">
        <v>132</v>
      </c>
      <c r="F36" s="69">
        <v>4403</v>
      </c>
      <c r="G36" s="69">
        <v>14777</v>
      </c>
      <c r="H36" s="69">
        <v>13456</v>
      </c>
      <c r="I36" s="69">
        <v>51810</v>
      </c>
      <c r="J36" s="69">
        <v>4075</v>
      </c>
      <c r="K36" s="69">
        <v>865</v>
      </c>
      <c r="L36" s="69">
        <v>3231</v>
      </c>
    </row>
    <row r="37" spans="1:12" ht="12">
      <c r="A37" s="20" t="s">
        <v>33</v>
      </c>
      <c r="B37" s="69">
        <v>1307</v>
      </c>
      <c r="C37" s="119">
        <v>3359</v>
      </c>
      <c r="D37" s="69">
        <v>108778</v>
      </c>
      <c r="E37" s="69">
        <v>320</v>
      </c>
      <c r="F37" s="69">
        <v>7059</v>
      </c>
      <c r="G37" s="69">
        <v>17872</v>
      </c>
      <c r="H37" s="69">
        <v>14625</v>
      </c>
      <c r="I37" s="69">
        <v>70276</v>
      </c>
      <c r="J37" s="69">
        <v>5807</v>
      </c>
      <c r="K37" s="69">
        <v>685</v>
      </c>
      <c r="L37" s="69">
        <v>5122</v>
      </c>
    </row>
    <row r="38" spans="1:12" ht="12">
      <c r="A38" s="20" t="s">
        <v>34</v>
      </c>
      <c r="B38" s="69">
        <v>348</v>
      </c>
      <c r="C38" s="119">
        <v>836</v>
      </c>
      <c r="D38" s="69">
        <v>49434</v>
      </c>
      <c r="E38" s="69">
        <v>148</v>
      </c>
      <c r="F38" s="69">
        <v>2001</v>
      </c>
      <c r="G38" s="69">
        <v>5661</v>
      </c>
      <c r="H38" s="69">
        <v>6028</v>
      </c>
      <c r="I38" s="69">
        <v>35996</v>
      </c>
      <c r="J38" s="69">
        <v>3095</v>
      </c>
      <c r="K38" s="69">
        <v>230</v>
      </c>
      <c r="L38" s="69">
        <v>2865</v>
      </c>
    </row>
    <row r="39" spans="1:12" ht="12">
      <c r="A39" s="27" t="s">
        <v>35</v>
      </c>
      <c r="B39" s="78">
        <v>87</v>
      </c>
      <c r="C39" s="113">
        <v>210</v>
      </c>
      <c r="D39" s="78">
        <v>30431</v>
      </c>
      <c r="E39" s="78">
        <v>364</v>
      </c>
      <c r="F39" s="78">
        <v>228</v>
      </c>
      <c r="G39" s="78">
        <v>1255</v>
      </c>
      <c r="H39" s="78">
        <v>2265</v>
      </c>
      <c r="I39" s="78">
        <v>27048</v>
      </c>
      <c r="J39" s="78">
        <v>2475</v>
      </c>
      <c r="K39" s="78">
        <v>121</v>
      </c>
      <c r="L39" s="78">
        <v>2355</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8709</v>
      </c>
      <c r="C42" s="128">
        <v>19138</v>
      </c>
      <c r="D42" s="72">
        <v>339322</v>
      </c>
      <c r="E42" s="72">
        <v>1814</v>
      </c>
      <c r="F42" s="72">
        <v>15558</v>
      </c>
      <c r="G42" s="72">
        <v>55504</v>
      </c>
      <c r="H42" s="72">
        <v>61033</v>
      </c>
      <c r="I42" s="72">
        <v>232777</v>
      </c>
      <c r="J42" s="72">
        <v>18747</v>
      </c>
      <c r="K42" s="72">
        <v>3586</v>
      </c>
      <c r="L42" s="72">
        <v>15455</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2.xml><?xml version="1.0" encoding="utf-8"?>
<worksheet xmlns="http://schemas.openxmlformats.org/spreadsheetml/2006/main" xmlns:r="http://schemas.openxmlformats.org/officeDocument/2006/relationships">
  <sheetPr codeName="Sheet121111111111112111">
    <pageSetUpPr fitToPage="1"/>
  </sheetPr>
  <dimension ref="A1:L46"/>
  <sheetViews>
    <sheetView zoomScale="80" zoomScaleNormal="80" workbookViewId="0" topLeftCell="A1">
      <selection activeCell="A1" sqref="A1"/>
    </sheetView>
  </sheetViews>
  <sheetFormatPr defaultColWidth="8.8515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60"/>
      <c r="K1" s="60"/>
      <c r="L1" s="58" t="s">
        <v>248</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711</v>
      </c>
      <c r="C9" s="119">
        <v>1173</v>
      </c>
      <c r="D9" s="69">
        <v>-37381</v>
      </c>
      <c r="E9" s="69">
        <v>788</v>
      </c>
      <c r="F9" s="69">
        <v>10</v>
      </c>
      <c r="G9" s="69">
        <v>567</v>
      </c>
      <c r="H9" s="69">
        <v>6522</v>
      </c>
      <c r="I9" s="69">
        <v>98</v>
      </c>
      <c r="J9" s="69">
        <v>8</v>
      </c>
      <c r="K9" s="69">
        <v>5</v>
      </c>
      <c r="L9" s="69">
        <v>6</v>
      </c>
    </row>
    <row r="10" spans="1:12" ht="12">
      <c r="A10" s="21" t="s">
        <v>11</v>
      </c>
      <c r="B10" s="69">
        <v>2585</v>
      </c>
      <c r="C10" s="119">
        <v>3339</v>
      </c>
      <c r="D10" s="69">
        <v>6487</v>
      </c>
      <c r="E10" s="69">
        <v>181</v>
      </c>
      <c r="F10" s="69">
        <v>19</v>
      </c>
      <c r="G10" s="69">
        <v>572</v>
      </c>
      <c r="H10" s="69">
        <v>8811</v>
      </c>
      <c r="I10" s="69">
        <v>1787</v>
      </c>
      <c r="J10" s="69">
        <v>96</v>
      </c>
      <c r="K10" s="69">
        <v>84</v>
      </c>
      <c r="L10" s="69">
        <v>39</v>
      </c>
    </row>
    <row r="11" spans="1:12" ht="12">
      <c r="A11" s="21" t="s">
        <v>12</v>
      </c>
      <c r="B11" s="69">
        <v>3199</v>
      </c>
      <c r="C11" s="119">
        <v>4614</v>
      </c>
      <c r="D11" s="69">
        <v>24193</v>
      </c>
      <c r="E11" s="69">
        <v>282</v>
      </c>
      <c r="F11" s="69">
        <v>71</v>
      </c>
      <c r="G11" s="69">
        <v>1322</v>
      </c>
      <c r="H11" s="69">
        <v>12904</v>
      </c>
      <c r="I11" s="69">
        <v>12630</v>
      </c>
      <c r="J11" s="69">
        <v>718</v>
      </c>
      <c r="K11" s="69">
        <v>552</v>
      </c>
      <c r="L11" s="69">
        <v>265</v>
      </c>
    </row>
    <row r="12" spans="1:12" ht="12">
      <c r="A12" s="21" t="s">
        <v>13</v>
      </c>
      <c r="B12" s="69">
        <v>3298</v>
      </c>
      <c r="C12" s="119">
        <v>5612</v>
      </c>
      <c r="D12" s="69">
        <v>41206</v>
      </c>
      <c r="E12" s="69">
        <v>259</v>
      </c>
      <c r="F12" s="69">
        <v>416</v>
      </c>
      <c r="G12" s="69">
        <v>2243</v>
      </c>
      <c r="H12" s="69">
        <v>15091</v>
      </c>
      <c r="I12" s="69">
        <v>25300</v>
      </c>
      <c r="J12" s="69">
        <v>1581</v>
      </c>
      <c r="K12" s="69">
        <v>996</v>
      </c>
      <c r="L12" s="69">
        <v>761</v>
      </c>
    </row>
    <row r="13" spans="1:12" ht="12">
      <c r="A13" s="21" t="s">
        <v>14</v>
      </c>
      <c r="B13" s="69">
        <v>3067</v>
      </c>
      <c r="C13" s="119">
        <v>5710</v>
      </c>
      <c r="D13" s="69">
        <v>53490</v>
      </c>
      <c r="E13" s="69">
        <v>143</v>
      </c>
      <c r="F13" s="69">
        <v>1001</v>
      </c>
      <c r="G13" s="69">
        <v>3649</v>
      </c>
      <c r="H13" s="69">
        <v>15081</v>
      </c>
      <c r="I13" s="69">
        <v>35251</v>
      </c>
      <c r="J13" s="69">
        <v>2373</v>
      </c>
      <c r="K13" s="69">
        <v>1212</v>
      </c>
      <c r="L13" s="69">
        <v>1322</v>
      </c>
    </row>
    <row r="14" spans="1:12" ht="12">
      <c r="A14" s="21" t="s">
        <v>15</v>
      </c>
      <c r="B14" s="69">
        <v>2572</v>
      </c>
      <c r="C14" s="119">
        <v>5074</v>
      </c>
      <c r="D14" s="69">
        <v>57681</v>
      </c>
      <c r="E14" s="69">
        <v>111</v>
      </c>
      <c r="F14" s="69">
        <v>1562</v>
      </c>
      <c r="G14" s="69">
        <v>4923</v>
      </c>
      <c r="H14" s="69">
        <v>13758</v>
      </c>
      <c r="I14" s="69">
        <v>38632</v>
      </c>
      <c r="J14" s="69">
        <v>2721</v>
      </c>
      <c r="K14" s="69">
        <v>1113</v>
      </c>
      <c r="L14" s="69">
        <v>1697</v>
      </c>
    </row>
    <row r="15" spans="1:12" ht="12">
      <c r="A15" s="21" t="s">
        <v>16</v>
      </c>
      <c r="B15" s="69">
        <v>2183</v>
      </c>
      <c r="C15" s="119">
        <v>4581</v>
      </c>
      <c r="D15" s="69">
        <v>59962</v>
      </c>
      <c r="E15" s="69">
        <v>181</v>
      </c>
      <c r="F15" s="69">
        <v>2046</v>
      </c>
      <c r="G15" s="69">
        <v>5384</v>
      </c>
      <c r="H15" s="69">
        <v>12678</v>
      </c>
      <c r="I15" s="69">
        <v>40850</v>
      </c>
      <c r="J15" s="69">
        <v>2988</v>
      </c>
      <c r="K15" s="69">
        <v>1023</v>
      </c>
      <c r="L15" s="69">
        <v>2015</v>
      </c>
    </row>
    <row r="16" spans="1:12" ht="12">
      <c r="A16" s="21" t="s">
        <v>17</v>
      </c>
      <c r="B16" s="69">
        <v>1865</v>
      </c>
      <c r="C16" s="119">
        <v>4013</v>
      </c>
      <c r="D16" s="69">
        <v>60457</v>
      </c>
      <c r="E16" s="69">
        <v>275</v>
      </c>
      <c r="F16" s="69">
        <v>2451</v>
      </c>
      <c r="G16" s="69">
        <v>5884</v>
      </c>
      <c r="H16" s="69">
        <v>12671</v>
      </c>
      <c r="I16" s="69">
        <v>40717</v>
      </c>
      <c r="J16" s="69">
        <v>3057</v>
      </c>
      <c r="K16" s="69">
        <v>851</v>
      </c>
      <c r="L16" s="69">
        <v>2222</v>
      </c>
    </row>
    <row r="17" spans="1:12" ht="12">
      <c r="A17" s="21" t="s">
        <v>18</v>
      </c>
      <c r="B17" s="69">
        <v>1455</v>
      </c>
      <c r="C17" s="119">
        <v>3167</v>
      </c>
      <c r="D17" s="69">
        <v>54430</v>
      </c>
      <c r="E17" s="69">
        <v>74</v>
      </c>
      <c r="F17" s="69">
        <v>2552</v>
      </c>
      <c r="G17" s="69">
        <v>6321</v>
      </c>
      <c r="H17" s="69">
        <v>10423</v>
      </c>
      <c r="I17" s="69">
        <v>36074</v>
      </c>
      <c r="J17" s="69">
        <v>2757</v>
      </c>
      <c r="K17" s="69">
        <v>673</v>
      </c>
      <c r="L17" s="69">
        <v>2094</v>
      </c>
    </row>
    <row r="18" spans="1:12" ht="12">
      <c r="A18" s="21" t="s">
        <v>19</v>
      </c>
      <c r="B18" s="69">
        <v>1317</v>
      </c>
      <c r="C18" s="119">
        <v>2911</v>
      </c>
      <c r="D18" s="69">
        <v>55988</v>
      </c>
      <c r="E18" s="69">
        <v>121</v>
      </c>
      <c r="F18" s="69">
        <v>2945</v>
      </c>
      <c r="G18" s="69">
        <v>7170</v>
      </c>
      <c r="H18" s="69">
        <v>10634</v>
      </c>
      <c r="I18" s="69">
        <v>35987</v>
      </c>
      <c r="J18" s="69">
        <v>2791</v>
      </c>
      <c r="K18" s="69">
        <v>583</v>
      </c>
      <c r="L18" s="69">
        <v>2210</v>
      </c>
    </row>
    <row r="19" spans="1:12" ht="12">
      <c r="A19" s="21" t="s">
        <v>20</v>
      </c>
      <c r="B19" s="69">
        <v>1182</v>
      </c>
      <c r="C19" s="119">
        <v>2739</v>
      </c>
      <c r="D19" s="69">
        <v>56098</v>
      </c>
      <c r="E19" s="69">
        <v>133</v>
      </c>
      <c r="F19" s="69">
        <v>3087</v>
      </c>
      <c r="G19" s="69">
        <v>7386</v>
      </c>
      <c r="H19" s="69">
        <v>9929</v>
      </c>
      <c r="I19" s="69">
        <v>36034</v>
      </c>
      <c r="J19" s="69">
        <v>2819</v>
      </c>
      <c r="K19" s="69">
        <v>547</v>
      </c>
      <c r="L19" s="69">
        <v>2273</v>
      </c>
    </row>
    <row r="20" spans="1:12" ht="12">
      <c r="A20" s="21" t="s">
        <v>21</v>
      </c>
      <c r="B20" s="69">
        <v>1912</v>
      </c>
      <c r="C20" s="119">
        <v>4496</v>
      </c>
      <c r="D20" s="69">
        <v>104812</v>
      </c>
      <c r="E20" s="69">
        <v>286</v>
      </c>
      <c r="F20" s="69">
        <v>6557</v>
      </c>
      <c r="G20" s="69">
        <v>13877</v>
      </c>
      <c r="H20" s="69">
        <v>17331</v>
      </c>
      <c r="I20" s="69">
        <v>68105</v>
      </c>
      <c r="J20" s="69">
        <v>5425</v>
      </c>
      <c r="K20" s="69">
        <v>925</v>
      </c>
      <c r="L20" s="69">
        <v>4504</v>
      </c>
    </row>
    <row r="21" spans="1:12" ht="12">
      <c r="A21" s="21" t="s">
        <v>22</v>
      </c>
      <c r="B21" s="69">
        <v>1644</v>
      </c>
      <c r="C21" s="119">
        <v>3857</v>
      </c>
      <c r="D21" s="69">
        <v>106748</v>
      </c>
      <c r="E21" s="69">
        <v>351</v>
      </c>
      <c r="F21" s="69">
        <v>7271</v>
      </c>
      <c r="G21" s="69">
        <v>14919</v>
      </c>
      <c r="H21" s="69">
        <v>17257</v>
      </c>
      <c r="I21" s="69">
        <v>68216</v>
      </c>
      <c r="J21" s="69">
        <v>5507</v>
      </c>
      <c r="K21" s="69">
        <v>792</v>
      </c>
      <c r="L21" s="69">
        <v>4715</v>
      </c>
    </row>
    <row r="22" spans="1:12" ht="12">
      <c r="A22" s="21" t="s">
        <v>23</v>
      </c>
      <c r="B22" s="69">
        <v>1271</v>
      </c>
      <c r="C22" s="119">
        <v>3077</v>
      </c>
      <c r="D22" s="69">
        <v>95277</v>
      </c>
      <c r="E22" s="69">
        <v>353</v>
      </c>
      <c r="F22" s="69">
        <v>6533</v>
      </c>
      <c r="G22" s="69">
        <v>12456</v>
      </c>
      <c r="H22" s="69">
        <v>14250</v>
      </c>
      <c r="I22" s="69">
        <v>62684</v>
      </c>
      <c r="J22" s="69">
        <v>5133</v>
      </c>
      <c r="K22" s="69">
        <v>617</v>
      </c>
      <c r="L22" s="69">
        <v>4515</v>
      </c>
    </row>
    <row r="23" spans="1:12" ht="12">
      <c r="A23" s="21" t="s">
        <v>24</v>
      </c>
      <c r="B23" s="69">
        <v>981</v>
      </c>
      <c r="C23" s="119">
        <v>2443</v>
      </c>
      <c r="D23" s="69">
        <v>83184</v>
      </c>
      <c r="E23" s="69">
        <v>203</v>
      </c>
      <c r="F23" s="69">
        <v>5461</v>
      </c>
      <c r="G23" s="69">
        <v>11170</v>
      </c>
      <c r="H23" s="69">
        <v>12201</v>
      </c>
      <c r="I23" s="69">
        <v>54775</v>
      </c>
      <c r="J23" s="69">
        <v>4524</v>
      </c>
      <c r="K23" s="69">
        <v>520</v>
      </c>
      <c r="L23" s="69">
        <v>4005</v>
      </c>
    </row>
    <row r="24" spans="1:12" ht="12">
      <c r="A24" s="21" t="s">
        <v>25</v>
      </c>
      <c r="B24" s="69">
        <v>723</v>
      </c>
      <c r="C24" s="119">
        <v>1804</v>
      </c>
      <c r="D24" s="69">
        <v>68526</v>
      </c>
      <c r="E24" s="69">
        <v>179</v>
      </c>
      <c r="F24" s="69">
        <v>4199</v>
      </c>
      <c r="G24" s="69">
        <v>9917</v>
      </c>
      <c r="H24" s="69">
        <v>9482</v>
      </c>
      <c r="I24" s="69">
        <v>45189</v>
      </c>
      <c r="J24" s="69">
        <v>3761</v>
      </c>
      <c r="K24" s="69">
        <v>390</v>
      </c>
      <c r="L24" s="69">
        <v>3372</v>
      </c>
    </row>
    <row r="25" spans="1:12" ht="12">
      <c r="A25" s="21" t="s">
        <v>26</v>
      </c>
      <c r="B25" s="69">
        <v>2185</v>
      </c>
      <c r="C25" s="119">
        <v>5697</v>
      </c>
      <c r="D25" s="69">
        <v>303820</v>
      </c>
      <c r="E25" s="69">
        <v>1436</v>
      </c>
      <c r="F25" s="69">
        <v>12748</v>
      </c>
      <c r="G25" s="69">
        <v>26520</v>
      </c>
      <c r="H25" s="69">
        <v>36399</v>
      </c>
      <c r="I25" s="69">
        <v>229638</v>
      </c>
      <c r="J25" s="69">
        <v>19748</v>
      </c>
      <c r="K25" s="69">
        <v>1605</v>
      </c>
      <c r="L25" s="69">
        <v>18143</v>
      </c>
    </row>
    <row r="26" spans="1:12" ht="12">
      <c r="A26" s="21" t="s">
        <v>27</v>
      </c>
      <c r="B26" s="69">
        <v>214</v>
      </c>
      <c r="C26" s="119">
        <v>572</v>
      </c>
      <c r="D26" s="69">
        <v>72027</v>
      </c>
      <c r="E26" s="69">
        <v>1052</v>
      </c>
      <c r="F26" s="69">
        <v>210</v>
      </c>
      <c r="G26" s="69">
        <v>4783</v>
      </c>
      <c r="H26" s="69">
        <v>6001</v>
      </c>
      <c r="I26" s="69">
        <v>63992</v>
      </c>
      <c r="J26" s="69">
        <v>5814</v>
      </c>
      <c r="K26" s="69">
        <v>314</v>
      </c>
      <c r="L26" s="69">
        <v>5499</v>
      </c>
    </row>
    <row r="27" spans="1:12" ht="12">
      <c r="A27" s="22" t="s">
        <v>28</v>
      </c>
      <c r="B27" s="78">
        <v>77</v>
      </c>
      <c r="C27" s="113">
        <v>187</v>
      </c>
      <c r="D27" s="78">
        <v>102652</v>
      </c>
      <c r="E27" s="78">
        <v>1671</v>
      </c>
      <c r="F27" s="78">
        <v>0</v>
      </c>
      <c r="G27" s="78">
        <v>3359</v>
      </c>
      <c r="H27" s="78">
        <v>4460</v>
      </c>
      <c r="I27" s="78">
        <v>96504</v>
      </c>
      <c r="J27" s="78">
        <v>9368</v>
      </c>
      <c r="K27" s="78">
        <v>640</v>
      </c>
      <c r="L27" s="78">
        <v>8727</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6489</v>
      </c>
      <c r="C33" s="119">
        <v>9122</v>
      </c>
      <c r="D33" s="69">
        <v>-6760</v>
      </c>
      <c r="E33" s="69">
        <v>1251</v>
      </c>
      <c r="F33" s="69">
        <v>99</v>
      </c>
      <c r="G33" s="69">
        <v>2458</v>
      </c>
      <c r="H33" s="69">
        <v>28220</v>
      </c>
      <c r="I33" s="69">
        <v>14475</v>
      </c>
      <c r="J33" s="69">
        <v>820</v>
      </c>
      <c r="K33" s="69">
        <v>640</v>
      </c>
      <c r="L33" s="69">
        <v>309</v>
      </c>
    </row>
    <row r="34" spans="1:12" ht="12.75" customHeight="1">
      <c r="A34" s="20" t="s">
        <v>30</v>
      </c>
      <c r="B34" s="69">
        <v>6488</v>
      </c>
      <c r="C34" s="119">
        <v>11558</v>
      </c>
      <c r="D34" s="69">
        <v>97109</v>
      </c>
      <c r="E34" s="69">
        <v>408</v>
      </c>
      <c r="F34" s="69">
        <v>1467</v>
      </c>
      <c r="G34" s="69">
        <v>6071</v>
      </c>
      <c r="H34" s="69">
        <v>30829</v>
      </c>
      <c r="I34" s="69">
        <v>62123</v>
      </c>
      <c r="J34" s="69">
        <v>4060</v>
      </c>
      <c r="K34" s="69">
        <v>2257</v>
      </c>
      <c r="L34" s="69">
        <v>2144</v>
      </c>
    </row>
    <row r="35" spans="1:12" ht="12">
      <c r="A35" s="20" t="s">
        <v>31</v>
      </c>
      <c r="B35" s="69">
        <v>6488</v>
      </c>
      <c r="C35" s="119">
        <v>13408</v>
      </c>
      <c r="D35" s="69">
        <v>175222</v>
      </c>
      <c r="E35" s="69">
        <v>562</v>
      </c>
      <c r="F35" s="69">
        <v>5984</v>
      </c>
      <c r="G35" s="69">
        <v>15994</v>
      </c>
      <c r="H35" s="69">
        <v>38326</v>
      </c>
      <c r="I35" s="69">
        <v>118328</v>
      </c>
      <c r="J35" s="69">
        <v>8636</v>
      </c>
      <c r="K35" s="69">
        <v>2933</v>
      </c>
      <c r="L35" s="69">
        <v>5855</v>
      </c>
    </row>
    <row r="36" spans="1:12" ht="12">
      <c r="A36" s="20" t="s">
        <v>32</v>
      </c>
      <c r="B36" s="69">
        <v>6488</v>
      </c>
      <c r="C36" s="119">
        <v>14777</v>
      </c>
      <c r="D36" s="69">
        <v>309375</v>
      </c>
      <c r="E36" s="69">
        <v>712</v>
      </c>
      <c r="F36" s="69">
        <v>17668</v>
      </c>
      <c r="G36" s="69">
        <v>39986</v>
      </c>
      <c r="H36" s="69">
        <v>54594</v>
      </c>
      <c r="I36" s="69">
        <v>200548</v>
      </c>
      <c r="J36" s="69">
        <v>15745</v>
      </c>
      <c r="K36" s="69">
        <v>3030</v>
      </c>
      <c r="L36" s="69">
        <v>12733</v>
      </c>
    </row>
    <row r="37" spans="1:12" ht="12">
      <c r="A37" s="20" t="s">
        <v>33</v>
      </c>
      <c r="B37" s="69">
        <v>4866</v>
      </c>
      <c r="C37" s="119">
        <v>11943</v>
      </c>
      <c r="D37" s="69">
        <v>408970</v>
      </c>
      <c r="E37" s="69">
        <v>1236</v>
      </c>
      <c r="F37" s="69">
        <v>26057</v>
      </c>
      <c r="G37" s="69">
        <v>53532</v>
      </c>
      <c r="H37" s="69">
        <v>59089</v>
      </c>
      <c r="I37" s="69">
        <v>272501</v>
      </c>
      <c r="J37" s="69">
        <v>22541</v>
      </c>
      <c r="K37" s="69">
        <v>2507</v>
      </c>
      <c r="L37" s="69">
        <v>20035</v>
      </c>
    </row>
    <row r="38" spans="1:12" ht="12">
      <c r="A38" s="20" t="s">
        <v>34</v>
      </c>
      <c r="B38" s="69">
        <v>1298</v>
      </c>
      <c r="C38" s="119">
        <v>3397</v>
      </c>
      <c r="D38" s="69">
        <v>203025</v>
      </c>
      <c r="E38" s="69">
        <v>1166</v>
      </c>
      <c r="F38" s="69">
        <v>7465</v>
      </c>
      <c r="G38" s="69">
        <v>16006</v>
      </c>
      <c r="H38" s="69">
        <v>23572</v>
      </c>
      <c r="I38" s="69">
        <v>157146</v>
      </c>
      <c r="J38" s="69">
        <v>13602</v>
      </c>
      <c r="K38" s="69">
        <v>1065</v>
      </c>
      <c r="L38" s="69">
        <v>12537</v>
      </c>
    </row>
    <row r="39" spans="1:12" ht="12">
      <c r="A39" s="27" t="s">
        <v>35</v>
      </c>
      <c r="B39" s="78">
        <v>324</v>
      </c>
      <c r="C39" s="113">
        <v>861</v>
      </c>
      <c r="D39" s="78">
        <v>182716</v>
      </c>
      <c r="E39" s="78">
        <v>2745</v>
      </c>
      <c r="F39" s="78">
        <v>398</v>
      </c>
      <c r="G39" s="78">
        <v>8374</v>
      </c>
      <c r="H39" s="78">
        <v>11255</v>
      </c>
      <c r="I39" s="78">
        <v>167342</v>
      </c>
      <c r="J39" s="78">
        <v>15786</v>
      </c>
      <c r="K39" s="78">
        <v>1013</v>
      </c>
      <c r="L39" s="78">
        <v>14773</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32441</v>
      </c>
      <c r="C42" s="128">
        <v>65066</v>
      </c>
      <c r="D42" s="72">
        <v>1369658</v>
      </c>
      <c r="E42" s="72">
        <v>8079</v>
      </c>
      <c r="F42" s="72">
        <v>59138</v>
      </c>
      <c r="G42" s="72">
        <v>142420</v>
      </c>
      <c r="H42" s="72">
        <v>245885</v>
      </c>
      <c r="I42" s="72">
        <v>992463</v>
      </c>
      <c r="J42" s="72">
        <v>81189</v>
      </c>
      <c r="K42" s="72">
        <v>13443</v>
      </c>
      <c r="L42" s="72">
        <v>68385</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3.xml><?xml version="1.0" encoding="utf-8"?>
<worksheet xmlns="http://schemas.openxmlformats.org/spreadsheetml/2006/main" xmlns:r="http://schemas.openxmlformats.org/officeDocument/2006/relationships">
  <sheetPr codeName="Sheet1211111111111121111">
    <pageSetUpPr fitToPage="1"/>
  </sheetPr>
  <dimension ref="A1:L46"/>
  <sheetViews>
    <sheetView zoomScale="80" zoomScaleNormal="80" workbookViewId="0" topLeftCell="A1">
      <selection activeCell="A1" sqref="A1"/>
    </sheetView>
  </sheetViews>
  <sheetFormatPr defaultColWidth="8.8515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464</v>
      </c>
      <c r="C9" s="119">
        <v>830</v>
      </c>
      <c r="D9" s="69">
        <v>-43031</v>
      </c>
      <c r="E9" s="69">
        <v>758</v>
      </c>
      <c r="F9" s="69">
        <v>2</v>
      </c>
      <c r="G9" s="69">
        <v>869</v>
      </c>
      <c r="H9" s="69">
        <v>3957</v>
      </c>
      <c r="I9" s="69">
        <v>61</v>
      </c>
      <c r="J9" s="69">
        <v>5</v>
      </c>
      <c r="K9" s="69">
        <v>4</v>
      </c>
      <c r="L9" s="69">
        <v>5</v>
      </c>
    </row>
    <row r="10" spans="1:12" ht="12">
      <c r="A10" s="21" t="s">
        <v>11</v>
      </c>
      <c r="B10" s="69">
        <v>2111</v>
      </c>
      <c r="C10" s="119">
        <v>2540</v>
      </c>
      <c r="D10" s="69">
        <v>5357</v>
      </c>
      <c r="E10" s="69">
        <v>127</v>
      </c>
      <c r="F10" s="69">
        <v>22</v>
      </c>
      <c r="G10" s="69">
        <v>536</v>
      </c>
      <c r="H10" s="69">
        <v>6326</v>
      </c>
      <c r="I10" s="69">
        <v>1596</v>
      </c>
      <c r="J10" s="69">
        <v>85</v>
      </c>
      <c r="K10" s="69">
        <v>69</v>
      </c>
      <c r="L10" s="69">
        <v>39</v>
      </c>
    </row>
    <row r="11" spans="1:12" ht="12">
      <c r="A11" s="21" t="s">
        <v>12</v>
      </c>
      <c r="B11" s="69">
        <v>2320</v>
      </c>
      <c r="C11" s="119">
        <v>3306</v>
      </c>
      <c r="D11" s="69">
        <v>17465</v>
      </c>
      <c r="E11" s="69">
        <v>56</v>
      </c>
      <c r="F11" s="69">
        <v>69</v>
      </c>
      <c r="G11" s="69">
        <v>1076</v>
      </c>
      <c r="H11" s="69">
        <v>8502</v>
      </c>
      <c r="I11" s="69">
        <v>9436</v>
      </c>
      <c r="J11" s="69">
        <v>535</v>
      </c>
      <c r="K11" s="69">
        <v>398</v>
      </c>
      <c r="L11" s="69">
        <v>213</v>
      </c>
    </row>
    <row r="12" spans="1:12" ht="12">
      <c r="A12" s="21" t="s">
        <v>13</v>
      </c>
      <c r="B12" s="69">
        <v>2402</v>
      </c>
      <c r="C12" s="119">
        <v>4149</v>
      </c>
      <c r="D12" s="69">
        <v>29886</v>
      </c>
      <c r="E12" s="69">
        <v>38</v>
      </c>
      <c r="F12" s="69">
        <v>300</v>
      </c>
      <c r="G12" s="69">
        <v>1972</v>
      </c>
      <c r="H12" s="69">
        <v>10247</v>
      </c>
      <c r="I12" s="69">
        <v>18686</v>
      </c>
      <c r="J12" s="69">
        <v>1166</v>
      </c>
      <c r="K12" s="69">
        <v>739</v>
      </c>
      <c r="L12" s="69">
        <v>550</v>
      </c>
    </row>
    <row r="13" spans="1:12" ht="12">
      <c r="A13" s="21" t="s">
        <v>14</v>
      </c>
      <c r="B13" s="69">
        <v>2261</v>
      </c>
      <c r="C13" s="119">
        <v>4115</v>
      </c>
      <c r="D13" s="69">
        <v>39516</v>
      </c>
      <c r="E13" s="69">
        <v>82</v>
      </c>
      <c r="F13" s="69">
        <v>752</v>
      </c>
      <c r="G13" s="69">
        <v>3155</v>
      </c>
      <c r="H13" s="69">
        <v>10332</v>
      </c>
      <c r="I13" s="69">
        <v>26457</v>
      </c>
      <c r="J13" s="69">
        <v>1789</v>
      </c>
      <c r="K13" s="69">
        <v>872</v>
      </c>
      <c r="L13" s="69">
        <v>1016</v>
      </c>
    </row>
    <row r="14" spans="1:12" ht="12">
      <c r="A14" s="21" t="s">
        <v>15</v>
      </c>
      <c r="B14" s="69">
        <v>1827</v>
      </c>
      <c r="C14" s="119">
        <v>3648</v>
      </c>
      <c r="D14" s="69">
        <v>40973</v>
      </c>
      <c r="E14" s="69">
        <v>104</v>
      </c>
      <c r="F14" s="69">
        <v>1040</v>
      </c>
      <c r="G14" s="69">
        <v>4018</v>
      </c>
      <c r="H14" s="69">
        <v>9300</v>
      </c>
      <c r="I14" s="69">
        <v>27785</v>
      </c>
      <c r="J14" s="69">
        <v>1954</v>
      </c>
      <c r="K14" s="69">
        <v>803</v>
      </c>
      <c r="L14" s="69">
        <v>1209</v>
      </c>
    </row>
    <row r="15" spans="1:12" ht="12">
      <c r="A15" s="21" t="s">
        <v>16</v>
      </c>
      <c r="B15" s="69">
        <v>1603</v>
      </c>
      <c r="C15" s="119">
        <v>3488</v>
      </c>
      <c r="D15" s="69">
        <v>44018</v>
      </c>
      <c r="E15" s="69">
        <v>120</v>
      </c>
      <c r="F15" s="69">
        <v>1447</v>
      </c>
      <c r="G15" s="69">
        <v>4921</v>
      </c>
      <c r="H15" s="69">
        <v>8809</v>
      </c>
      <c r="I15" s="69">
        <v>30482</v>
      </c>
      <c r="J15" s="69">
        <v>2229</v>
      </c>
      <c r="K15" s="69">
        <v>778</v>
      </c>
      <c r="L15" s="69">
        <v>1487</v>
      </c>
    </row>
    <row r="16" spans="1:12" ht="12">
      <c r="A16" s="21" t="s">
        <v>17</v>
      </c>
      <c r="B16" s="69">
        <v>1354</v>
      </c>
      <c r="C16" s="119">
        <v>2960</v>
      </c>
      <c r="D16" s="69">
        <v>43868</v>
      </c>
      <c r="E16" s="69">
        <v>94</v>
      </c>
      <c r="F16" s="69">
        <v>1801</v>
      </c>
      <c r="G16" s="69">
        <v>4117</v>
      </c>
      <c r="H16" s="69">
        <v>7867</v>
      </c>
      <c r="I16" s="69">
        <v>30643</v>
      </c>
      <c r="J16" s="69">
        <v>2313</v>
      </c>
      <c r="K16" s="69">
        <v>651</v>
      </c>
      <c r="L16" s="69">
        <v>1681</v>
      </c>
    </row>
    <row r="17" spans="1:12" ht="12">
      <c r="A17" s="21" t="s">
        <v>18</v>
      </c>
      <c r="B17" s="69">
        <v>1216</v>
      </c>
      <c r="C17" s="119">
        <v>2741</v>
      </c>
      <c r="D17" s="69">
        <v>45522</v>
      </c>
      <c r="E17" s="69">
        <v>92</v>
      </c>
      <c r="F17" s="69">
        <v>2163</v>
      </c>
      <c r="G17" s="69">
        <v>4364</v>
      </c>
      <c r="H17" s="69">
        <v>7453</v>
      </c>
      <c r="I17" s="69">
        <v>31994</v>
      </c>
      <c r="J17" s="69">
        <v>2466</v>
      </c>
      <c r="K17" s="69">
        <v>571</v>
      </c>
      <c r="L17" s="69">
        <v>1904</v>
      </c>
    </row>
    <row r="18" spans="1:12" ht="12">
      <c r="A18" s="21" t="s">
        <v>19</v>
      </c>
      <c r="B18" s="69">
        <v>1019</v>
      </c>
      <c r="C18" s="119">
        <v>2346</v>
      </c>
      <c r="D18" s="69">
        <v>43282</v>
      </c>
      <c r="E18" s="69">
        <v>116</v>
      </c>
      <c r="F18" s="69">
        <v>2251</v>
      </c>
      <c r="G18" s="69">
        <v>4431</v>
      </c>
      <c r="H18" s="69">
        <v>6639</v>
      </c>
      <c r="I18" s="69">
        <v>30335</v>
      </c>
      <c r="J18" s="69">
        <v>2378</v>
      </c>
      <c r="K18" s="69">
        <v>480</v>
      </c>
      <c r="L18" s="69">
        <v>1901</v>
      </c>
    </row>
    <row r="19" spans="1:12" ht="12">
      <c r="A19" s="21" t="s">
        <v>20</v>
      </c>
      <c r="B19" s="69">
        <v>922</v>
      </c>
      <c r="C19" s="119">
        <v>2096</v>
      </c>
      <c r="D19" s="69">
        <v>43680</v>
      </c>
      <c r="E19" s="69">
        <v>83</v>
      </c>
      <c r="F19" s="69">
        <v>2575</v>
      </c>
      <c r="G19" s="69">
        <v>5535</v>
      </c>
      <c r="H19" s="69">
        <v>6626</v>
      </c>
      <c r="I19" s="69">
        <v>29451</v>
      </c>
      <c r="J19" s="69">
        <v>2331</v>
      </c>
      <c r="K19" s="69">
        <v>417</v>
      </c>
      <c r="L19" s="69">
        <v>1915</v>
      </c>
    </row>
    <row r="20" spans="1:12" ht="12">
      <c r="A20" s="21" t="s">
        <v>21</v>
      </c>
      <c r="B20" s="69">
        <v>1638</v>
      </c>
      <c r="C20" s="119">
        <v>3906</v>
      </c>
      <c r="D20" s="69">
        <v>89874</v>
      </c>
      <c r="E20" s="69">
        <v>162</v>
      </c>
      <c r="F20" s="69">
        <v>5688</v>
      </c>
      <c r="G20" s="69">
        <v>10948</v>
      </c>
      <c r="H20" s="69">
        <v>13915</v>
      </c>
      <c r="I20" s="69">
        <v>60320</v>
      </c>
      <c r="J20" s="69">
        <v>4830</v>
      </c>
      <c r="K20" s="69">
        <v>775</v>
      </c>
      <c r="L20" s="69">
        <v>4057</v>
      </c>
    </row>
    <row r="21" spans="1:12" ht="12">
      <c r="A21" s="21" t="s">
        <v>22</v>
      </c>
      <c r="B21" s="69">
        <v>1273</v>
      </c>
      <c r="C21" s="119">
        <v>3090</v>
      </c>
      <c r="D21" s="69">
        <v>82328</v>
      </c>
      <c r="E21" s="69">
        <v>153</v>
      </c>
      <c r="F21" s="69">
        <v>5657</v>
      </c>
      <c r="G21" s="69">
        <v>9811</v>
      </c>
      <c r="H21" s="69">
        <v>11675</v>
      </c>
      <c r="I21" s="69">
        <v>55594</v>
      </c>
      <c r="J21" s="69">
        <v>4510</v>
      </c>
      <c r="K21" s="69">
        <v>627</v>
      </c>
      <c r="L21" s="69">
        <v>3884</v>
      </c>
    </row>
    <row r="22" spans="1:12" ht="12">
      <c r="A22" s="21" t="s">
        <v>23</v>
      </c>
      <c r="B22" s="69">
        <v>989</v>
      </c>
      <c r="C22" s="119">
        <v>2528</v>
      </c>
      <c r="D22" s="69">
        <v>73988</v>
      </c>
      <c r="E22" s="69">
        <v>113</v>
      </c>
      <c r="F22" s="69">
        <v>5090</v>
      </c>
      <c r="G22" s="69">
        <v>8285</v>
      </c>
      <c r="H22" s="69">
        <v>9682</v>
      </c>
      <c r="I22" s="69">
        <v>51122</v>
      </c>
      <c r="J22" s="69">
        <v>4195</v>
      </c>
      <c r="K22" s="69">
        <v>499</v>
      </c>
      <c r="L22" s="69">
        <v>3696</v>
      </c>
    </row>
    <row r="23" spans="1:12" ht="12">
      <c r="A23" s="21" t="s">
        <v>24</v>
      </c>
      <c r="B23" s="69">
        <v>843</v>
      </c>
      <c r="C23" s="119">
        <v>2187</v>
      </c>
      <c r="D23" s="69">
        <v>71420</v>
      </c>
      <c r="E23" s="69">
        <v>223</v>
      </c>
      <c r="F23" s="69">
        <v>4587</v>
      </c>
      <c r="G23" s="69">
        <v>7988</v>
      </c>
      <c r="H23" s="69">
        <v>9758</v>
      </c>
      <c r="I23" s="69">
        <v>49535</v>
      </c>
      <c r="J23" s="69">
        <v>4109</v>
      </c>
      <c r="K23" s="69">
        <v>443</v>
      </c>
      <c r="L23" s="69">
        <v>3666</v>
      </c>
    </row>
    <row r="24" spans="1:12" ht="12">
      <c r="A24" s="21" t="s">
        <v>25</v>
      </c>
      <c r="B24" s="69">
        <v>654</v>
      </c>
      <c r="C24" s="119">
        <v>1710</v>
      </c>
      <c r="D24" s="69">
        <v>61964</v>
      </c>
      <c r="E24" s="69">
        <v>158</v>
      </c>
      <c r="F24" s="69">
        <v>3780</v>
      </c>
      <c r="G24" s="69">
        <v>6477</v>
      </c>
      <c r="H24" s="69">
        <v>7873</v>
      </c>
      <c r="I24" s="69">
        <v>44000</v>
      </c>
      <c r="J24" s="69">
        <v>3682</v>
      </c>
      <c r="K24" s="69">
        <v>353</v>
      </c>
      <c r="L24" s="69">
        <v>3330</v>
      </c>
    </row>
    <row r="25" spans="1:12" ht="12">
      <c r="A25" s="21" t="s">
        <v>26</v>
      </c>
      <c r="B25" s="69">
        <v>2024</v>
      </c>
      <c r="C25" s="119">
        <v>5430</v>
      </c>
      <c r="D25" s="69">
        <v>274138</v>
      </c>
      <c r="E25" s="69">
        <v>1110</v>
      </c>
      <c r="F25" s="69">
        <v>12001</v>
      </c>
      <c r="G25" s="69">
        <v>22613</v>
      </c>
      <c r="H25" s="69">
        <v>29688</v>
      </c>
      <c r="I25" s="69">
        <v>211182</v>
      </c>
      <c r="J25" s="69">
        <v>18135</v>
      </c>
      <c r="K25" s="69">
        <v>1348</v>
      </c>
      <c r="L25" s="69">
        <v>16787</v>
      </c>
    </row>
    <row r="26" spans="1:12" ht="12">
      <c r="A26" s="21" t="s">
        <v>27</v>
      </c>
      <c r="B26" s="69">
        <v>166</v>
      </c>
      <c r="C26" s="119">
        <v>461</v>
      </c>
      <c r="D26" s="69">
        <v>53579</v>
      </c>
      <c r="E26" s="69">
        <v>387</v>
      </c>
      <c r="F26" s="69">
        <v>194</v>
      </c>
      <c r="G26" s="69">
        <v>1636</v>
      </c>
      <c r="H26" s="69">
        <v>4622</v>
      </c>
      <c r="I26" s="69">
        <v>47513</v>
      </c>
      <c r="J26" s="69">
        <v>4289</v>
      </c>
      <c r="K26" s="69">
        <v>113</v>
      </c>
      <c r="L26" s="69">
        <v>4176</v>
      </c>
    </row>
    <row r="27" spans="1:12" ht="12">
      <c r="A27" s="22" t="s">
        <v>28</v>
      </c>
      <c r="B27" s="78">
        <v>38</v>
      </c>
      <c r="C27" s="113">
        <v>98</v>
      </c>
      <c r="D27" s="78">
        <v>30302</v>
      </c>
      <c r="E27" s="78">
        <v>220</v>
      </c>
      <c r="F27" s="78">
        <v>0</v>
      </c>
      <c r="G27" s="78">
        <v>224</v>
      </c>
      <c r="H27" s="78">
        <v>1868</v>
      </c>
      <c r="I27" s="78">
        <v>28429</v>
      </c>
      <c r="J27" s="78">
        <v>2722</v>
      </c>
      <c r="K27" s="78">
        <v>165</v>
      </c>
      <c r="L27" s="78">
        <v>2557</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5024</v>
      </c>
      <c r="C33" s="119">
        <v>6892</v>
      </c>
      <c r="D33" s="69">
        <v>-18903</v>
      </c>
      <c r="E33" s="69">
        <v>943</v>
      </c>
      <c r="F33" s="69">
        <v>100</v>
      </c>
      <c r="G33" s="69">
        <v>2555</v>
      </c>
      <c r="H33" s="69">
        <v>19207</v>
      </c>
      <c r="I33" s="69">
        <v>11925</v>
      </c>
      <c r="J33" s="69">
        <v>674</v>
      </c>
      <c r="K33" s="69">
        <v>505</v>
      </c>
      <c r="L33" s="69">
        <v>277</v>
      </c>
    </row>
    <row r="34" spans="1:12" ht="12.75" customHeight="1">
      <c r="A34" s="20" t="s">
        <v>30</v>
      </c>
      <c r="B34" s="69">
        <v>5025</v>
      </c>
      <c r="C34" s="119">
        <v>9051</v>
      </c>
      <c r="D34" s="69">
        <v>78214</v>
      </c>
      <c r="E34" s="69">
        <v>135</v>
      </c>
      <c r="F34" s="69">
        <v>1251</v>
      </c>
      <c r="G34" s="69">
        <v>6071</v>
      </c>
      <c r="H34" s="69">
        <v>22539</v>
      </c>
      <c r="I34" s="69">
        <v>51071</v>
      </c>
      <c r="J34" s="69">
        <v>3368</v>
      </c>
      <c r="K34" s="69">
        <v>1803</v>
      </c>
      <c r="L34" s="69">
        <v>1804</v>
      </c>
    </row>
    <row r="35" spans="1:12" ht="12">
      <c r="A35" s="20" t="s">
        <v>31</v>
      </c>
      <c r="B35" s="69">
        <v>5025</v>
      </c>
      <c r="C35" s="119">
        <v>10704</v>
      </c>
      <c r="D35" s="69">
        <v>145408</v>
      </c>
      <c r="E35" s="69">
        <v>343</v>
      </c>
      <c r="F35" s="69">
        <v>5365</v>
      </c>
      <c r="G35" s="69">
        <v>14729</v>
      </c>
      <c r="H35" s="69">
        <v>27933</v>
      </c>
      <c r="I35" s="69">
        <v>100799</v>
      </c>
      <c r="J35" s="69">
        <v>7468</v>
      </c>
      <c r="K35" s="69">
        <v>2342</v>
      </c>
      <c r="L35" s="69">
        <v>5221</v>
      </c>
    </row>
    <row r="36" spans="1:12" ht="12">
      <c r="A36" s="20" t="s">
        <v>32</v>
      </c>
      <c r="B36" s="69">
        <v>5025</v>
      </c>
      <c r="C36" s="119">
        <v>11836</v>
      </c>
      <c r="D36" s="69">
        <v>256681</v>
      </c>
      <c r="E36" s="69">
        <v>531</v>
      </c>
      <c r="F36" s="69">
        <v>15518</v>
      </c>
      <c r="G36" s="69">
        <v>29860</v>
      </c>
      <c r="H36" s="69">
        <v>39071</v>
      </c>
      <c r="I36" s="69">
        <v>174613</v>
      </c>
      <c r="J36" s="69">
        <v>13903</v>
      </c>
      <c r="K36" s="69">
        <v>2377</v>
      </c>
      <c r="L36" s="69">
        <v>11535</v>
      </c>
    </row>
    <row r="37" spans="1:12" ht="12">
      <c r="A37" s="20" t="s">
        <v>33</v>
      </c>
      <c r="B37" s="69">
        <v>3769</v>
      </c>
      <c r="C37" s="119">
        <v>9752</v>
      </c>
      <c r="D37" s="69">
        <v>336003</v>
      </c>
      <c r="E37" s="69">
        <v>774</v>
      </c>
      <c r="F37" s="69">
        <v>20861</v>
      </c>
      <c r="G37" s="69">
        <v>35837</v>
      </c>
      <c r="H37" s="69">
        <v>42466</v>
      </c>
      <c r="I37" s="69">
        <v>238200</v>
      </c>
      <c r="J37" s="69">
        <v>19863</v>
      </c>
      <c r="K37" s="69">
        <v>2032</v>
      </c>
      <c r="L37" s="69">
        <v>17831</v>
      </c>
    </row>
    <row r="38" spans="1:12" ht="12">
      <c r="A38" s="20" t="s">
        <v>34</v>
      </c>
      <c r="B38" s="69">
        <v>1005</v>
      </c>
      <c r="C38" s="119">
        <v>2717</v>
      </c>
      <c r="D38" s="69">
        <v>155569</v>
      </c>
      <c r="E38" s="69">
        <v>747</v>
      </c>
      <c r="F38" s="69">
        <v>5874</v>
      </c>
      <c r="G38" s="69">
        <v>11577</v>
      </c>
      <c r="H38" s="69">
        <v>16266</v>
      </c>
      <c r="I38" s="69">
        <v>122592</v>
      </c>
      <c r="J38" s="69">
        <v>10600</v>
      </c>
      <c r="K38" s="69">
        <v>755</v>
      </c>
      <c r="L38" s="69">
        <v>9845</v>
      </c>
    </row>
    <row r="39" spans="1:12" ht="12">
      <c r="A39" s="27" t="s">
        <v>35</v>
      </c>
      <c r="B39" s="78">
        <v>251</v>
      </c>
      <c r="C39" s="113">
        <v>677</v>
      </c>
      <c r="D39" s="78">
        <v>95155</v>
      </c>
      <c r="E39" s="78">
        <v>725</v>
      </c>
      <c r="F39" s="78">
        <v>450</v>
      </c>
      <c r="G39" s="78">
        <v>2349</v>
      </c>
      <c r="H39" s="78">
        <v>7658</v>
      </c>
      <c r="I39" s="78">
        <v>85423</v>
      </c>
      <c r="J39" s="78">
        <v>7849</v>
      </c>
      <c r="K39" s="78">
        <v>292</v>
      </c>
      <c r="L39" s="78">
        <v>7556</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25124</v>
      </c>
      <c r="C42" s="72">
        <v>50529</v>
      </c>
      <c r="D42" s="72">
        <v>1048128</v>
      </c>
      <c r="E42" s="72">
        <v>4197</v>
      </c>
      <c r="F42" s="72">
        <v>49418</v>
      </c>
      <c r="G42" s="72">
        <v>102979</v>
      </c>
      <c r="H42" s="72">
        <v>175140</v>
      </c>
      <c r="I42" s="72">
        <v>784622</v>
      </c>
      <c r="J42" s="72">
        <v>63725</v>
      </c>
      <c r="K42" s="72">
        <v>10106</v>
      </c>
      <c r="L42" s="72">
        <v>54071</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4.xml><?xml version="1.0" encoding="utf-8"?>
<worksheet xmlns="http://schemas.openxmlformats.org/spreadsheetml/2006/main" xmlns:r="http://schemas.openxmlformats.org/officeDocument/2006/relationships">
  <sheetPr codeName="Sheet1211111111111121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250</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117</v>
      </c>
      <c r="C9" s="69">
        <v>208</v>
      </c>
      <c r="D9" s="69">
        <v>-7703</v>
      </c>
      <c r="E9" s="69">
        <v>17</v>
      </c>
      <c r="F9" s="69">
        <v>0</v>
      </c>
      <c r="G9" s="69">
        <v>76</v>
      </c>
      <c r="H9" s="69">
        <v>923</v>
      </c>
      <c r="I9" s="69">
        <v>0</v>
      </c>
      <c r="J9" s="69">
        <v>0</v>
      </c>
      <c r="K9" s="69">
        <v>1</v>
      </c>
      <c r="L9" s="69">
        <v>0</v>
      </c>
    </row>
    <row r="10" spans="1:12" ht="12">
      <c r="A10" s="21" t="s">
        <v>11</v>
      </c>
      <c r="B10" s="69">
        <v>270</v>
      </c>
      <c r="C10" s="69">
        <v>265</v>
      </c>
      <c r="D10" s="69">
        <v>733</v>
      </c>
      <c r="E10" s="69">
        <v>5</v>
      </c>
      <c r="F10" s="69">
        <v>2</v>
      </c>
      <c r="G10" s="69">
        <v>47</v>
      </c>
      <c r="H10" s="69">
        <v>934</v>
      </c>
      <c r="I10" s="69">
        <v>223</v>
      </c>
      <c r="J10" s="69">
        <v>12</v>
      </c>
      <c r="K10" s="69">
        <v>6</v>
      </c>
      <c r="L10" s="69">
        <v>7</v>
      </c>
    </row>
    <row r="11" spans="1:12" ht="12">
      <c r="A11" s="21" t="s">
        <v>12</v>
      </c>
      <c r="B11" s="69">
        <v>269</v>
      </c>
      <c r="C11" s="69">
        <v>360</v>
      </c>
      <c r="D11" s="69">
        <v>2025</v>
      </c>
      <c r="E11" s="69">
        <v>19</v>
      </c>
      <c r="F11" s="69">
        <v>10</v>
      </c>
      <c r="G11" s="69">
        <v>105</v>
      </c>
      <c r="H11" s="69">
        <v>995</v>
      </c>
      <c r="I11" s="69">
        <v>1089</v>
      </c>
      <c r="J11" s="69">
        <v>62</v>
      </c>
      <c r="K11" s="69">
        <v>41</v>
      </c>
      <c r="L11" s="69">
        <v>29</v>
      </c>
    </row>
    <row r="12" spans="1:12" ht="12">
      <c r="A12" s="21" t="s">
        <v>13</v>
      </c>
      <c r="B12" s="69">
        <v>264</v>
      </c>
      <c r="C12" s="69">
        <v>460</v>
      </c>
      <c r="D12" s="69">
        <v>3283</v>
      </c>
      <c r="E12" s="69">
        <v>5</v>
      </c>
      <c r="F12" s="69">
        <v>37</v>
      </c>
      <c r="G12" s="69">
        <v>143</v>
      </c>
      <c r="H12" s="69">
        <v>1092</v>
      </c>
      <c r="I12" s="69">
        <v>2075</v>
      </c>
      <c r="J12" s="69">
        <v>129</v>
      </c>
      <c r="K12" s="69">
        <v>79</v>
      </c>
      <c r="L12" s="69">
        <v>64</v>
      </c>
    </row>
    <row r="13" spans="1:12" ht="12">
      <c r="A13" s="21" t="s">
        <v>14</v>
      </c>
      <c r="B13" s="69">
        <v>235</v>
      </c>
      <c r="C13" s="69">
        <v>432</v>
      </c>
      <c r="D13" s="69">
        <v>4085</v>
      </c>
      <c r="E13" s="69">
        <v>14</v>
      </c>
      <c r="F13" s="69">
        <v>80</v>
      </c>
      <c r="G13" s="69">
        <v>342</v>
      </c>
      <c r="H13" s="69">
        <v>1120</v>
      </c>
      <c r="I13" s="69">
        <v>2608</v>
      </c>
      <c r="J13" s="69">
        <v>174</v>
      </c>
      <c r="K13" s="69">
        <v>83</v>
      </c>
      <c r="L13" s="69">
        <v>98</v>
      </c>
    </row>
    <row r="14" spans="1:12" ht="12">
      <c r="A14" s="21" t="s">
        <v>15</v>
      </c>
      <c r="B14" s="69">
        <v>232</v>
      </c>
      <c r="C14" s="69">
        <v>484</v>
      </c>
      <c r="D14" s="69">
        <v>5208</v>
      </c>
      <c r="E14" s="69">
        <v>13</v>
      </c>
      <c r="F14" s="69">
        <v>133</v>
      </c>
      <c r="G14" s="69">
        <v>444</v>
      </c>
      <c r="H14" s="69">
        <v>1226</v>
      </c>
      <c r="I14" s="69">
        <v>3508</v>
      </c>
      <c r="J14" s="69">
        <v>246</v>
      </c>
      <c r="K14" s="69">
        <v>102</v>
      </c>
      <c r="L14" s="69">
        <v>148</v>
      </c>
    </row>
    <row r="15" spans="1:12" ht="12">
      <c r="A15" s="21" t="s">
        <v>16</v>
      </c>
      <c r="B15" s="69">
        <v>179</v>
      </c>
      <c r="C15" s="69">
        <v>423</v>
      </c>
      <c r="D15" s="69">
        <v>4907</v>
      </c>
      <c r="E15" s="69">
        <v>4</v>
      </c>
      <c r="F15" s="69">
        <v>152</v>
      </c>
      <c r="G15" s="69">
        <v>256</v>
      </c>
      <c r="H15" s="69">
        <v>912</v>
      </c>
      <c r="I15" s="69">
        <v>3651</v>
      </c>
      <c r="J15" s="69">
        <v>267</v>
      </c>
      <c r="K15" s="69">
        <v>94</v>
      </c>
      <c r="L15" s="69">
        <v>174</v>
      </c>
    </row>
    <row r="16" spans="1:12" ht="12">
      <c r="A16" s="21" t="s">
        <v>17</v>
      </c>
      <c r="B16" s="69">
        <v>137</v>
      </c>
      <c r="C16" s="69">
        <v>268</v>
      </c>
      <c r="D16" s="69">
        <v>4461</v>
      </c>
      <c r="E16" s="69">
        <v>2</v>
      </c>
      <c r="F16" s="69">
        <v>213</v>
      </c>
      <c r="G16" s="69">
        <v>474</v>
      </c>
      <c r="H16" s="69">
        <v>718</v>
      </c>
      <c r="I16" s="69">
        <v>3099</v>
      </c>
      <c r="J16" s="69">
        <v>236</v>
      </c>
      <c r="K16" s="69">
        <v>52</v>
      </c>
      <c r="L16" s="69">
        <v>184</v>
      </c>
    </row>
    <row r="17" spans="1:12" ht="12">
      <c r="A17" s="21" t="s">
        <v>18</v>
      </c>
      <c r="B17" s="69">
        <v>120</v>
      </c>
      <c r="C17" s="69">
        <v>269</v>
      </c>
      <c r="D17" s="69">
        <v>4517</v>
      </c>
      <c r="E17" s="69">
        <v>4</v>
      </c>
      <c r="F17" s="69">
        <v>222</v>
      </c>
      <c r="G17" s="69">
        <v>474</v>
      </c>
      <c r="H17" s="69">
        <v>717</v>
      </c>
      <c r="I17" s="69">
        <v>3135</v>
      </c>
      <c r="J17" s="69">
        <v>241</v>
      </c>
      <c r="K17" s="69">
        <v>53</v>
      </c>
      <c r="L17" s="69">
        <v>189</v>
      </c>
    </row>
    <row r="18" spans="1:12" ht="12">
      <c r="A18" s="21" t="s">
        <v>19</v>
      </c>
      <c r="B18" s="69">
        <v>143</v>
      </c>
      <c r="C18" s="69">
        <v>356</v>
      </c>
      <c r="D18" s="69">
        <v>6060</v>
      </c>
      <c r="E18" s="69">
        <v>0</v>
      </c>
      <c r="F18" s="69">
        <v>289</v>
      </c>
      <c r="G18" s="69">
        <v>690</v>
      </c>
      <c r="H18" s="69">
        <v>895</v>
      </c>
      <c r="I18" s="69">
        <v>4235</v>
      </c>
      <c r="J18" s="69">
        <v>329</v>
      </c>
      <c r="K18" s="69">
        <v>71</v>
      </c>
      <c r="L18" s="69">
        <v>259</v>
      </c>
    </row>
    <row r="19" spans="1:12" ht="12">
      <c r="A19" s="21" t="s">
        <v>20</v>
      </c>
      <c r="B19" s="69">
        <v>115</v>
      </c>
      <c r="C19" s="69">
        <v>244</v>
      </c>
      <c r="D19" s="69">
        <v>5431</v>
      </c>
      <c r="E19" s="69">
        <v>16</v>
      </c>
      <c r="F19" s="69">
        <v>311</v>
      </c>
      <c r="G19" s="69">
        <v>755</v>
      </c>
      <c r="H19" s="69">
        <v>801</v>
      </c>
      <c r="I19" s="69">
        <v>3636</v>
      </c>
      <c r="J19" s="69">
        <v>290</v>
      </c>
      <c r="K19" s="69">
        <v>45</v>
      </c>
      <c r="L19" s="69">
        <v>245</v>
      </c>
    </row>
    <row r="20" spans="1:12" ht="12">
      <c r="A20" s="21" t="s">
        <v>21</v>
      </c>
      <c r="B20" s="69">
        <v>188</v>
      </c>
      <c r="C20" s="69">
        <v>424</v>
      </c>
      <c r="D20" s="69">
        <v>10271</v>
      </c>
      <c r="E20" s="69">
        <v>39</v>
      </c>
      <c r="F20" s="69">
        <v>674</v>
      </c>
      <c r="G20" s="69">
        <v>1064</v>
      </c>
      <c r="H20" s="69">
        <v>1374</v>
      </c>
      <c r="I20" s="69">
        <v>7204</v>
      </c>
      <c r="J20" s="69">
        <v>579</v>
      </c>
      <c r="K20" s="69">
        <v>86</v>
      </c>
      <c r="L20" s="69">
        <v>494</v>
      </c>
    </row>
    <row r="21" spans="1:12" ht="12">
      <c r="A21" s="21" t="s">
        <v>22</v>
      </c>
      <c r="B21" s="69">
        <v>172</v>
      </c>
      <c r="C21" s="69">
        <v>436</v>
      </c>
      <c r="D21" s="69">
        <v>11149</v>
      </c>
      <c r="E21" s="69">
        <v>26</v>
      </c>
      <c r="F21" s="69">
        <v>768</v>
      </c>
      <c r="G21" s="69">
        <v>1321</v>
      </c>
      <c r="H21" s="69">
        <v>1353</v>
      </c>
      <c r="I21" s="69">
        <v>7758</v>
      </c>
      <c r="J21" s="69">
        <v>631</v>
      </c>
      <c r="K21" s="69">
        <v>90</v>
      </c>
      <c r="L21" s="69">
        <v>541</v>
      </c>
    </row>
    <row r="22" spans="1:12" ht="12">
      <c r="A22" s="21" t="s">
        <v>23</v>
      </c>
      <c r="B22" s="69">
        <v>119</v>
      </c>
      <c r="C22" s="69">
        <v>340</v>
      </c>
      <c r="D22" s="69">
        <v>8884</v>
      </c>
      <c r="E22" s="69">
        <v>14</v>
      </c>
      <c r="F22" s="69">
        <v>585</v>
      </c>
      <c r="G22" s="69">
        <v>1002</v>
      </c>
      <c r="H22" s="69">
        <v>1123</v>
      </c>
      <c r="I22" s="69">
        <v>6188</v>
      </c>
      <c r="J22" s="69">
        <v>505</v>
      </c>
      <c r="K22" s="69">
        <v>71</v>
      </c>
      <c r="L22" s="69">
        <v>434</v>
      </c>
    </row>
    <row r="23" spans="1:12" ht="12">
      <c r="A23" s="21" t="s">
        <v>24</v>
      </c>
      <c r="B23" s="69">
        <v>108</v>
      </c>
      <c r="C23" s="69">
        <v>313</v>
      </c>
      <c r="D23" s="69">
        <v>9106</v>
      </c>
      <c r="E23" s="69">
        <v>28</v>
      </c>
      <c r="F23" s="69">
        <v>580</v>
      </c>
      <c r="G23" s="69">
        <v>1072</v>
      </c>
      <c r="H23" s="69">
        <v>1162</v>
      </c>
      <c r="I23" s="69">
        <v>6321</v>
      </c>
      <c r="J23" s="69">
        <v>523</v>
      </c>
      <c r="K23" s="69">
        <v>65</v>
      </c>
      <c r="L23" s="69">
        <v>457</v>
      </c>
    </row>
    <row r="24" spans="1:12" ht="12">
      <c r="A24" s="21" t="s">
        <v>25</v>
      </c>
      <c r="B24" s="69">
        <v>68</v>
      </c>
      <c r="C24" s="69">
        <v>180</v>
      </c>
      <c r="D24" s="69">
        <v>6440</v>
      </c>
      <c r="E24" s="69">
        <v>28</v>
      </c>
      <c r="F24" s="69">
        <v>380</v>
      </c>
      <c r="G24" s="69">
        <v>666</v>
      </c>
      <c r="H24" s="69">
        <v>745</v>
      </c>
      <c r="I24" s="69">
        <v>4677</v>
      </c>
      <c r="J24" s="69">
        <v>391</v>
      </c>
      <c r="K24" s="69">
        <v>42</v>
      </c>
      <c r="L24" s="69">
        <v>349</v>
      </c>
    </row>
    <row r="25" spans="1:12" ht="12">
      <c r="A25" s="21" t="s">
        <v>26</v>
      </c>
      <c r="B25" s="69">
        <v>220</v>
      </c>
      <c r="C25" s="69">
        <v>579</v>
      </c>
      <c r="D25" s="69">
        <v>29703</v>
      </c>
      <c r="E25" s="103">
        <v>131</v>
      </c>
      <c r="F25" s="69">
        <v>1288</v>
      </c>
      <c r="G25" s="69">
        <v>2112</v>
      </c>
      <c r="H25" s="69">
        <v>2932</v>
      </c>
      <c r="I25" s="69">
        <v>23497</v>
      </c>
      <c r="J25" s="69">
        <v>2021</v>
      </c>
      <c r="K25" s="69">
        <v>168</v>
      </c>
      <c r="L25" s="69">
        <v>1853</v>
      </c>
    </row>
    <row r="26" spans="1:12" ht="12">
      <c r="A26" s="21" t="s">
        <v>27</v>
      </c>
      <c r="B26" s="69">
        <f>15+4</f>
        <v>19</v>
      </c>
      <c r="C26" s="69">
        <v>47</v>
      </c>
      <c r="D26" s="69">
        <f>4633+4145</f>
        <v>8778</v>
      </c>
      <c r="E26" s="103">
        <f>41+257</f>
        <v>298</v>
      </c>
      <c r="F26" s="69">
        <v>19</v>
      </c>
      <c r="G26" s="69">
        <f>139+203</f>
        <v>342</v>
      </c>
      <c r="H26" s="69">
        <f>288+825</f>
        <v>1113</v>
      </c>
      <c r="I26" s="69">
        <f>4229+3375</f>
        <v>7604</v>
      </c>
      <c r="J26" s="69">
        <f>383+323</f>
        <v>706</v>
      </c>
      <c r="K26" s="69">
        <f>6+21</f>
        <v>27</v>
      </c>
      <c r="L26" s="69">
        <f>378+3-3</f>
        <v>378</v>
      </c>
    </row>
    <row r="27" spans="1:12" ht="12">
      <c r="A27" s="22" t="s">
        <v>123</v>
      </c>
      <c r="B27" s="122" t="s">
        <v>273</v>
      </c>
      <c r="C27" s="122" t="s">
        <v>273</v>
      </c>
      <c r="D27" s="122" t="s">
        <v>273</v>
      </c>
      <c r="E27" s="122" t="s">
        <v>273</v>
      </c>
      <c r="F27" s="112">
        <v>0</v>
      </c>
      <c r="G27" s="122" t="s">
        <v>273</v>
      </c>
      <c r="H27" s="122" t="s">
        <v>273</v>
      </c>
      <c r="I27" s="122" t="s">
        <v>273</v>
      </c>
      <c r="J27" s="122" t="s">
        <v>273</v>
      </c>
      <c r="K27" s="122" t="s">
        <v>273</v>
      </c>
      <c r="L27" s="122" t="s">
        <v>273</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595</v>
      </c>
      <c r="C33" s="69">
        <v>754</v>
      </c>
      <c r="D33" s="69">
        <v>-5522</v>
      </c>
      <c r="E33" s="69">
        <v>31</v>
      </c>
      <c r="F33" s="69">
        <v>9</v>
      </c>
      <c r="G33" s="69">
        <v>199</v>
      </c>
      <c r="H33" s="69">
        <v>2645</v>
      </c>
      <c r="I33" s="69">
        <v>953</v>
      </c>
      <c r="J33" s="69">
        <v>53</v>
      </c>
      <c r="K33" s="69">
        <v>35</v>
      </c>
      <c r="L33" s="69">
        <v>25</v>
      </c>
    </row>
    <row r="34" spans="1:12" ht="12.75" customHeight="1">
      <c r="A34" s="20" t="s">
        <v>30</v>
      </c>
      <c r="B34" s="69">
        <v>595</v>
      </c>
      <c r="C34" s="69">
        <v>1030</v>
      </c>
      <c r="D34" s="69">
        <v>8661</v>
      </c>
      <c r="E34" s="69">
        <v>30</v>
      </c>
      <c r="F34" s="69">
        <v>138</v>
      </c>
      <c r="G34" s="69">
        <v>597</v>
      </c>
      <c r="H34" s="69">
        <v>2643</v>
      </c>
      <c r="I34" s="69">
        <v>5447</v>
      </c>
      <c r="J34" s="69">
        <v>352</v>
      </c>
      <c r="K34" s="69">
        <v>186</v>
      </c>
      <c r="L34" s="69">
        <v>190</v>
      </c>
    </row>
    <row r="35" spans="1:12" ht="12">
      <c r="A35" s="20" t="s">
        <v>31</v>
      </c>
      <c r="B35" s="69">
        <v>595</v>
      </c>
      <c r="C35" s="69">
        <v>1304</v>
      </c>
      <c r="D35" s="69">
        <v>16889</v>
      </c>
      <c r="E35" s="69">
        <v>22</v>
      </c>
      <c r="F35" s="69">
        <v>620</v>
      </c>
      <c r="G35" s="69">
        <v>1399</v>
      </c>
      <c r="H35" s="69">
        <v>3120</v>
      </c>
      <c r="I35" s="69">
        <v>11966</v>
      </c>
      <c r="J35" s="69">
        <v>882</v>
      </c>
      <c r="K35" s="69">
        <v>275</v>
      </c>
      <c r="L35" s="69">
        <v>612</v>
      </c>
    </row>
    <row r="36" spans="1:12" ht="12">
      <c r="A36" s="20" t="s">
        <v>32</v>
      </c>
      <c r="B36" s="69">
        <v>595</v>
      </c>
      <c r="C36" s="69">
        <v>1366</v>
      </c>
      <c r="D36" s="69">
        <v>30241</v>
      </c>
      <c r="E36" s="69">
        <v>70</v>
      </c>
      <c r="F36" s="69">
        <v>1857</v>
      </c>
      <c r="G36" s="69">
        <v>3457</v>
      </c>
      <c r="H36" s="69">
        <v>4079</v>
      </c>
      <c r="I36" s="69">
        <v>21034</v>
      </c>
      <c r="J36" s="69">
        <v>1679</v>
      </c>
      <c r="K36" s="69">
        <v>267</v>
      </c>
      <c r="L36" s="69">
        <v>1412</v>
      </c>
    </row>
    <row r="37" spans="1:12" ht="12">
      <c r="A37" s="20" t="s">
        <v>33</v>
      </c>
      <c r="B37" s="69">
        <v>447</v>
      </c>
      <c r="C37" s="69">
        <v>1260</v>
      </c>
      <c r="D37" s="69">
        <v>38370</v>
      </c>
      <c r="E37" s="69">
        <v>125</v>
      </c>
      <c r="F37" s="69">
        <v>2357</v>
      </c>
      <c r="G37" s="69">
        <v>3989</v>
      </c>
      <c r="H37" s="69">
        <v>4604</v>
      </c>
      <c r="I37" s="69">
        <v>27575</v>
      </c>
      <c r="J37" s="69">
        <v>2290</v>
      </c>
      <c r="K37" s="69">
        <v>276</v>
      </c>
      <c r="L37" s="69">
        <v>2014</v>
      </c>
    </row>
    <row r="38" spans="1:12" ht="12">
      <c r="A38" s="20" t="s">
        <v>34</v>
      </c>
      <c r="B38" s="69">
        <v>119</v>
      </c>
      <c r="C38" s="69">
        <v>304</v>
      </c>
      <c r="D38" s="69">
        <v>17548</v>
      </c>
      <c r="E38" s="69">
        <v>56</v>
      </c>
      <c r="F38" s="69">
        <v>692</v>
      </c>
      <c r="G38" s="69">
        <v>1241</v>
      </c>
      <c r="H38" s="69">
        <v>1676</v>
      </c>
      <c r="I38" s="69">
        <v>13989</v>
      </c>
      <c r="J38" s="69">
        <v>1208</v>
      </c>
      <c r="K38" s="69">
        <v>109</v>
      </c>
      <c r="L38" s="69">
        <v>1099</v>
      </c>
    </row>
    <row r="39" spans="1:12" ht="12">
      <c r="A39" s="27" t="s">
        <v>35</v>
      </c>
      <c r="B39" s="78">
        <v>29</v>
      </c>
      <c r="C39" s="78">
        <v>70</v>
      </c>
      <c r="D39" s="78">
        <v>11152</v>
      </c>
      <c r="E39" s="78">
        <v>330</v>
      </c>
      <c r="F39" s="78">
        <v>69</v>
      </c>
      <c r="G39" s="78">
        <v>503</v>
      </c>
      <c r="H39" s="78">
        <v>1367</v>
      </c>
      <c r="I39" s="78">
        <v>9543</v>
      </c>
      <c r="J39" s="78">
        <v>878</v>
      </c>
      <c r="K39" s="78">
        <v>27</v>
      </c>
      <c r="L39" s="78">
        <v>852</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2975</v>
      </c>
      <c r="C42" s="72">
        <v>6088</v>
      </c>
      <c r="D42" s="72">
        <v>117338</v>
      </c>
      <c r="E42" s="72">
        <v>664</v>
      </c>
      <c r="F42" s="72">
        <v>5742</v>
      </c>
      <c r="G42" s="72">
        <v>11385</v>
      </c>
      <c r="H42" s="72">
        <v>20134</v>
      </c>
      <c r="I42" s="72">
        <v>90508</v>
      </c>
      <c r="J42" s="72">
        <v>7343</v>
      </c>
      <c r="K42" s="72">
        <v>1175</v>
      </c>
      <c r="L42" s="72">
        <v>6204</v>
      </c>
    </row>
    <row r="43" ht="12">
      <c r="A43" t="s">
        <v>124</v>
      </c>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5.xml><?xml version="1.0" encoding="utf-8"?>
<worksheet xmlns="http://schemas.openxmlformats.org/spreadsheetml/2006/main" xmlns:r="http://schemas.openxmlformats.org/officeDocument/2006/relationships">
  <sheetPr codeName="Sheet12111111111111211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251</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1873</v>
      </c>
      <c r="C9" s="69">
        <v>2989</v>
      </c>
      <c r="D9" s="69">
        <v>-93045</v>
      </c>
      <c r="E9" s="69">
        <v>633</v>
      </c>
      <c r="F9" s="69">
        <v>32</v>
      </c>
      <c r="G9" s="69">
        <v>1827</v>
      </c>
      <c r="H9" s="69">
        <v>17522</v>
      </c>
      <c r="I9" s="69">
        <v>72</v>
      </c>
      <c r="J9" s="69">
        <v>6</v>
      </c>
      <c r="K9" s="69">
        <v>14</v>
      </c>
      <c r="L9" s="69">
        <v>4</v>
      </c>
    </row>
    <row r="10" spans="1:12" ht="12">
      <c r="A10" s="21" t="s">
        <v>11</v>
      </c>
      <c r="B10" s="69">
        <v>11631</v>
      </c>
      <c r="C10" s="69">
        <v>11791</v>
      </c>
      <c r="D10" s="69">
        <v>29549</v>
      </c>
      <c r="E10" s="69">
        <v>362</v>
      </c>
      <c r="F10" s="69">
        <v>107</v>
      </c>
      <c r="G10" s="69">
        <v>2253</v>
      </c>
      <c r="H10" s="69">
        <v>33820</v>
      </c>
      <c r="I10" s="69">
        <v>9186</v>
      </c>
      <c r="J10" s="69">
        <v>490</v>
      </c>
      <c r="K10" s="69">
        <v>345</v>
      </c>
      <c r="L10" s="69">
        <v>231</v>
      </c>
    </row>
    <row r="11" spans="1:12" ht="12">
      <c r="A11" s="21" t="s">
        <v>12</v>
      </c>
      <c r="B11" s="69">
        <v>13305</v>
      </c>
      <c r="C11" s="69">
        <v>16560</v>
      </c>
      <c r="D11" s="69">
        <v>99946</v>
      </c>
      <c r="E11" s="69">
        <v>389</v>
      </c>
      <c r="F11" s="69">
        <v>446</v>
      </c>
      <c r="G11" s="69">
        <v>4772</v>
      </c>
      <c r="H11" s="69">
        <v>47188</v>
      </c>
      <c r="I11" s="69">
        <v>56264</v>
      </c>
      <c r="J11" s="69">
        <v>3211</v>
      </c>
      <c r="K11" s="69">
        <v>2157</v>
      </c>
      <c r="L11" s="69">
        <v>1389</v>
      </c>
    </row>
    <row r="12" spans="1:12" ht="12">
      <c r="A12" s="21" t="s">
        <v>13</v>
      </c>
      <c r="B12" s="69">
        <v>12895</v>
      </c>
      <c r="C12" s="69">
        <v>19160</v>
      </c>
      <c r="D12" s="69">
        <v>160566</v>
      </c>
      <c r="E12" s="69">
        <v>449</v>
      </c>
      <c r="F12" s="69">
        <v>1867</v>
      </c>
      <c r="G12" s="69">
        <v>9460</v>
      </c>
      <c r="H12" s="69">
        <v>53533</v>
      </c>
      <c r="I12" s="69">
        <v>102336</v>
      </c>
      <c r="J12" s="69">
        <v>6499</v>
      </c>
      <c r="K12" s="69">
        <v>3497</v>
      </c>
      <c r="L12" s="69">
        <v>3544</v>
      </c>
    </row>
    <row r="13" spans="1:12" ht="12">
      <c r="A13" s="21" t="s">
        <v>14</v>
      </c>
      <c r="B13" s="69">
        <v>11859</v>
      </c>
      <c r="C13" s="69">
        <v>19689</v>
      </c>
      <c r="D13" s="69">
        <v>207142</v>
      </c>
      <c r="E13" s="69">
        <v>443</v>
      </c>
      <c r="F13" s="69">
        <v>4491</v>
      </c>
      <c r="G13" s="69">
        <v>12137</v>
      </c>
      <c r="H13" s="69">
        <v>52788</v>
      </c>
      <c r="I13" s="69">
        <v>142311</v>
      </c>
      <c r="J13" s="69">
        <v>9800</v>
      </c>
      <c r="K13" s="69">
        <v>4191</v>
      </c>
      <c r="L13" s="69">
        <v>6100</v>
      </c>
    </row>
    <row r="14" spans="1:12" ht="12">
      <c r="A14" s="21" t="s">
        <v>15</v>
      </c>
      <c r="B14" s="69">
        <v>10619</v>
      </c>
      <c r="C14" s="69">
        <v>18999</v>
      </c>
      <c r="D14" s="69">
        <v>238647</v>
      </c>
      <c r="E14" s="69">
        <v>651</v>
      </c>
      <c r="F14" s="69">
        <v>7772</v>
      </c>
      <c r="G14" s="69">
        <v>14241</v>
      </c>
      <c r="H14" s="69">
        <v>49377</v>
      </c>
      <c r="I14" s="69">
        <v>170517</v>
      </c>
      <c r="J14" s="69">
        <v>12309</v>
      </c>
      <c r="K14" s="69">
        <v>4303</v>
      </c>
      <c r="L14" s="69">
        <v>8370</v>
      </c>
    </row>
    <row r="15" spans="1:12" ht="12">
      <c r="A15" s="21" t="s">
        <v>16</v>
      </c>
      <c r="B15" s="69">
        <v>9040</v>
      </c>
      <c r="C15" s="69">
        <v>16879</v>
      </c>
      <c r="D15" s="69">
        <v>247929</v>
      </c>
      <c r="E15" s="69">
        <v>332</v>
      </c>
      <c r="F15" s="69">
        <v>10141</v>
      </c>
      <c r="G15" s="69">
        <v>15296</v>
      </c>
      <c r="H15" s="69">
        <v>47072</v>
      </c>
      <c r="I15" s="69">
        <v>178348</v>
      </c>
      <c r="J15" s="69">
        <v>13339</v>
      </c>
      <c r="K15" s="69">
        <v>3894</v>
      </c>
      <c r="L15" s="69">
        <v>9682</v>
      </c>
    </row>
    <row r="16" spans="1:12" ht="12">
      <c r="A16" s="21" t="s">
        <v>17</v>
      </c>
      <c r="B16" s="69">
        <v>7798</v>
      </c>
      <c r="C16" s="69">
        <v>15081</v>
      </c>
      <c r="D16" s="69">
        <v>252911</v>
      </c>
      <c r="E16" s="69">
        <v>498</v>
      </c>
      <c r="F16" s="69">
        <v>12205</v>
      </c>
      <c r="G16" s="69">
        <v>18289</v>
      </c>
      <c r="H16" s="69">
        <v>44623</v>
      </c>
      <c r="I16" s="69">
        <v>180312</v>
      </c>
      <c r="J16" s="69">
        <v>13803</v>
      </c>
      <c r="K16" s="69">
        <v>3345</v>
      </c>
      <c r="L16" s="69">
        <v>10567</v>
      </c>
    </row>
    <row r="17" spans="1:12" ht="12">
      <c r="A17" s="21" t="s">
        <v>18</v>
      </c>
      <c r="B17" s="69">
        <v>6791</v>
      </c>
      <c r="C17" s="69">
        <v>13749</v>
      </c>
      <c r="D17" s="69">
        <v>254208</v>
      </c>
      <c r="E17" s="69">
        <v>524</v>
      </c>
      <c r="F17" s="69">
        <v>13313</v>
      </c>
      <c r="G17" s="69">
        <v>19940</v>
      </c>
      <c r="H17" s="69">
        <v>44334</v>
      </c>
      <c r="I17" s="69">
        <v>178879</v>
      </c>
      <c r="J17" s="69">
        <v>13916</v>
      </c>
      <c r="K17" s="69">
        <v>2962</v>
      </c>
      <c r="L17" s="69">
        <v>11019</v>
      </c>
    </row>
    <row r="18" spans="1:12" ht="12">
      <c r="A18" s="21" t="s">
        <v>19</v>
      </c>
      <c r="B18" s="69">
        <v>5920</v>
      </c>
      <c r="C18" s="69">
        <v>12195</v>
      </c>
      <c r="D18" s="69">
        <v>251338</v>
      </c>
      <c r="E18" s="69">
        <v>651</v>
      </c>
      <c r="F18" s="69">
        <v>14242</v>
      </c>
      <c r="G18" s="69">
        <v>20717</v>
      </c>
      <c r="H18" s="69">
        <v>43010</v>
      </c>
      <c r="I18" s="69">
        <v>175579</v>
      </c>
      <c r="J18" s="69">
        <v>13838</v>
      </c>
      <c r="K18" s="69">
        <v>2569</v>
      </c>
      <c r="L18" s="69">
        <v>11294</v>
      </c>
    </row>
    <row r="19" spans="1:12" ht="12">
      <c r="A19" s="21" t="s">
        <v>20</v>
      </c>
      <c r="B19" s="69">
        <v>5310</v>
      </c>
      <c r="C19" s="69">
        <v>11235</v>
      </c>
      <c r="D19" s="69">
        <v>251937</v>
      </c>
      <c r="E19" s="69">
        <v>438</v>
      </c>
      <c r="F19" s="69">
        <v>15512</v>
      </c>
      <c r="G19" s="69">
        <v>22335</v>
      </c>
      <c r="H19" s="69">
        <v>42217</v>
      </c>
      <c r="I19" s="69">
        <v>174467</v>
      </c>
      <c r="J19" s="69">
        <v>13896</v>
      </c>
      <c r="K19" s="69">
        <v>2321</v>
      </c>
      <c r="L19" s="69">
        <v>11589</v>
      </c>
    </row>
    <row r="20" spans="1:12" ht="12">
      <c r="A20" s="21" t="s">
        <v>21</v>
      </c>
      <c r="B20" s="69">
        <v>9398</v>
      </c>
      <c r="C20" s="69">
        <v>20663</v>
      </c>
      <c r="D20" s="69">
        <v>515104</v>
      </c>
      <c r="E20" s="69">
        <v>1114</v>
      </c>
      <c r="F20" s="69">
        <v>34073</v>
      </c>
      <c r="G20" s="69">
        <v>48625</v>
      </c>
      <c r="H20" s="69">
        <v>83129</v>
      </c>
      <c r="I20" s="69">
        <v>352438</v>
      </c>
      <c r="J20" s="69">
        <v>28368</v>
      </c>
      <c r="K20" s="69">
        <v>4287</v>
      </c>
      <c r="L20" s="69">
        <v>24085</v>
      </c>
    </row>
    <row r="21" spans="1:12" ht="12">
      <c r="A21" s="21" t="s">
        <v>22</v>
      </c>
      <c r="B21" s="69">
        <v>7882</v>
      </c>
      <c r="C21" s="69">
        <v>18147</v>
      </c>
      <c r="D21" s="69">
        <v>510971</v>
      </c>
      <c r="E21" s="69">
        <v>1086</v>
      </c>
      <c r="F21" s="69">
        <v>35447</v>
      </c>
      <c r="G21" s="69">
        <v>51515</v>
      </c>
      <c r="H21" s="69">
        <v>79251</v>
      </c>
      <c r="I21" s="69">
        <v>347349</v>
      </c>
      <c r="J21" s="69">
        <v>28319</v>
      </c>
      <c r="K21" s="69">
        <v>3727</v>
      </c>
      <c r="L21" s="69">
        <v>24593</v>
      </c>
    </row>
    <row r="22" spans="1:12" ht="12">
      <c r="A22" s="21" t="s">
        <v>23</v>
      </c>
      <c r="B22" s="69">
        <v>6443</v>
      </c>
      <c r="C22" s="69">
        <v>15575</v>
      </c>
      <c r="D22" s="69">
        <v>482488</v>
      </c>
      <c r="E22" s="69">
        <v>1348</v>
      </c>
      <c r="F22" s="69">
        <v>32917</v>
      </c>
      <c r="G22" s="69">
        <v>46942</v>
      </c>
      <c r="H22" s="69">
        <v>72815</v>
      </c>
      <c r="I22" s="69">
        <v>332074</v>
      </c>
      <c r="J22" s="69">
        <v>27352</v>
      </c>
      <c r="K22" s="69">
        <v>3205</v>
      </c>
      <c r="L22" s="69">
        <v>24147</v>
      </c>
    </row>
    <row r="23" spans="1:12" ht="12">
      <c r="A23" s="21" t="s">
        <v>24</v>
      </c>
      <c r="B23" s="69">
        <v>5361</v>
      </c>
      <c r="C23" s="69">
        <v>13453</v>
      </c>
      <c r="D23" s="69">
        <v>455020</v>
      </c>
      <c r="E23" s="69">
        <v>966</v>
      </c>
      <c r="F23" s="69">
        <v>29619</v>
      </c>
      <c r="G23" s="69">
        <v>45178</v>
      </c>
      <c r="H23" s="69">
        <v>65499</v>
      </c>
      <c r="I23" s="69">
        <v>316173</v>
      </c>
      <c r="J23" s="69">
        <v>26273</v>
      </c>
      <c r="K23" s="69">
        <v>2787</v>
      </c>
      <c r="L23" s="69">
        <v>23486</v>
      </c>
    </row>
    <row r="24" spans="1:12" ht="12">
      <c r="A24" s="21" t="s">
        <v>25</v>
      </c>
      <c r="B24" s="69">
        <v>4253</v>
      </c>
      <c r="C24" s="69">
        <v>10673</v>
      </c>
      <c r="D24" s="69">
        <v>402760</v>
      </c>
      <c r="E24" s="69">
        <v>908</v>
      </c>
      <c r="F24" s="69">
        <v>24575</v>
      </c>
      <c r="G24" s="69">
        <v>39476</v>
      </c>
      <c r="H24" s="69">
        <v>56519</v>
      </c>
      <c r="I24" s="69">
        <v>283409</v>
      </c>
      <c r="J24" s="69">
        <v>23740</v>
      </c>
      <c r="K24" s="69">
        <v>2287</v>
      </c>
      <c r="L24" s="69">
        <v>21453</v>
      </c>
    </row>
    <row r="25" spans="1:12" ht="12">
      <c r="A25" s="21" t="s">
        <v>26</v>
      </c>
      <c r="B25" s="69">
        <v>14877</v>
      </c>
      <c r="C25" s="69">
        <v>39068</v>
      </c>
      <c r="D25" s="69">
        <v>2068477</v>
      </c>
      <c r="E25" s="69">
        <v>8930</v>
      </c>
      <c r="F25" s="69">
        <v>86223</v>
      </c>
      <c r="G25" s="69">
        <v>139294</v>
      </c>
      <c r="H25" s="69">
        <v>252845</v>
      </c>
      <c r="I25" s="69">
        <v>1600228</v>
      </c>
      <c r="J25" s="69">
        <v>137848</v>
      </c>
      <c r="K25" s="69">
        <v>8810</v>
      </c>
      <c r="L25" s="69">
        <v>129038</v>
      </c>
    </row>
    <row r="26" spans="1:12" ht="12">
      <c r="A26" s="21" t="s">
        <v>27</v>
      </c>
      <c r="B26" s="69">
        <v>1597</v>
      </c>
      <c r="C26" s="69">
        <v>4307</v>
      </c>
      <c r="D26" s="69">
        <v>529194</v>
      </c>
      <c r="E26" s="69">
        <v>5103</v>
      </c>
      <c r="F26" s="69">
        <v>1745</v>
      </c>
      <c r="G26" s="69">
        <v>17827</v>
      </c>
      <c r="H26" s="69">
        <v>48967</v>
      </c>
      <c r="I26" s="69">
        <v>465784</v>
      </c>
      <c r="J26" s="69">
        <v>42177</v>
      </c>
      <c r="K26" s="69">
        <v>2020</v>
      </c>
      <c r="L26" s="69">
        <v>40157</v>
      </c>
    </row>
    <row r="27" spans="1:12" ht="12">
      <c r="A27" s="22" t="s">
        <v>28</v>
      </c>
      <c r="B27" s="78">
        <v>685</v>
      </c>
      <c r="C27" s="78">
        <v>1921</v>
      </c>
      <c r="D27" s="78">
        <v>805536</v>
      </c>
      <c r="E27" s="78">
        <v>21350</v>
      </c>
      <c r="F27" s="78">
        <v>0</v>
      </c>
      <c r="G27" s="78">
        <v>33472</v>
      </c>
      <c r="H27" s="78">
        <v>51705</v>
      </c>
      <c r="I27" s="78">
        <v>741709</v>
      </c>
      <c r="J27" s="78">
        <v>71681</v>
      </c>
      <c r="K27" s="78">
        <v>7047</v>
      </c>
      <c r="L27" s="78">
        <v>64633</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29507</v>
      </c>
      <c r="C33" s="69">
        <v>35068</v>
      </c>
      <c r="D33" s="69">
        <v>64757</v>
      </c>
      <c r="E33" s="69">
        <v>1459</v>
      </c>
      <c r="F33" s="69">
        <v>774</v>
      </c>
      <c r="G33" s="69">
        <v>10539</v>
      </c>
      <c r="H33" s="69">
        <v>108917</v>
      </c>
      <c r="I33" s="69">
        <v>82729</v>
      </c>
      <c r="J33" s="69">
        <v>4739</v>
      </c>
      <c r="K33" s="69">
        <v>3131</v>
      </c>
      <c r="L33" s="69">
        <v>2144</v>
      </c>
    </row>
    <row r="34" spans="1:12" ht="12.75" customHeight="1">
      <c r="A34" s="20" t="s">
        <v>30</v>
      </c>
      <c r="B34" s="69">
        <v>29508</v>
      </c>
      <c r="C34" s="69">
        <v>48347</v>
      </c>
      <c r="D34" s="69">
        <v>501292</v>
      </c>
      <c r="E34" s="69">
        <v>1350</v>
      </c>
      <c r="F34" s="69">
        <v>11188</v>
      </c>
      <c r="G34" s="69">
        <v>29631</v>
      </c>
      <c r="H34" s="69">
        <v>130276</v>
      </c>
      <c r="I34" s="69">
        <v>342741</v>
      </c>
      <c r="J34" s="69">
        <v>23529</v>
      </c>
      <c r="K34" s="69">
        <v>10051</v>
      </c>
      <c r="L34" s="69">
        <v>14680</v>
      </c>
    </row>
    <row r="35" spans="1:12" ht="12">
      <c r="A35" s="20" t="s">
        <v>31</v>
      </c>
      <c r="B35" s="69">
        <v>29508</v>
      </c>
      <c r="C35" s="69">
        <v>57001</v>
      </c>
      <c r="D35" s="69">
        <v>943262</v>
      </c>
      <c r="E35" s="69">
        <v>1705</v>
      </c>
      <c r="F35" s="69">
        <v>44613</v>
      </c>
      <c r="G35" s="69">
        <v>67076</v>
      </c>
      <c r="H35" s="69">
        <v>170347</v>
      </c>
      <c r="I35" s="69">
        <v>670766</v>
      </c>
      <c r="J35" s="69">
        <v>51241</v>
      </c>
      <c r="K35" s="69">
        <v>12690</v>
      </c>
      <c r="L35" s="69">
        <v>39071</v>
      </c>
    </row>
    <row r="36" spans="1:12" ht="12">
      <c r="A36" s="20" t="s">
        <v>32</v>
      </c>
      <c r="B36" s="69">
        <v>29506</v>
      </c>
      <c r="C36" s="69">
        <v>65654</v>
      </c>
      <c r="D36" s="69">
        <v>1687710</v>
      </c>
      <c r="E36" s="69">
        <v>3808</v>
      </c>
      <c r="F36" s="69">
        <v>111622</v>
      </c>
      <c r="G36" s="69">
        <v>160747</v>
      </c>
      <c r="H36" s="69">
        <v>269446</v>
      </c>
      <c r="I36" s="69">
        <v>1156696</v>
      </c>
      <c r="J36" s="69">
        <v>93483</v>
      </c>
      <c r="K36" s="69">
        <v>13562</v>
      </c>
      <c r="L36" s="69">
        <v>79949</v>
      </c>
    </row>
    <row r="37" spans="1:12" ht="12">
      <c r="A37" s="20" t="s">
        <v>33</v>
      </c>
      <c r="B37" s="69">
        <v>22132</v>
      </c>
      <c r="C37" s="69">
        <v>56511</v>
      </c>
      <c r="D37" s="69">
        <v>2220744</v>
      </c>
      <c r="E37" s="69">
        <v>6081</v>
      </c>
      <c r="F37" s="69">
        <v>126787</v>
      </c>
      <c r="G37" s="69">
        <v>192336</v>
      </c>
      <c r="H37" s="69">
        <v>303394</v>
      </c>
      <c r="I37" s="69">
        <v>1606172</v>
      </c>
      <c r="J37" s="69">
        <v>135347</v>
      </c>
      <c r="K37" s="69">
        <v>12125</v>
      </c>
      <c r="L37" s="69">
        <v>123222</v>
      </c>
    </row>
    <row r="38" spans="1:12" ht="12">
      <c r="A38" s="20" t="s">
        <v>34</v>
      </c>
      <c r="B38" s="69">
        <v>5901</v>
      </c>
      <c r="C38" s="69">
        <v>15442</v>
      </c>
      <c r="D38" s="69">
        <v>1142507</v>
      </c>
      <c r="E38" s="69">
        <v>6939</v>
      </c>
      <c r="F38" s="69">
        <v>29742</v>
      </c>
      <c r="G38" s="69">
        <v>60730</v>
      </c>
      <c r="H38" s="69">
        <v>124709</v>
      </c>
      <c r="I38" s="69">
        <v>934725</v>
      </c>
      <c r="J38" s="69">
        <v>81910</v>
      </c>
      <c r="K38" s="69">
        <v>3855</v>
      </c>
      <c r="L38" s="69">
        <v>78055</v>
      </c>
    </row>
    <row r="39" spans="1:12" ht="12">
      <c r="A39" s="27" t="s">
        <v>35</v>
      </c>
      <c r="B39" s="78">
        <v>1475</v>
      </c>
      <c r="C39" s="78">
        <v>4111</v>
      </c>
      <c r="D39" s="78">
        <v>1110407</v>
      </c>
      <c r="E39" s="78">
        <v>24833</v>
      </c>
      <c r="F39" s="78">
        <v>0</v>
      </c>
      <c r="G39" s="78">
        <v>42536</v>
      </c>
      <c r="H39" s="78">
        <v>79125</v>
      </c>
      <c r="I39" s="78">
        <v>1013605</v>
      </c>
      <c r="J39" s="78">
        <v>96617</v>
      </c>
      <c r="K39" s="78">
        <v>8355</v>
      </c>
      <c r="L39" s="78">
        <v>88263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147537</v>
      </c>
      <c r="C42" s="72">
        <v>282134</v>
      </c>
      <c r="D42" s="72">
        <v>7670679</v>
      </c>
      <c r="E42" s="72">
        <v>46175</v>
      </c>
      <c r="F42" s="72">
        <v>324727</v>
      </c>
      <c r="G42" s="72">
        <v>563596</v>
      </c>
      <c r="H42" s="72">
        <v>1186213</v>
      </c>
      <c r="I42" s="72">
        <v>5807435</v>
      </c>
      <c r="J42" s="72">
        <v>486866</v>
      </c>
      <c r="K42" s="72">
        <v>63768</v>
      </c>
      <c r="L42" s="72">
        <v>425383</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6.xml><?xml version="1.0" encoding="utf-8"?>
<worksheet xmlns="http://schemas.openxmlformats.org/spreadsheetml/2006/main" xmlns:r="http://schemas.openxmlformats.org/officeDocument/2006/relationships">
  <sheetPr codeName="Sheet121111111111112111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252</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409</v>
      </c>
      <c r="C9" s="119">
        <v>616</v>
      </c>
      <c r="D9" s="69">
        <v>-22226</v>
      </c>
      <c r="E9" s="69">
        <v>57</v>
      </c>
      <c r="F9" s="69">
        <v>3</v>
      </c>
      <c r="G9" s="69">
        <v>274</v>
      </c>
      <c r="H9" s="69">
        <v>3716</v>
      </c>
      <c r="I9" s="69">
        <v>0</v>
      </c>
      <c r="J9" s="69">
        <v>0</v>
      </c>
      <c r="K9" s="69">
        <v>2</v>
      </c>
      <c r="L9" s="69">
        <v>0</v>
      </c>
    </row>
    <row r="10" spans="1:12" ht="12">
      <c r="A10" s="21" t="s">
        <v>11</v>
      </c>
      <c r="B10" s="69">
        <v>1520</v>
      </c>
      <c r="C10" s="119">
        <v>1741</v>
      </c>
      <c r="D10" s="69">
        <v>3924</v>
      </c>
      <c r="E10" s="69">
        <v>96</v>
      </c>
      <c r="F10" s="69">
        <v>12</v>
      </c>
      <c r="G10" s="69">
        <v>359</v>
      </c>
      <c r="H10" s="69">
        <v>5313</v>
      </c>
      <c r="I10" s="69">
        <v>1150</v>
      </c>
      <c r="J10" s="69">
        <v>63</v>
      </c>
      <c r="K10" s="69">
        <v>46</v>
      </c>
      <c r="L10" s="69">
        <v>30</v>
      </c>
    </row>
    <row r="11" spans="1:12" ht="12">
      <c r="A11" s="21" t="s">
        <v>12</v>
      </c>
      <c r="B11" s="69">
        <v>1743</v>
      </c>
      <c r="C11" s="119">
        <v>2365</v>
      </c>
      <c r="D11" s="69">
        <v>13117</v>
      </c>
      <c r="E11" s="69">
        <v>107</v>
      </c>
      <c r="F11" s="69">
        <v>56</v>
      </c>
      <c r="G11" s="69">
        <v>671</v>
      </c>
      <c r="H11" s="69">
        <v>6895</v>
      </c>
      <c r="I11" s="69">
        <v>6996</v>
      </c>
      <c r="J11" s="69">
        <v>400</v>
      </c>
      <c r="K11" s="69">
        <v>286</v>
      </c>
      <c r="L11" s="69">
        <v>164</v>
      </c>
    </row>
    <row r="12" spans="1:12" ht="12">
      <c r="A12" s="21" t="s">
        <v>13</v>
      </c>
      <c r="B12" s="69">
        <v>1883</v>
      </c>
      <c r="C12" s="119">
        <v>3016</v>
      </c>
      <c r="D12" s="69">
        <v>23561</v>
      </c>
      <c r="E12" s="69">
        <v>89</v>
      </c>
      <c r="F12" s="69">
        <v>257</v>
      </c>
      <c r="G12" s="69">
        <v>1295</v>
      </c>
      <c r="H12" s="69">
        <v>8976</v>
      </c>
      <c r="I12" s="69">
        <v>14335</v>
      </c>
      <c r="J12" s="69">
        <v>904</v>
      </c>
      <c r="K12" s="69">
        <v>531</v>
      </c>
      <c r="L12" s="69">
        <v>456</v>
      </c>
    </row>
    <row r="13" spans="1:12" ht="12">
      <c r="A13" s="21" t="s">
        <v>14</v>
      </c>
      <c r="B13" s="69">
        <v>1696</v>
      </c>
      <c r="C13" s="119">
        <v>3047</v>
      </c>
      <c r="D13" s="69">
        <v>29529</v>
      </c>
      <c r="E13" s="69">
        <v>90</v>
      </c>
      <c r="F13" s="69">
        <v>569</v>
      </c>
      <c r="G13" s="69">
        <v>1765</v>
      </c>
      <c r="H13" s="69">
        <v>8787</v>
      </c>
      <c r="I13" s="69">
        <v>19284</v>
      </c>
      <c r="J13" s="69">
        <v>1307</v>
      </c>
      <c r="K13" s="69">
        <v>611</v>
      </c>
      <c r="L13" s="69">
        <v>761</v>
      </c>
    </row>
    <row r="14" spans="1:12" ht="12">
      <c r="A14" s="21" t="s">
        <v>15</v>
      </c>
      <c r="B14" s="69">
        <v>1469</v>
      </c>
      <c r="C14" s="119">
        <v>2789</v>
      </c>
      <c r="D14" s="69">
        <v>33004</v>
      </c>
      <c r="E14" s="69">
        <v>91</v>
      </c>
      <c r="F14" s="69">
        <v>949</v>
      </c>
      <c r="G14" s="69">
        <v>2311</v>
      </c>
      <c r="H14" s="69">
        <v>8196</v>
      </c>
      <c r="I14" s="69">
        <v>22288</v>
      </c>
      <c r="J14" s="69">
        <v>1583</v>
      </c>
      <c r="K14" s="69">
        <v>604</v>
      </c>
      <c r="L14" s="69">
        <v>1018</v>
      </c>
    </row>
    <row r="15" spans="1:12" ht="12">
      <c r="A15" s="21" t="s">
        <v>16</v>
      </c>
      <c r="B15" s="69">
        <v>1235</v>
      </c>
      <c r="C15" s="119">
        <v>2389</v>
      </c>
      <c r="D15" s="69">
        <v>33873</v>
      </c>
      <c r="E15" s="69">
        <v>80</v>
      </c>
      <c r="F15" s="69">
        <v>1270</v>
      </c>
      <c r="G15" s="69">
        <v>2682</v>
      </c>
      <c r="H15" s="69">
        <v>7138</v>
      </c>
      <c r="I15" s="69">
        <v>23332</v>
      </c>
      <c r="J15" s="69">
        <v>1726</v>
      </c>
      <c r="K15" s="69">
        <v>520</v>
      </c>
      <c r="L15" s="69">
        <v>1228</v>
      </c>
    </row>
    <row r="16" spans="1:12" ht="12">
      <c r="A16" s="21" t="s">
        <v>17</v>
      </c>
      <c r="B16" s="69">
        <v>1065</v>
      </c>
      <c r="C16" s="119">
        <v>2116</v>
      </c>
      <c r="D16" s="69">
        <v>34513</v>
      </c>
      <c r="E16" s="69">
        <v>98</v>
      </c>
      <c r="F16" s="69">
        <v>1587</v>
      </c>
      <c r="G16" s="69">
        <v>3344</v>
      </c>
      <c r="H16" s="69">
        <v>6682</v>
      </c>
      <c r="I16" s="69">
        <v>23400</v>
      </c>
      <c r="J16" s="69">
        <v>1775</v>
      </c>
      <c r="K16" s="69">
        <v>448</v>
      </c>
      <c r="L16" s="69">
        <v>1337</v>
      </c>
    </row>
    <row r="17" spans="1:12" ht="12">
      <c r="A17" s="21" t="s">
        <v>18</v>
      </c>
      <c r="B17" s="69">
        <v>838</v>
      </c>
      <c r="C17" s="119">
        <v>1743</v>
      </c>
      <c r="D17" s="69">
        <v>31440</v>
      </c>
      <c r="E17" s="69">
        <v>93</v>
      </c>
      <c r="F17" s="69">
        <v>1546</v>
      </c>
      <c r="G17" s="69">
        <v>3576</v>
      </c>
      <c r="H17" s="69">
        <v>6212</v>
      </c>
      <c r="I17" s="69">
        <v>20590</v>
      </c>
      <c r="J17" s="69">
        <v>1584</v>
      </c>
      <c r="K17" s="69">
        <v>358</v>
      </c>
      <c r="L17" s="69">
        <v>1235</v>
      </c>
    </row>
    <row r="18" spans="1:12" ht="12">
      <c r="A18" s="21" t="s">
        <v>19</v>
      </c>
      <c r="B18" s="69">
        <v>738</v>
      </c>
      <c r="C18" s="119">
        <v>1534</v>
      </c>
      <c r="D18" s="69">
        <v>31286</v>
      </c>
      <c r="E18" s="69">
        <v>67</v>
      </c>
      <c r="F18" s="69">
        <v>1783</v>
      </c>
      <c r="G18" s="69">
        <v>3574</v>
      </c>
      <c r="H18" s="69">
        <v>5572</v>
      </c>
      <c r="I18" s="69">
        <v>20716</v>
      </c>
      <c r="J18" s="69">
        <v>1621</v>
      </c>
      <c r="K18" s="69">
        <v>310</v>
      </c>
      <c r="L18" s="69">
        <v>1313</v>
      </c>
    </row>
    <row r="19" spans="1:12" ht="12">
      <c r="A19" s="21" t="s">
        <v>20</v>
      </c>
      <c r="B19" s="69">
        <v>643</v>
      </c>
      <c r="C19" s="119">
        <v>1342</v>
      </c>
      <c r="D19" s="69">
        <v>30488</v>
      </c>
      <c r="E19" s="69">
        <v>102</v>
      </c>
      <c r="F19" s="69">
        <v>1857</v>
      </c>
      <c r="G19" s="69">
        <v>3980</v>
      </c>
      <c r="H19" s="69">
        <v>5511</v>
      </c>
      <c r="I19" s="69">
        <v>19606</v>
      </c>
      <c r="J19" s="69">
        <v>1547</v>
      </c>
      <c r="K19" s="69">
        <v>265</v>
      </c>
      <c r="L19" s="69">
        <v>1283</v>
      </c>
    </row>
    <row r="20" spans="1:12" ht="12">
      <c r="A20" s="21" t="s">
        <v>21</v>
      </c>
      <c r="B20" s="69">
        <v>1188</v>
      </c>
      <c r="C20" s="119">
        <v>2554</v>
      </c>
      <c r="D20" s="69">
        <v>65140</v>
      </c>
      <c r="E20" s="69">
        <v>165</v>
      </c>
      <c r="F20" s="69">
        <v>4387</v>
      </c>
      <c r="G20" s="69">
        <v>8297</v>
      </c>
      <c r="H20" s="69">
        <v>10832</v>
      </c>
      <c r="I20" s="69">
        <v>42090</v>
      </c>
      <c r="J20" s="69">
        <v>3371</v>
      </c>
      <c r="K20" s="69">
        <v>525</v>
      </c>
      <c r="L20" s="69">
        <v>2846</v>
      </c>
    </row>
    <row r="21" spans="1:12" ht="12">
      <c r="A21" s="21" t="s">
        <v>22</v>
      </c>
      <c r="B21" s="69">
        <v>988</v>
      </c>
      <c r="C21" s="119">
        <v>2182</v>
      </c>
      <c r="D21" s="69">
        <v>64095</v>
      </c>
      <c r="E21" s="69">
        <v>170</v>
      </c>
      <c r="F21" s="69">
        <v>4559</v>
      </c>
      <c r="G21" s="69">
        <v>8806</v>
      </c>
      <c r="H21" s="69">
        <v>10280</v>
      </c>
      <c r="I21" s="69">
        <v>40912</v>
      </c>
      <c r="J21" s="69">
        <v>3322</v>
      </c>
      <c r="K21" s="69">
        <v>449</v>
      </c>
      <c r="L21" s="69">
        <v>2873</v>
      </c>
    </row>
    <row r="22" spans="1:12" ht="12">
      <c r="A22" s="21" t="s">
        <v>23</v>
      </c>
      <c r="B22" s="69">
        <v>825</v>
      </c>
      <c r="C22" s="119">
        <v>1852</v>
      </c>
      <c r="D22" s="69">
        <v>61649</v>
      </c>
      <c r="E22" s="69">
        <v>124</v>
      </c>
      <c r="F22" s="69">
        <v>4317</v>
      </c>
      <c r="G22" s="69">
        <v>8804</v>
      </c>
      <c r="H22" s="69">
        <v>9505</v>
      </c>
      <c r="I22" s="69">
        <v>39460</v>
      </c>
      <c r="J22" s="69">
        <v>3236</v>
      </c>
      <c r="K22" s="69">
        <v>395</v>
      </c>
      <c r="L22" s="69">
        <v>2841</v>
      </c>
    </row>
    <row r="23" spans="1:12" ht="12">
      <c r="A23" s="21" t="s">
        <v>24</v>
      </c>
      <c r="B23" s="69">
        <v>714</v>
      </c>
      <c r="C23" s="119">
        <v>1696</v>
      </c>
      <c r="D23" s="69">
        <v>60491</v>
      </c>
      <c r="E23" s="69">
        <v>251</v>
      </c>
      <c r="F23" s="69">
        <v>3906</v>
      </c>
      <c r="G23" s="69">
        <v>8202</v>
      </c>
      <c r="H23" s="69">
        <v>9310</v>
      </c>
      <c r="I23" s="69">
        <v>39681</v>
      </c>
      <c r="J23" s="69">
        <v>3288</v>
      </c>
      <c r="K23" s="69">
        <v>351</v>
      </c>
      <c r="L23" s="69">
        <v>2938</v>
      </c>
    </row>
    <row r="24" spans="1:12" ht="12">
      <c r="A24" s="21" t="s">
        <v>25</v>
      </c>
      <c r="B24" s="69">
        <v>506</v>
      </c>
      <c r="C24" s="119">
        <v>1203</v>
      </c>
      <c r="D24" s="69">
        <v>47954</v>
      </c>
      <c r="E24" s="69">
        <v>145</v>
      </c>
      <c r="F24" s="69">
        <v>2890</v>
      </c>
      <c r="G24" s="69">
        <v>7044</v>
      </c>
      <c r="H24" s="69">
        <v>6742</v>
      </c>
      <c r="I24" s="69">
        <v>31549</v>
      </c>
      <c r="J24" s="69">
        <v>2633</v>
      </c>
      <c r="K24" s="69">
        <v>274</v>
      </c>
      <c r="L24" s="69">
        <v>2359</v>
      </c>
    </row>
    <row r="25" spans="1:12" ht="12">
      <c r="A25" s="21" t="s">
        <v>26</v>
      </c>
      <c r="B25" s="69">
        <v>1713</v>
      </c>
      <c r="C25" s="119">
        <v>4097</v>
      </c>
      <c r="D25" s="69">
        <v>235048</v>
      </c>
      <c r="E25" s="69">
        <v>1199</v>
      </c>
      <c r="F25" s="69">
        <v>9907</v>
      </c>
      <c r="G25" s="69">
        <v>22804</v>
      </c>
      <c r="H25" s="69">
        <v>30166</v>
      </c>
      <c r="I25" s="69">
        <v>173463</v>
      </c>
      <c r="J25" s="69">
        <v>14909</v>
      </c>
      <c r="K25" s="69">
        <v>1118</v>
      </c>
      <c r="L25" s="69">
        <v>13791</v>
      </c>
    </row>
    <row r="26" spans="1:12" ht="12">
      <c r="A26" s="21" t="s">
        <v>27</v>
      </c>
      <c r="B26" s="69">
        <v>137</v>
      </c>
      <c r="C26" s="119">
        <v>337</v>
      </c>
      <c r="D26" s="69">
        <v>45135</v>
      </c>
      <c r="E26" s="69">
        <v>306</v>
      </c>
      <c r="F26" s="69">
        <v>165</v>
      </c>
      <c r="G26" s="69">
        <v>1684</v>
      </c>
      <c r="H26" s="69">
        <v>3967</v>
      </c>
      <c r="I26" s="69">
        <v>39625</v>
      </c>
      <c r="J26" s="69">
        <v>3593</v>
      </c>
      <c r="K26" s="69">
        <v>198</v>
      </c>
      <c r="L26" s="69">
        <v>3395</v>
      </c>
    </row>
    <row r="27" spans="1:12" ht="12">
      <c r="A27" s="22" t="s">
        <v>28</v>
      </c>
      <c r="B27" s="78">
        <v>54</v>
      </c>
      <c r="C27" s="113">
        <v>117</v>
      </c>
      <c r="D27" s="78">
        <v>66734</v>
      </c>
      <c r="E27" s="78">
        <v>1479</v>
      </c>
      <c r="F27" s="78">
        <v>0</v>
      </c>
      <c r="G27" s="78">
        <v>3271</v>
      </c>
      <c r="H27" s="78">
        <v>7570</v>
      </c>
      <c r="I27" s="78">
        <v>57372</v>
      </c>
      <c r="J27" s="78">
        <v>5549</v>
      </c>
      <c r="K27" s="78">
        <v>275</v>
      </c>
      <c r="L27" s="78">
        <v>5274</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3872</v>
      </c>
      <c r="C33" s="119">
        <v>5018</v>
      </c>
      <c r="D33" s="69">
        <v>-3133</v>
      </c>
      <c r="E33" s="69">
        <v>264</v>
      </c>
      <c r="F33" s="69">
        <v>82</v>
      </c>
      <c r="G33" s="69">
        <v>1426</v>
      </c>
      <c r="H33" s="69">
        <v>16799</v>
      </c>
      <c r="I33" s="69">
        <v>9314</v>
      </c>
      <c r="J33" s="69">
        <v>531</v>
      </c>
      <c r="K33" s="69">
        <v>382</v>
      </c>
      <c r="L33" s="69">
        <v>224</v>
      </c>
    </row>
    <row r="34" spans="1:12" ht="12.75" customHeight="1">
      <c r="A34" s="20" t="s">
        <v>30</v>
      </c>
      <c r="B34" s="69">
        <v>3873</v>
      </c>
      <c r="C34" s="119">
        <v>6710</v>
      </c>
      <c r="D34" s="69">
        <v>61327</v>
      </c>
      <c r="E34" s="69">
        <v>203</v>
      </c>
      <c r="F34" s="69">
        <v>1073</v>
      </c>
      <c r="G34" s="69">
        <v>3663</v>
      </c>
      <c r="H34" s="69">
        <v>19578</v>
      </c>
      <c r="I34" s="69">
        <v>39405</v>
      </c>
      <c r="J34" s="69">
        <v>2628</v>
      </c>
      <c r="K34" s="69">
        <v>1297</v>
      </c>
      <c r="L34" s="69">
        <v>1487</v>
      </c>
    </row>
    <row r="35" spans="1:12" ht="12">
      <c r="A35" s="20" t="s">
        <v>31</v>
      </c>
      <c r="B35" s="69">
        <v>3873</v>
      </c>
      <c r="C35" s="119">
        <v>7601</v>
      </c>
      <c r="D35" s="69">
        <v>113110</v>
      </c>
      <c r="E35" s="69">
        <v>282</v>
      </c>
      <c r="F35" s="69">
        <v>4612</v>
      </c>
      <c r="G35" s="69">
        <v>10127</v>
      </c>
      <c r="H35" s="69">
        <v>23778</v>
      </c>
      <c r="I35" s="69">
        <v>76387</v>
      </c>
      <c r="J35" s="69">
        <v>5695</v>
      </c>
      <c r="K35" s="69">
        <v>1629</v>
      </c>
      <c r="L35" s="69">
        <v>4129</v>
      </c>
    </row>
    <row r="36" spans="1:12" ht="12">
      <c r="A36" s="20" t="s">
        <v>32</v>
      </c>
      <c r="B36" s="69">
        <v>3873</v>
      </c>
      <c r="C36" s="119">
        <v>8284</v>
      </c>
      <c r="D36" s="69">
        <v>205790</v>
      </c>
      <c r="E36" s="69">
        <v>573</v>
      </c>
      <c r="F36" s="69">
        <v>13442</v>
      </c>
      <c r="G36" s="69">
        <v>26400</v>
      </c>
      <c r="H36" s="69">
        <v>34755</v>
      </c>
      <c r="I36" s="69">
        <v>133140</v>
      </c>
      <c r="J36" s="69">
        <v>10638</v>
      </c>
      <c r="K36" s="69">
        <v>1681</v>
      </c>
      <c r="L36" s="69">
        <v>8960</v>
      </c>
    </row>
    <row r="37" spans="1:12" ht="12">
      <c r="A37" s="20" t="s">
        <v>33</v>
      </c>
      <c r="B37" s="69">
        <v>2905</v>
      </c>
      <c r="C37" s="119">
        <v>6801</v>
      </c>
      <c r="D37" s="69">
        <v>270244</v>
      </c>
      <c r="E37" s="69">
        <v>803</v>
      </c>
      <c r="F37" s="69">
        <v>16375</v>
      </c>
      <c r="G37" s="69">
        <v>35384</v>
      </c>
      <c r="H37" s="69">
        <v>38896</v>
      </c>
      <c r="I37" s="69">
        <v>181229</v>
      </c>
      <c r="J37" s="69">
        <v>15144</v>
      </c>
      <c r="K37" s="69">
        <v>1527</v>
      </c>
      <c r="L37" s="69">
        <v>13617</v>
      </c>
    </row>
    <row r="38" spans="1:12" ht="12">
      <c r="A38" s="20" t="s">
        <v>34</v>
      </c>
      <c r="B38" s="69">
        <v>775</v>
      </c>
      <c r="C38" s="119">
        <v>1864</v>
      </c>
      <c r="D38" s="69">
        <v>129051</v>
      </c>
      <c r="E38" s="69">
        <v>880</v>
      </c>
      <c r="F38" s="69">
        <v>4256</v>
      </c>
      <c r="G38" s="69">
        <v>10745</v>
      </c>
      <c r="H38" s="69">
        <v>15997</v>
      </c>
      <c r="I38" s="69">
        <v>98944</v>
      </c>
      <c r="J38" s="69">
        <v>8594</v>
      </c>
      <c r="K38" s="69">
        <v>577</v>
      </c>
      <c r="L38" s="69">
        <v>8017</v>
      </c>
    </row>
    <row r="39" spans="1:12" ht="12">
      <c r="A39" s="27" t="s">
        <v>35</v>
      </c>
      <c r="B39" s="78">
        <v>193</v>
      </c>
      <c r="C39" s="113">
        <v>458</v>
      </c>
      <c r="D39" s="78">
        <v>112364</v>
      </c>
      <c r="E39" s="78">
        <v>1805</v>
      </c>
      <c r="F39" s="78">
        <v>178</v>
      </c>
      <c r="G39" s="78">
        <v>4997</v>
      </c>
      <c r="H39" s="78">
        <v>11566</v>
      </c>
      <c r="I39" s="78">
        <v>97428</v>
      </c>
      <c r="J39" s="78">
        <v>9180</v>
      </c>
      <c r="K39" s="78">
        <v>473</v>
      </c>
      <c r="L39" s="78">
        <v>8707</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19364</v>
      </c>
      <c r="C42" s="128">
        <v>36736</v>
      </c>
      <c r="D42" s="72">
        <v>888754</v>
      </c>
      <c r="E42" s="72">
        <v>4809</v>
      </c>
      <c r="F42" s="72">
        <v>40017</v>
      </c>
      <c r="G42" s="72">
        <v>92741</v>
      </c>
      <c r="H42" s="72">
        <v>161369</v>
      </c>
      <c r="I42" s="72">
        <v>635847</v>
      </c>
      <c r="J42" s="72">
        <v>52411</v>
      </c>
      <c r="K42" s="72">
        <v>7565</v>
      </c>
      <c r="L42" s="72">
        <v>45141</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7.xml><?xml version="1.0" encoding="utf-8"?>
<worksheet xmlns="http://schemas.openxmlformats.org/spreadsheetml/2006/main" xmlns:r="http://schemas.openxmlformats.org/officeDocument/2006/relationships">
  <sheetPr codeName="Sheet12111111111111211111111">
    <pageSetUpPr fitToPage="1"/>
  </sheetPr>
  <dimension ref="A1:L46"/>
  <sheetViews>
    <sheetView zoomScale="80" zoomScaleNormal="80" workbookViewId="0" topLeftCell="A1">
      <selection activeCell="A1" sqref="A1"/>
    </sheetView>
  </sheetViews>
  <sheetFormatPr defaultColWidth="8.8515625" defaultRowHeight="12.75"/>
  <cols>
    <col min="1" max="1" width="18.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253</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571</v>
      </c>
      <c r="C9" s="119">
        <v>1009</v>
      </c>
      <c r="D9" s="69">
        <v>-24857</v>
      </c>
      <c r="E9" s="69">
        <v>220</v>
      </c>
      <c r="F9" s="69">
        <v>15</v>
      </c>
      <c r="G9" s="69">
        <v>346</v>
      </c>
      <c r="H9" s="69">
        <v>5069</v>
      </c>
      <c r="I9" s="69">
        <v>30</v>
      </c>
      <c r="J9" s="69">
        <v>2</v>
      </c>
      <c r="K9" s="69">
        <v>5</v>
      </c>
      <c r="L9" s="69">
        <v>2</v>
      </c>
    </row>
    <row r="10" spans="1:12" ht="12">
      <c r="A10" s="21" t="s">
        <v>11</v>
      </c>
      <c r="B10" s="69">
        <v>3548</v>
      </c>
      <c r="C10" s="119">
        <v>3901</v>
      </c>
      <c r="D10" s="69">
        <v>9243</v>
      </c>
      <c r="E10" s="69">
        <v>84</v>
      </c>
      <c r="F10" s="69">
        <v>19</v>
      </c>
      <c r="G10" s="69">
        <v>681</v>
      </c>
      <c r="H10" s="69">
        <v>11276</v>
      </c>
      <c r="I10" s="69">
        <v>2612</v>
      </c>
      <c r="J10" s="69">
        <v>137</v>
      </c>
      <c r="K10" s="69">
        <v>104</v>
      </c>
      <c r="L10" s="69">
        <v>65</v>
      </c>
    </row>
    <row r="11" spans="1:12" ht="12">
      <c r="A11" s="21" t="s">
        <v>12</v>
      </c>
      <c r="B11" s="69">
        <v>3957</v>
      </c>
      <c r="C11" s="119">
        <v>5323</v>
      </c>
      <c r="D11" s="69">
        <v>29900</v>
      </c>
      <c r="E11" s="69">
        <v>121</v>
      </c>
      <c r="F11" s="69">
        <v>116</v>
      </c>
      <c r="G11" s="69">
        <v>1420</v>
      </c>
      <c r="H11" s="69">
        <v>14854</v>
      </c>
      <c r="I11" s="69">
        <v>16365</v>
      </c>
      <c r="J11" s="69">
        <v>929</v>
      </c>
      <c r="K11" s="69">
        <v>656</v>
      </c>
      <c r="L11" s="69">
        <v>394</v>
      </c>
    </row>
    <row r="12" spans="1:12" ht="12">
      <c r="A12" s="21" t="s">
        <v>13</v>
      </c>
      <c r="B12" s="69">
        <v>4062</v>
      </c>
      <c r="C12" s="119">
        <v>6708</v>
      </c>
      <c r="D12" s="69">
        <v>50591</v>
      </c>
      <c r="E12" s="69">
        <v>151</v>
      </c>
      <c r="F12" s="69">
        <v>536</v>
      </c>
      <c r="G12" s="69">
        <v>2731</v>
      </c>
      <c r="H12" s="69">
        <v>17889</v>
      </c>
      <c r="I12" s="69">
        <v>31631</v>
      </c>
      <c r="J12" s="69">
        <v>1985</v>
      </c>
      <c r="K12" s="69">
        <v>1181</v>
      </c>
      <c r="L12" s="69">
        <v>998</v>
      </c>
    </row>
    <row r="13" spans="1:12" ht="12">
      <c r="A13" s="21" t="s">
        <v>14</v>
      </c>
      <c r="B13" s="69">
        <v>3834</v>
      </c>
      <c r="C13" s="119">
        <v>7046</v>
      </c>
      <c r="D13" s="69">
        <v>67022</v>
      </c>
      <c r="E13" s="69">
        <v>129</v>
      </c>
      <c r="F13" s="69">
        <v>1286</v>
      </c>
      <c r="G13" s="69">
        <v>4027</v>
      </c>
      <c r="H13" s="69">
        <v>18453</v>
      </c>
      <c r="I13" s="69">
        <v>45125</v>
      </c>
      <c r="J13" s="69">
        <v>3059</v>
      </c>
      <c r="K13" s="69">
        <v>1478</v>
      </c>
      <c r="L13" s="69">
        <v>1750</v>
      </c>
    </row>
    <row r="14" spans="1:12" ht="12">
      <c r="A14" s="21" t="s">
        <v>15</v>
      </c>
      <c r="B14" s="69">
        <v>3194</v>
      </c>
      <c r="C14" s="119">
        <v>6365</v>
      </c>
      <c r="D14" s="69">
        <v>71542</v>
      </c>
      <c r="E14" s="69">
        <v>128</v>
      </c>
      <c r="F14" s="69">
        <v>1954</v>
      </c>
      <c r="G14" s="69">
        <v>5042</v>
      </c>
      <c r="H14" s="69">
        <v>16305</v>
      </c>
      <c r="I14" s="69">
        <v>49364</v>
      </c>
      <c r="J14" s="69">
        <v>3505</v>
      </c>
      <c r="K14" s="69">
        <v>1406</v>
      </c>
      <c r="L14" s="69">
        <v>2211</v>
      </c>
    </row>
    <row r="15" spans="1:12" ht="12">
      <c r="A15" s="21" t="s">
        <v>16</v>
      </c>
      <c r="B15" s="69">
        <v>3008</v>
      </c>
      <c r="C15" s="119">
        <v>6361</v>
      </c>
      <c r="D15" s="69">
        <v>82569</v>
      </c>
      <c r="E15" s="69">
        <v>159</v>
      </c>
      <c r="F15" s="69">
        <v>2926</v>
      </c>
      <c r="G15" s="69">
        <v>6150</v>
      </c>
      <c r="H15" s="69">
        <v>16402</v>
      </c>
      <c r="I15" s="69">
        <v>58031</v>
      </c>
      <c r="J15" s="69">
        <v>4272</v>
      </c>
      <c r="K15" s="69">
        <v>1419</v>
      </c>
      <c r="L15" s="69">
        <v>2923</v>
      </c>
    </row>
    <row r="16" spans="1:12" ht="12">
      <c r="A16" s="21" t="s">
        <v>17</v>
      </c>
      <c r="B16" s="69">
        <v>2593</v>
      </c>
      <c r="C16" s="119">
        <v>5600</v>
      </c>
      <c r="D16" s="69">
        <v>84173</v>
      </c>
      <c r="E16" s="69">
        <v>213</v>
      </c>
      <c r="F16" s="69">
        <v>3606</v>
      </c>
      <c r="G16" s="69">
        <v>6533</v>
      </c>
      <c r="H16" s="69">
        <v>15221</v>
      </c>
      <c r="I16" s="69">
        <v>59647</v>
      </c>
      <c r="J16" s="69">
        <v>4517</v>
      </c>
      <c r="K16" s="69">
        <v>1222</v>
      </c>
      <c r="L16" s="69">
        <v>3324</v>
      </c>
    </row>
    <row r="17" spans="1:12" ht="12">
      <c r="A17" s="21" t="s">
        <v>18</v>
      </c>
      <c r="B17" s="69">
        <v>2332</v>
      </c>
      <c r="C17" s="119">
        <v>5193</v>
      </c>
      <c r="D17" s="69">
        <v>87323</v>
      </c>
      <c r="E17" s="69">
        <v>194</v>
      </c>
      <c r="F17" s="69">
        <v>4275</v>
      </c>
      <c r="G17" s="69">
        <v>6948</v>
      </c>
      <c r="H17" s="69">
        <v>14835</v>
      </c>
      <c r="I17" s="69">
        <v>62355</v>
      </c>
      <c r="J17" s="69">
        <v>4822</v>
      </c>
      <c r="K17" s="69">
        <v>1110</v>
      </c>
      <c r="L17" s="69">
        <v>3733</v>
      </c>
    </row>
    <row r="18" spans="1:12" ht="12">
      <c r="A18" s="21" t="s">
        <v>19</v>
      </c>
      <c r="B18" s="69">
        <v>2098</v>
      </c>
      <c r="C18" s="119">
        <v>4783</v>
      </c>
      <c r="D18" s="69">
        <v>89071</v>
      </c>
      <c r="E18" s="69">
        <v>203</v>
      </c>
      <c r="F18" s="69">
        <v>4710</v>
      </c>
      <c r="G18" s="69">
        <v>7883</v>
      </c>
      <c r="H18" s="69">
        <v>14643</v>
      </c>
      <c r="I18" s="69">
        <v>62523</v>
      </c>
      <c r="J18" s="69">
        <v>4904</v>
      </c>
      <c r="K18" s="69">
        <v>989</v>
      </c>
      <c r="L18" s="69">
        <v>3925</v>
      </c>
    </row>
    <row r="19" spans="1:12" ht="12">
      <c r="A19" s="21" t="s">
        <v>20</v>
      </c>
      <c r="B19" s="69">
        <v>1824</v>
      </c>
      <c r="C19" s="119">
        <v>4284</v>
      </c>
      <c r="D19" s="69">
        <v>86531</v>
      </c>
      <c r="E19" s="69">
        <v>129</v>
      </c>
      <c r="F19" s="69">
        <v>4990</v>
      </c>
      <c r="G19" s="69">
        <v>7151</v>
      </c>
      <c r="H19" s="69">
        <v>15340</v>
      </c>
      <c r="I19" s="69">
        <v>60926</v>
      </c>
      <c r="J19" s="69">
        <v>4834</v>
      </c>
      <c r="K19" s="69">
        <v>870</v>
      </c>
      <c r="L19" s="69">
        <v>3966</v>
      </c>
    </row>
    <row r="20" spans="1:12" ht="12">
      <c r="A20" s="21" t="s">
        <v>21</v>
      </c>
      <c r="B20" s="69">
        <v>3406</v>
      </c>
      <c r="C20" s="119">
        <v>8245</v>
      </c>
      <c r="D20" s="69">
        <v>186801</v>
      </c>
      <c r="E20" s="69">
        <v>248</v>
      </c>
      <c r="F20" s="69">
        <v>11817</v>
      </c>
      <c r="G20" s="69">
        <v>16192</v>
      </c>
      <c r="H20" s="69">
        <v>28338</v>
      </c>
      <c r="I20" s="69">
        <v>131391</v>
      </c>
      <c r="J20" s="69">
        <v>10565</v>
      </c>
      <c r="K20" s="69">
        <v>1631</v>
      </c>
      <c r="L20" s="69">
        <v>8935</v>
      </c>
    </row>
    <row r="21" spans="1:12" ht="12">
      <c r="A21" s="21" t="s">
        <v>22</v>
      </c>
      <c r="B21" s="69">
        <v>2881</v>
      </c>
      <c r="C21" s="119">
        <v>7350</v>
      </c>
      <c r="D21" s="69">
        <v>186905</v>
      </c>
      <c r="E21" s="69">
        <v>243</v>
      </c>
      <c r="F21" s="69">
        <v>12349</v>
      </c>
      <c r="G21" s="69">
        <v>16890</v>
      </c>
      <c r="H21" s="69">
        <v>27665</v>
      </c>
      <c r="I21" s="69">
        <v>130484</v>
      </c>
      <c r="J21" s="69">
        <v>10618</v>
      </c>
      <c r="K21" s="69">
        <v>1467</v>
      </c>
      <c r="L21" s="69">
        <v>9151</v>
      </c>
    </row>
    <row r="22" spans="1:12" ht="12">
      <c r="A22" s="21" t="s">
        <v>23</v>
      </c>
      <c r="B22" s="69">
        <v>2432</v>
      </c>
      <c r="C22" s="119">
        <v>6483</v>
      </c>
      <c r="D22" s="69">
        <v>181909</v>
      </c>
      <c r="E22" s="69">
        <v>376</v>
      </c>
      <c r="F22" s="69">
        <v>12156</v>
      </c>
      <c r="G22" s="69">
        <v>16360</v>
      </c>
      <c r="H22" s="69">
        <v>26111</v>
      </c>
      <c r="I22" s="69">
        <v>128138</v>
      </c>
      <c r="J22" s="69">
        <v>10542</v>
      </c>
      <c r="K22" s="69">
        <v>1299</v>
      </c>
      <c r="L22" s="69">
        <v>9243</v>
      </c>
    </row>
    <row r="23" spans="1:12" ht="12">
      <c r="A23" s="21" t="s">
        <v>24</v>
      </c>
      <c r="B23" s="69">
        <v>1901</v>
      </c>
      <c r="C23" s="119">
        <v>5176</v>
      </c>
      <c r="D23" s="69">
        <v>161084</v>
      </c>
      <c r="E23" s="69">
        <v>357</v>
      </c>
      <c r="F23" s="69">
        <v>10365</v>
      </c>
      <c r="G23" s="69">
        <v>14304</v>
      </c>
      <c r="H23" s="69">
        <v>23087</v>
      </c>
      <c r="I23" s="69">
        <v>113864</v>
      </c>
      <c r="J23" s="69">
        <v>9444</v>
      </c>
      <c r="K23" s="69">
        <v>1047</v>
      </c>
      <c r="L23" s="69">
        <v>8397</v>
      </c>
    </row>
    <row r="24" spans="1:12" ht="12">
      <c r="A24" s="21" t="s">
        <v>25</v>
      </c>
      <c r="B24" s="69">
        <v>1486</v>
      </c>
      <c r="C24" s="119">
        <v>4066</v>
      </c>
      <c r="D24" s="69">
        <v>140991</v>
      </c>
      <c r="E24" s="69">
        <v>266</v>
      </c>
      <c r="F24" s="69">
        <v>8590</v>
      </c>
      <c r="G24" s="69">
        <v>11126</v>
      </c>
      <c r="H24" s="69">
        <v>18380</v>
      </c>
      <c r="I24" s="69">
        <v>103213</v>
      </c>
      <c r="J24" s="69">
        <v>8650</v>
      </c>
      <c r="K24" s="69">
        <v>856</v>
      </c>
      <c r="L24" s="69">
        <v>7794</v>
      </c>
    </row>
    <row r="25" spans="1:12" ht="12">
      <c r="A25" s="21" t="s">
        <v>26</v>
      </c>
      <c r="B25" s="69">
        <v>4225</v>
      </c>
      <c r="C25" s="119">
        <v>11772</v>
      </c>
      <c r="D25" s="69">
        <v>558133</v>
      </c>
      <c r="E25" s="69">
        <v>1552</v>
      </c>
      <c r="F25" s="69">
        <v>25129</v>
      </c>
      <c r="G25" s="69">
        <v>32824</v>
      </c>
      <c r="H25" s="69">
        <v>65205</v>
      </c>
      <c r="I25" s="69">
        <v>437234</v>
      </c>
      <c r="J25" s="69">
        <v>37525</v>
      </c>
      <c r="K25" s="69">
        <v>2565</v>
      </c>
      <c r="L25" s="69">
        <v>34960</v>
      </c>
    </row>
    <row r="26" spans="1:12" ht="12">
      <c r="A26" s="21" t="s">
        <v>27</v>
      </c>
      <c r="B26" s="69">
        <v>223</v>
      </c>
      <c r="C26" s="119">
        <v>588</v>
      </c>
      <c r="D26" s="69">
        <v>74641</v>
      </c>
      <c r="E26" s="69">
        <v>806</v>
      </c>
      <c r="F26" s="69">
        <v>245</v>
      </c>
      <c r="G26" s="69">
        <v>2547</v>
      </c>
      <c r="H26" s="69">
        <v>6462</v>
      </c>
      <c r="I26" s="69">
        <v>66194</v>
      </c>
      <c r="J26" s="69">
        <v>6000</v>
      </c>
      <c r="K26" s="69">
        <v>245</v>
      </c>
      <c r="L26" s="69">
        <v>5755</v>
      </c>
    </row>
    <row r="27" spans="1:12" ht="12">
      <c r="A27" s="22" t="s">
        <v>28</v>
      </c>
      <c r="B27" s="78">
        <v>63</v>
      </c>
      <c r="C27" s="113">
        <v>145</v>
      </c>
      <c r="D27" s="78">
        <v>74802</v>
      </c>
      <c r="E27" s="78">
        <v>2382</v>
      </c>
      <c r="F27" s="78">
        <v>0</v>
      </c>
      <c r="G27" s="78">
        <v>4341</v>
      </c>
      <c r="H27" s="78">
        <v>6768</v>
      </c>
      <c r="I27" s="78">
        <v>66074</v>
      </c>
      <c r="J27" s="78">
        <v>6388</v>
      </c>
      <c r="K27" s="78">
        <v>2348</v>
      </c>
      <c r="L27" s="78">
        <v>4040</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9527</v>
      </c>
      <c r="C33" s="119">
        <v>12498</v>
      </c>
      <c r="D33" s="69">
        <v>30091</v>
      </c>
      <c r="E33" s="69">
        <v>469</v>
      </c>
      <c r="F33" s="69">
        <v>261</v>
      </c>
      <c r="G33" s="69">
        <v>3353</v>
      </c>
      <c r="H33" s="69">
        <v>37310</v>
      </c>
      <c r="I33" s="69">
        <v>28495</v>
      </c>
      <c r="J33" s="69">
        <v>1639</v>
      </c>
      <c r="K33" s="69">
        <v>1131</v>
      </c>
      <c r="L33" s="69">
        <v>734</v>
      </c>
    </row>
    <row r="34" spans="1:12" ht="12.75" customHeight="1">
      <c r="A34" s="20" t="s">
        <v>30</v>
      </c>
      <c r="B34" s="69">
        <v>9528</v>
      </c>
      <c r="C34" s="119">
        <v>17605</v>
      </c>
      <c r="D34" s="69">
        <v>170587</v>
      </c>
      <c r="E34" s="69">
        <v>358</v>
      </c>
      <c r="F34" s="69">
        <v>3590</v>
      </c>
      <c r="G34" s="69">
        <v>10688</v>
      </c>
      <c r="H34" s="69">
        <v>45911</v>
      </c>
      <c r="I34" s="69">
        <v>114746</v>
      </c>
      <c r="J34" s="69">
        <v>7844</v>
      </c>
      <c r="K34" s="69">
        <v>3645</v>
      </c>
      <c r="L34" s="69">
        <v>4601</v>
      </c>
    </row>
    <row r="35" spans="1:12" ht="12">
      <c r="A35" s="20" t="s">
        <v>31</v>
      </c>
      <c r="B35" s="69">
        <v>9528</v>
      </c>
      <c r="C35" s="119">
        <v>20795</v>
      </c>
      <c r="D35" s="69">
        <v>318755</v>
      </c>
      <c r="E35" s="69">
        <v>667</v>
      </c>
      <c r="F35" s="69">
        <v>14071</v>
      </c>
      <c r="G35" s="69">
        <v>25174</v>
      </c>
      <c r="H35" s="69">
        <v>57345</v>
      </c>
      <c r="I35" s="69">
        <v>225476</v>
      </c>
      <c r="J35" s="69">
        <v>17149</v>
      </c>
      <c r="K35" s="69">
        <v>4514</v>
      </c>
      <c r="L35" s="69">
        <v>12767</v>
      </c>
    </row>
    <row r="36" spans="1:12" ht="12">
      <c r="A36" s="20" t="s">
        <v>32</v>
      </c>
      <c r="B36" s="69">
        <v>9528</v>
      </c>
      <c r="C36" s="119">
        <v>23371</v>
      </c>
      <c r="D36" s="69">
        <v>544791</v>
      </c>
      <c r="E36" s="69">
        <v>819</v>
      </c>
      <c r="F36" s="69">
        <v>34546</v>
      </c>
      <c r="G36" s="69">
        <v>47665</v>
      </c>
      <c r="H36" s="69">
        <v>84226</v>
      </c>
      <c r="I36" s="69">
        <v>382129</v>
      </c>
      <c r="J36" s="69">
        <v>30826</v>
      </c>
      <c r="K36" s="69">
        <v>4666</v>
      </c>
      <c r="L36" s="69">
        <v>26165</v>
      </c>
    </row>
    <row r="37" spans="1:12" ht="12">
      <c r="A37" s="20" t="s">
        <v>33</v>
      </c>
      <c r="B37" s="69">
        <v>7146</v>
      </c>
      <c r="C37" s="119">
        <v>19587</v>
      </c>
      <c r="D37" s="69">
        <v>659756</v>
      </c>
      <c r="E37" s="69">
        <v>1413</v>
      </c>
      <c r="F37" s="69">
        <v>40036</v>
      </c>
      <c r="G37" s="69">
        <v>51930</v>
      </c>
      <c r="H37" s="69">
        <v>88904</v>
      </c>
      <c r="I37" s="69">
        <v>480957</v>
      </c>
      <c r="J37" s="69">
        <v>40250</v>
      </c>
      <c r="K37" s="69">
        <v>4024</v>
      </c>
      <c r="L37" s="69">
        <v>36225</v>
      </c>
    </row>
    <row r="38" spans="1:12" ht="12">
      <c r="A38" s="20" t="s">
        <v>34</v>
      </c>
      <c r="B38" s="69">
        <v>1905</v>
      </c>
      <c r="C38" s="119">
        <v>5319</v>
      </c>
      <c r="D38" s="69">
        <v>282108</v>
      </c>
      <c r="E38" s="69">
        <v>853</v>
      </c>
      <c r="F38" s="69">
        <v>11247</v>
      </c>
      <c r="G38" s="69">
        <v>15663</v>
      </c>
      <c r="H38" s="69">
        <v>31668</v>
      </c>
      <c r="I38" s="69">
        <v>224954</v>
      </c>
      <c r="J38" s="69">
        <v>19423</v>
      </c>
      <c r="K38" s="69">
        <v>1227</v>
      </c>
      <c r="L38" s="69">
        <v>18196</v>
      </c>
    </row>
    <row r="39" spans="1:12" ht="12">
      <c r="A39" s="27" t="s">
        <v>35</v>
      </c>
      <c r="B39" s="78">
        <v>476</v>
      </c>
      <c r="C39" s="113">
        <v>1223</v>
      </c>
      <c r="D39" s="78">
        <v>192285</v>
      </c>
      <c r="E39" s="78">
        <v>3381</v>
      </c>
      <c r="F39" s="78">
        <v>1334</v>
      </c>
      <c r="G39" s="78">
        <v>9023</v>
      </c>
      <c r="H39" s="78">
        <v>16941</v>
      </c>
      <c r="I39" s="78">
        <v>168442</v>
      </c>
      <c r="J39" s="78">
        <v>15570</v>
      </c>
      <c r="K39" s="78">
        <v>2694</v>
      </c>
      <c r="L39" s="78">
        <v>12876</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47638</v>
      </c>
      <c r="C42" s="128">
        <v>100398</v>
      </c>
      <c r="D42" s="72">
        <v>2198373</v>
      </c>
      <c r="E42" s="72">
        <v>7960</v>
      </c>
      <c r="F42" s="72">
        <v>105085</v>
      </c>
      <c r="G42" s="72">
        <v>163496</v>
      </c>
      <c r="H42" s="72">
        <v>362305</v>
      </c>
      <c r="I42" s="72">
        <v>1625201</v>
      </c>
      <c r="J42" s="72">
        <v>132700</v>
      </c>
      <c r="K42" s="72">
        <v>21901</v>
      </c>
      <c r="L42" s="72">
        <v>111564</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8.xml><?xml version="1.0" encoding="utf-8"?>
<worksheet xmlns="http://schemas.openxmlformats.org/spreadsheetml/2006/main" xmlns:r="http://schemas.openxmlformats.org/officeDocument/2006/relationships">
  <sheetPr codeName="Sheet121111111111112111111111">
    <pageSetUpPr fitToPage="1"/>
  </sheetPr>
  <dimension ref="A1:L46"/>
  <sheetViews>
    <sheetView zoomScale="80" zoomScaleNormal="80" workbookViewId="0" topLeftCell="A1">
      <selection activeCell="A1" sqref="A1"/>
    </sheetView>
  </sheetViews>
  <sheetFormatPr defaultColWidth="8.8515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254</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250</v>
      </c>
      <c r="C9" s="119">
        <v>472</v>
      </c>
      <c r="D9" s="69">
        <v>-18112</v>
      </c>
      <c r="E9" s="69">
        <v>398</v>
      </c>
      <c r="F9" s="69">
        <v>1</v>
      </c>
      <c r="G9" s="69">
        <v>107</v>
      </c>
      <c r="H9" s="69">
        <v>1760</v>
      </c>
      <c r="I9" s="69">
        <v>79</v>
      </c>
      <c r="J9" s="69">
        <v>7</v>
      </c>
      <c r="K9" s="69">
        <v>3</v>
      </c>
      <c r="L9" s="69">
        <v>6</v>
      </c>
    </row>
    <row r="10" spans="1:12" ht="12">
      <c r="A10" s="21" t="s">
        <v>11</v>
      </c>
      <c r="B10" s="69">
        <v>851</v>
      </c>
      <c r="C10" s="119">
        <v>1044</v>
      </c>
      <c r="D10" s="69">
        <v>2233</v>
      </c>
      <c r="E10" s="69">
        <v>92</v>
      </c>
      <c r="F10" s="69">
        <v>8</v>
      </c>
      <c r="G10" s="69">
        <v>153</v>
      </c>
      <c r="H10" s="69">
        <v>2374</v>
      </c>
      <c r="I10" s="69">
        <v>720</v>
      </c>
      <c r="J10" s="69">
        <v>40</v>
      </c>
      <c r="K10" s="69">
        <v>31</v>
      </c>
      <c r="L10" s="69">
        <v>19</v>
      </c>
    </row>
    <row r="11" spans="1:12" ht="12">
      <c r="A11" s="21" t="s">
        <v>12</v>
      </c>
      <c r="B11" s="69">
        <v>914</v>
      </c>
      <c r="C11" s="119">
        <v>1387</v>
      </c>
      <c r="D11" s="69">
        <v>6836</v>
      </c>
      <c r="E11" s="69">
        <v>38</v>
      </c>
      <c r="F11" s="69">
        <v>25</v>
      </c>
      <c r="G11" s="69">
        <v>261</v>
      </c>
      <c r="H11" s="69">
        <v>5534</v>
      </c>
      <c r="I11" s="69">
        <v>3834</v>
      </c>
      <c r="J11" s="69">
        <v>215</v>
      </c>
      <c r="K11" s="69">
        <v>167</v>
      </c>
      <c r="L11" s="69">
        <v>83</v>
      </c>
    </row>
    <row r="12" spans="1:12" ht="12">
      <c r="A12" s="21" t="s">
        <v>13</v>
      </c>
      <c r="B12" s="69">
        <v>952</v>
      </c>
      <c r="C12" s="119">
        <v>1757</v>
      </c>
      <c r="D12" s="69">
        <v>11898</v>
      </c>
      <c r="E12" s="69">
        <v>50</v>
      </c>
      <c r="F12" s="69">
        <v>106</v>
      </c>
      <c r="G12" s="69">
        <v>454</v>
      </c>
      <c r="H12" s="69">
        <v>3821</v>
      </c>
      <c r="I12" s="69">
        <v>7789</v>
      </c>
      <c r="J12" s="69">
        <v>481</v>
      </c>
      <c r="K12" s="69">
        <v>339</v>
      </c>
      <c r="L12" s="69">
        <v>207</v>
      </c>
    </row>
    <row r="13" spans="1:12" ht="12">
      <c r="A13" s="21" t="s">
        <v>14</v>
      </c>
      <c r="B13" s="69">
        <v>1001</v>
      </c>
      <c r="C13" s="119">
        <v>2211</v>
      </c>
      <c r="D13" s="69">
        <v>17438</v>
      </c>
      <c r="E13" s="69">
        <v>57</v>
      </c>
      <c r="F13" s="69">
        <v>267</v>
      </c>
      <c r="G13" s="69">
        <v>668</v>
      </c>
      <c r="H13" s="69">
        <v>4128</v>
      </c>
      <c r="I13" s="69">
        <v>12531</v>
      </c>
      <c r="J13" s="69">
        <v>833</v>
      </c>
      <c r="K13" s="69">
        <v>508</v>
      </c>
      <c r="L13" s="69">
        <v>388</v>
      </c>
    </row>
    <row r="14" spans="1:12" ht="12">
      <c r="A14" s="21" t="s">
        <v>15</v>
      </c>
      <c r="B14" s="69">
        <v>835</v>
      </c>
      <c r="C14" s="119">
        <v>2061</v>
      </c>
      <c r="D14" s="69">
        <v>18758</v>
      </c>
      <c r="E14" s="69">
        <v>29</v>
      </c>
      <c r="F14" s="69">
        <v>391</v>
      </c>
      <c r="G14" s="69">
        <v>868</v>
      </c>
      <c r="H14" s="69">
        <v>3899</v>
      </c>
      <c r="I14" s="69">
        <v>13833</v>
      </c>
      <c r="J14" s="69">
        <v>961</v>
      </c>
      <c r="K14" s="69">
        <v>508</v>
      </c>
      <c r="L14" s="69">
        <v>489</v>
      </c>
    </row>
    <row r="15" spans="1:12" ht="12">
      <c r="A15" s="21" t="s">
        <v>16</v>
      </c>
      <c r="B15" s="69">
        <v>725</v>
      </c>
      <c r="C15" s="119">
        <v>1919</v>
      </c>
      <c r="D15" s="69">
        <v>19917</v>
      </c>
      <c r="E15" s="69">
        <v>59</v>
      </c>
      <c r="F15" s="69">
        <v>513</v>
      </c>
      <c r="G15" s="69">
        <v>1014</v>
      </c>
      <c r="H15" s="69">
        <v>3727</v>
      </c>
      <c r="I15" s="69">
        <v>14799</v>
      </c>
      <c r="J15" s="69">
        <v>1075</v>
      </c>
      <c r="K15" s="69">
        <v>461</v>
      </c>
      <c r="L15" s="69">
        <v>626</v>
      </c>
    </row>
    <row r="16" spans="1:12" ht="12">
      <c r="A16" s="21" t="s">
        <v>17</v>
      </c>
      <c r="B16" s="69">
        <v>577</v>
      </c>
      <c r="C16" s="119">
        <v>1571</v>
      </c>
      <c r="D16" s="69">
        <v>18660</v>
      </c>
      <c r="E16" s="69">
        <v>82</v>
      </c>
      <c r="F16" s="69">
        <v>619</v>
      </c>
      <c r="G16" s="69">
        <v>1238</v>
      </c>
      <c r="H16" s="69">
        <v>3117</v>
      </c>
      <c r="I16" s="69">
        <v>13864</v>
      </c>
      <c r="J16" s="69">
        <v>1041</v>
      </c>
      <c r="K16" s="69">
        <v>396</v>
      </c>
      <c r="L16" s="69">
        <v>654</v>
      </c>
    </row>
    <row r="17" spans="1:12" ht="12">
      <c r="A17" s="21" t="s">
        <v>18</v>
      </c>
      <c r="B17" s="69">
        <v>444</v>
      </c>
      <c r="C17" s="119">
        <v>1257</v>
      </c>
      <c r="D17" s="69">
        <v>16603</v>
      </c>
      <c r="E17" s="69">
        <v>67</v>
      </c>
      <c r="F17" s="69">
        <v>606</v>
      </c>
      <c r="G17" s="69">
        <v>907</v>
      </c>
      <c r="H17" s="69">
        <v>2571</v>
      </c>
      <c r="I17" s="69">
        <v>12605</v>
      </c>
      <c r="J17" s="69">
        <v>966</v>
      </c>
      <c r="K17" s="69">
        <v>313</v>
      </c>
      <c r="L17" s="69">
        <v>654</v>
      </c>
    </row>
    <row r="18" spans="1:12" ht="12">
      <c r="A18" s="21" t="s">
        <v>19</v>
      </c>
      <c r="B18" s="69">
        <v>398</v>
      </c>
      <c r="C18" s="119">
        <v>1098</v>
      </c>
      <c r="D18" s="69">
        <v>16899</v>
      </c>
      <c r="E18" s="69">
        <v>65</v>
      </c>
      <c r="F18" s="69">
        <v>704</v>
      </c>
      <c r="G18" s="69">
        <v>1545</v>
      </c>
      <c r="H18" s="69">
        <v>2684</v>
      </c>
      <c r="I18" s="69">
        <v>12095</v>
      </c>
      <c r="J18" s="69">
        <v>942</v>
      </c>
      <c r="K18" s="69">
        <v>273</v>
      </c>
      <c r="L18" s="69">
        <v>672</v>
      </c>
    </row>
    <row r="19" spans="1:12" ht="12">
      <c r="A19" s="21" t="s">
        <v>20</v>
      </c>
      <c r="B19" s="69">
        <v>338</v>
      </c>
      <c r="C19" s="119">
        <v>955</v>
      </c>
      <c r="D19" s="69">
        <v>16031</v>
      </c>
      <c r="E19" s="69">
        <v>73</v>
      </c>
      <c r="F19" s="69">
        <v>788</v>
      </c>
      <c r="G19" s="69">
        <v>1524</v>
      </c>
      <c r="H19" s="69">
        <v>2308</v>
      </c>
      <c r="I19" s="69">
        <v>11550</v>
      </c>
      <c r="J19" s="69">
        <v>912</v>
      </c>
      <c r="K19" s="69">
        <v>257</v>
      </c>
      <c r="L19" s="69">
        <v>656</v>
      </c>
    </row>
    <row r="20" spans="1:12" ht="12">
      <c r="A20" s="21" t="s">
        <v>21</v>
      </c>
      <c r="B20" s="69">
        <v>589</v>
      </c>
      <c r="C20" s="119">
        <v>1625</v>
      </c>
      <c r="D20" s="69">
        <v>32210</v>
      </c>
      <c r="E20" s="69">
        <v>79</v>
      </c>
      <c r="F20" s="69">
        <v>1826</v>
      </c>
      <c r="G20" s="69">
        <v>2588</v>
      </c>
      <c r="H20" s="69">
        <v>4321</v>
      </c>
      <c r="I20" s="69">
        <v>23560</v>
      </c>
      <c r="J20" s="69">
        <v>1892</v>
      </c>
      <c r="K20" s="69">
        <v>447</v>
      </c>
      <c r="L20" s="69">
        <v>1444</v>
      </c>
    </row>
    <row r="21" spans="1:12" ht="12">
      <c r="A21" s="21" t="s">
        <v>22</v>
      </c>
      <c r="B21" s="69">
        <v>488</v>
      </c>
      <c r="C21" s="119">
        <v>1341</v>
      </c>
      <c r="D21" s="69">
        <v>31594</v>
      </c>
      <c r="E21" s="69">
        <v>93</v>
      </c>
      <c r="F21" s="69">
        <v>1996</v>
      </c>
      <c r="G21" s="69">
        <v>2885</v>
      </c>
      <c r="H21" s="69">
        <v>4065</v>
      </c>
      <c r="I21" s="69">
        <v>22741</v>
      </c>
      <c r="J21" s="69">
        <v>1851</v>
      </c>
      <c r="K21" s="69">
        <v>347</v>
      </c>
      <c r="L21" s="69">
        <v>1504</v>
      </c>
    </row>
    <row r="22" spans="1:12" ht="12">
      <c r="A22" s="21" t="s">
        <v>23</v>
      </c>
      <c r="B22" s="69">
        <v>340</v>
      </c>
      <c r="C22" s="119">
        <v>898</v>
      </c>
      <c r="D22" s="69">
        <v>25414</v>
      </c>
      <c r="E22" s="69">
        <v>74</v>
      </c>
      <c r="F22" s="69">
        <v>1680</v>
      </c>
      <c r="G22" s="69">
        <v>3132</v>
      </c>
      <c r="H22" s="69">
        <v>3179</v>
      </c>
      <c r="I22" s="69">
        <v>17562</v>
      </c>
      <c r="J22" s="69">
        <v>1442</v>
      </c>
      <c r="K22" s="69">
        <v>284</v>
      </c>
      <c r="L22" s="69">
        <v>1158</v>
      </c>
    </row>
    <row r="23" spans="1:12" ht="12">
      <c r="A23" s="21" t="s">
        <v>24</v>
      </c>
      <c r="B23" s="69">
        <v>262</v>
      </c>
      <c r="C23" s="119">
        <v>737</v>
      </c>
      <c r="D23" s="69">
        <v>22180</v>
      </c>
      <c r="E23" s="69">
        <v>168</v>
      </c>
      <c r="F23" s="69">
        <v>1369</v>
      </c>
      <c r="G23" s="69">
        <v>2476</v>
      </c>
      <c r="H23" s="69">
        <v>2924</v>
      </c>
      <c r="I23" s="69">
        <v>15568</v>
      </c>
      <c r="J23" s="69">
        <v>1288</v>
      </c>
      <c r="K23" s="69">
        <v>258</v>
      </c>
      <c r="L23" s="69">
        <v>1030</v>
      </c>
    </row>
    <row r="24" spans="1:12" ht="12">
      <c r="A24" s="21" t="s">
        <v>25</v>
      </c>
      <c r="B24" s="69">
        <v>209</v>
      </c>
      <c r="C24" s="119">
        <v>634</v>
      </c>
      <c r="D24" s="69">
        <v>19832</v>
      </c>
      <c r="E24" s="69">
        <v>61</v>
      </c>
      <c r="F24" s="69">
        <v>1163</v>
      </c>
      <c r="G24" s="69">
        <v>1973</v>
      </c>
      <c r="H24" s="69">
        <v>2405</v>
      </c>
      <c r="I24" s="69">
        <v>14403</v>
      </c>
      <c r="J24" s="69">
        <v>1206</v>
      </c>
      <c r="K24" s="69">
        <v>213</v>
      </c>
      <c r="L24" s="69">
        <v>993</v>
      </c>
    </row>
    <row r="25" spans="1:12" ht="12">
      <c r="A25" s="21" t="s">
        <v>26</v>
      </c>
      <c r="B25" s="69">
        <v>635</v>
      </c>
      <c r="C25" s="119">
        <v>1745</v>
      </c>
      <c r="D25" s="69">
        <v>86604</v>
      </c>
      <c r="E25" s="69">
        <v>576</v>
      </c>
      <c r="F25" s="69">
        <v>3712</v>
      </c>
      <c r="G25" s="69">
        <v>6409</v>
      </c>
      <c r="H25" s="69">
        <v>8533</v>
      </c>
      <c r="I25" s="69">
        <v>68548</v>
      </c>
      <c r="J25" s="69">
        <v>5899</v>
      </c>
      <c r="K25" s="69">
        <v>801</v>
      </c>
      <c r="L25" s="69">
        <v>5097</v>
      </c>
    </row>
    <row r="26" spans="1:12" ht="12">
      <c r="A26" s="21" t="s">
        <v>27</v>
      </c>
      <c r="B26" s="69">
        <v>54</v>
      </c>
      <c r="C26" s="119">
        <v>148</v>
      </c>
      <c r="D26" s="69">
        <v>17531</v>
      </c>
      <c r="E26" s="69">
        <v>216</v>
      </c>
      <c r="F26" s="69">
        <v>65</v>
      </c>
      <c r="G26" s="69">
        <v>667</v>
      </c>
      <c r="H26" s="69">
        <v>1354</v>
      </c>
      <c r="I26" s="69">
        <v>15661</v>
      </c>
      <c r="J26" s="69">
        <v>1420</v>
      </c>
      <c r="K26" s="69">
        <v>264</v>
      </c>
      <c r="L26" s="69">
        <v>1156</v>
      </c>
    </row>
    <row r="27" spans="1:12" ht="12">
      <c r="A27" s="22" t="s">
        <v>123</v>
      </c>
      <c r="B27" s="78">
        <v>13</v>
      </c>
      <c r="C27" s="113">
        <v>35</v>
      </c>
      <c r="D27" s="78">
        <v>9876</v>
      </c>
      <c r="E27" s="78">
        <v>392</v>
      </c>
      <c r="F27" s="78">
        <v>0</v>
      </c>
      <c r="G27" s="78">
        <v>803</v>
      </c>
      <c r="H27" s="78">
        <v>231</v>
      </c>
      <c r="I27" s="78">
        <v>9235</v>
      </c>
      <c r="J27" s="78">
        <v>880</v>
      </c>
      <c r="K27" s="78">
        <v>118</v>
      </c>
      <c r="L27" s="78">
        <v>762</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1975</v>
      </c>
      <c r="C33" s="119">
        <v>2827</v>
      </c>
      <c r="D33" s="69">
        <v>-9439</v>
      </c>
      <c r="E33" s="69">
        <v>527</v>
      </c>
      <c r="F33" s="69">
        <v>33</v>
      </c>
      <c r="G33" s="69">
        <v>507</v>
      </c>
      <c r="H33" s="69">
        <v>9537</v>
      </c>
      <c r="I33" s="69">
        <v>4375</v>
      </c>
      <c r="J33" s="69">
        <v>246</v>
      </c>
      <c r="K33" s="69">
        <v>189</v>
      </c>
      <c r="L33" s="69">
        <v>103</v>
      </c>
    </row>
    <row r="34" spans="1:12" ht="12.75" customHeight="1">
      <c r="A34" s="20" t="s">
        <v>30</v>
      </c>
      <c r="B34" s="69">
        <v>1975</v>
      </c>
      <c r="C34" s="119">
        <v>4010</v>
      </c>
      <c r="D34" s="69">
        <v>29373</v>
      </c>
      <c r="E34" s="69">
        <v>108</v>
      </c>
      <c r="F34" s="69">
        <v>366</v>
      </c>
      <c r="G34" s="69">
        <v>1126</v>
      </c>
      <c r="H34" s="69">
        <v>7997</v>
      </c>
      <c r="I34" s="69">
        <v>20319</v>
      </c>
      <c r="J34" s="69">
        <v>1311</v>
      </c>
      <c r="K34" s="69">
        <v>851</v>
      </c>
      <c r="L34" s="69">
        <v>590</v>
      </c>
    </row>
    <row r="35" spans="1:12" ht="12">
      <c r="A35" s="20" t="s">
        <v>31</v>
      </c>
      <c r="B35" s="69">
        <v>1975</v>
      </c>
      <c r="C35" s="119">
        <v>5081</v>
      </c>
      <c r="D35" s="69">
        <v>51547</v>
      </c>
      <c r="E35" s="69">
        <v>108</v>
      </c>
      <c r="F35" s="69">
        <v>1327</v>
      </c>
      <c r="G35" s="69">
        <v>2660</v>
      </c>
      <c r="H35" s="69">
        <v>9877</v>
      </c>
      <c r="I35" s="69">
        <v>38138</v>
      </c>
      <c r="J35" s="69">
        <v>2744</v>
      </c>
      <c r="K35" s="69">
        <v>1250</v>
      </c>
      <c r="L35" s="69">
        <v>1552</v>
      </c>
    </row>
    <row r="36" spans="1:12" ht="12">
      <c r="A36" s="20" t="s">
        <v>32</v>
      </c>
      <c r="B36" s="69">
        <v>1975</v>
      </c>
      <c r="C36" s="119">
        <v>5509</v>
      </c>
      <c r="D36" s="69">
        <v>89456</v>
      </c>
      <c r="E36" s="69">
        <v>351</v>
      </c>
      <c r="F36" s="69">
        <v>4230</v>
      </c>
      <c r="G36" s="69">
        <v>7163</v>
      </c>
      <c r="H36" s="69">
        <v>13028</v>
      </c>
      <c r="I36" s="69">
        <v>65574</v>
      </c>
      <c r="J36" s="69">
        <v>5155</v>
      </c>
      <c r="K36" s="69">
        <v>1427</v>
      </c>
      <c r="L36" s="69">
        <v>3734</v>
      </c>
    </row>
    <row r="37" spans="1:12" ht="12">
      <c r="A37" s="20" t="s">
        <v>33</v>
      </c>
      <c r="B37" s="69">
        <v>1482</v>
      </c>
      <c r="C37" s="119">
        <v>4114</v>
      </c>
      <c r="D37" s="69">
        <v>119635</v>
      </c>
      <c r="E37" s="69">
        <v>482</v>
      </c>
      <c r="F37" s="69">
        <v>7340</v>
      </c>
      <c r="G37" s="69">
        <v>12177</v>
      </c>
      <c r="H37" s="69">
        <v>14890</v>
      </c>
      <c r="I37" s="69">
        <v>85840</v>
      </c>
      <c r="J37" s="69">
        <v>7108</v>
      </c>
      <c r="K37" s="69">
        <v>1291</v>
      </c>
      <c r="L37" s="69">
        <v>5817</v>
      </c>
    </row>
    <row r="38" spans="1:12" ht="12">
      <c r="A38" s="20" t="s">
        <v>34</v>
      </c>
      <c r="B38" s="69">
        <v>395</v>
      </c>
      <c r="C38" s="119">
        <v>1090</v>
      </c>
      <c r="D38" s="69">
        <v>57318</v>
      </c>
      <c r="E38" s="69">
        <v>390</v>
      </c>
      <c r="F38" s="69">
        <v>2310</v>
      </c>
      <c r="G38" s="69">
        <v>4262</v>
      </c>
      <c r="H38" s="69">
        <v>5560</v>
      </c>
      <c r="I38" s="69">
        <v>45570</v>
      </c>
      <c r="J38" s="69">
        <v>3931</v>
      </c>
      <c r="K38" s="69">
        <v>554</v>
      </c>
      <c r="L38" s="69">
        <v>3377</v>
      </c>
    </row>
    <row r="39" spans="1:12" ht="12">
      <c r="A39" s="27" t="s">
        <v>35</v>
      </c>
      <c r="B39" s="78">
        <v>98</v>
      </c>
      <c r="C39" s="113">
        <v>264</v>
      </c>
      <c r="D39" s="78">
        <v>34512</v>
      </c>
      <c r="E39" s="78">
        <v>701</v>
      </c>
      <c r="F39" s="78">
        <v>234</v>
      </c>
      <c r="G39" s="78">
        <v>1774</v>
      </c>
      <c r="H39" s="78">
        <v>2045</v>
      </c>
      <c r="I39" s="78">
        <v>31160</v>
      </c>
      <c r="J39" s="78">
        <v>2854</v>
      </c>
      <c r="K39" s="78">
        <v>425</v>
      </c>
      <c r="L39" s="78">
        <v>2429</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9875</v>
      </c>
      <c r="C42" s="128">
        <v>22895</v>
      </c>
      <c r="D42" s="72">
        <v>372402</v>
      </c>
      <c r="E42" s="72">
        <v>2668</v>
      </c>
      <c r="F42" s="72">
        <v>15839</v>
      </c>
      <c r="G42" s="72">
        <v>29670</v>
      </c>
      <c r="H42" s="72">
        <v>62934</v>
      </c>
      <c r="I42" s="72">
        <v>290976</v>
      </c>
      <c r="J42" s="72">
        <v>23350</v>
      </c>
      <c r="K42" s="72">
        <v>5987</v>
      </c>
      <c r="L42" s="72">
        <v>17601</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29.xml><?xml version="1.0" encoding="utf-8"?>
<worksheet xmlns="http://schemas.openxmlformats.org/spreadsheetml/2006/main" xmlns:r="http://schemas.openxmlformats.org/officeDocument/2006/relationships">
  <sheetPr codeName="Sheet1211111111111121111111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255</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1231</v>
      </c>
      <c r="C9" s="119">
        <v>2221</v>
      </c>
      <c r="D9" s="69">
        <v>-88381</v>
      </c>
      <c r="E9" s="69">
        <v>569</v>
      </c>
      <c r="F9" s="69">
        <v>35</v>
      </c>
      <c r="G9" s="69">
        <v>1294</v>
      </c>
      <c r="H9" s="69">
        <v>12483</v>
      </c>
      <c r="I9" s="69">
        <v>31</v>
      </c>
      <c r="J9" s="69">
        <v>2</v>
      </c>
      <c r="K9" s="69">
        <v>13</v>
      </c>
      <c r="L9" s="69">
        <v>2</v>
      </c>
    </row>
    <row r="10" spans="1:12" ht="12">
      <c r="A10" s="21" t="s">
        <v>11</v>
      </c>
      <c r="B10" s="69">
        <v>9044</v>
      </c>
      <c r="C10" s="119">
        <v>9018</v>
      </c>
      <c r="D10" s="69">
        <v>23721</v>
      </c>
      <c r="E10" s="69">
        <v>152</v>
      </c>
      <c r="F10" s="69">
        <v>63</v>
      </c>
      <c r="G10" s="69">
        <v>1472</v>
      </c>
      <c r="H10" s="69">
        <v>27148</v>
      </c>
      <c r="I10" s="69">
        <v>7202</v>
      </c>
      <c r="J10" s="69">
        <v>374</v>
      </c>
      <c r="K10" s="69">
        <v>269</v>
      </c>
      <c r="L10" s="69">
        <v>185</v>
      </c>
    </row>
    <row r="11" spans="1:12" ht="12">
      <c r="A11" s="21" t="s">
        <v>12</v>
      </c>
      <c r="B11" s="69">
        <v>10353</v>
      </c>
      <c r="C11" s="119">
        <v>13873</v>
      </c>
      <c r="D11" s="69">
        <v>77864</v>
      </c>
      <c r="E11" s="69">
        <v>227</v>
      </c>
      <c r="F11" s="69">
        <v>356</v>
      </c>
      <c r="G11" s="69">
        <v>2767</v>
      </c>
      <c r="H11" s="69">
        <v>36034</v>
      </c>
      <c r="I11" s="69">
        <v>44779</v>
      </c>
      <c r="J11" s="69">
        <v>2542</v>
      </c>
      <c r="K11" s="69">
        <v>1755</v>
      </c>
      <c r="L11" s="69">
        <v>1100</v>
      </c>
    </row>
    <row r="12" spans="1:12" ht="12">
      <c r="A12" s="21" t="s">
        <v>13</v>
      </c>
      <c r="B12" s="69">
        <v>10640</v>
      </c>
      <c r="C12" s="119">
        <v>18365</v>
      </c>
      <c r="D12" s="69">
        <v>133197</v>
      </c>
      <c r="E12" s="69">
        <v>229</v>
      </c>
      <c r="F12" s="69">
        <v>1430</v>
      </c>
      <c r="G12" s="69">
        <v>5701</v>
      </c>
      <c r="H12" s="69">
        <v>42517</v>
      </c>
      <c r="I12" s="69">
        <v>87582</v>
      </c>
      <c r="J12" s="69">
        <v>5496</v>
      </c>
      <c r="K12" s="69">
        <v>3444</v>
      </c>
      <c r="L12" s="69">
        <v>2668</v>
      </c>
    </row>
    <row r="13" spans="1:12" ht="12">
      <c r="A13" s="21" t="s">
        <v>14</v>
      </c>
      <c r="B13" s="69">
        <v>10413</v>
      </c>
      <c r="C13" s="119">
        <v>21591</v>
      </c>
      <c r="D13" s="69">
        <v>182346</v>
      </c>
      <c r="E13" s="69">
        <v>240</v>
      </c>
      <c r="F13" s="69">
        <v>3173</v>
      </c>
      <c r="G13" s="69">
        <v>7954</v>
      </c>
      <c r="H13" s="69">
        <v>45150</v>
      </c>
      <c r="I13" s="69">
        <v>129154</v>
      </c>
      <c r="J13" s="69">
        <v>8683</v>
      </c>
      <c r="K13" s="69">
        <v>4798</v>
      </c>
      <c r="L13" s="69">
        <v>4524</v>
      </c>
    </row>
    <row r="14" spans="1:12" ht="12">
      <c r="A14" s="21" t="s">
        <v>15</v>
      </c>
      <c r="B14" s="69">
        <v>10124</v>
      </c>
      <c r="C14" s="119">
        <v>23324</v>
      </c>
      <c r="D14" s="69">
        <v>227196</v>
      </c>
      <c r="E14" s="69">
        <v>222</v>
      </c>
      <c r="F14" s="69">
        <v>5518</v>
      </c>
      <c r="G14" s="69">
        <v>10379</v>
      </c>
      <c r="H14" s="69">
        <v>46608</v>
      </c>
      <c r="I14" s="69">
        <v>167426</v>
      </c>
      <c r="J14" s="69">
        <v>11811</v>
      </c>
      <c r="K14" s="69">
        <v>5345</v>
      </c>
      <c r="L14" s="69">
        <v>6879</v>
      </c>
    </row>
    <row r="15" spans="1:12" ht="12">
      <c r="A15" s="21" t="s">
        <v>16</v>
      </c>
      <c r="B15" s="69">
        <v>8749</v>
      </c>
      <c r="C15" s="119">
        <v>20827</v>
      </c>
      <c r="D15" s="69">
        <v>240095</v>
      </c>
      <c r="E15" s="69">
        <v>307</v>
      </c>
      <c r="F15" s="69">
        <v>7777</v>
      </c>
      <c r="G15" s="69">
        <v>12349</v>
      </c>
      <c r="H15" s="69">
        <v>48543</v>
      </c>
      <c r="I15" s="69">
        <v>178141</v>
      </c>
      <c r="J15" s="69">
        <v>13130</v>
      </c>
      <c r="K15" s="69">
        <v>4798</v>
      </c>
      <c r="L15" s="69">
        <v>8599</v>
      </c>
    </row>
    <row r="16" spans="1:12" ht="12">
      <c r="A16" s="21" t="s">
        <v>17</v>
      </c>
      <c r="B16" s="69">
        <v>7325</v>
      </c>
      <c r="C16" s="119">
        <v>17673</v>
      </c>
      <c r="D16" s="69">
        <v>237665</v>
      </c>
      <c r="E16" s="69">
        <v>313</v>
      </c>
      <c r="F16" s="69">
        <v>9345</v>
      </c>
      <c r="G16" s="69">
        <v>13369</v>
      </c>
      <c r="H16" s="69">
        <v>43873</v>
      </c>
      <c r="I16" s="69">
        <v>176326</v>
      </c>
      <c r="J16" s="69">
        <v>13386</v>
      </c>
      <c r="K16" s="69">
        <v>3993</v>
      </c>
      <c r="L16" s="69">
        <v>9521</v>
      </c>
    </row>
    <row r="17" spans="1:12" ht="12">
      <c r="A17" s="21" t="s">
        <v>18</v>
      </c>
      <c r="B17" s="69">
        <v>6269</v>
      </c>
      <c r="C17" s="119">
        <v>15274</v>
      </c>
      <c r="D17" s="69">
        <v>234768</v>
      </c>
      <c r="E17" s="69">
        <v>351</v>
      </c>
      <c r="F17" s="69">
        <v>10738</v>
      </c>
      <c r="G17" s="69">
        <v>14759</v>
      </c>
      <c r="H17" s="69">
        <v>39520</v>
      </c>
      <c r="I17" s="69">
        <v>171530</v>
      </c>
      <c r="J17" s="69">
        <v>13290</v>
      </c>
      <c r="K17" s="69">
        <v>3308</v>
      </c>
      <c r="L17" s="69">
        <v>10037</v>
      </c>
    </row>
    <row r="18" spans="1:12" ht="12">
      <c r="A18" s="21" t="s">
        <v>19</v>
      </c>
      <c r="B18" s="69">
        <v>5659</v>
      </c>
      <c r="C18" s="119">
        <v>13764</v>
      </c>
      <c r="D18" s="69">
        <v>240110</v>
      </c>
      <c r="E18" s="69">
        <v>392</v>
      </c>
      <c r="F18" s="69">
        <v>12226</v>
      </c>
      <c r="G18" s="69">
        <v>17035</v>
      </c>
      <c r="H18" s="69">
        <v>38854</v>
      </c>
      <c r="I18" s="69">
        <v>173405</v>
      </c>
      <c r="J18" s="69">
        <v>13642</v>
      </c>
      <c r="K18" s="69">
        <v>2915</v>
      </c>
      <c r="L18" s="69">
        <v>10762</v>
      </c>
    </row>
    <row r="19" spans="1:12" ht="12">
      <c r="A19" s="21" t="s">
        <v>20</v>
      </c>
      <c r="B19" s="69">
        <v>4932</v>
      </c>
      <c r="C19" s="119">
        <v>11928</v>
      </c>
      <c r="D19" s="69">
        <v>233940</v>
      </c>
      <c r="E19" s="69">
        <v>316</v>
      </c>
      <c r="F19" s="69">
        <v>13239</v>
      </c>
      <c r="G19" s="69">
        <v>19095</v>
      </c>
      <c r="H19" s="69">
        <v>38035</v>
      </c>
      <c r="I19" s="69">
        <v>165222</v>
      </c>
      <c r="J19" s="69">
        <v>13145</v>
      </c>
      <c r="K19" s="69">
        <v>2436</v>
      </c>
      <c r="L19" s="69">
        <v>10718</v>
      </c>
    </row>
    <row r="20" spans="1:12" ht="12">
      <c r="A20" s="21" t="s">
        <v>21</v>
      </c>
      <c r="B20" s="69">
        <v>8341</v>
      </c>
      <c r="C20" s="119">
        <v>20514</v>
      </c>
      <c r="D20" s="69">
        <v>457261</v>
      </c>
      <c r="E20" s="69">
        <v>808</v>
      </c>
      <c r="F20" s="69">
        <v>28677</v>
      </c>
      <c r="G20" s="69">
        <v>39368</v>
      </c>
      <c r="H20" s="69">
        <v>72503</v>
      </c>
      <c r="I20" s="69">
        <v>319216</v>
      </c>
      <c r="J20" s="69">
        <v>25718</v>
      </c>
      <c r="K20" s="69">
        <v>4181</v>
      </c>
      <c r="L20" s="69">
        <v>21540</v>
      </c>
    </row>
    <row r="21" spans="1:12" ht="12">
      <c r="A21" s="21" t="s">
        <v>22</v>
      </c>
      <c r="B21" s="69">
        <v>7016</v>
      </c>
      <c r="C21" s="119">
        <v>17784</v>
      </c>
      <c r="D21" s="69">
        <v>454999</v>
      </c>
      <c r="E21" s="69">
        <v>787</v>
      </c>
      <c r="F21" s="69">
        <v>29999</v>
      </c>
      <c r="G21" s="69">
        <v>41780</v>
      </c>
      <c r="H21" s="69">
        <v>70110</v>
      </c>
      <c r="I21" s="69">
        <v>315067</v>
      </c>
      <c r="J21" s="69">
        <v>25705</v>
      </c>
      <c r="K21" s="69">
        <v>3601</v>
      </c>
      <c r="L21" s="69">
        <v>22113</v>
      </c>
    </row>
    <row r="22" spans="1:12" ht="12">
      <c r="A22" s="21" t="s">
        <v>23</v>
      </c>
      <c r="B22" s="69">
        <v>5738</v>
      </c>
      <c r="C22" s="119">
        <v>14923</v>
      </c>
      <c r="D22" s="69">
        <v>429565</v>
      </c>
      <c r="E22" s="69">
        <v>711</v>
      </c>
      <c r="F22" s="69">
        <v>28319</v>
      </c>
      <c r="G22" s="69">
        <v>40454</v>
      </c>
      <c r="H22" s="69">
        <v>70681</v>
      </c>
      <c r="I22" s="69">
        <v>297375</v>
      </c>
      <c r="J22" s="69">
        <v>24496</v>
      </c>
      <c r="K22" s="69">
        <v>3023</v>
      </c>
      <c r="L22" s="69">
        <v>21473</v>
      </c>
    </row>
    <row r="23" spans="1:12" ht="12">
      <c r="A23" s="21" t="s">
        <v>24</v>
      </c>
      <c r="B23" s="69">
        <v>4761</v>
      </c>
      <c r="C23" s="119">
        <v>12587</v>
      </c>
      <c r="D23" s="69">
        <v>403858</v>
      </c>
      <c r="E23" s="69">
        <v>713</v>
      </c>
      <c r="F23" s="69">
        <v>25785</v>
      </c>
      <c r="G23" s="69">
        <v>38422</v>
      </c>
      <c r="H23" s="69">
        <v>59403</v>
      </c>
      <c r="I23" s="69">
        <v>281392</v>
      </c>
      <c r="J23" s="69">
        <v>23383</v>
      </c>
      <c r="K23" s="69">
        <v>2567</v>
      </c>
      <c r="L23" s="69">
        <v>20816</v>
      </c>
    </row>
    <row r="24" spans="1:12" ht="12">
      <c r="A24" s="21" t="s">
        <v>25</v>
      </c>
      <c r="B24" s="69">
        <v>3892</v>
      </c>
      <c r="C24" s="119">
        <v>10502</v>
      </c>
      <c r="D24" s="69">
        <v>368816</v>
      </c>
      <c r="E24" s="69">
        <v>868</v>
      </c>
      <c r="F24" s="69">
        <v>22182</v>
      </c>
      <c r="G24" s="69">
        <v>33756</v>
      </c>
      <c r="H24" s="69">
        <v>52789</v>
      </c>
      <c r="I24" s="69">
        <v>261444</v>
      </c>
      <c r="J24" s="69">
        <v>21889</v>
      </c>
      <c r="K24" s="69">
        <v>2184</v>
      </c>
      <c r="L24" s="69">
        <v>19705</v>
      </c>
    </row>
    <row r="25" spans="1:12" ht="12">
      <c r="A25" s="21" t="s">
        <v>26</v>
      </c>
      <c r="B25" s="69">
        <v>12809</v>
      </c>
      <c r="C25" s="119">
        <v>35101</v>
      </c>
      <c r="D25" s="69">
        <v>1747108</v>
      </c>
      <c r="E25" s="69">
        <v>5411</v>
      </c>
      <c r="F25" s="69">
        <v>75339</v>
      </c>
      <c r="G25" s="69">
        <v>120085</v>
      </c>
      <c r="H25" s="69">
        <v>215622</v>
      </c>
      <c r="I25" s="69">
        <v>1342091</v>
      </c>
      <c r="J25" s="69">
        <v>115342</v>
      </c>
      <c r="K25" s="69">
        <v>7642</v>
      </c>
      <c r="L25" s="69">
        <v>107701</v>
      </c>
    </row>
    <row r="26" spans="1:12" ht="12">
      <c r="A26" s="21" t="s">
        <v>27</v>
      </c>
      <c r="B26" s="69">
        <v>973</v>
      </c>
      <c r="C26" s="119">
        <v>2668</v>
      </c>
      <c r="D26" s="69">
        <v>319655</v>
      </c>
      <c r="E26" s="69">
        <v>3640</v>
      </c>
      <c r="F26" s="69">
        <v>1067</v>
      </c>
      <c r="G26" s="69">
        <v>10356</v>
      </c>
      <c r="H26" s="69">
        <v>30214</v>
      </c>
      <c r="I26" s="69">
        <v>281658</v>
      </c>
      <c r="J26" s="69">
        <v>25470</v>
      </c>
      <c r="K26" s="69">
        <v>1243</v>
      </c>
      <c r="L26" s="69">
        <v>24227</v>
      </c>
    </row>
    <row r="27" spans="1:12" ht="12">
      <c r="A27" s="22" t="s">
        <v>28</v>
      </c>
      <c r="B27" s="78">
        <v>356</v>
      </c>
      <c r="C27" s="113">
        <v>1027</v>
      </c>
      <c r="D27" s="78">
        <v>565592</v>
      </c>
      <c r="E27" s="78">
        <v>7448</v>
      </c>
      <c r="F27" s="78">
        <v>0</v>
      </c>
      <c r="G27" s="78">
        <v>9325</v>
      </c>
      <c r="H27" s="78">
        <v>47711</v>
      </c>
      <c r="I27" s="78">
        <v>516006</v>
      </c>
      <c r="J27" s="78">
        <v>50170</v>
      </c>
      <c r="K27" s="78">
        <v>9532</v>
      </c>
      <c r="L27" s="78">
        <v>40638</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25725</v>
      </c>
      <c r="C33" s="119">
        <v>33449</v>
      </c>
      <c r="D33" s="69">
        <v>70334</v>
      </c>
      <c r="E33" s="69">
        <v>1045</v>
      </c>
      <c r="F33" s="69">
        <v>918</v>
      </c>
      <c r="G33" s="69">
        <v>7991</v>
      </c>
      <c r="H33" s="69">
        <v>95006</v>
      </c>
      <c r="I33" s="69">
        <v>88796</v>
      </c>
      <c r="J33" s="69">
        <v>5155</v>
      </c>
      <c r="K33" s="69">
        <v>3488</v>
      </c>
      <c r="L33" s="69">
        <v>2341</v>
      </c>
    </row>
    <row r="34" spans="1:12" ht="12.75" customHeight="1">
      <c r="A34" s="20" t="s">
        <v>30</v>
      </c>
      <c r="B34" s="69">
        <v>25724</v>
      </c>
      <c r="C34" s="119">
        <v>54096</v>
      </c>
      <c r="D34" s="69">
        <v>476747</v>
      </c>
      <c r="E34" s="69">
        <v>589</v>
      </c>
      <c r="F34" s="69">
        <v>9395</v>
      </c>
      <c r="G34" s="69">
        <v>21223</v>
      </c>
      <c r="H34" s="69">
        <v>113469</v>
      </c>
      <c r="I34" s="69">
        <v>340571</v>
      </c>
      <c r="J34" s="69">
        <v>23261</v>
      </c>
      <c r="K34" s="69">
        <v>11938</v>
      </c>
      <c r="L34" s="69">
        <v>12710</v>
      </c>
    </row>
    <row r="35" spans="1:12" ht="12">
      <c r="A35" s="20" t="s">
        <v>31</v>
      </c>
      <c r="B35" s="69">
        <v>25727</v>
      </c>
      <c r="C35" s="119">
        <v>61932</v>
      </c>
      <c r="D35" s="69">
        <v>846354</v>
      </c>
      <c r="E35" s="69">
        <v>1176</v>
      </c>
      <c r="F35" s="69">
        <v>34406</v>
      </c>
      <c r="G35" s="69">
        <v>49324</v>
      </c>
      <c r="H35" s="69">
        <v>153591</v>
      </c>
      <c r="I35" s="69">
        <v>623530</v>
      </c>
      <c r="J35" s="69">
        <v>47416</v>
      </c>
      <c r="K35" s="69">
        <v>13842</v>
      </c>
      <c r="L35" s="69">
        <v>34053</v>
      </c>
    </row>
    <row r="36" spans="1:12" ht="12">
      <c r="A36" s="20" t="s">
        <v>32</v>
      </c>
      <c r="B36" s="69">
        <v>25724</v>
      </c>
      <c r="C36" s="119">
        <v>63937</v>
      </c>
      <c r="D36" s="69">
        <v>1464147</v>
      </c>
      <c r="E36" s="69">
        <v>2427</v>
      </c>
      <c r="F36" s="69">
        <v>91281</v>
      </c>
      <c r="G36" s="69">
        <v>127485</v>
      </c>
      <c r="H36" s="69">
        <v>236242</v>
      </c>
      <c r="I36" s="69">
        <v>1022445</v>
      </c>
      <c r="J36" s="69">
        <v>82625</v>
      </c>
      <c r="K36" s="69">
        <v>13039</v>
      </c>
      <c r="L36" s="69">
        <v>69627</v>
      </c>
    </row>
    <row r="37" spans="1:12" ht="12">
      <c r="A37" s="20" t="s">
        <v>33</v>
      </c>
      <c r="B37" s="69">
        <v>19294</v>
      </c>
      <c r="C37" s="119">
        <v>52038</v>
      </c>
      <c r="D37" s="69">
        <v>1882739</v>
      </c>
      <c r="E37" s="69">
        <v>4091</v>
      </c>
      <c r="F37" s="69">
        <v>109080</v>
      </c>
      <c r="G37" s="69">
        <v>161946</v>
      </c>
      <c r="H37" s="69">
        <v>262583</v>
      </c>
      <c r="I37" s="69">
        <v>1354913</v>
      </c>
      <c r="J37" s="69">
        <v>113861</v>
      </c>
      <c r="K37" s="69">
        <v>10729</v>
      </c>
      <c r="L37" s="69">
        <v>103132</v>
      </c>
    </row>
    <row r="38" spans="1:12" ht="12">
      <c r="A38" s="20" t="s">
        <v>34</v>
      </c>
      <c r="B38" s="69">
        <v>5145</v>
      </c>
      <c r="C38" s="119">
        <v>13924</v>
      </c>
      <c r="D38" s="69">
        <v>874648</v>
      </c>
      <c r="E38" s="69">
        <v>3354</v>
      </c>
      <c r="F38" s="69">
        <v>29302</v>
      </c>
      <c r="G38" s="69">
        <v>52557</v>
      </c>
      <c r="H38" s="69">
        <v>99939</v>
      </c>
      <c r="I38" s="69">
        <v>696411</v>
      </c>
      <c r="J38" s="69">
        <v>60541</v>
      </c>
      <c r="K38" s="69">
        <v>3248</v>
      </c>
      <c r="L38" s="69">
        <v>57293</v>
      </c>
    </row>
    <row r="39" spans="1:12" ht="12">
      <c r="A39" s="27" t="s">
        <v>35</v>
      </c>
      <c r="B39" s="78">
        <v>1286</v>
      </c>
      <c r="C39" s="113">
        <v>3588</v>
      </c>
      <c r="D39" s="78">
        <v>874408</v>
      </c>
      <c r="E39" s="78">
        <v>11022</v>
      </c>
      <c r="F39" s="78">
        <v>887</v>
      </c>
      <c r="G39" s="78">
        <v>19197</v>
      </c>
      <c r="H39" s="78">
        <v>76967</v>
      </c>
      <c r="I39" s="78">
        <v>788380</v>
      </c>
      <c r="J39" s="78">
        <v>74815</v>
      </c>
      <c r="K39" s="78">
        <v>10763</v>
      </c>
      <c r="L39" s="78">
        <v>64052</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128625</v>
      </c>
      <c r="C42" s="128">
        <v>282964</v>
      </c>
      <c r="D42" s="72">
        <v>6489377</v>
      </c>
      <c r="E42" s="72">
        <v>23703</v>
      </c>
      <c r="F42" s="72">
        <v>275270</v>
      </c>
      <c r="G42" s="72">
        <v>439723</v>
      </c>
      <c r="H42" s="72">
        <v>1037797</v>
      </c>
      <c r="I42" s="72">
        <v>4915047</v>
      </c>
      <c r="J42" s="72">
        <v>407674</v>
      </c>
      <c r="K42" s="72">
        <v>67048</v>
      </c>
      <c r="L42" s="72">
        <v>343209</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xml><?xml version="1.0" encoding="utf-8"?>
<worksheet xmlns="http://schemas.openxmlformats.org/spreadsheetml/2006/main" xmlns:r="http://schemas.openxmlformats.org/officeDocument/2006/relationships">
  <sheetPr codeName="Sheet112">
    <pageSetUpPr fitToPage="1"/>
  </sheetPr>
  <dimension ref="A1:N54"/>
  <sheetViews>
    <sheetView zoomScale="80" zoomScaleNormal="80" workbookViewId="0" topLeftCell="A1">
      <selection activeCell="A1" sqref="A1"/>
    </sheetView>
  </sheetViews>
  <sheetFormatPr defaultColWidth="8.8515625" defaultRowHeight="12.75"/>
  <cols>
    <col min="1" max="1" width="16.421875" style="0" customWidth="1"/>
    <col min="2" max="2" width="14.00390625" style="0" customWidth="1"/>
    <col min="3" max="4" width="11.421875" style="0" customWidth="1"/>
    <col min="5" max="5" width="8.8515625" style="0" customWidth="1"/>
    <col min="6" max="9" width="12.00390625" style="0" customWidth="1"/>
    <col min="10" max="12" width="8.7109375" style="0" customWidth="1"/>
    <col min="13" max="14" width="11.8515625" style="0" customWidth="1"/>
  </cols>
  <sheetData>
    <row r="1" spans="1:14" ht="30" customHeight="1">
      <c r="A1" s="1" t="s">
        <v>101</v>
      </c>
      <c r="B1" s="2"/>
      <c r="C1" s="3"/>
      <c r="D1" s="3"/>
      <c r="E1" s="3"/>
      <c r="F1" s="3"/>
      <c r="G1" s="3"/>
      <c r="H1" s="3"/>
      <c r="I1" s="3"/>
      <c r="J1" s="3"/>
      <c r="K1" s="3"/>
      <c r="L1" s="3"/>
      <c r="M1" s="3"/>
      <c r="N1" s="58" t="s">
        <v>229</v>
      </c>
    </row>
    <row r="2" spans="1:14" ht="21" customHeight="1" thickBot="1">
      <c r="A2" s="107" t="s">
        <v>225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96</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41" t="s">
        <v>38</v>
      </c>
      <c r="B6" s="139" t="s">
        <v>1</v>
      </c>
      <c r="C6" s="139" t="s">
        <v>2</v>
      </c>
      <c r="D6" s="139" t="s">
        <v>3</v>
      </c>
      <c r="E6" s="142" t="s">
        <v>4</v>
      </c>
      <c r="F6" s="147"/>
      <c r="G6" s="148"/>
      <c r="H6" s="139" t="s">
        <v>5</v>
      </c>
      <c r="I6" s="139" t="s">
        <v>109</v>
      </c>
      <c r="J6" s="139" t="s">
        <v>110</v>
      </c>
      <c r="K6" s="139" t="s">
        <v>6</v>
      </c>
      <c r="L6" s="139" t="s">
        <v>111</v>
      </c>
      <c r="M6" s="139" t="s">
        <v>97</v>
      </c>
      <c r="N6" s="139" t="s">
        <v>98</v>
      </c>
    </row>
    <row r="7" spans="1:14" s="34" customFormat="1" ht="37.5" customHeight="1">
      <c r="A7" s="146"/>
      <c r="B7" s="145"/>
      <c r="C7" s="145"/>
      <c r="D7" s="145"/>
      <c r="E7" s="16" t="s">
        <v>7</v>
      </c>
      <c r="F7" s="17" t="s">
        <v>8</v>
      </c>
      <c r="G7" s="15" t="s">
        <v>9</v>
      </c>
      <c r="H7" s="145"/>
      <c r="I7" s="145"/>
      <c r="J7" s="145"/>
      <c r="K7" s="145"/>
      <c r="L7" s="145"/>
      <c r="M7" s="145"/>
      <c r="N7" s="145"/>
    </row>
    <row r="8" spans="1:14" ht="12.75" customHeight="1">
      <c r="A8" s="39"/>
      <c r="B8" s="19"/>
      <c r="C8" s="19"/>
      <c r="D8" s="19"/>
      <c r="E8" s="19"/>
      <c r="F8" s="19"/>
      <c r="G8" s="19"/>
      <c r="H8" s="19"/>
      <c r="I8" s="19"/>
      <c r="J8" s="19"/>
      <c r="K8" s="19"/>
      <c r="L8" s="19"/>
      <c r="M8" s="38"/>
      <c r="N8" s="38"/>
    </row>
    <row r="9" spans="1:14" ht="12.75" customHeight="1">
      <c r="A9" s="40" t="s">
        <v>39</v>
      </c>
      <c r="B9" s="69">
        <v>6341</v>
      </c>
      <c r="C9" s="73">
        <v>2</v>
      </c>
      <c r="D9" s="69">
        <v>40412</v>
      </c>
      <c r="E9" s="69">
        <v>156.1</v>
      </c>
      <c r="F9" s="69">
        <v>1974.5</v>
      </c>
      <c r="G9" s="69">
        <v>4533.3</v>
      </c>
      <c r="H9" s="69">
        <v>7072.4</v>
      </c>
      <c r="I9" s="69">
        <v>30369.6</v>
      </c>
      <c r="J9" s="69">
        <v>2465.9</v>
      </c>
      <c r="K9" s="69">
        <v>417.6</v>
      </c>
      <c r="L9" s="69">
        <v>2063.8</v>
      </c>
      <c r="M9" s="73">
        <v>5.106898940908641</v>
      </c>
      <c r="N9" s="73">
        <v>6.79561140087456</v>
      </c>
    </row>
    <row r="10" spans="1:14" ht="12.75" customHeight="1">
      <c r="A10" s="40" t="s">
        <v>40</v>
      </c>
      <c r="B10" s="69">
        <v>35169</v>
      </c>
      <c r="C10" s="73">
        <v>1.9</v>
      </c>
      <c r="D10" s="69">
        <v>61286.5</v>
      </c>
      <c r="E10" s="69">
        <v>344.2</v>
      </c>
      <c r="F10" s="69">
        <v>2499.3</v>
      </c>
      <c r="G10" s="69">
        <v>4512.8</v>
      </c>
      <c r="H10" s="69">
        <v>8805.7</v>
      </c>
      <c r="I10" s="69">
        <v>46782.2</v>
      </c>
      <c r="J10" s="69">
        <v>3964.2</v>
      </c>
      <c r="K10" s="69">
        <v>411.9</v>
      </c>
      <c r="L10" s="69">
        <v>3560.5</v>
      </c>
      <c r="M10" s="73">
        <v>5.809599177632921</v>
      </c>
      <c r="N10" s="73">
        <v>7.610800689151002</v>
      </c>
    </row>
    <row r="11" spans="1:14" ht="12.75" customHeight="1">
      <c r="A11" s="40" t="s">
        <v>41</v>
      </c>
      <c r="B11" s="69">
        <v>173383</v>
      </c>
      <c r="C11" s="73">
        <v>2</v>
      </c>
      <c r="D11" s="69">
        <v>71185.3</v>
      </c>
      <c r="E11" s="69">
        <v>384.4</v>
      </c>
      <c r="F11" s="69">
        <v>2700.6</v>
      </c>
      <c r="G11" s="69">
        <v>4080.8</v>
      </c>
      <c r="H11" s="69">
        <v>10836.9</v>
      </c>
      <c r="I11" s="69">
        <v>56218.9</v>
      </c>
      <c r="J11" s="69">
        <v>4841.2</v>
      </c>
      <c r="K11" s="69">
        <v>466.8</v>
      </c>
      <c r="L11" s="69">
        <v>4384.7</v>
      </c>
      <c r="M11" s="73">
        <v>6.159558223397245</v>
      </c>
      <c r="N11" s="73">
        <v>7.799334387545826</v>
      </c>
    </row>
    <row r="12" spans="1:14" ht="12.75" customHeight="1">
      <c r="A12" s="40" t="s">
        <v>42</v>
      </c>
      <c r="B12" s="69">
        <v>15822</v>
      </c>
      <c r="C12" s="73">
        <v>1.9</v>
      </c>
      <c r="D12" s="69">
        <v>46098.8</v>
      </c>
      <c r="E12" s="69">
        <v>272.9</v>
      </c>
      <c r="F12" s="69">
        <v>2166</v>
      </c>
      <c r="G12" s="69">
        <v>4129.9</v>
      </c>
      <c r="H12" s="69">
        <v>7804.1</v>
      </c>
      <c r="I12" s="69">
        <v>33692.6</v>
      </c>
      <c r="J12" s="69">
        <v>2765.4</v>
      </c>
      <c r="K12" s="69">
        <v>393.1</v>
      </c>
      <c r="L12" s="69">
        <v>2387.6</v>
      </c>
      <c r="M12" s="73">
        <v>5.179310524352044</v>
      </c>
      <c r="N12" s="73">
        <v>7.086422537886658</v>
      </c>
    </row>
    <row r="13" spans="1:14" ht="12.75" customHeight="1">
      <c r="A13" s="40" t="s">
        <v>43</v>
      </c>
      <c r="B13" s="69">
        <v>20090</v>
      </c>
      <c r="C13" s="73">
        <v>2.1</v>
      </c>
      <c r="D13" s="69">
        <v>54526.5</v>
      </c>
      <c r="E13" s="69">
        <v>95</v>
      </c>
      <c r="F13" s="69">
        <v>2718.7</v>
      </c>
      <c r="G13" s="69">
        <v>3738.6</v>
      </c>
      <c r="H13" s="69">
        <v>8507.2</v>
      </c>
      <c r="I13" s="69">
        <v>40526</v>
      </c>
      <c r="J13" s="69">
        <v>3347.2</v>
      </c>
      <c r="K13" s="69">
        <v>407.2</v>
      </c>
      <c r="L13" s="69">
        <v>2952.3</v>
      </c>
      <c r="M13" s="73">
        <v>5.414431514951446</v>
      </c>
      <c r="N13" s="73">
        <v>7.284952869762622</v>
      </c>
    </row>
    <row r="14" spans="1:14" ht="12.75" customHeight="1">
      <c r="A14" s="40" t="s">
        <v>44</v>
      </c>
      <c r="B14" s="69">
        <v>24561</v>
      </c>
      <c r="C14" s="73">
        <v>2</v>
      </c>
      <c r="D14" s="69">
        <v>42217.4</v>
      </c>
      <c r="E14" s="69">
        <v>229.4</v>
      </c>
      <c r="F14" s="69">
        <v>1990.2</v>
      </c>
      <c r="G14" s="69">
        <v>4159.4</v>
      </c>
      <c r="H14" s="69">
        <v>7235.5</v>
      </c>
      <c r="I14" s="69">
        <v>30851.6</v>
      </c>
      <c r="J14" s="69">
        <v>2509.9</v>
      </c>
      <c r="K14" s="69">
        <v>395.8</v>
      </c>
      <c r="L14" s="69">
        <v>2130</v>
      </c>
      <c r="M14" s="73">
        <v>5.0453130699664115</v>
      </c>
      <c r="N14" s="73">
        <v>6.904017943964008</v>
      </c>
    </row>
    <row r="15" spans="1:14" ht="12.75" customHeight="1">
      <c r="A15" s="40" t="s">
        <v>45</v>
      </c>
      <c r="B15" s="69">
        <v>8284</v>
      </c>
      <c r="C15" s="73">
        <v>2.1</v>
      </c>
      <c r="D15" s="69">
        <v>43143.5</v>
      </c>
      <c r="E15" s="69">
        <v>233.7</v>
      </c>
      <c r="F15" s="69">
        <v>2053.9</v>
      </c>
      <c r="G15" s="69">
        <v>4574.4</v>
      </c>
      <c r="H15" s="69">
        <v>8080.1</v>
      </c>
      <c r="I15" s="69">
        <v>31787.2</v>
      </c>
      <c r="J15" s="69">
        <v>2584.3</v>
      </c>
      <c r="K15" s="69">
        <v>403.8</v>
      </c>
      <c r="L15" s="69">
        <v>2197.1</v>
      </c>
      <c r="M15" s="73">
        <v>5.092540011821016</v>
      </c>
      <c r="N15" s="73">
        <v>6.9119016459455365</v>
      </c>
    </row>
    <row r="16" spans="1:14" ht="12.75" customHeight="1">
      <c r="A16" s="40" t="s">
        <v>46</v>
      </c>
      <c r="B16" s="69">
        <v>9264</v>
      </c>
      <c r="C16" s="73">
        <v>1.9</v>
      </c>
      <c r="D16" s="69">
        <v>41948.5</v>
      </c>
      <c r="E16" s="69">
        <v>338</v>
      </c>
      <c r="F16" s="69">
        <v>1908.8</v>
      </c>
      <c r="G16" s="69">
        <v>4848.8</v>
      </c>
      <c r="H16" s="69">
        <v>8172.7</v>
      </c>
      <c r="I16" s="69">
        <v>29986.4</v>
      </c>
      <c r="J16" s="69">
        <v>2461.9</v>
      </c>
      <c r="K16" s="69">
        <v>363.5</v>
      </c>
      <c r="L16" s="69">
        <v>2111.8</v>
      </c>
      <c r="M16" s="73">
        <v>5.034268209828719</v>
      </c>
      <c r="N16" s="73">
        <v>7.04252594509511</v>
      </c>
    </row>
    <row r="17" spans="1:14" ht="12.75" customHeight="1">
      <c r="A17" s="40" t="s">
        <v>47</v>
      </c>
      <c r="B17" s="69">
        <v>73797</v>
      </c>
      <c r="C17" s="73">
        <v>2</v>
      </c>
      <c r="D17" s="69">
        <v>57044.6</v>
      </c>
      <c r="E17" s="69">
        <v>533.2</v>
      </c>
      <c r="F17" s="69">
        <v>2230.4</v>
      </c>
      <c r="G17" s="69">
        <v>4257.3</v>
      </c>
      <c r="H17" s="69">
        <v>9586.4</v>
      </c>
      <c r="I17" s="69">
        <v>44437.1</v>
      </c>
      <c r="J17" s="69">
        <v>3772.7</v>
      </c>
      <c r="K17" s="69">
        <v>430.2</v>
      </c>
      <c r="L17" s="69">
        <v>3357.7</v>
      </c>
      <c r="M17" s="73">
        <v>5.886096142316713</v>
      </c>
      <c r="N17" s="73">
        <v>7.556073641169203</v>
      </c>
    </row>
    <row r="18" spans="1:14" ht="12.75" customHeight="1">
      <c r="A18" s="40" t="s">
        <v>48</v>
      </c>
      <c r="B18" s="69">
        <v>41431</v>
      </c>
      <c r="C18" s="73">
        <v>2</v>
      </c>
      <c r="D18" s="69">
        <v>43480.7</v>
      </c>
      <c r="E18" s="69">
        <v>292.1</v>
      </c>
      <c r="F18" s="69">
        <v>1998.3</v>
      </c>
      <c r="G18" s="69">
        <v>4125.1</v>
      </c>
      <c r="H18" s="69">
        <v>7441.9</v>
      </c>
      <c r="I18" s="69">
        <v>31920.8</v>
      </c>
      <c r="J18" s="69">
        <v>2607.2</v>
      </c>
      <c r="K18" s="69">
        <v>438.7</v>
      </c>
      <c r="L18" s="69">
        <v>2185.5</v>
      </c>
      <c r="M18" s="73">
        <v>5.0263680207540355</v>
      </c>
      <c r="N18" s="73">
        <v>6.846632916468259</v>
      </c>
    </row>
    <row r="19" spans="1:14" ht="12.75" customHeight="1">
      <c r="A19" s="40" t="s">
        <v>49</v>
      </c>
      <c r="B19" s="69">
        <v>767</v>
      </c>
      <c r="C19" s="73">
        <v>2</v>
      </c>
      <c r="D19" s="69">
        <v>50143.4</v>
      </c>
      <c r="E19" s="69">
        <v>197.4</v>
      </c>
      <c r="F19" s="69">
        <v>2543.8</v>
      </c>
      <c r="G19" s="69">
        <v>4378.4</v>
      </c>
      <c r="H19" s="69">
        <v>6483.5</v>
      </c>
      <c r="I19" s="69">
        <v>38040.9</v>
      </c>
      <c r="J19" s="69">
        <v>3132.8</v>
      </c>
      <c r="K19" s="69">
        <v>404.6</v>
      </c>
      <c r="L19" s="69">
        <v>2742.5</v>
      </c>
      <c r="M19" s="73">
        <v>5.4693140074267</v>
      </c>
      <c r="N19" s="73">
        <v>7.209345730516365</v>
      </c>
    </row>
    <row r="20" spans="1:14" ht="12.75" customHeight="1">
      <c r="A20" s="40" t="s">
        <v>50</v>
      </c>
      <c r="B20" s="69">
        <v>2816</v>
      </c>
      <c r="C20" s="73">
        <v>2</v>
      </c>
      <c r="D20" s="69">
        <v>40154.3</v>
      </c>
      <c r="E20" s="69">
        <v>115.9</v>
      </c>
      <c r="F20" s="69">
        <v>2028.2</v>
      </c>
      <c r="G20" s="69">
        <v>4261.5</v>
      </c>
      <c r="H20" s="69">
        <v>7339.8</v>
      </c>
      <c r="I20" s="69">
        <v>30378.1</v>
      </c>
      <c r="J20" s="69">
        <v>2465.9</v>
      </c>
      <c r="K20" s="69">
        <v>397.3</v>
      </c>
      <c r="L20" s="69">
        <v>2084.5</v>
      </c>
      <c r="M20" s="73">
        <v>5.191224850140582</v>
      </c>
      <c r="N20" s="73">
        <v>6.861851136180341</v>
      </c>
    </row>
    <row r="21" spans="1:14" ht="12.75" customHeight="1">
      <c r="A21" s="40" t="s">
        <v>51</v>
      </c>
      <c r="B21" s="69">
        <v>2790</v>
      </c>
      <c r="C21" s="73">
        <v>2.1</v>
      </c>
      <c r="D21" s="69">
        <v>34981.7</v>
      </c>
      <c r="E21" s="69">
        <v>172.7</v>
      </c>
      <c r="F21" s="69">
        <v>1649.8</v>
      </c>
      <c r="G21" s="69">
        <v>3353.6</v>
      </c>
      <c r="H21" s="69">
        <v>6327.7</v>
      </c>
      <c r="I21" s="69">
        <v>27322.5</v>
      </c>
      <c r="J21" s="69">
        <v>2195.3</v>
      </c>
      <c r="K21" s="69">
        <v>391.3</v>
      </c>
      <c r="L21" s="69">
        <v>1820.1</v>
      </c>
      <c r="M21" s="73">
        <v>5.203006143212022</v>
      </c>
      <c r="N21" s="73">
        <v>6.661542684600604</v>
      </c>
    </row>
    <row r="22" spans="1:14" ht="12.75" customHeight="1">
      <c r="A22" s="40" t="s">
        <v>52</v>
      </c>
      <c r="B22" s="69">
        <v>10643</v>
      </c>
      <c r="C22" s="73">
        <v>2.2</v>
      </c>
      <c r="D22" s="69">
        <v>52077.5</v>
      </c>
      <c r="E22" s="69">
        <v>560.7</v>
      </c>
      <c r="F22" s="69">
        <v>2119.7</v>
      </c>
      <c r="G22" s="69">
        <v>3023.3</v>
      </c>
      <c r="H22" s="69">
        <v>7815.1</v>
      </c>
      <c r="I22" s="69">
        <v>41759</v>
      </c>
      <c r="J22" s="69">
        <v>3483.6</v>
      </c>
      <c r="K22" s="69">
        <v>510.3</v>
      </c>
      <c r="L22" s="69">
        <v>2988.6</v>
      </c>
      <c r="M22" s="73">
        <v>5.73875474053094</v>
      </c>
      <c r="N22" s="73">
        <v>7.156780574247468</v>
      </c>
    </row>
    <row r="23" spans="1:14" ht="12.75" customHeight="1">
      <c r="A23" s="40" t="s">
        <v>53</v>
      </c>
      <c r="B23" s="69">
        <v>88430</v>
      </c>
      <c r="C23" s="73">
        <v>2</v>
      </c>
      <c r="D23" s="69">
        <v>48293.4</v>
      </c>
      <c r="E23" s="69">
        <v>297.1</v>
      </c>
      <c r="F23" s="69">
        <v>2034.9</v>
      </c>
      <c r="G23" s="69">
        <v>3969.7</v>
      </c>
      <c r="H23" s="69">
        <v>8511.8</v>
      </c>
      <c r="I23" s="69">
        <v>36034.3</v>
      </c>
      <c r="J23" s="69">
        <v>2990.5</v>
      </c>
      <c r="K23" s="69">
        <v>414.5</v>
      </c>
      <c r="L23" s="69">
        <v>2594.9</v>
      </c>
      <c r="M23" s="73">
        <v>5.373197993928777</v>
      </c>
      <c r="N23" s="73">
        <v>7.201194417541065</v>
      </c>
    </row>
    <row r="24" spans="1:14" ht="12.75" customHeight="1">
      <c r="A24" s="40" t="s">
        <v>54</v>
      </c>
      <c r="B24" s="69">
        <v>8709</v>
      </c>
      <c r="C24" s="73">
        <v>2.2</v>
      </c>
      <c r="D24" s="69">
        <v>38962.2</v>
      </c>
      <c r="E24" s="69">
        <v>208.3</v>
      </c>
      <c r="F24" s="69">
        <v>1786.4</v>
      </c>
      <c r="G24" s="69">
        <v>6373.2</v>
      </c>
      <c r="H24" s="69">
        <v>7008</v>
      </c>
      <c r="I24" s="69">
        <v>26728.4</v>
      </c>
      <c r="J24" s="69">
        <v>2152.6</v>
      </c>
      <c r="K24" s="69">
        <v>411.8</v>
      </c>
      <c r="L24" s="69">
        <v>1774.6</v>
      </c>
      <c r="M24" s="73">
        <v>4.55467093747273</v>
      </c>
      <c r="N24" s="73">
        <v>6.6393798356803995</v>
      </c>
    </row>
    <row r="25" spans="1:14" ht="12.75" customHeight="1">
      <c r="A25" s="40" t="s">
        <v>55</v>
      </c>
      <c r="B25" s="69">
        <v>32441</v>
      </c>
      <c r="C25" s="73">
        <v>2</v>
      </c>
      <c r="D25" s="69">
        <v>42220</v>
      </c>
      <c r="E25" s="69">
        <v>249</v>
      </c>
      <c r="F25" s="69">
        <v>1822.9</v>
      </c>
      <c r="G25" s="69">
        <v>4390.1</v>
      </c>
      <c r="H25" s="69">
        <v>7579.4</v>
      </c>
      <c r="I25" s="69">
        <v>30592.8</v>
      </c>
      <c r="J25" s="69">
        <v>2502.7</v>
      </c>
      <c r="K25" s="69">
        <v>414.4</v>
      </c>
      <c r="L25" s="69">
        <v>2108</v>
      </c>
      <c r="M25" s="73">
        <v>4.992894362861203</v>
      </c>
      <c r="N25" s="73">
        <v>6.890510185403101</v>
      </c>
    </row>
    <row r="26" spans="1:14" ht="12.75" customHeight="1">
      <c r="A26" s="40" t="s">
        <v>56</v>
      </c>
      <c r="B26" s="69">
        <v>25124</v>
      </c>
      <c r="C26" s="73">
        <v>2.1</v>
      </c>
      <c r="D26" s="69">
        <v>41718.2</v>
      </c>
      <c r="E26" s="69">
        <v>167.1</v>
      </c>
      <c r="F26" s="69">
        <v>1967</v>
      </c>
      <c r="G26" s="69">
        <v>4098.8</v>
      </c>
      <c r="H26" s="69">
        <v>6971</v>
      </c>
      <c r="I26" s="69">
        <v>31230</v>
      </c>
      <c r="J26" s="69">
        <v>2536.4</v>
      </c>
      <c r="K26" s="69">
        <v>402.2</v>
      </c>
      <c r="L26" s="69">
        <v>2152.2</v>
      </c>
      <c r="M26" s="73">
        <v>5.158899473131631</v>
      </c>
      <c r="N26" s="73">
        <v>6.891450528338136</v>
      </c>
    </row>
    <row r="27" spans="1:14" ht="12.75" customHeight="1">
      <c r="A27" s="40" t="s">
        <v>57</v>
      </c>
      <c r="B27" s="69">
        <v>2975</v>
      </c>
      <c r="C27" s="73">
        <v>2</v>
      </c>
      <c r="D27" s="69">
        <v>39441.5</v>
      </c>
      <c r="E27" s="69">
        <v>223.2</v>
      </c>
      <c r="F27" s="69">
        <v>1930.2</v>
      </c>
      <c r="G27" s="69">
        <v>3827</v>
      </c>
      <c r="H27" s="69">
        <v>6767.7</v>
      </c>
      <c r="I27" s="69">
        <v>30422.7</v>
      </c>
      <c r="J27" s="69">
        <v>2468.1</v>
      </c>
      <c r="K27" s="69">
        <v>394.9</v>
      </c>
      <c r="L27" s="69">
        <v>2085.3</v>
      </c>
      <c r="M27" s="73">
        <v>5.287070724997782</v>
      </c>
      <c r="N27" s="73">
        <v>6.854421205218472</v>
      </c>
    </row>
    <row r="28" spans="1:14" ht="12.75" customHeight="1">
      <c r="A28" s="40" t="s">
        <v>58</v>
      </c>
      <c r="B28" s="69">
        <v>147537</v>
      </c>
      <c r="C28" s="73">
        <v>1.9</v>
      </c>
      <c r="D28" s="69">
        <v>51991.6</v>
      </c>
      <c r="E28" s="69">
        <v>313</v>
      </c>
      <c r="F28" s="69">
        <v>2201</v>
      </c>
      <c r="G28" s="69">
        <v>3820</v>
      </c>
      <c r="H28" s="69">
        <v>8040.1</v>
      </c>
      <c r="I28" s="69">
        <v>39362.6</v>
      </c>
      <c r="J28" s="69">
        <v>3300</v>
      </c>
      <c r="K28" s="69">
        <v>432.2</v>
      </c>
      <c r="L28" s="69">
        <v>2883.2</v>
      </c>
      <c r="M28" s="73">
        <v>5.545511197962748</v>
      </c>
      <c r="N28" s="73">
        <v>7.324719403697927</v>
      </c>
    </row>
    <row r="29" spans="1:14" s="35" customFormat="1" ht="12.75" customHeight="1">
      <c r="A29" s="40" t="s">
        <v>59</v>
      </c>
      <c r="B29" s="69">
        <v>19364</v>
      </c>
      <c r="C29" s="73">
        <v>1.9</v>
      </c>
      <c r="D29" s="69">
        <v>45897.2</v>
      </c>
      <c r="E29" s="69">
        <v>248.3</v>
      </c>
      <c r="F29" s="69">
        <v>2066.6</v>
      </c>
      <c r="G29" s="69">
        <v>4789.4</v>
      </c>
      <c r="H29" s="69">
        <v>8333.5</v>
      </c>
      <c r="I29" s="69">
        <v>32836.5</v>
      </c>
      <c r="J29" s="69">
        <v>2706.6</v>
      </c>
      <c r="K29" s="69">
        <v>390.7</v>
      </c>
      <c r="L29" s="69">
        <v>2331.2</v>
      </c>
      <c r="M29" s="73">
        <v>5.079176943255797</v>
      </c>
      <c r="N29" s="73">
        <v>7.099416807516026</v>
      </c>
    </row>
    <row r="30" spans="1:14" ht="12.75" customHeight="1">
      <c r="A30" s="40" t="s">
        <v>60</v>
      </c>
      <c r="B30" s="69">
        <v>47638</v>
      </c>
      <c r="C30" s="73">
        <v>2.1</v>
      </c>
      <c r="D30" s="69">
        <v>46147.5</v>
      </c>
      <c r="E30" s="69">
        <v>167.1</v>
      </c>
      <c r="F30" s="69">
        <v>2205.9</v>
      </c>
      <c r="G30" s="69">
        <v>3432.1</v>
      </c>
      <c r="H30" s="69">
        <v>7605.4</v>
      </c>
      <c r="I30" s="69">
        <v>34115.6</v>
      </c>
      <c r="J30" s="69">
        <v>2785.6</v>
      </c>
      <c r="K30" s="69">
        <v>459.7</v>
      </c>
      <c r="L30" s="69">
        <v>2341.9</v>
      </c>
      <c r="M30" s="73">
        <v>5.074814453654045</v>
      </c>
      <c r="N30" s="73">
        <v>6.86460153126429</v>
      </c>
    </row>
    <row r="31" spans="1:14" ht="12.75" customHeight="1">
      <c r="A31" s="40" t="s">
        <v>61</v>
      </c>
      <c r="B31" s="69">
        <v>9875</v>
      </c>
      <c r="C31" s="73">
        <v>2.3</v>
      </c>
      <c r="D31" s="69">
        <v>37711.5</v>
      </c>
      <c r="E31" s="69">
        <v>270.2</v>
      </c>
      <c r="F31" s="69">
        <v>1603.9</v>
      </c>
      <c r="G31" s="69">
        <v>3004.6</v>
      </c>
      <c r="H31" s="69">
        <v>6373.1</v>
      </c>
      <c r="I31" s="69">
        <v>29465.9</v>
      </c>
      <c r="J31" s="69">
        <v>2364.6</v>
      </c>
      <c r="K31" s="69">
        <v>606.3</v>
      </c>
      <c r="L31" s="69">
        <v>1782.4</v>
      </c>
      <c r="M31" s="73">
        <v>4.726409715869165</v>
      </c>
      <c r="N31" s="73">
        <v>6.0490261624454025</v>
      </c>
    </row>
    <row r="32" spans="1:14" ht="12.75" customHeight="1">
      <c r="A32" s="40" t="s">
        <v>62</v>
      </c>
      <c r="B32" s="69">
        <v>128625</v>
      </c>
      <c r="C32" s="73">
        <v>2.2</v>
      </c>
      <c r="D32" s="69">
        <v>50451.9</v>
      </c>
      <c r="E32" s="69">
        <v>184.3</v>
      </c>
      <c r="F32" s="69">
        <v>2140.1</v>
      </c>
      <c r="G32" s="69">
        <v>3418.6</v>
      </c>
      <c r="H32" s="69">
        <v>8068.4</v>
      </c>
      <c r="I32" s="69">
        <v>38212.2</v>
      </c>
      <c r="J32" s="69">
        <v>3169.5</v>
      </c>
      <c r="K32" s="69">
        <v>521.3</v>
      </c>
      <c r="L32" s="69">
        <v>2668.3</v>
      </c>
      <c r="M32" s="73">
        <v>5.2887998271621095</v>
      </c>
      <c r="N32" s="73">
        <v>6.982848409670211</v>
      </c>
    </row>
    <row r="33" spans="1:14" ht="12.75" customHeight="1">
      <c r="A33" s="41" t="s">
        <v>63</v>
      </c>
      <c r="B33" s="69">
        <v>4307</v>
      </c>
      <c r="C33" s="73">
        <v>2.5</v>
      </c>
      <c r="D33" s="69">
        <v>46324.4</v>
      </c>
      <c r="E33" s="69">
        <v>267.5</v>
      </c>
      <c r="F33" s="69">
        <v>2069.9</v>
      </c>
      <c r="G33" s="69">
        <v>3021</v>
      </c>
      <c r="H33" s="69">
        <v>6106.8</v>
      </c>
      <c r="I33" s="69">
        <v>37422</v>
      </c>
      <c r="J33" s="69">
        <v>3064.4</v>
      </c>
      <c r="K33" s="69">
        <v>501.1</v>
      </c>
      <c r="L33" s="69">
        <v>2579.6</v>
      </c>
      <c r="M33" s="73">
        <v>5.568555663969743</v>
      </c>
      <c r="N33" s="73">
        <v>6.893271337715783</v>
      </c>
    </row>
    <row r="34" spans="1:14" ht="12.75" customHeight="1">
      <c r="A34" s="41" t="s">
        <v>64</v>
      </c>
      <c r="B34" s="69">
        <v>348084</v>
      </c>
      <c r="C34" s="73">
        <v>1.8</v>
      </c>
      <c r="D34" s="69">
        <v>61024.4</v>
      </c>
      <c r="E34" s="69">
        <v>280</v>
      </c>
      <c r="F34" s="69">
        <v>2469.6</v>
      </c>
      <c r="G34" s="69">
        <v>2705.8</v>
      </c>
      <c r="H34" s="69">
        <v>8627.4</v>
      </c>
      <c r="I34" s="69">
        <v>48818.7</v>
      </c>
      <c r="J34" s="69">
        <v>4178.9</v>
      </c>
      <c r="K34" s="69">
        <v>416.1</v>
      </c>
      <c r="L34" s="69">
        <v>3776.2</v>
      </c>
      <c r="M34" s="73">
        <v>6.188016596640032</v>
      </c>
      <c r="N34" s="73">
        <v>7.735150669722874</v>
      </c>
    </row>
    <row r="35" spans="1:14" ht="12.75" customHeight="1">
      <c r="A35" s="41" t="s">
        <v>65</v>
      </c>
      <c r="B35" s="69">
        <v>30563</v>
      </c>
      <c r="C35" s="73">
        <v>2.2</v>
      </c>
      <c r="D35" s="69">
        <v>53681.1</v>
      </c>
      <c r="E35" s="69">
        <v>276.4</v>
      </c>
      <c r="F35" s="69">
        <v>2432.9</v>
      </c>
      <c r="G35" s="69">
        <v>4428.9</v>
      </c>
      <c r="H35" s="69">
        <v>9019.8</v>
      </c>
      <c r="I35" s="69">
        <v>39376.3</v>
      </c>
      <c r="J35" s="69">
        <v>3257.7</v>
      </c>
      <c r="K35" s="69">
        <v>436.5</v>
      </c>
      <c r="L35" s="69">
        <v>2836.1</v>
      </c>
      <c r="M35" s="73">
        <v>5.283237489544737</v>
      </c>
      <c r="N35" s="73">
        <v>7.202555852124247</v>
      </c>
    </row>
    <row r="36" spans="1:14" ht="12.75" customHeight="1">
      <c r="A36" s="42" t="s">
        <v>66</v>
      </c>
      <c r="B36" s="69">
        <v>801</v>
      </c>
      <c r="C36" s="73">
        <v>1.9</v>
      </c>
      <c r="D36" s="69">
        <v>54851.5</v>
      </c>
      <c r="E36" s="69">
        <v>438.6</v>
      </c>
      <c r="F36" s="69">
        <v>2477.1</v>
      </c>
      <c r="G36" s="69">
        <v>4348.6</v>
      </c>
      <c r="H36" s="69">
        <v>6298.6</v>
      </c>
      <c r="I36" s="69">
        <v>43310.9</v>
      </c>
      <c r="J36" s="69">
        <v>3623.1</v>
      </c>
      <c r="K36" s="69">
        <v>368.1</v>
      </c>
      <c r="L36" s="69">
        <v>3266.3</v>
      </c>
      <c r="M36" s="73">
        <v>5.954805246893886</v>
      </c>
      <c r="N36" s="73">
        <v>7.54151957128575</v>
      </c>
    </row>
    <row r="37" spans="1:14" ht="12.75" customHeight="1">
      <c r="A37" s="42" t="s">
        <v>67</v>
      </c>
      <c r="B37" s="69">
        <v>10766</v>
      </c>
      <c r="C37" s="73">
        <v>2</v>
      </c>
      <c r="D37" s="69">
        <v>43904.5</v>
      </c>
      <c r="E37" s="69">
        <v>910.8</v>
      </c>
      <c r="F37" s="69">
        <v>2043.2</v>
      </c>
      <c r="G37" s="69">
        <v>4374.8</v>
      </c>
      <c r="H37" s="69">
        <v>8178.2</v>
      </c>
      <c r="I37" s="69">
        <v>31792.6</v>
      </c>
      <c r="J37" s="69">
        <v>2593.6</v>
      </c>
      <c r="K37" s="69">
        <v>413.5</v>
      </c>
      <c r="L37" s="69">
        <v>2193.1</v>
      </c>
      <c r="M37" s="73">
        <v>4.995159949435707</v>
      </c>
      <c r="N37" s="73">
        <v>6.898146109472016</v>
      </c>
    </row>
    <row r="38" spans="1:14" ht="12.75" customHeight="1">
      <c r="A38" s="42" t="s">
        <v>68</v>
      </c>
      <c r="B38" s="69">
        <v>28893</v>
      </c>
      <c r="C38" s="73">
        <v>2.2</v>
      </c>
      <c r="D38" s="69">
        <v>45383.3</v>
      </c>
      <c r="E38" s="69">
        <v>229.3</v>
      </c>
      <c r="F38" s="69">
        <v>2080.3</v>
      </c>
      <c r="G38" s="69">
        <v>3677.3</v>
      </c>
      <c r="H38" s="69">
        <v>6569.3</v>
      </c>
      <c r="I38" s="69">
        <v>34636.4</v>
      </c>
      <c r="J38" s="69">
        <v>2826.7</v>
      </c>
      <c r="K38" s="69">
        <v>468.2</v>
      </c>
      <c r="L38" s="69">
        <v>2381.6</v>
      </c>
      <c r="M38" s="73">
        <v>5.24774531600831</v>
      </c>
      <c r="N38" s="73">
        <v>6.876003279786583</v>
      </c>
    </row>
    <row r="39" spans="1:14" ht="12.75" customHeight="1">
      <c r="A39" s="42" t="s">
        <v>69</v>
      </c>
      <c r="B39" s="69">
        <v>10589</v>
      </c>
      <c r="C39" s="73">
        <v>2.1</v>
      </c>
      <c r="D39" s="69">
        <v>44960.8</v>
      </c>
      <c r="E39" s="69">
        <v>181.8</v>
      </c>
      <c r="F39" s="69">
        <v>2152.5</v>
      </c>
      <c r="G39" s="69">
        <v>4077</v>
      </c>
      <c r="H39" s="69">
        <v>7055.5</v>
      </c>
      <c r="I39" s="69">
        <v>33626.4</v>
      </c>
      <c r="J39" s="69">
        <v>2746.6</v>
      </c>
      <c r="K39" s="69">
        <v>424.8</v>
      </c>
      <c r="L39" s="69">
        <v>2336.7</v>
      </c>
      <c r="M39" s="73">
        <v>5.19719400010676</v>
      </c>
      <c r="N39" s="73">
        <v>6.949004353722074</v>
      </c>
    </row>
    <row r="40" spans="1:14" ht="12.75" customHeight="1">
      <c r="A40" s="42" t="s">
        <v>70</v>
      </c>
      <c r="B40" s="69">
        <v>3116</v>
      </c>
      <c r="C40" s="73">
        <v>1.9</v>
      </c>
      <c r="D40" s="69">
        <v>39628.7</v>
      </c>
      <c r="E40" s="69">
        <v>525.6</v>
      </c>
      <c r="F40" s="69">
        <v>1918.4</v>
      </c>
      <c r="G40" s="69">
        <v>4723.7</v>
      </c>
      <c r="H40" s="69">
        <v>7504.3</v>
      </c>
      <c r="I40" s="69">
        <v>29215.6</v>
      </c>
      <c r="J40" s="69">
        <v>2366.5</v>
      </c>
      <c r="K40" s="69">
        <v>422.9</v>
      </c>
      <c r="L40" s="69">
        <v>1956.2</v>
      </c>
      <c r="M40" s="73">
        <v>4.936321403427314</v>
      </c>
      <c r="N40" s="73">
        <v>6.695737893454183</v>
      </c>
    </row>
    <row r="41" spans="1:14" ht="12.75" customHeight="1">
      <c r="A41" s="42" t="s">
        <v>71</v>
      </c>
      <c r="B41" s="69">
        <v>10229</v>
      </c>
      <c r="C41" s="73">
        <v>2.1</v>
      </c>
      <c r="D41" s="69">
        <v>44957.5</v>
      </c>
      <c r="E41" s="69">
        <v>339.6</v>
      </c>
      <c r="F41" s="69">
        <v>2006.2</v>
      </c>
      <c r="G41" s="69">
        <v>3833.2</v>
      </c>
      <c r="H41" s="69">
        <v>7341.7</v>
      </c>
      <c r="I41" s="69">
        <v>33450.6</v>
      </c>
      <c r="J41" s="69">
        <v>2735</v>
      </c>
      <c r="K41" s="69">
        <v>451.2</v>
      </c>
      <c r="L41" s="69">
        <v>2303.7</v>
      </c>
      <c r="M41" s="73">
        <v>5.1241728298949</v>
      </c>
      <c r="N41" s="73">
        <v>6.886871984359025</v>
      </c>
    </row>
    <row r="42" spans="1:14" s="36" customFormat="1" ht="12.75" customHeight="1">
      <c r="A42" s="42" t="s">
        <v>72</v>
      </c>
      <c r="B42" s="69">
        <v>242144</v>
      </c>
      <c r="C42" s="73">
        <v>2.1</v>
      </c>
      <c r="D42" s="69">
        <v>68719.8</v>
      </c>
      <c r="E42" s="69">
        <v>233</v>
      </c>
      <c r="F42" s="69">
        <v>2757.2</v>
      </c>
      <c r="G42" s="69">
        <v>3074.7</v>
      </c>
      <c r="H42" s="69">
        <v>9927.3</v>
      </c>
      <c r="I42" s="69">
        <v>54410.2</v>
      </c>
      <c r="J42" s="69">
        <v>4641.5</v>
      </c>
      <c r="K42" s="69">
        <v>431.6</v>
      </c>
      <c r="L42" s="69">
        <v>4222.2</v>
      </c>
      <c r="M42" s="73">
        <v>6.144080745287384</v>
      </c>
      <c r="N42" s="73">
        <v>7.759942069685463</v>
      </c>
    </row>
    <row r="43" spans="1:14" ht="12.75" customHeight="1">
      <c r="A43" s="42" t="s">
        <v>73</v>
      </c>
      <c r="B43" s="69">
        <v>508</v>
      </c>
      <c r="C43" s="73">
        <v>2</v>
      </c>
      <c r="D43" s="69">
        <v>37586.9</v>
      </c>
      <c r="E43" s="69">
        <v>1041.8</v>
      </c>
      <c r="F43" s="69">
        <v>1731.3</v>
      </c>
      <c r="G43" s="69">
        <v>4318.2</v>
      </c>
      <c r="H43" s="69">
        <v>7187.5</v>
      </c>
      <c r="I43" s="69">
        <v>33416.5</v>
      </c>
      <c r="J43" s="69">
        <v>2826.1</v>
      </c>
      <c r="K43" s="69">
        <v>375.1</v>
      </c>
      <c r="L43" s="69">
        <v>2466.4</v>
      </c>
      <c r="M43" s="73">
        <v>6.561860648257771</v>
      </c>
      <c r="N43" s="73">
        <v>7.380784941570781</v>
      </c>
    </row>
    <row r="44" spans="1:14" s="30" customFormat="1" ht="12.75" customHeight="1">
      <c r="A44" s="42" t="s">
        <v>74</v>
      </c>
      <c r="B44" s="69">
        <v>39864</v>
      </c>
      <c r="C44" s="73">
        <v>2.2</v>
      </c>
      <c r="D44" s="69">
        <v>54107.7</v>
      </c>
      <c r="E44" s="69">
        <v>296.7</v>
      </c>
      <c r="F44" s="69">
        <v>2330.9</v>
      </c>
      <c r="G44" s="69">
        <v>3718</v>
      </c>
      <c r="H44" s="69">
        <v>8917.7</v>
      </c>
      <c r="I44" s="69">
        <v>40857.1</v>
      </c>
      <c r="J44" s="69">
        <v>3398.2</v>
      </c>
      <c r="K44" s="69">
        <v>474.3</v>
      </c>
      <c r="L44" s="69">
        <v>2938.5</v>
      </c>
      <c r="M44" s="73">
        <v>5.430835167637879</v>
      </c>
      <c r="N44" s="73">
        <v>7.192140411336095</v>
      </c>
    </row>
    <row r="45" spans="1:14" s="30" customFormat="1" ht="12.75" customHeight="1">
      <c r="A45" s="42" t="s">
        <v>75</v>
      </c>
      <c r="B45" s="69">
        <v>62920</v>
      </c>
      <c r="C45" s="73">
        <v>2.4</v>
      </c>
      <c r="D45" s="69">
        <v>41347.1</v>
      </c>
      <c r="E45" s="69">
        <v>123.7</v>
      </c>
      <c r="F45" s="69">
        <v>1948.1</v>
      </c>
      <c r="G45" s="69">
        <v>790.4</v>
      </c>
      <c r="H45" s="69">
        <v>5835</v>
      </c>
      <c r="I45" s="69">
        <v>34265.5</v>
      </c>
      <c r="J45" s="69">
        <v>2798.5</v>
      </c>
      <c r="K45" s="69">
        <v>326</v>
      </c>
      <c r="L45" s="69">
        <v>2481.1</v>
      </c>
      <c r="M45" s="73">
        <v>6.000662682509777</v>
      </c>
      <c r="N45" s="73">
        <v>7.240810727991712</v>
      </c>
    </row>
    <row r="46" spans="1:14" ht="12.75" customHeight="1">
      <c r="A46" s="42" t="s">
        <v>76</v>
      </c>
      <c r="B46" s="69">
        <v>41185</v>
      </c>
      <c r="C46" s="73">
        <v>2.2</v>
      </c>
      <c r="D46" s="69">
        <v>31491.2</v>
      </c>
      <c r="E46" s="69">
        <v>149.5</v>
      </c>
      <c r="F46" s="69">
        <v>1178.8</v>
      </c>
      <c r="G46" s="69">
        <v>2325</v>
      </c>
      <c r="H46" s="69">
        <v>4995.8</v>
      </c>
      <c r="I46" s="69">
        <v>27507.4</v>
      </c>
      <c r="J46" s="69">
        <v>2282.8</v>
      </c>
      <c r="K46" s="69">
        <v>188.2</v>
      </c>
      <c r="L46" s="69">
        <v>2101.6</v>
      </c>
      <c r="M46" s="73">
        <v>6.673610405446601</v>
      </c>
      <c r="N46" s="73">
        <v>7.6401259297498125</v>
      </c>
    </row>
    <row r="47" spans="1:14" ht="12.75" customHeight="1">
      <c r="A47" s="42" t="s">
        <v>77</v>
      </c>
      <c r="B47" s="69">
        <v>35988</v>
      </c>
      <c r="C47" s="73">
        <v>2</v>
      </c>
      <c r="D47" s="69">
        <v>25719.4</v>
      </c>
      <c r="E47" s="69">
        <v>396.1</v>
      </c>
      <c r="F47" s="69">
        <v>651.3</v>
      </c>
      <c r="G47" s="69">
        <v>1985.2</v>
      </c>
      <c r="H47" s="69">
        <v>4895.1</v>
      </c>
      <c r="I47" s="69">
        <v>24026</v>
      </c>
      <c r="J47" s="69">
        <v>2069.2</v>
      </c>
      <c r="K47" s="69">
        <v>714.9</v>
      </c>
      <c r="L47" s="69">
        <v>1359.9</v>
      </c>
      <c r="M47" s="73">
        <v>5.287448385265598</v>
      </c>
      <c r="N47" s="73">
        <v>5.660118205277617</v>
      </c>
    </row>
    <row r="48" spans="1:14" ht="12.75" customHeight="1">
      <c r="A48" s="42" t="s">
        <v>78</v>
      </c>
      <c r="B48" s="69">
        <v>12909</v>
      </c>
      <c r="C48" s="73">
        <v>2.4</v>
      </c>
      <c r="D48" s="69">
        <v>24872.3</v>
      </c>
      <c r="E48" s="69">
        <v>122.8</v>
      </c>
      <c r="F48" s="69">
        <v>1010.1</v>
      </c>
      <c r="G48" s="69">
        <v>2135.5</v>
      </c>
      <c r="H48" s="69">
        <v>4059</v>
      </c>
      <c r="I48" s="69">
        <v>21535.3</v>
      </c>
      <c r="J48" s="69">
        <v>1723.3</v>
      </c>
      <c r="K48" s="69">
        <v>253.5</v>
      </c>
      <c r="L48" s="69">
        <v>1478.8</v>
      </c>
      <c r="M48" s="73">
        <v>5.945569971413982</v>
      </c>
      <c r="N48" s="73">
        <v>6.866865100555832</v>
      </c>
    </row>
    <row r="49" spans="1:14" ht="12.75" customHeight="1">
      <c r="A49" s="43" t="s">
        <v>95</v>
      </c>
      <c r="B49" s="78">
        <v>67696</v>
      </c>
      <c r="C49" s="74">
        <v>2</v>
      </c>
      <c r="D49" s="78">
        <v>25709.7</v>
      </c>
      <c r="E49" s="78">
        <v>725.1</v>
      </c>
      <c r="F49" s="78">
        <v>829.3</v>
      </c>
      <c r="G49" s="78">
        <v>3954.9</v>
      </c>
      <c r="H49" s="78">
        <v>5572.6</v>
      </c>
      <c r="I49" s="78">
        <v>21913.7</v>
      </c>
      <c r="J49" s="78">
        <v>1857.2</v>
      </c>
      <c r="K49" s="78">
        <v>201</v>
      </c>
      <c r="L49" s="78">
        <v>1663.4</v>
      </c>
      <c r="M49" s="74">
        <v>6.469931582243278</v>
      </c>
      <c r="N49" s="74">
        <v>7.590685279071996</v>
      </c>
    </row>
    <row r="50" spans="1:14" ht="12">
      <c r="A50" s="44"/>
      <c r="B50" s="70"/>
      <c r="C50" s="84"/>
      <c r="D50" s="70"/>
      <c r="E50" s="70"/>
      <c r="F50" s="70"/>
      <c r="G50" s="70"/>
      <c r="H50" s="70"/>
      <c r="I50" s="70"/>
      <c r="J50" s="70"/>
      <c r="K50" s="70"/>
      <c r="L50" s="70"/>
      <c r="M50" s="75"/>
      <c r="N50" s="76"/>
    </row>
    <row r="51" spans="1:14" ht="16.5">
      <c r="A51" s="29" t="s">
        <v>36</v>
      </c>
      <c r="B51" s="72">
        <v>1886438</v>
      </c>
      <c r="C51" s="77">
        <v>2</v>
      </c>
      <c r="D51" s="72">
        <v>53864.3</v>
      </c>
      <c r="E51" s="72">
        <v>296.8</v>
      </c>
      <c r="F51" s="72">
        <v>2224.1</v>
      </c>
      <c r="G51" s="72">
        <v>3427.7</v>
      </c>
      <c r="H51" s="72">
        <v>8353.7</v>
      </c>
      <c r="I51" s="72">
        <v>42031.8</v>
      </c>
      <c r="J51" s="72">
        <v>3544.4</v>
      </c>
      <c r="K51" s="72">
        <v>424.9</v>
      </c>
      <c r="L51" s="72">
        <v>3133.5</v>
      </c>
      <c r="M51" s="77">
        <v>5.817396680175923</v>
      </c>
      <c r="N51" s="77">
        <v>7.455069732916505</v>
      </c>
    </row>
    <row r="53" spans="1:12" s="55" customFormat="1" ht="12">
      <c r="A53" s="55" t="s">
        <v>37</v>
      </c>
      <c r="K53" s="56"/>
      <c r="L53" s="56"/>
    </row>
    <row r="54" s="55" customFormat="1" ht="12">
      <c r="A54" s="55" t="s">
        <v>230</v>
      </c>
    </row>
  </sheetData>
  <sheetProtection/>
  <mergeCells count="12">
    <mergeCell ref="H6:H7"/>
    <mergeCell ref="A6:A7"/>
    <mergeCell ref="E6:G6"/>
    <mergeCell ref="B6:B7"/>
    <mergeCell ref="C6:C7"/>
    <mergeCell ref="D6:D7"/>
    <mergeCell ref="N6:N7"/>
    <mergeCell ref="L6:L7"/>
    <mergeCell ref="M6:M7"/>
    <mergeCell ref="I6:I7"/>
    <mergeCell ref="J6:J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worksheet>
</file>

<file path=xl/worksheets/sheet30.xml><?xml version="1.0" encoding="utf-8"?>
<worksheet xmlns="http://schemas.openxmlformats.org/spreadsheetml/2006/main" xmlns:r="http://schemas.openxmlformats.org/officeDocument/2006/relationships">
  <sheetPr codeName="Sheet121111111111113">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256</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55</v>
      </c>
      <c r="C9" s="119">
        <v>99</v>
      </c>
      <c r="D9" s="69">
        <v>-7330</v>
      </c>
      <c r="E9" s="69">
        <v>404</v>
      </c>
      <c r="F9" s="69">
        <v>0</v>
      </c>
      <c r="G9" s="69">
        <v>51</v>
      </c>
      <c r="H9" s="69">
        <v>457</v>
      </c>
      <c r="I9" s="69">
        <v>0</v>
      </c>
      <c r="J9" s="69">
        <v>0</v>
      </c>
      <c r="K9" s="69">
        <v>1</v>
      </c>
      <c r="L9" s="69">
        <v>0</v>
      </c>
    </row>
    <row r="10" spans="1:12" ht="12">
      <c r="A10" s="21" t="s">
        <v>11</v>
      </c>
      <c r="B10" s="69">
        <v>272</v>
      </c>
      <c r="C10" s="119">
        <v>264</v>
      </c>
      <c r="D10" s="69">
        <v>767</v>
      </c>
      <c r="E10" s="69">
        <v>40</v>
      </c>
      <c r="F10" s="69">
        <v>1</v>
      </c>
      <c r="G10" s="69">
        <v>40</v>
      </c>
      <c r="H10" s="69">
        <v>798</v>
      </c>
      <c r="I10" s="69">
        <v>259</v>
      </c>
      <c r="J10" s="69">
        <v>14</v>
      </c>
      <c r="K10" s="69">
        <v>8</v>
      </c>
      <c r="L10" s="69">
        <v>8</v>
      </c>
    </row>
    <row r="11" spans="1:12" ht="12">
      <c r="A11" s="21" t="s">
        <v>12</v>
      </c>
      <c r="B11" s="69">
        <v>341</v>
      </c>
      <c r="C11" s="119">
        <v>447</v>
      </c>
      <c r="D11" s="69">
        <v>2552</v>
      </c>
      <c r="E11" s="69">
        <v>3</v>
      </c>
      <c r="F11" s="69">
        <v>18</v>
      </c>
      <c r="G11" s="69">
        <v>130</v>
      </c>
      <c r="H11" s="69">
        <v>1242</v>
      </c>
      <c r="I11" s="69">
        <v>1446</v>
      </c>
      <c r="J11" s="69">
        <v>83</v>
      </c>
      <c r="K11" s="69">
        <v>55</v>
      </c>
      <c r="L11" s="69">
        <v>40</v>
      </c>
    </row>
    <row r="12" spans="1:12" ht="12">
      <c r="A12" s="21" t="s">
        <v>13</v>
      </c>
      <c r="B12" s="69">
        <v>335</v>
      </c>
      <c r="C12" s="119">
        <v>653</v>
      </c>
      <c r="D12" s="69">
        <v>4179</v>
      </c>
      <c r="E12" s="69">
        <v>15</v>
      </c>
      <c r="F12" s="69">
        <v>42</v>
      </c>
      <c r="G12" s="69">
        <v>207</v>
      </c>
      <c r="H12" s="69">
        <v>1538</v>
      </c>
      <c r="I12" s="69">
        <v>2647</v>
      </c>
      <c r="J12" s="69">
        <v>164</v>
      </c>
      <c r="K12" s="69">
        <v>117</v>
      </c>
      <c r="L12" s="69">
        <v>69</v>
      </c>
    </row>
    <row r="13" spans="1:12" ht="12">
      <c r="A13" s="21" t="s">
        <v>14</v>
      </c>
      <c r="B13" s="69">
        <v>299</v>
      </c>
      <c r="C13" s="119">
        <v>613</v>
      </c>
      <c r="D13" s="69">
        <v>5262</v>
      </c>
      <c r="E13" s="69">
        <v>20</v>
      </c>
      <c r="F13" s="69">
        <v>88</v>
      </c>
      <c r="G13" s="69">
        <v>320</v>
      </c>
      <c r="H13" s="69">
        <v>1181</v>
      </c>
      <c r="I13" s="69">
        <v>3782</v>
      </c>
      <c r="J13" s="69">
        <v>253</v>
      </c>
      <c r="K13" s="69">
        <v>134</v>
      </c>
      <c r="L13" s="69">
        <v>131</v>
      </c>
    </row>
    <row r="14" spans="1:12" ht="12">
      <c r="A14" s="21" t="s">
        <v>15</v>
      </c>
      <c r="B14" s="69">
        <v>307</v>
      </c>
      <c r="C14" s="119">
        <v>784</v>
      </c>
      <c r="D14" s="69">
        <v>6894</v>
      </c>
      <c r="E14" s="69">
        <v>4</v>
      </c>
      <c r="F14" s="69">
        <v>128</v>
      </c>
      <c r="G14" s="69">
        <v>448</v>
      </c>
      <c r="H14" s="69">
        <v>1363</v>
      </c>
      <c r="I14" s="69">
        <v>5023</v>
      </c>
      <c r="J14" s="69">
        <v>347</v>
      </c>
      <c r="K14" s="69">
        <v>177</v>
      </c>
      <c r="L14" s="69">
        <v>181</v>
      </c>
    </row>
    <row r="15" spans="1:12" ht="12">
      <c r="A15" s="21" t="s">
        <v>16</v>
      </c>
      <c r="B15" s="69">
        <v>277</v>
      </c>
      <c r="C15" s="119">
        <v>745</v>
      </c>
      <c r="D15" s="69">
        <v>7603</v>
      </c>
      <c r="E15" s="69">
        <v>3</v>
      </c>
      <c r="F15" s="69">
        <v>211</v>
      </c>
      <c r="G15" s="69">
        <v>383</v>
      </c>
      <c r="H15" s="69">
        <v>1287</v>
      </c>
      <c r="I15" s="69">
        <v>5747</v>
      </c>
      <c r="J15" s="69">
        <v>418</v>
      </c>
      <c r="K15" s="69">
        <v>158</v>
      </c>
      <c r="L15" s="69">
        <v>264</v>
      </c>
    </row>
    <row r="16" spans="1:12" ht="12">
      <c r="A16" s="21" t="s">
        <v>17</v>
      </c>
      <c r="B16" s="69">
        <v>273</v>
      </c>
      <c r="C16" s="119">
        <v>814</v>
      </c>
      <c r="D16" s="69">
        <v>8885</v>
      </c>
      <c r="E16" s="69">
        <v>3</v>
      </c>
      <c r="F16" s="69">
        <v>313</v>
      </c>
      <c r="G16" s="69">
        <v>431</v>
      </c>
      <c r="H16" s="69">
        <v>1282</v>
      </c>
      <c r="I16" s="69">
        <v>6891</v>
      </c>
      <c r="J16" s="69">
        <v>522</v>
      </c>
      <c r="K16" s="69">
        <v>172</v>
      </c>
      <c r="L16" s="69">
        <v>351</v>
      </c>
    </row>
    <row r="17" spans="1:12" ht="12">
      <c r="A17" s="21" t="s">
        <v>18</v>
      </c>
      <c r="B17" s="69">
        <v>289</v>
      </c>
      <c r="C17" s="119">
        <v>833</v>
      </c>
      <c r="D17" s="69">
        <v>10848</v>
      </c>
      <c r="E17" s="69">
        <v>11</v>
      </c>
      <c r="F17" s="69">
        <v>446</v>
      </c>
      <c r="G17" s="69">
        <v>508</v>
      </c>
      <c r="H17" s="69">
        <v>1451</v>
      </c>
      <c r="I17" s="69">
        <v>8465</v>
      </c>
      <c r="J17" s="69">
        <v>657</v>
      </c>
      <c r="K17" s="69">
        <v>180</v>
      </c>
      <c r="L17" s="69">
        <v>482</v>
      </c>
    </row>
    <row r="18" spans="1:12" ht="12">
      <c r="A18" s="21" t="s">
        <v>19</v>
      </c>
      <c r="B18" s="69">
        <v>218</v>
      </c>
      <c r="C18" s="119">
        <v>650</v>
      </c>
      <c r="D18" s="69">
        <v>9227</v>
      </c>
      <c r="E18" s="69">
        <v>8</v>
      </c>
      <c r="F18" s="69">
        <v>422</v>
      </c>
      <c r="G18" s="69">
        <v>401</v>
      </c>
      <c r="H18" s="69">
        <v>1206</v>
      </c>
      <c r="I18" s="69">
        <v>7277</v>
      </c>
      <c r="J18" s="69">
        <v>576</v>
      </c>
      <c r="K18" s="69">
        <v>128</v>
      </c>
      <c r="L18" s="69">
        <v>448</v>
      </c>
    </row>
    <row r="19" spans="1:12" ht="12">
      <c r="A19" s="21" t="s">
        <v>20</v>
      </c>
      <c r="B19" s="69">
        <v>190</v>
      </c>
      <c r="C19" s="119">
        <v>585</v>
      </c>
      <c r="D19" s="69">
        <v>9013</v>
      </c>
      <c r="E19" s="69">
        <v>6</v>
      </c>
      <c r="F19" s="69">
        <v>448</v>
      </c>
      <c r="G19" s="69">
        <v>666</v>
      </c>
      <c r="H19" s="69">
        <v>1141</v>
      </c>
      <c r="I19" s="69">
        <v>6790</v>
      </c>
      <c r="J19" s="69">
        <v>539</v>
      </c>
      <c r="K19" s="69">
        <v>116</v>
      </c>
      <c r="L19" s="69">
        <v>424</v>
      </c>
    </row>
    <row r="20" spans="1:12" ht="12">
      <c r="A20" s="21" t="s">
        <v>21</v>
      </c>
      <c r="B20" s="69">
        <v>320</v>
      </c>
      <c r="C20" s="119">
        <v>943</v>
      </c>
      <c r="D20" s="69">
        <v>17506</v>
      </c>
      <c r="E20" s="69">
        <v>20</v>
      </c>
      <c r="F20" s="69">
        <v>1013</v>
      </c>
      <c r="G20" s="69">
        <v>1569</v>
      </c>
      <c r="H20" s="69">
        <v>2377</v>
      </c>
      <c r="I20" s="69">
        <v>12703</v>
      </c>
      <c r="J20" s="69">
        <v>1022</v>
      </c>
      <c r="K20" s="69">
        <v>184</v>
      </c>
      <c r="L20" s="69">
        <v>837</v>
      </c>
    </row>
    <row r="21" spans="1:12" ht="12">
      <c r="A21" s="21" t="s">
        <v>22</v>
      </c>
      <c r="B21" s="69">
        <v>210</v>
      </c>
      <c r="C21" s="119">
        <v>680</v>
      </c>
      <c r="D21" s="69">
        <v>13585</v>
      </c>
      <c r="E21" s="69">
        <v>70</v>
      </c>
      <c r="F21" s="69">
        <v>782</v>
      </c>
      <c r="G21" s="69">
        <v>1111</v>
      </c>
      <c r="H21" s="69">
        <v>1600</v>
      </c>
      <c r="I21" s="69">
        <v>10172</v>
      </c>
      <c r="J21" s="69">
        <v>829</v>
      </c>
      <c r="K21" s="69">
        <v>132</v>
      </c>
      <c r="L21" s="69">
        <v>697</v>
      </c>
    </row>
    <row r="22" spans="1:12" ht="12">
      <c r="A22" s="21" t="s">
        <v>23</v>
      </c>
      <c r="B22" s="69">
        <v>220</v>
      </c>
      <c r="C22" s="119">
        <v>683</v>
      </c>
      <c r="D22" s="69">
        <v>16484</v>
      </c>
      <c r="E22" s="69">
        <v>10</v>
      </c>
      <c r="F22" s="69">
        <v>1051</v>
      </c>
      <c r="G22" s="69">
        <v>1097</v>
      </c>
      <c r="H22" s="69">
        <v>1742</v>
      </c>
      <c r="I22" s="69">
        <v>12611</v>
      </c>
      <c r="J22" s="69">
        <v>1045</v>
      </c>
      <c r="K22" s="69">
        <v>139</v>
      </c>
      <c r="L22" s="69">
        <v>905</v>
      </c>
    </row>
    <row r="23" spans="1:12" ht="12">
      <c r="A23" s="21" t="s">
        <v>24</v>
      </c>
      <c r="B23" s="69">
        <v>167</v>
      </c>
      <c r="C23" s="119">
        <v>481</v>
      </c>
      <c r="D23" s="69">
        <v>14190</v>
      </c>
      <c r="E23" s="69">
        <v>40</v>
      </c>
      <c r="F23" s="69">
        <v>897</v>
      </c>
      <c r="G23" s="69">
        <v>1570</v>
      </c>
      <c r="H23" s="69">
        <v>1726</v>
      </c>
      <c r="I23" s="69">
        <v>10068</v>
      </c>
      <c r="J23" s="69">
        <v>835</v>
      </c>
      <c r="K23" s="69">
        <v>102</v>
      </c>
      <c r="L23" s="69">
        <v>733</v>
      </c>
    </row>
    <row r="24" spans="1:12" ht="12">
      <c r="A24" s="21" t="s">
        <v>25</v>
      </c>
      <c r="B24" s="69">
        <v>123</v>
      </c>
      <c r="C24" s="119">
        <v>375</v>
      </c>
      <c r="D24" s="69">
        <v>11662</v>
      </c>
      <c r="E24" s="69">
        <v>28</v>
      </c>
      <c r="F24" s="69">
        <v>728</v>
      </c>
      <c r="G24" s="69">
        <v>718</v>
      </c>
      <c r="H24" s="69">
        <v>1039</v>
      </c>
      <c r="I24" s="69">
        <v>9204</v>
      </c>
      <c r="J24" s="69">
        <v>775</v>
      </c>
      <c r="K24" s="69">
        <v>75</v>
      </c>
      <c r="L24" s="69">
        <v>700</v>
      </c>
    </row>
    <row r="25" spans="1:12" ht="12">
      <c r="A25" s="21" t="s">
        <v>26</v>
      </c>
      <c r="B25" s="69">
        <v>380</v>
      </c>
      <c r="C25" s="119">
        <v>1113</v>
      </c>
      <c r="D25" s="69">
        <v>52020</v>
      </c>
      <c r="E25" s="69">
        <v>229</v>
      </c>
      <c r="F25" s="69">
        <v>2293</v>
      </c>
      <c r="G25" s="69">
        <v>2965</v>
      </c>
      <c r="H25" s="69">
        <v>4394</v>
      </c>
      <c r="I25" s="69">
        <v>42587</v>
      </c>
      <c r="J25" s="69">
        <v>3665</v>
      </c>
      <c r="K25" s="69">
        <v>265</v>
      </c>
      <c r="L25" s="69">
        <v>3401</v>
      </c>
    </row>
    <row r="26" spans="1:12" ht="12">
      <c r="A26" s="21" t="s">
        <v>27</v>
      </c>
      <c r="B26" s="69">
        <f>22+9</f>
        <v>31</v>
      </c>
      <c r="C26" s="119">
        <v>90</v>
      </c>
      <c r="D26" s="69">
        <f>6942+9232</f>
        <v>16174</v>
      </c>
      <c r="E26" s="69">
        <f>48+190</f>
        <v>238</v>
      </c>
      <c r="F26" s="69">
        <v>35</v>
      </c>
      <c r="G26" s="69">
        <f>317+78</f>
        <v>395</v>
      </c>
      <c r="H26" s="69">
        <f>337+140</f>
        <v>477</v>
      </c>
      <c r="I26" s="69">
        <f>6301+9203</f>
        <v>15504</v>
      </c>
      <c r="J26" s="69">
        <f>569+887</f>
        <v>1456</v>
      </c>
      <c r="K26" s="69">
        <f>7+10</f>
        <v>17</v>
      </c>
      <c r="L26" s="69">
        <f>562+877</f>
        <v>1439</v>
      </c>
    </row>
    <row r="27" spans="1:12" ht="12">
      <c r="A27" s="22" t="s">
        <v>123</v>
      </c>
      <c r="B27" s="122" t="s">
        <v>273</v>
      </c>
      <c r="C27" s="122" t="s">
        <v>273</v>
      </c>
      <c r="D27" s="122" t="s">
        <v>273</v>
      </c>
      <c r="E27" s="122" t="s">
        <v>273</v>
      </c>
      <c r="F27" s="112">
        <v>0</v>
      </c>
      <c r="G27" s="122" t="s">
        <v>273</v>
      </c>
      <c r="H27" s="122" t="s">
        <v>273</v>
      </c>
      <c r="I27" s="122" t="s">
        <v>273</v>
      </c>
      <c r="J27" s="122" t="s">
        <v>273</v>
      </c>
      <c r="K27" s="122" t="s">
        <v>273</v>
      </c>
      <c r="L27" s="122" t="s">
        <v>273</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861</v>
      </c>
      <c r="C33" s="119">
        <v>1155</v>
      </c>
      <c r="D33" s="69">
        <v>-1812</v>
      </c>
      <c r="E33" s="69">
        <v>450</v>
      </c>
      <c r="F33" s="69">
        <v>38</v>
      </c>
      <c r="G33" s="69">
        <v>319</v>
      </c>
      <c r="H33" s="69">
        <v>3383</v>
      </c>
      <c r="I33" s="69">
        <v>3066</v>
      </c>
      <c r="J33" s="69">
        <v>179</v>
      </c>
      <c r="K33" s="69">
        <v>123</v>
      </c>
      <c r="L33" s="69">
        <v>84</v>
      </c>
    </row>
    <row r="34" spans="1:12" ht="12.75" customHeight="1">
      <c r="A34" s="20" t="s">
        <v>30</v>
      </c>
      <c r="B34" s="69">
        <v>862</v>
      </c>
      <c r="C34" s="119">
        <v>1993</v>
      </c>
      <c r="D34" s="69">
        <v>17093</v>
      </c>
      <c r="E34" s="69">
        <v>36</v>
      </c>
      <c r="F34" s="69">
        <v>317</v>
      </c>
      <c r="G34" s="69">
        <v>1011</v>
      </c>
      <c r="H34" s="69">
        <v>3685</v>
      </c>
      <c r="I34" s="69">
        <v>12354</v>
      </c>
      <c r="J34" s="69">
        <v>846</v>
      </c>
      <c r="K34" s="69">
        <v>427</v>
      </c>
      <c r="L34" s="69">
        <v>452</v>
      </c>
    </row>
    <row r="35" spans="1:12" ht="12">
      <c r="A35" s="20" t="s">
        <v>31</v>
      </c>
      <c r="B35" s="69">
        <v>861</v>
      </c>
      <c r="C35" s="119">
        <v>2517</v>
      </c>
      <c r="D35" s="69">
        <v>30016</v>
      </c>
      <c r="E35" s="69">
        <v>21</v>
      </c>
      <c r="F35" s="69">
        <v>1130</v>
      </c>
      <c r="G35" s="69">
        <v>1431</v>
      </c>
      <c r="H35" s="69">
        <v>4327</v>
      </c>
      <c r="I35" s="69">
        <v>23249</v>
      </c>
      <c r="J35" s="69">
        <v>1781</v>
      </c>
      <c r="K35" s="69">
        <v>533</v>
      </c>
      <c r="L35" s="69">
        <v>1257</v>
      </c>
    </row>
    <row r="36" spans="1:12" ht="12">
      <c r="A36" s="20" t="s">
        <v>32</v>
      </c>
      <c r="B36" s="69">
        <v>862</v>
      </c>
      <c r="C36" s="119">
        <v>2633</v>
      </c>
      <c r="D36" s="69">
        <v>47968</v>
      </c>
      <c r="E36" s="69">
        <v>104</v>
      </c>
      <c r="F36" s="69">
        <v>2689</v>
      </c>
      <c r="G36" s="69">
        <v>3848</v>
      </c>
      <c r="H36" s="69">
        <v>6003</v>
      </c>
      <c r="I36" s="69">
        <v>35727</v>
      </c>
      <c r="J36" s="69">
        <v>2881</v>
      </c>
      <c r="K36" s="69">
        <v>514</v>
      </c>
      <c r="L36" s="69">
        <v>2368</v>
      </c>
    </row>
    <row r="37" spans="1:12" ht="12">
      <c r="A37" s="20" t="s">
        <v>33</v>
      </c>
      <c r="B37" s="69">
        <v>646</v>
      </c>
      <c r="C37" s="119">
        <v>1942</v>
      </c>
      <c r="D37" s="69">
        <v>60088</v>
      </c>
      <c r="E37" s="69">
        <v>124</v>
      </c>
      <c r="F37" s="69">
        <v>3605</v>
      </c>
      <c r="G37" s="69">
        <v>4288</v>
      </c>
      <c r="H37" s="69">
        <v>5979</v>
      </c>
      <c r="I37" s="69">
        <v>46374</v>
      </c>
      <c r="J37" s="69">
        <v>3895</v>
      </c>
      <c r="K37" s="69">
        <v>401</v>
      </c>
      <c r="L37" s="69">
        <v>3494</v>
      </c>
    </row>
    <row r="38" spans="1:12" ht="12">
      <c r="A38" s="20" t="s">
        <v>34</v>
      </c>
      <c r="B38" s="69">
        <v>172</v>
      </c>
      <c r="C38" s="119">
        <v>487</v>
      </c>
      <c r="D38" s="69">
        <v>27181</v>
      </c>
      <c r="E38" s="69">
        <v>165</v>
      </c>
      <c r="F38" s="69">
        <v>1033</v>
      </c>
      <c r="G38" s="69">
        <v>1510</v>
      </c>
      <c r="H38" s="69">
        <v>2296</v>
      </c>
      <c r="I38" s="69">
        <v>22507</v>
      </c>
      <c r="J38" s="69">
        <v>1950</v>
      </c>
      <c r="K38" s="69">
        <v>128</v>
      </c>
      <c r="L38" s="69">
        <v>1823</v>
      </c>
    </row>
    <row r="39" spans="1:12" ht="12">
      <c r="A39" s="27" t="s">
        <v>35</v>
      </c>
      <c r="B39" s="78">
        <v>43</v>
      </c>
      <c r="C39" s="113">
        <v>125</v>
      </c>
      <c r="D39" s="78">
        <v>18984</v>
      </c>
      <c r="E39" s="78">
        <v>252</v>
      </c>
      <c r="F39" s="78">
        <v>104</v>
      </c>
      <c r="G39" s="78">
        <v>604</v>
      </c>
      <c r="H39" s="78">
        <v>629</v>
      </c>
      <c r="I39" s="78">
        <v>17899</v>
      </c>
      <c r="J39" s="78">
        <v>1666</v>
      </c>
      <c r="K39" s="78">
        <v>33</v>
      </c>
      <c r="L39" s="78">
        <v>1633</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4307</v>
      </c>
      <c r="C42" s="128">
        <v>10852</v>
      </c>
      <c r="D42" s="72">
        <v>199519</v>
      </c>
      <c r="E42" s="72">
        <v>1152</v>
      </c>
      <c r="F42" s="72">
        <v>8915</v>
      </c>
      <c r="G42" s="72">
        <v>13011</v>
      </c>
      <c r="H42" s="72">
        <v>26302</v>
      </c>
      <c r="I42" s="72">
        <v>161177</v>
      </c>
      <c r="J42" s="72">
        <v>13199</v>
      </c>
      <c r="K42" s="72">
        <v>2158</v>
      </c>
      <c r="L42" s="72">
        <v>11110</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1.xml><?xml version="1.0" encoding="utf-8"?>
<worksheet xmlns="http://schemas.openxmlformats.org/spreadsheetml/2006/main" xmlns:r="http://schemas.openxmlformats.org/officeDocument/2006/relationships">
  <sheetPr codeName="Sheet1211111111111131">
    <pageSetUpPr fitToPage="1"/>
  </sheetPr>
  <dimension ref="A1:L46"/>
  <sheetViews>
    <sheetView zoomScale="80" zoomScaleNormal="80" workbookViewId="0" topLeftCell="A1">
      <selection activeCell="A4" sqref="A4"/>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2" width="10.7109375" style="0" customWidth="1"/>
  </cols>
  <sheetData>
    <row r="1" spans="1:12" ht="30" customHeight="1">
      <c r="A1" s="1"/>
      <c r="B1" s="2"/>
      <c r="C1" s="3"/>
      <c r="D1" s="3"/>
      <c r="E1" s="3"/>
      <c r="F1" s="3"/>
      <c r="G1" s="3"/>
      <c r="H1" s="3"/>
      <c r="I1" s="3"/>
      <c r="J1" s="3"/>
      <c r="K1" s="3"/>
      <c r="L1" s="58" t="s">
        <v>257</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4117</v>
      </c>
      <c r="C9" s="69">
        <v>5759</v>
      </c>
      <c r="D9" s="69">
        <v>-297212</v>
      </c>
      <c r="E9" s="69">
        <v>7896</v>
      </c>
      <c r="F9" s="69">
        <v>67</v>
      </c>
      <c r="G9" s="69">
        <v>5126</v>
      </c>
      <c r="H9" s="69">
        <v>49609</v>
      </c>
      <c r="I9" s="69">
        <v>857</v>
      </c>
      <c r="J9" s="69">
        <v>77</v>
      </c>
      <c r="K9" s="69">
        <v>34</v>
      </c>
      <c r="L9" s="69">
        <v>75</v>
      </c>
    </row>
    <row r="10" spans="1:12" ht="12">
      <c r="A10" s="21" t="s">
        <v>11</v>
      </c>
      <c r="B10" s="69">
        <v>24120</v>
      </c>
      <c r="C10" s="69">
        <v>22482</v>
      </c>
      <c r="D10" s="69">
        <v>59634</v>
      </c>
      <c r="E10" s="69">
        <v>525</v>
      </c>
      <c r="F10" s="69">
        <v>283</v>
      </c>
      <c r="G10" s="69">
        <v>4244</v>
      </c>
      <c r="H10" s="69">
        <v>65362</v>
      </c>
      <c r="I10" s="69">
        <v>19804</v>
      </c>
      <c r="J10" s="69">
        <v>1073</v>
      </c>
      <c r="K10" s="69">
        <v>736</v>
      </c>
      <c r="L10" s="69">
        <v>515</v>
      </c>
    </row>
    <row r="11" spans="1:12" ht="12">
      <c r="A11" s="21" t="s">
        <v>12</v>
      </c>
      <c r="B11" s="69">
        <v>25811</v>
      </c>
      <c r="C11" s="69">
        <v>31026</v>
      </c>
      <c r="D11" s="69">
        <v>194604</v>
      </c>
      <c r="E11" s="69">
        <v>743</v>
      </c>
      <c r="F11" s="69">
        <v>1136</v>
      </c>
      <c r="G11" s="69">
        <v>6558</v>
      </c>
      <c r="H11" s="69">
        <v>85609</v>
      </c>
      <c r="I11" s="69">
        <v>116972</v>
      </c>
      <c r="J11" s="69">
        <v>6807</v>
      </c>
      <c r="K11" s="69">
        <v>4365</v>
      </c>
      <c r="L11" s="69">
        <v>3051</v>
      </c>
    </row>
    <row r="12" spans="1:12" ht="12">
      <c r="A12" s="21" t="s">
        <v>13</v>
      </c>
      <c r="B12" s="69">
        <v>26462</v>
      </c>
      <c r="C12" s="69">
        <v>38690</v>
      </c>
      <c r="D12" s="69">
        <v>330902</v>
      </c>
      <c r="E12" s="69">
        <v>1073</v>
      </c>
      <c r="F12" s="69">
        <v>4417</v>
      </c>
      <c r="G12" s="69">
        <v>14390</v>
      </c>
      <c r="H12" s="69">
        <v>101450</v>
      </c>
      <c r="I12" s="69">
        <v>222843</v>
      </c>
      <c r="J12" s="69">
        <v>14365</v>
      </c>
      <c r="K12" s="69">
        <v>7274</v>
      </c>
      <c r="L12" s="69">
        <v>8169</v>
      </c>
    </row>
    <row r="13" spans="1:12" ht="12">
      <c r="A13" s="21" t="s">
        <v>14</v>
      </c>
      <c r="B13" s="69">
        <v>25929</v>
      </c>
      <c r="C13" s="69">
        <v>42298</v>
      </c>
      <c r="D13" s="69">
        <v>453165</v>
      </c>
      <c r="E13" s="69">
        <v>800</v>
      </c>
      <c r="F13" s="69">
        <v>10716</v>
      </c>
      <c r="G13" s="69">
        <v>18876</v>
      </c>
      <c r="H13" s="69">
        <v>104994</v>
      </c>
      <c r="I13" s="69">
        <v>327391</v>
      </c>
      <c r="J13" s="69">
        <v>22847</v>
      </c>
      <c r="K13" s="69">
        <v>9136</v>
      </c>
      <c r="L13" s="69">
        <v>14783</v>
      </c>
    </row>
    <row r="14" spans="1:12" ht="12">
      <c r="A14" s="21" t="s">
        <v>15</v>
      </c>
      <c r="B14" s="69">
        <v>24155</v>
      </c>
      <c r="C14" s="69">
        <v>41915</v>
      </c>
      <c r="D14" s="69">
        <v>542726</v>
      </c>
      <c r="E14" s="69">
        <v>1102</v>
      </c>
      <c r="F14" s="69">
        <v>18900</v>
      </c>
      <c r="G14" s="69">
        <v>22160</v>
      </c>
      <c r="H14" s="69">
        <v>104056</v>
      </c>
      <c r="I14" s="69">
        <v>404479</v>
      </c>
      <c r="J14" s="69">
        <v>29628</v>
      </c>
      <c r="K14" s="69">
        <v>9435</v>
      </c>
      <c r="L14" s="69">
        <v>20936</v>
      </c>
    </row>
    <row r="15" spans="1:12" ht="12">
      <c r="A15" s="21" t="s">
        <v>16</v>
      </c>
      <c r="B15" s="69">
        <v>21894</v>
      </c>
      <c r="C15" s="69">
        <v>38986</v>
      </c>
      <c r="D15" s="69">
        <v>600792</v>
      </c>
      <c r="E15" s="69">
        <v>876</v>
      </c>
      <c r="F15" s="69">
        <v>27432</v>
      </c>
      <c r="G15" s="69">
        <v>25361</v>
      </c>
      <c r="H15" s="69">
        <v>104818</v>
      </c>
      <c r="I15" s="69">
        <v>451329</v>
      </c>
      <c r="J15" s="69">
        <v>34304</v>
      </c>
      <c r="K15" s="69">
        <v>8756</v>
      </c>
      <c r="L15" s="69">
        <v>26030</v>
      </c>
    </row>
    <row r="16" spans="1:12" ht="12">
      <c r="A16" s="21" t="s">
        <v>17</v>
      </c>
      <c r="B16" s="69">
        <v>18955</v>
      </c>
      <c r="C16" s="69">
        <v>33611</v>
      </c>
      <c r="D16" s="69">
        <v>615038</v>
      </c>
      <c r="E16" s="69">
        <v>1071</v>
      </c>
      <c r="F16" s="69">
        <v>33745</v>
      </c>
      <c r="G16" s="69">
        <v>27668</v>
      </c>
      <c r="H16" s="69">
        <v>96695</v>
      </c>
      <c r="I16" s="69">
        <v>461396</v>
      </c>
      <c r="J16" s="69">
        <v>35982</v>
      </c>
      <c r="K16" s="69">
        <v>7312</v>
      </c>
      <c r="L16" s="69">
        <v>28875</v>
      </c>
    </row>
    <row r="17" spans="1:12" ht="12">
      <c r="A17" s="21" t="s">
        <v>18</v>
      </c>
      <c r="B17" s="69">
        <v>16859</v>
      </c>
      <c r="C17" s="69">
        <v>30245</v>
      </c>
      <c r="D17" s="69">
        <v>631554</v>
      </c>
      <c r="E17" s="69">
        <v>1024</v>
      </c>
      <c r="F17" s="69">
        <v>38708</v>
      </c>
      <c r="G17" s="69">
        <v>29031</v>
      </c>
      <c r="H17" s="69">
        <v>95975</v>
      </c>
      <c r="I17" s="69">
        <v>471690</v>
      </c>
      <c r="J17" s="69">
        <v>37425</v>
      </c>
      <c r="K17" s="69">
        <v>6460</v>
      </c>
      <c r="L17" s="69">
        <v>31101</v>
      </c>
    </row>
    <row r="18" spans="1:12" ht="12">
      <c r="A18" s="21" t="s">
        <v>19</v>
      </c>
      <c r="B18" s="69">
        <v>14540</v>
      </c>
      <c r="C18" s="69">
        <v>26620</v>
      </c>
      <c r="D18" s="69">
        <v>616908</v>
      </c>
      <c r="E18" s="69">
        <v>1204</v>
      </c>
      <c r="F18" s="69">
        <v>40547</v>
      </c>
      <c r="G18" s="69">
        <v>31569</v>
      </c>
      <c r="H18" s="69">
        <v>97523</v>
      </c>
      <c r="I18" s="69">
        <v>457010</v>
      </c>
      <c r="J18" s="69">
        <v>36692</v>
      </c>
      <c r="K18" s="69">
        <v>5543</v>
      </c>
      <c r="L18" s="69">
        <v>31204</v>
      </c>
    </row>
    <row r="19" spans="1:12" ht="12">
      <c r="A19" s="21" t="s">
        <v>20</v>
      </c>
      <c r="B19" s="69">
        <v>13103</v>
      </c>
      <c r="C19" s="69">
        <v>24252</v>
      </c>
      <c r="D19" s="69">
        <v>621785</v>
      </c>
      <c r="E19" s="69">
        <v>1162</v>
      </c>
      <c r="F19" s="69">
        <v>43758</v>
      </c>
      <c r="G19" s="69">
        <v>34605</v>
      </c>
      <c r="H19" s="69">
        <v>92046</v>
      </c>
      <c r="I19" s="69">
        <v>454843</v>
      </c>
      <c r="J19" s="69">
        <v>36884</v>
      </c>
      <c r="K19" s="69">
        <v>4942</v>
      </c>
      <c r="L19" s="69">
        <v>31974</v>
      </c>
    </row>
    <row r="20" spans="1:12" ht="12">
      <c r="A20" s="21" t="s">
        <v>21</v>
      </c>
      <c r="B20" s="69">
        <v>22489</v>
      </c>
      <c r="C20" s="69">
        <v>43161</v>
      </c>
      <c r="D20" s="69">
        <v>1232427</v>
      </c>
      <c r="E20" s="69">
        <v>2610</v>
      </c>
      <c r="F20" s="69">
        <v>91007</v>
      </c>
      <c r="G20" s="69">
        <v>78948</v>
      </c>
      <c r="H20" s="69">
        <v>185718</v>
      </c>
      <c r="I20" s="69">
        <v>883178</v>
      </c>
      <c r="J20" s="69">
        <v>72246</v>
      </c>
      <c r="K20" s="69">
        <v>8858</v>
      </c>
      <c r="L20" s="69">
        <v>63409</v>
      </c>
    </row>
    <row r="21" spans="1:12" ht="12">
      <c r="A21" s="21" t="s">
        <v>22</v>
      </c>
      <c r="B21" s="69">
        <v>18336</v>
      </c>
      <c r="C21" s="69">
        <v>37216</v>
      </c>
      <c r="D21" s="69">
        <v>1189420</v>
      </c>
      <c r="E21" s="69">
        <v>2355</v>
      </c>
      <c r="F21" s="69">
        <v>86012</v>
      </c>
      <c r="G21" s="69">
        <v>78938</v>
      </c>
      <c r="H21" s="69">
        <v>179609</v>
      </c>
      <c r="I21" s="69">
        <v>850137</v>
      </c>
      <c r="J21" s="69">
        <v>70287</v>
      </c>
      <c r="K21" s="69">
        <v>7612</v>
      </c>
      <c r="L21" s="69">
        <v>62679</v>
      </c>
    </row>
    <row r="22" spans="1:12" ht="12">
      <c r="A22" s="21" t="s">
        <v>23</v>
      </c>
      <c r="B22" s="69">
        <v>15444</v>
      </c>
      <c r="C22" s="69">
        <v>32805</v>
      </c>
      <c r="D22" s="69">
        <v>1155898</v>
      </c>
      <c r="E22" s="69">
        <v>2222</v>
      </c>
      <c r="F22" s="69">
        <v>80194</v>
      </c>
      <c r="G22" s="69">
        <v>75939</v>
      </c>
      <c r="H22" s="69">
        <v>172198</v>
      </c>
      <c r="I22" s="69">
        <v>835584</v>
      </c>
      <c r="J22" s="69">
        <v>69729</v>
      </c>
      <c r="K22" s="69">
        <v>6747</v>
      </c>
      <c r="L22" s="69">
        <v>62983</v>
      </c>
    </row>
    <row r="23" spans="1:12" ht="12">
      <c r="A23" s="21" t="s">
        <v>24</v>
      </c>
      <c r="B23" s="69">
        <v>12627</v>
      </c>
      <c r="C23" s="69">
        <v>27975</v>
      </c>
      <c r="D23" s="69">
        <v>1071311</v>
      </c>
      <c r="E23" s="69">
        <v>1978</v>
      </c>
      <c r="F23" s="69">
        <v>70113</v>
      </c>
      <c r="G23" s="69">
        <v>70142</v>
      </c>
      <c r="H23" s="69">
        <v>155110</v>
      </c>
      <c r="I23" s="69">
        <v>780882</v>
      </c>
      <c r="J23" s="69">
        <v>65600</v>
      </c>
      <c r="K23" s="69">
        <v>5851</v>
      </c>
      <c r="L23" s="69">
        <v>59749</v>
      </c>
    </row>
    <row r="24" spans="1:12" ht="12">
      <c r="A24" s="21" t="s">
        <v>25</v>
      </c>
      <c r="B24" s="69">
        <v>10465</v>
      </c>
      <c r="C24" s="69">
        <v>24084</v>
      </c>
      <c r="D24" s="69">
        <v>992069</v>
      </c>
      <c r="E24" s="69">
        <v>2144</v>
      </c>
      <c r="F24" s="69">
        <v>60698</v>
      </c>
      <c r="G24" s="69">
        <v>63003</v>
      </c>
      <c r="H24" s="69">
        <v>137639</v>
      </c>
      <c r="I24" s="69">
        <v>733971</v>
      </c>
      <c r="J24" s="69">
        <v>62059</v>
      </c>
      <c r="K24" s="69">
        <v>5065</v>
      </c>
      <c r="L24" s="69">
        <v>56994</v>
      </c>
    </row>
    <row r="25" spans="1:12" ht="12">
      <c r="A25" s="21" t="s">
        <v>26</v>
      </c>
      <c r="B25" s="69">
        <v>44065</v>
      </c>
      <c r="C25" s="69">
        <v>110932</v>
      </c>
      <c r="D25" s="69">
        <v>6343485</v>
      </c>
      <c r="E25" s="69">
        <v>20002</v>
      </c>
      <c r="F25" s="69">
        <v>245987</v>
      </c>
      <c r="G25" s="69">
        <v>276536</v>
      </c>
      <c r="H25" s="69">
        <v>772825</v>
      </c>
      <c r="I25" s="69">
        <v>5070258</v>
      </c>
      <c r="J25" s="69">
        <v>439314</v>
      </c>
      <c r="K25" s="69">
        <v>22966</v>
      </c>
      <c r="L25" s="69">
        <v>416348</v>
      </c>
    </row>
    <row r="26" spans="1:12" ht="12">
      <c r="A26" s="21" t="s">
        <v>27</v>
      </c>
      <c r="B26" s="69">
        <v>6391</v>
      </c>
      <c r="C26" s="69">
        <v>17779</v>
      </c>
      <c r="D26" s="69">
        <v>2142472</v>
      </c>
      <c r="E26" s="69">
        <v>13674</v>
      </c>
      <c r="F26" s="69">
        <v>5908</v>
      </c>
      <c r="G26" s="69">
        <v>46459</v>
      </c>
      <c r="H26" s="69">
        <v>202823</v>
      </c>
      <c r="I26" s="69">
        <v>1901797</v>
      </c>
      <c r="J26" s="69">
        <v>172702</v>
      </c>
      <c r="K26" s="69">
        <v>5443</v>
      </c>
      <c r="L26" s="69">
        <v>167259</v>
      </c>
    </row>
    <row r="27" spans="1:12" ht="12">
      <c r="A27" s="22" t="s">
        <v>28</v>
      </c>
      <c r="B27" s="78">
        <v>2322</v>
      </c>
      <c r="C27" s="78">
        <v>6617</v>
      </c>
      <c r="D27" s="78">
        <v>2744626</v>
      </c>
      <c r="E27" s="78">
        <v>34987</v>
      </c>
      <c r="F27" s="78">
        <v>0</v>
      </c>
      <c r="G27" s="78">
        <v>32279</v>
      </c>
      <c r="H27" s="78">
        <v>199012</v>
      </c>
      <c r="I27" s="78">
        <v>2548602</v>
      </c>
      <c r="J27" s="78">
        <v>246589</v>
      </c>
      <c r="K27" s="78">
        <v>18306</v>
      </c>
      <c r="L27" s="78">
        <v>228284</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69618</v>
      </c>
      <c r="C33" s="69">
        <v>81140</v>
      </c>
      <c r="D33" s="69">
        <v>135763</v>
      </c>
      <c r="E33" s="69">
        <v>9834</v>
      </c>
      <c r="F33" s="69">
        <v>3398</v>
      </c>
      <c r="G33" s="69">
        <v>23900</v>
      </c>
      <c r="H33" s="69">
        <v>259161</v>
      </c>
      <c r="I33" s="69">
        <v>255721</v>
      </c>
      <c r="J33" s="69">
        <v>15375</v>
      </c>
      <c r="K33" s="69">
        <v>9068</v>
      </c>
      <c r="L33" s="69">
        <v>7708</v>
      </c>
    </row>
    <row r="34" spans="1:12" ht="12.75" customHeight="1">
      <c r="A34" s="20" t="s">
        <v>30</v>
      </c>
      <c r="B34" s="69">
        <v>69615</v>
      </c>
      <c r="C34" s="69">
        <v>116441</v>
      </c>
      <c r="D34" s="69">
        <v>1372121</v>
      </c>
      <c r="E34" s="69">
        <v>2581</v>
      </c>
      <c r="F34" s="69">
        <v>41589</v>
      </c>
      <c r="G34" s="69">
        <v>57369</v>
      </c>
      <c r="H34" s="69">
        <v>291739</v>
      </c>
      <c r="I34" s="69">
        <v>1003870</v>
      </c>
      <c r="J34" s="69">
        <v>71995</v>
      </c>
      <c r="K34" s="69">
        <v>25414</v>
      </c>
      <c r="L34" s="69">
        <v>49131</v>
      </c>
    </row>
    <row r="35" spans="1:12" ht="12">
      <c r="A35" s="20" t="s">
        <v>31</v>
      </c>
      <c r="B35" s="69">
        <v>69618</v>
      </c>
      <c r="C35" s="69">
        <v>125108</v>
      </c>
      <c r="D35" s="69">
        <v>2517262</v>
      </c>
      <c r="E35" s="69">
        <v>4454</v>
      </c>
      <c r="F35" s="69">
        <v>149880</v>
      </c>
      <c r="G35" s="69">
        <v>118832</v>
      </c>
      <c r="H35" s="69">
        <v>396667</v>
      </c>
      <c r="I35" s="69">
        <v>1877431</v>
      </c>
      <c r="J35" s="69">
        <v>148276</v>
      </c>
      <c r="K35" s="69">
        <v>26830</v>
      </c>
      <c r="L35" s="69">
        <v>122104</v>
      </c>
    </row>
    <row r="36" spans="1:12" ht="12">
      <c r="A36" s="20" t="s">
        <v>32</v>
      </c>
      <c r="B36" s="69">
        <v>69616</v>
      </c>
      <c r="C36" s="69">
        <v>140046</v>
      </c>
      <c r="D36" s="69">
        <v>4437160</v>
      </c>
      <c r="E36" s="69">
        <v>8747</v>
      </c>
      <c r="F36" s="69">
        <v>316386</v>
      </c>
      <c r="G36" s="69">
        <v>288147</v>
      </c>
      <c r="H36" s="69">
        <v>662430</v>
      </c>
      <c r="I36" s="69">
        <v>3193590</v>
      </c>
      <c r="J36" s="69">
        <v>263980</v>
      </c>
      <c r="K36" s="69">
        <v>28720</v>
      </c>
      <c r="L36" s="69">
        <v>235301</v>
      </c>
    </row>
    <row r="37" spans="1:12" ht="12">
      <c r="A37" s="20" t="s">
        <v>33</v>
      </c>
      <c r="B37" s="69">
        <v>52213</v>
      </c>
      <c r="C37" s="69">
        <v>126489</v>
      </c>
      <c r="D37" s="69">
        <v>6095760</v>
      </c>
      <c r="E37" s="69">
        <v>15095</v>
      </c>
      <c r="F37" s="69">
        <v>297387</v>
      </c>
      <c r="G37" s="69">
        <v>316842</v>
      </c>
      <c r="H37" s="69">
        <v>792617</v>
      </c>
      <c r="I37" s="69">
        <v>4709037</v>
      </c>
      <c r="J37" s="69">
        <v>403328</v>
      </c>
      <c r="K37" s="69">
        <v>26826</v>
      </c>
      <c r="L37" s="69">
        <v>376503</v>
      </c>
    </row>
    <row r="38" spans="1:12" ht="12">
      <c r="A38" s="20" t="s">
        <v>34</v>
      </c>
      <c r="B38" s="69">
        <v>13924</v>
      </c>
      <c r="C38" s="69">
        <v>37362</v>
      </c>
      <c r="D38" s="69">
        <v>3419344</v>
      </c>
      <c r="E38" s="69">
        <v>17863</v>
      </c>
      <c r="F38" s="69">
        <v>50987</v>
      </c>
      <c r="G38" s="69">
        <v>96021</v>
      </c>
      <c r="H38" s="69">
        <v>356971</v>
      </c>
      <c r="I38" s="69">
        <v>2934142</v>
      </c>
      <c r="J38" s="69">
        <v>261378</v>
      </c>
      <c r="K38" s="69">
        <v>7979</v>
      </c>
      <c r="L38" s="69">
        <v>253398</v>
      </c>
    </row>
    <row r="39" spans="1:12" ht="12">
      <c r="A39" s="27" t="s">
        <v>35</v>
      </c>
      <c r="B39" s="78">
        <v>3480</v>
      </c>
      <c r="C39" s="78">
        <v>9867</v>
      </c>
      <c r="D39" s="78">
        <v>3264193</v>
      </c>
      <c r="E39" s="78">
        <v>38874</v>
      </c>
      <c r="F39" s="78">
        <v>0</v>
      </c>
      <c r="G39" s="78">
        <v>40721</v>
      </c>
      <c r="H39" s="78">
        <v>243486</v>
      </c>
      <c r="I39" s="78">
        <v>3019232</v>
      </c>
      <c r="J39" s="78">
        <v>290277</v>
      </c>
      <c r="K39" s="78">
        <v>20004</v>
      </c>
      <c r="L39" s="78">
        <v>270273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348084</v>
      </c>
      <c r="C42" s="72">
        <v>636453</v>
      </c>
      <c r="D42" s="72">
        <v>21241605</v>
      </c>
      <c r="E42" s="72">
        <v>97448</v>
      </c>
      <c r="F42" s="72">
        <v>859626</v>
      </c>
      <c r="G42" s="72">
        <v>941832</v>
      </c>
      <c r="H42" s="72">
        <v>3003072</v>
      </c>
      <c r="I42" s="72">
        <v>16993022</v>
      </c>
      <c r="J42" s="72">
        <v>1454610</v>
      </c>
      <c r="K42" s="72">
        <v>144841</v>
      </c>
      <c r="L42" s="72">
        <v>1314417</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2.xml><?xml version="1.0" encoding="utf-8"?>
<worksheet xmlns="http://schemas.openxmlformats.org/spreadsheetml/2006/main" xmlns:r="http://schemas.openxmlformats.org/officeDocument/2006/relationships">
  <sheetPr codeName="Sheet12111111111111311">
    <pageSetUpPr fitToPage="1"/>
  </sheetPr>
  <dimension ref="A1:L46"/>
  <sheetViews>
    <sheetView zoomScale="80" zoomScaleNormal="80" workbookViewId="0" topLeftCell="A1">
      <selection activeCell="A1" sqref="A1"/>
    </sheetView>
  </sheetViews>
  <sheetFormatPr defaultColWidth="8.8515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258</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334</v>
      </c>
      <c r="C9" s="119">
        <v>596</v>
      </c>
      <c r="D9" s="69">
        <v>-24331</v>
      </c>
      <c r="E9" s="69">
        <v>3244</v>
      </c>
      <c r="F9" s="69">
        <v>11</v>
      </c>
      <c r="G9" s="69">
        <v>335</v>
      </c>
      <c r="H9" s="69">
        <v>3714</v>
      </c>
      <c r="I9" s="69">
        <v>109</v>
      </c>
      <c r="J9" s="69">
        <v>9</v>
      </c>
      <c r="K9" s="69">
        <v>5</v>
      </c>
      <c r="L9" s="69">
        <v>8</v>
      </c>
    </row>
    <row r="10" spans="1:12" ht="12">
      <c r="A10" s="21" t="s">
        <v>11</v>
      </c>
      <c r="B10" s="69">
        <v>2202</v>
      </c>
      <c r="C10" s="119">
        <v>2057</v>
      </c>
      <c r="D10" s="69">
        <v>5677</v>
      </c>
      <c r="E10" s="69">
        <v>36</v>
      </c>
      <c r="F10" s="69">
        <v>19</v>
      </c>
      <c r="G10" s="69">
        <v>464</v>
      </c>
      <c r="H10" s="69">
        <v>6192</v>
      </c>
      <c r="I10" s="69">
        <v>1722</v>
      </c>
      <c r="J10" s="69">
        <v>90</v>
      </c>
      <c r="K10" s="69">
        <v>54</v>
      </c>
      <c r="L10" s="69">
        <v>50</v>
      </c>
    </row>
    <row r="11" spans="1:12" ht="12">
      <c r="A11" s="21" t="s">
        <v>12</v>
      </c>
      <c r="B11" s="69">
        <v>2408</v>
      </c>
      <c r="C11" s="119">
        <v>3052</v>
      </c>
      <c r="D11" s="69">
        <v>18029</v>
      </c>
      <c r="E11" s="69">
        <v>58</v>
      </c>
      <c r="F11" s="69">
        <v>90</v>
      </c>
      <c r="G11" s="69">
        <v>873</v>
      </c>
      <c r="H11" s="69">
        <v>8454</v>
      </c>
      <c r="I11" s="69">
        <v>10190</v>
      </c>
      <c r="J11" s="69">
        <v>583</v>
      </c>
      <c r="K11" s="69">
        <v>369</v>
      </c>
      <c r="L11" s="69">
        <v>274</v>
      </c>
    </row>
    <row r="12" spans="1:12" ht="12">
      <c r="A12" s="21" t="s">
        <v>13</v>
      </c>
      <c r="B12" s="69">
        <v>2296</v>
      </c>
      <c r="C12" s="119">
        <v>3587</v>
      </c>
      <c r="D12" s="69">
        <v>28711</v>
      </c>
      <c r="E12" s="69">
        <v>85</v>
      </c>
      <c r="F12" s="69">
        <v>327</v>
      </c>
      <c r="G12" s="69">
        <v>1889</v>
      </c>
      <c r="H12" s="69">
        <v>10310</v>
      </c>
      <c r="I12" s="69">
        <v>17714</v>
      </c>
      <c r="J12" s="69">
        <v>1118</v>
      </c>
      <c r="K12" s="69">
        <v>625</v>
      </c>
      <c r="L12" s="69">
        <v>596</v>
      </c>
    </row>
    <row r="13" spans="1:12" ht="12">
      <c r="A13" s="21" t="s">
        <v>14</v>
      </c>
      <c r="B13" s="69">
        <v>2146</v>
      </c>
      <c r="C13" s="119">
        <v>4040</v>
      </c>
      <c r="D13" s="69">
        <v>37389</v>
      </c>
      <c r="E13" s="69">
        <v>103</v>
      </c>
      <c r="F13" s="69">
        <v>675</v>
      </c>
      <c r="G13" s="69">
        <v>2785</v>
      </c>
      <c r="H13" s="69">
        <v>10582</v>
      </c>
      <c r="I13" s="69">
        <v>24779</v>
      </c>
      <c r="J13" s="69">
        <v>1674</v>
      </c>
      <c r="K13" s="69">
        <v>839</v>
      </c>
      <c r="L13" s="69">
        <v>941</v>
      </c>
    </row>
    <row r="14" spans="1:12" ht="12">
      <c r="A14" s="21" t="s">
        <v>15</v>
      </c>
      <c r="B14" s="69">
        <v>1925</v>
      </c>
      <c r="C14" s="119">
        <v>3993</v>
      </c>
      <c r="D14" s="69">
        <v>43156</v>
      </c>
      <c r="E14" s="69">
        <v>60</v>
      </c>
      <c r="F14" s="69">
        <v>1138</v>
      </c>
      <c r="G14" s="69">
        <v>3290</v>
      </c>
      <c r="H14" s="69">
        <v>10516</v>
      </c>
      <c r="I14" s="69">
        <v>29433</v>
      </c>
      <c r="J14" s="69">
        <v>2087</v>
      </c>
      <c r="K14" s="69">
        <v>874</v>
      </c>
      <c r="L14" s="69">
        <v>1288</v>
      </c>
    </row>
    <row r="15" spans="1:12" ht="12">
      <c r="A15" s="21" t="s">
        <v>16</v>
      </c>
      <c r="B15" s="69">
        <v>1752</v>
      </c>
      <c r="C15" s="119">
        <v>3860</v>
      </c>
      <c r="D15" s="69">
        <v>48072</v>
      </c>
      <c r="E15" s="69">
        <v>94</v>
      </c>
      <c r="F15" s="69">
        <v>1594</v>
      </c>
      <c r="G15" s="69">
        <v>3373</v>
      </c>
      <c r="H15" s="69">
        <v>9896</v>
      </c>
      <c r="I15" s="69">
        <v>33789</v>
      </c>
      <c r="J15" s="69">
        <v>2490</v>
      </c>
      <c r="K15" s="69">
        <v>853</v>
      </c>
      <c r="L15" s="69">
        <v>1676</v>
      </c>
    </row>
    <row r="16" spans="1:12" ht="12">
      <c r="A16" s="21" t="s">
        <v>17</v>
      </c>
      <c r="B16" s="69">
        <v>1460</v>
      </c>
      <c r="C16" s="119">
        <v>3238</v>
      </c>
      <c r="D16" s="69">
        <v>47332</v>
      </c>
      <c r="E16" s="69">
        <v>68</v>
      </c>
      <c r="F16" s="69">
        <v>1927</v>
      </c>
      <c r="G16" s="69">
        <v>3737</v>
      </c>
      <c r="H16" s="69">
        <v>8789</v>
      </c>
      <c r="I16" s="69">
        <v>33316</v>
      </c>
      <c r="J16" s="69">
        <v>2527</v>
      </c>
      <c r="K16" s="69">
        <v>731</v>
      </c>
      <c r="L16" s="69">
        <v>1821</v>
      </c>
    </row>
    <row r="17" spans="1:12" ht="12">
      <c r="A17" s="21" t="s">
        <v>18</v>
      </c>
      <c r="B17" s="69">
        <v>1317</v>
      </c>
      <c r="C17" s="119">
        <v>2995</v>
      </c>
      <c r="D17" s="69">
        <v>49326</v>
      </c>
      <c r="E17" s="69">
        <v>101</v>
      </c>
      <c r="F17" s="69">
        <v>2334</v>
      </c>
      <c r="G17" s="69">
        <v>4137</v>
      </c>
      <c r="H17" s="69">
        <v>8850</v>
      </c>
      <c r="I17" s="69">
        <v>34499</v>
      </c>
      <c r="J17" s="69">
        <v>2664</v>
      </c>
      <c r="K17" s="69">
        <v>643</v>
      </c>
      <c r="L17" s="69">
        <v>2041</v>
      </c>
    </row>
    <row r="18" spans="1:12" ht="12">
      <c r="A18" s="21" t="s">
        <v>19</v>
      </c>
      <c r="B18" s="69">
        <v>1213</v>
      </c>
      <c r="C18" s="119">
        <v>2831</v>
      </c>
      <c r="D18" s="69">
        <v>51499</v>
      </c>
      <c r="E18" s="69">
        <v>69</v>
      </c>
      <c r="F18" s="69">
        <v>2611</v>
      </c>
      <c r="G18" s="69">
        <v>4963</v>
      </c>
      <c r="H18" s="69">
        <v>10359</v>
      </c>
      <c r="I18" s="69">
        <v>35025</v>
      </c>
      <c r="J18" s="69">
        <v>2737</v>
      </c>
      <c r="K18" s="69">
        <v>589</v>
      </c>
      <c r="L18" s="69">
        <v>2155</v>
      </c>
    </row>
    <row r="19" spans="1:12" ht="12">
      <c r="A19" s="21" t="s">
        <v>20</v>
      </c>
      <c r="B19" s="69">
        <v>1108</v>
      </c>
      <c r="C19" s="119">
        <v>2635</v>
      </c>
      <c r="D19" s="69">
        <v>52601</v>
      </c>
      <c r="E19" s="69">
        <v>99</v>
      </c>
      <c r="F19" s="69">
        <v>2918</v>
      </c>
      <c r="G19" s="69">
        <v>5442</v>
      </c>
      <c r="H19" s="69">
        <v>9274</v>
      </c>
      <c r="I19" s="69">
        <v>35497</v>
      </c>
      <c r="J19" s="69">
        <v>2805</v>
      </c>
      <c r="K19" s="69">
        <v>528</v>
      </c>
      <c r="L19" s="69">
        <v>2277</v>
      </c>
    </row>
    <row r="20" spans="1:12" ht="12">
      <c r="A20" s="21" t="s">
        <v>21</v>
      </c>
      <c r="B20" s="69">
        <v>2040</v>
      </c>
      <c r="C20" s="119">
        <v>4958</v>
      </c>
      <c r="D20" s="69">
        <v>111741</v>
      </c>
      <c r="E20" s="69">
        <v>262</v>
      </c>
      <c r="F20" s="69">
        <v>6748</v>
      </c>
      <c r="G20" s="69">
        <v>11671</v>
      </c>
      <c r="H20" s="69">
        <v>19409</v>
      </c>
      <c r="I20" s="69">
        <v>74756</v>
      </c>
      <c r="J20" s="69">
        <v>5987</v>
      </c>
      <c r="K20" s="69">
        <v>1018</v>
      </c>
      <c r="L20" s="69">
        <v>4973</v>
      </c>
    </row>
    <row r="21" spans="1:12" ht="12">
      <c r="A21" s="21" t="s">
        <v>22</v>
      </c>
      <c r="B21" s="69">
        <v>1850</v>
      </c>
      <c r="C21" s="119">
        <v>4610</v>
      </c>
      <c r="D21" s="69">
        <v>119997</v>
      </c>
      <c r="E21" s="69">
        <v>189</v>
      </c>
      <c r="F21" s="69">
        <v>7786</v>
      </c>
      <c r="G21" s="69">
        <v>13875</v>
      </c>
      <c r="H21" s="69">
        <v>20396</v>
      </c>
      <c r="I21" s="69">
        <v>78635</v>
      </c>
      <c r="J21" s="69">
        <v>6378</v>
      </c>
      <c r="K21" s="69">
        <v>913</v>
      </c>
      <c r="L21" s="69">
        <v>5465</v>
      </c>
    </row>
    <row r="22" spans="1:12" ht="12">
      <c r="A22" s="21" t="s">
        <v>23</v>
      </c>
      <c r="B22" s="69">
        <v>1557</v>
      </c>
      <c r="C22" s="119">
        <v>3978</v>
      </c>
      <c r="D22" s="69">
        <v>116564</v>
      </c>
      <c r="E22" s="69">
        <v>336</v>
      </c>
      <c r="F22" s="69">
        <v>7694</v>
      </c>
      <c r="G22" s="69">
        <v>12709</v>
      </c>
      <c r="H22" s="69">
        <v>18886</v>
      </c>
      <c r="I22" s="69">
        <v>77882</v>
      </c>
      <c r="J22" s="69">
        <v>6395</v>
      </c>
      <c r="K22" s="69">
        <v>805</v>
      </c>
      <c r="L22" s="69">
        <v>5590</v>
      </c>
    </row>
    <row r="23" spans="1:12" ht="12">
      <c r="A23" s="21" t="s">
        <v>24</v>
      </c>
      <c r="B23" s="69">
        <v>1358</v>
      </c>
      <c r="C23" s="119">
        <v>3651</v>
      </c>
      <c r="D23" s="69">
        <v>115226</v>
      </c>
      <c r="E23" s="69">
        <v>265</v>
      </c>
      <c r="F23" s="69">
        <v>7217</v>
      </c>
      <c r="G23" s="69">
        <v>11559</v>
      </c>
      <c r="H23" s="69">
        <v>17604</v>
      </c>
      <c r="I23" s="69">
        <v>79169</v>
      </c>
      <c r="J23" s="69">
        <v>6569</v>
      </c>
      <c r="K23" s="69">
        <v>756</v>
      </c>
      <c r="L23" s="69">
        <v>5813</v>
      </c>
    </row>
    <row r="24" spans="1:12" ht="12">
      <c r="A24" s="21" t="s">
        <v>25</v>
      </c>
      <c r="B24" s="69">
        <v>1146</v>
      </c>
      <c r="C24" s="119">
        <v>3189</v>
      </c>
      <c r="D24" s="69">
        <v>108784</v>
      </c>
      <c r="E24" s="69">
        <v>298</v>
      </c>
      <c r="F24" s="69">
        <v>6509</v>
      </c>
      <c r="G24" s="69">
        <v>10872</v>
      </c>
      <c r="H24" s="69">
        <v>17692</v>
      </c>
      <c r="I24" s="69">
        <v>75431</v>
      </c>
      <c r="J24" s="69">
        <v>6303</v>
      </c>
      <c r="K24" s="69">
        <v>694</v>
      </c>
      <c r="L24" s="69">
        <v>5609</v>
      </c>
    </row>
    <row r="25" spans="1:12" ht="12">
      <c r="A25" s="21" t="s">
        <v>26</v>
      </c>
      <c r="B25" s="69">
        <v>4103</v>
      </c>
      <c r="C25" s="119">
        <v>11671</v>
      </c>
      <c r="D25" s="69">
        <v>556099</v>
      </c>
      <c r="E25" s="69">
        <v>1376</v>
      </c>
      <c r="F25" s="69">
        <v>24454</v>
      </c>
      <c r="G25" s="69">
        <v>39360</v>
      </c>
      <c r="H25" s="69">
        <v>71247</v>
      </c>
      <c r="I25" s="69">
        <v>422853</v>
      </c>
      <c r="J25" s="69">
        <v>36285</v>
      </c>
      <c r="K25" s="69">
        <v>2455</v>
      </c>
      <c r="L25" s="69">
        <v>33830</v>
      </c>
    </row>
    <row r="26" spans="1:12" ht="12">
      <c r="A26" s="21" t="s">
        <v>27</v>
      </c>
      <c r="B26" s="69">
        <v>279</v>
      </c>
      <c r="C26" s="119">
        <v>816</v>
      </c>
      <c r="D26" s="69">
        <v>91620</v>
      </c>
      <c r="E26" s="69">
        <v>785</v>
      </c>
      <c r="F26" s="69">
        <v>306</v>
      </c>
      <c r="G26" s="69">
        <v>2531</v>
      </c>
      <c r="H26" s="69">
        <v>9171</v>
      </c>
      <c r="I26" s="69">
        <v>80396</v>
      </c>
      <c r="J26" s="69">
        <v>7271</v>
      </c>
      <c r="K26" s="69">
        <v>201</v>
      </c>
      <c r="L26" s="69">
        <v>7070</v>
      </c>
    </row>
    <row r="27" spans="1:12" ht="12">
      <c r="A27" s="22" t="s">
        <v>28</v>
      </c>
      <c r="B27" s="78">
        <v>69</v>
      </c>
      <c r="C27" s="113">
        <v>197</v>
      </c>
      <c r="D27" s="78">
        <v>63164</v>
      </c>
      <c r="E27" s="78">
        <v>921</v>
      </c>
      <c r="F27" s="78">
        <v>0</v>
      </c>
      <c r="G27" s="78">
        <v>1493</v>
      </c>
      <c r="H27" s="78">
        <v>4331</v>
      </c>
      <c r="I27" s="78">
        <v>58261</v>
      </c>
      <c r="J27" s="78">
        <v>5595</v>
      </c>
      <c r="K27" s="78">
        <v>390</v>
      </c>
      <c r="L27" s="78">
        <v>5204</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6112</v>
      </c>
      <c r="C33" s="119">
        <v>7401</v>
      </c>
      <c r="D33" s="69">
        <v>12531</v>
      </c>
      <c r="E33" s="69">
        <v>3386</v>
      </c>
      <c r="F33" s="69">
        <v>244</v>
      </c>
      <c r="G33" s="69">
        <v>2598</v>
      </c>
      <c r="H33" s="69">
        <v>23590</v>
      </c>
      <c r="I33" s="69">
        <v>19839</v>
      </c>
      <c r="J33" s="69">
        <v>1163</v>
      </c>
      <c r="K33" s="69">
        <v>690</v>
      </c>
      <c r="L33" s="69">
        <v>589</v>
      </c>
    </row>
    <row r="34" spans="1:12" ht="12.75" customHeight="1">
      <c r="A34" s="20" t="s">
        <v>30</v>
      </c>
      <c r="B34" s="69">
        <v>6113</v>
      </c>
      <c r="C34" s="119">
        <v>11941</v>
      </c>
      <c r="D34" s="69">
        <v>120097</v>
      </c>
      <c r="E34" s="69">
        <v>242</v>
      </c>
      <c r="F34" s="69">
        <v>2760</v>
      </c>
      <c r="G34" s="69">
        <v>8659</v>
      </c>
      <c r="H34" s="69">
        <v>31162</v>
      </c>
      <c r="I34" s="69">
        <v>81029</v>
      </c>
      <c r="J34" s="69">
        <v>5636</v>
      </c>
      <c r="K34" s="69">
        <v>2519</v>
      </c>
      <c r="L34" s="69">
        <v>3381</v>
      </c>
    </row>
    <row r="35" spans="1:12" ht="12">
      <c r="A35" s="20" t="s">
        <v>31</v>
      </c>
      <c r="B35" s="69">
        <v>6113</v>
      </c>
      <c r="C35" s="119">
        <v>13950</v>
      </c>
      <c r="D35" s="69">
        <v>233747</v>
      </c>
      <c r="E35" s="69">
        <v>398</v>
      </c>
      <c r="F35" s="69">
        <v>11142</v>
      </c>
      <c r="G35" s="69">
        <v>21000</v>
      </c>
      <c r="H35" s="69">
        <v>43950</v>
      </c>
      <c r="I35" s="69">
        <v>161000</v>
      </c>
      <c r="J35" s="69">
        <v>12447</v>
      </c>
      <c r="K35" s="69">
        <v>2980</v>
      </c>
      <c r="L35" s="69">
        <v>9538</v>
      </c>
    </row>
    <row r="36" spans="1:12" ht="12">
      <c r="A36" s="20" t="s">
        <v>32</v>
      </c>
      <c r="B36" s="69">
        <v>6113</v>
      </c>
      <c r="C36" s="119">
        <v>15424</v>
      </c>
      <c r="D36" s="69">
        <v>409303</v>
      </c>
      <c r="E36" s="69">
        <v>927</v>
      </c>
      <c r="F36" s="69">
        <v>26098</v>
      </c>
      <c r="G36" s="69">
        <v>44229</v>
      </c>
      <c r="H36" s="69">
        <v>67548</v>
      </c>
      <c r="I36" s="69">
        <v>273624</v>
      </c>
      <c r="J36" s="69">
        <v>22290</v>
      </c>
      <c r="K36" s="69">
        <v>3126</v>
      </c>
      <c r="L36" s="69">
        <v>19166</v>
      </c>
    </row>
    <row r="37" spans="1:12" ht="12">
      <c r="A37" s="20" t="s">
        <v>33</v>
      </c>
      <c r="B37" s="69">
        <v>4585</v>
      </c>
      <c r="C37" s="119">
        <v>12865</v>
      </c>
      <c r="D37" s="69">
        <v>500401</v>
      </c>
      <c r="E37" s="69">
        <v>1170</v>
      </c>
      <c r="F37" s="69">
        <v>26901</v>
      </c>
      <c r="G37" s="69">
        <v>42952</v>
      </c>
      <c r="H37" s="69">
        <v>71527</v>
      </c>
      <c r="I37" s="69">
        <v>362049</v>
      </c>
      <c r="J37" s="69">
        <v>30612</v>
      </c>
      <c r="K37" s="69">
        <v>2702</v>
      </c>
      <c r="L37" s="69">
        <v>27910</v>
      </c>
    </row>
    <row r="38" spans="1:12" ht="12">
      <c r="A38" s="20" t="s">
        <v>34</v>
      </c>
      <c r="B38" s="69">
        <v>1222</v>
      </c>
      <c r="C38" s="119">
        <v>3480</v>
      </c>
      <c r="D38" s="69">
        <v>220852</v>
      </c>
      <c r="E38" s="69">
        <v>659</v>
      </c>
      <c r="F38" s="69">
        <v>7082</v>
      </c>
      <c r="G38" s="69">
        <v>12436</v>
      </c>
      <c r="H38" s="69">
        <v>25488</v>
      </c>
      <c r="I38" s="69">
        <v>176548</v>
      </c>
      <c r="J38" s="69">
        <v>15375</v>
      </c>
      <c r="K38" s="69">
        <v>751</v>
      </c>
      <c r="L38" s="69">
        <v>14624</v>
      </c>
    </row>
    <row r="39" spans="1:12" ht="12">
      <c r="A39" s="27" t="s">
        <v>35</v>
      </c>
      <c r="B39" s="78">
        <v>305</v>
      </c>
      <c r="C39" s="113">
        <v>893</v>
      </c>
      <c r="D39" s="78">
        <v>143725</v>
      </c>
      <c r="E39" s="78">
        <v>1665</v>
      </c>
      <c r="F39" s="78">
        <v>130</v>
      </c>
      <c r="G39" s="78">
        <v>3486</v>
      </c>
      <c r="H39" s="78">
        <v>12407</v>
      </c>
      <c r="I39" s="78">
        <v>129367</v>
      </c>
      <c r="J39" s="78">
        <v>12043</v>
      </c>
      <c r="K39" s="78">
        <v>572</v>
      </c>
      <c r="L39" s="78">
        <v>11471</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30563</v>
      </c>
      <c r="C42" s="128">
        <v>65954</v>
      </c>
      <c r="D42" s="72">
        <v>1640655</v>
      </c>
      <c r="E42" s="72">
        <v>8448</v>
      </c>
      <c r="F42" s="72">
        <v>74357</v>
      </c>
      <c r="G42" s="72">
        <v>135359</v>
      </c>
      <c r="H42" s="72">
        <v>275671</v>
      </c>
      <c r="I42" s="72">
        <v>1203457</v>
      </c>
      <c r="J42" s="72">
        <v>99566</v>
      </c>
      <c r="K42" s="72">
        <v>13340</v>
      </c>
      <c r="L42" s="72">
        <v>86680</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3.xml><?xml version="1.0" encoding="utf-8"?>
<worksheet xmlns="http://schemas.openxmlformats.org/spreadsheetml/2006/main" xmlns:r="http://schemas.openxmlformats.org/officeDocument/2006/relationships">
  <sheetPr codeName="Sheet121111111111113111">
    <pageSetUpPr fitToPage="1"/>
  </sheetPr>
  <dimension ref="A1:L46"/>
  <sheetViews>
    <sheetView zoomScale="80" zoomScaleNormal="80" workbookViewId="0" topLeftCell="A1">
      <selection activeCell="A1" sqref="A1"/>
    </sheetView>
  </sheetViews>
  <sheetFormatPr defaultColWidth="8.8515625" defaultRowHeight="12.75"/>
  <cols>
    <col min="1" max="1" width="17.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259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20</v>
      </c>
      <c r="C9" s="69">
        <v>30</v>
      </c>
      <c r="D9" s="69">
        <v>-606</v>
      </c>
      <c r="E9" s="69">
        <v>3</v>
      </c>
      <c r="F9" s="69">
        <v>0</v>
      </c>
      <c r="G9" s="69">
        <v>8</v>
      </c>
      <c r="H9" s="69">
        <v>79</v>
      </c>
      <c r="I9" s="69">
        <v>0</v>
      </c>
      <c r="J9" s="69">
        <v>0</v>
      </c>
      <c r="K9" s="69">
        <v>0</v>
      </c>
      <c r="L9" s="69">
        <v>0</v>
      </c>
    </row>
    <row r="10" spans="1:12" ht="12">
      <c r="A10" s="21" t="s">
        <v>11</v>
      </c>
      <c r="B10" s="69">
        <v>50</v>
      </c>
      <c r="C10" s="69">
        <v>39</v>
      </c>
      <c r="D10" s="69">
        <v>147</v>
      </c>
      <c r="E10" s="69">
        <v>17</v>
      </c>
      <c r="F10" s="69">
        <v>0</v>
      </c>
      <c r="G10" s="69">
        <v>22</v>
      </c>
      <c r="H10" s="69">
        <v>159</v>
      </c>
      <c r="I10" s="69">
        <v>60</v>
      </c>
      <c r="J10" s="69">
        <v>3</v>
      </c>
      <c r="K10" s="69">
        <v>2</v>
      </c>
      <c r="L10" s="69">
        <v>2</v>
      </c>
    </row>
    <row r="11" spans="1:12" ht="12">
      <c r="A11" s="21" t="s">
        <v>12</v>
      </c>
      <c r="B11" s="69">
        <v>76</v>
      </c>
      <c r="C11" s="69">
        <v>81</v>
      </c>
      <c r="D11" s="69">
        <v>554</v>
      </c>
      <c r="E11" s="69">
        <v>0</v>
      </c>
      <c r="F11" s="69">
        <v>1</v>
      </c>
      <c r="G11" s="69">
        <v>20</v>
      </c>
      <c r="H11" s="69">
        <v>218</v>
      </c>
      <c r="I11" s="69">
        <v>334</v>
      </c>
      <c r="J11" s="69">
        <v>19</v>
      </c>
      <c r="K11" s="69">
        <v>13</v>
      </c>
      <c r="L11" s="69">
        <v>9</v>
      </c>
    </row>
    <row r="12" spans="1:12" ht="12">
      <c r="A12" s="21" t="s">
        <v>13</v>
      </c>
      <c r="B12" s="69">
        <v>62</v>
      </c>
      <c r="C12" s="69">
        <v>76</v>
      </c>
      <c r="D12" s="69">
        <v>770</v>
      </c>
      <c r="E12" s="69">
        <v>0</v>
      </c>
      <c r="F12" s="69">
        <v>11</v>
      </c>
      <c r="G12" s="69">
        <v>76</v>
      </c>
      <c r="H12" s="69">
        <v>233</v>
      </c>
      <c r="I12" s="69">
        <v>506</v>
      </c>
      <c r="J12" s="69">
        <v>33</v>
      </c>
      <c r="K12" s="69">
        <v>13</v>
      </c>
      <c r="L12" s="69">
        <v>20</v>
      </c>
    </row>
    <row r="13" spans="1:12" ht="12">
      <c r="A13" s="21" t="s">
        <v>14</v>
      </c>
      <c r="B13" s="69">
        <v>53</v>
      </c>
      <c r="C13" s="69">
        <v>91</v>
      </c>
      <c r="D13" s="69">
        <v>920</v>
      </c>
      <c r="E13" s="69">
        <v>0</v>
      </c>
      <c r="F13" s="69">
        <v>20</v>
      </c>
      <c r="G13" s="69">
        <v>59</v>
      </c>
      <c r="H13" s="69">
        <v>322</v>
      </c>
      <c r="I13" s="69">
        <v>569</v>
      </c>
      <c r="J13" s="69">
        <v>38</v>
      </c>
      <c r="K13" s="69">
        <v>19</v>
      </c>
      <c r="L13" s="69">
        <v>22</v>
      </c>
    </row>
    <row r="14" spans="1:12" ht="12">
      <c r="A14" s="21" t="s">
        <v>15</v>
      </c>
      <c r="B14" s="69">
        <v>50</v>
      </c>
      <c r="C14" s="69">
        <v>86</v>
      </c>
      <c r="D14" s="69">
        <v>1121</v>
      </c>
      <c r="E14" s="69">
        <v>6</v>
      </c>
      <c r="F14" s="69">
        <v>38</v>
      </c>
      <c r="G14" s="69">
        <v>63</v>
      </c>
      <c r="H14" s="69">
        <v>242</v>
      </c>
      <c r="I14" s="69">
        <v>803</v>
      </c>
      <c r="J14" s="69">
        <v>58</v>
      </c>
      <c r="K14" s="69">
        <v>18</v>
      </c>
      <c r="L14" s="69">
        <v>42</v>
      </c>
    </row>
    <row r="15" spans="1:12" ht="12">
      <c r="A15" s="21" t="s">
        <v>16</v>
      </c>
      <c r="B15" s="69">
        <v>37</v>
      </c>
      <c r="C15" s="69">
        <v>53</v>
      </c>
      <c r="D15" s="69">
        <v>1016</v>
      </c>
      <c r="E15" s="69">
        <v>3</v>
      </c>
      <c r="F15" s="69">
        <v>47</v>
      </c>
      <c r="G15" s="69">
        <v>84</v>
      </c>
      <c r="H15" s="69">
        <v>200</v>
      </c>
      <c r="I15" s="69">
        <v>701</v>
      </c>
      <c r="J15" s="69">
        <v>54</v>
      </c>
      <c r="K15" s="69">
        <v>10</v>
      </c>
      <c r="L15" s="69">
        <v>43</v>
      </c>
    </row>
    <row r="16" spans="1:12" ht="12">
      <c r="A16" s="21" t="s">
        <v>17</v>
      </c>
      <c r="B16" s="69">
        <v>36</v>
      </c>
      <c r="C16" s="69">
        <v>71</v>
      </c>
      <c r="D16" s="69">
        <v>1158</v>
      </c>
      <c r="E16" s="69">
        <v>6</v>
      </c>
      <c r="F16" s="69">
        <v>60</v>
      </c>
      <c r="G16" s="69">
        <v>77</v>
      </c>
      <c r="H16" s="69">
        <v>167</v>
      </c>
      <c r="I16" s="69">
        <v>859</v>
      </c>
      <c r="J16" s="69">
        <v>66</v>
      </c>
      <c r="K16" s="69">
        <v>15</v>
      </c>
      <c r="L16" s="69">
        <v>50</v>
      </c>
    </row>
    <row r="17" spans="1:12" ht="12">
      <c r="A17" s="21" t="s">
        <v>18</v>
      </c>
      <c r="B17" s="69">
        <v>36</v>
      </c>
      <c r="C17" s="69">
        <v>84</v>
      </c>
      <c r="D17" s="69">
        <v>1344</v>
      </c>
      <c r="E17" s="69">
        <v>1</v>
      </c>
      <c r="F17" s="69">
        <v>66</v>
      </c>
      <c r="G17" s="69">
        <v>69</v>
      </c>
      <c r="H17" s="69">
        <v>199</v>
      </c>
      <c r="I17" s="69">
        <v>1008</v>
      </c>
      <c r="J17" s="69">
        <v>79</v>
      </c>
      <c r="K17" s="69">
        <v>17</v>
      </c>
      <c r="L17" s="69">
        <v>61</v>
      </c>
    </row>
    <row r="18" spans="1:12" ht="12">
      <c r="A18" s="21" t="s">
        <v>19</v>
      </c>
      <c r="B18" s="69">
        <v>27</v>
      </c>
      <c r="C18" s="69">
        <v>58</v>
      </c>
      <c r="D18" s="69">
        <v>1152</v>
      </c>
      <c r="E18" s="69">
        <v>4</v>
      </c>
      <c r="F18" s="69">
        <v>63</v>
      </c>
      <c r="G18" s="69">
        <v>61</v>
      </c>
      <c r="H18" s="69">
        <v>167</v>
      </c>
      <c r="I18" s="69">
        <v>865</v>
      </c>
      <c r="J18" s="69">
        <v>68</v>
      </c>
      <c r="K18" s="69">
        <v>13</v>
      </c>
      <c r="L18" s="69">
        <v>55</v>
      </c>
    </row>
    <row r="19" spans="1:12" ht="12">
      <c r="A19" s="21" t="s">
        <v>20</v>
      </c>
      <c r="B19" s="69">
        <v>36</v>
      </c>
      <c r="C19" s="69">
        <v>71</v>
      </c>
      <c r="D19" s="69">
        <v>1705</v>
      </c>
      <c r="E19" s="69">
        <v>0</v>
      </c>
      <c r="F19" s="69">
        <v>120</v>
      </c>
      <c r="G19" s="69">
        <v>76</v>
      </c>
      <c r="H19" s="69">
        <v>150</v>
      </c>
      <c r="I19" s="69">
        <v>1360</v>
      </c>
      <c r="J19" s="69">
        <v>110</v>
      </c>
      <c r="K19" s="69">
        <v>15</v>
      </c>
      <c r="L19" s="69">
        <v>95</v>
      </c>
    </row>
    <row r="20" spans="1:12" ht="12">
      <c r="A20" s="21" t="s">
        <v>21</v>
      </c>
      <c r="B20" s="69">
        <v>57</v>
      </c>
      <c r="C20" s="69">
        <v>141</v>
      </c>
      <c r="D20" s="69">
        <v>3174</v>
      </c>
      <c r="E20" s="69">
        <v>7</v>
      </c>
      <c r="F20" s="69">
        <v>208</v>
      </c>
      <c r="G20" s="69">
        <v>314</v>
      </c>
      <c r="H20" s="69">
        <v>371</v>
      </c>
      <c r="I20" s="69">
        <v>2287</v>
      </c>
      <c r="J20" s="69">
        <v>184</v>
      </c>
      <c r="K20" s="69">
        <v>30</v>
      </c>
      <c r="L20" s="69">
        <v>153</v>
      </c>
    </row>
    <row r="21" spans="1:12" ht="12">
      <c r="A21" s="21" t="s">
        <v>22</v>
      </c>
      <c r="B21" s="69">
        <v>51</v>
      </c>
      <c r="C21" s="69">
        <v>114</v>
      </c>
      <c r="D21" s="69">
        <v>3280</v>
      </c>
      <c r="E21" s="69">
        <v>35</v>
      </c>
      <c r="F21" s="69">
        <v>234</v>
      </c>
      <c r="G21" s="69">
        <v>274</v>
      </c>
      <c r="H21" s="69">
        <v>430</v>
      </c>
      <c r="I21" s="69">
        <v>2382</v>
      </c>
      <c r="J21" s="69">
        <v>195</v>
      </c>
      <c r="K21" s="69">
        <v>23</v>
      </c>
      <c r="L21" s="69">
        <v>172</v>
      </c>
    </row>
    <row r="22" spans="1:12" ht="12">
      <c r="A22" s="21" t="s">
        <v>23</v>
      </c>
      <c r="B22" s="69">
        <v>41</v>
      </c>
      <c r="C22" s="69">
        <v>97</v>
      </c>
      <c r="D22" s="69">
        <v>3093</v>
      </c>
      <c r="E22" s="69">
        <v>28</v>
      </c>
      <c r="F22" s="69">
        <v>222</v>
      </c>
      <c r="G22" s="69">
        <v>461</v>
      </c>
      <c r="H22" s="69">
        <v>350</v>
      </c>
      <c r="I22" s="69">
        <v>2085</v>
      </c>
      <c r="J22" s="69">
        <v>171</v>
      </c>
      <c r="K22" s="69">
        <v>20</v>
      </c>
      <c r="L22" s="69">
        <v>152</v>
      </c>
    </row>
    <row r="23" spans="1:12" ht="12">
      <c r="A23" s="21" t="s">
        <v>24</v>
      </c>
      <c r="B23" s="69">
        <v>30</v>
      </c>
      <c r="C23" s="69">
        <v>74</v>
      </c>
      <c r="D23" s="69">
        <v>2586</v>
      </c>
      <c r="E23" s="69">
        <v>18</v>
      </c>
      <c r="F23" s="69">
        <v>167</v>
      </c>
      <c r="G23" s="69">
        <v>285</v>
      </c>
      <c r="H23" s="69">
        <v>245</v>
      </c>
      <c r="I23" s="69">
        <v>1908</v>
      </c>
      <c r="J23" s="69">
        <v>160</v>
      </c>
      <c r="K23" s="69">
        <v>18</v>
      </c>
      <c r="L23" s="69">
        <v>142</v>
      </c>
    </row>
    <row r="24" spans="1:12" ht="12">
      <c r="A24" s="21" t="s">
        <v>25</v>
      </c>
      <c r="B24" s="69">
        <v>23</v>
      </c>
      <c r="C24" s="69">
        <v>53</v>
      </c>
      <c r="D24" s="69">
        <v>2189</v>
      </c>
      <c r="E24" s="69">
        <v>30</v>
      </c>
      <c r="F24" s="69">
        <v>136</v>
      </c>
      <c r="G24" s="69">
        <v>224</v>
      </c>
      <c r="H24" s="69">
        <v>210</v>
      </c>
      <c r="I24" s="69">
        <v>1650</v>
      </c>
      <c r="J24" s="69">
        <v>139</v>
      </c>
      <c r="K24" s="69">
        <v>12</v>
      </c>
      <c r="L24" s="69">
        <v>128</v>
      </c>
    </row>
    <row r="25" spans="1:12" ht="12">
      <c r="A25" s="21" t="s">
        <v>26</v>
      </c>
      <c r="B25" s="69">
        <v>100</v>
      </c>
      <c r="C25" s="69">
        <v>239</v>
      </c>
      <c r="D25" s="69">
        <v>14276</v>
      </c>
      <c r="E25" s="69">
        <v>154</v>
      </c>
      <c r="F25" s="69">
        <v>575</v>
      </c>
      <c r="G25" s="69">
        <v>972</v>
      </c>
      <c r="H25" s="69">
        <v>1076</v>
      </c>
      <c r="I25" s="69">
        <v>11804</v>
      </c>
      <c r="J25" s="69">
        <v>1021</v>
      </c>
      <c r="K25" s="69">
        <v>55</v>
      </c>
      <c r="L25" s="69">
        <v>966</v>
      </c>
    </row>
    <row r="26" spans="1:12" ht="12">
      <c r="A26" s="21" t="s">
        <v>27</v>
      </c>
      <c r="B26" s="69">
        <f>14+2</f>
        <v>16</v>
      </c>
      <c r="C26" s="69">
        <v>35</v>
      </c>
      <c r="D26" s="69">
        <f>4897+1160</f>
        <v>6057</v>
      </c>
      <c r="E26" s="69">
        <v>38</v>
      </c>
      <c r="F26" s="69">
        <v>14</v>
      </c>
      <c r="G26" s="69">
        <f>285+53</f>
        <v>338</v>
      </c>
      <c r="H26" s="69">
        <f>124+106</f>
        <v>230</v>
      </c>
      <c r="I26" s="69">
        <f>4512+1001</f>
        <v>5513</v>
      </c>
      <c r="J26" s="69">
        <f>410+94</f>
        <v>504</v>
      </c>
      <c r="K26" s="69">
        <f>1+1</f>
        <v>2</v>
      </c>
      <c r="L26" s="69">
        <f>409+93</f>
        <v>502</v>
      </c>
    </row>
    <row r="27" spans="1:12" ht="12">
      <c r="A27" s="22" t="s">
        <v>28</v>
      </c>
      <c r="B27" s="122" t="s">
        <v>273</v>
      </c>
      <c r="C27" s="122" t="s">
        <v>273</v>
      </c>
      <c r="D27" s="122" t="s">
        <v>273</v>
      </c>
      <c r="E27" s="112">
        <v>0</v>
      </c>
      <c r="F27" s="112">
        <v>0</v>
      </c>
      <c r="G27" s="122" t="s">
        <v>273</v>
      </c>
      <c r="H27" s="122" t="s">
        <v>273</v>
      </c>
      <c r="I27" s="122" t="s">
        <v>273</v>
      </c>
      <c r="J27" s="122" t="s">
        <v>273</v>
      </c>
      <c r="K27" s="122" t="s">
        <v>273</v>
      </c>
      <c r="L27" s="122" t="s">
        <v>273</v>
      </c>
    </row>
    <row r="28" spans="1:12" ht="12">
      <c r="A28" s="23"/>
      <c r="B28" s="134"/>
      <c r="C28" s="134"/>
      <c r="D28" s="134"/>
      <c r="E28" s="134"/>
      <c r="F28" s="134"/>
      <c r="G28" s="134"/>
      <c r="H28" s="134"/>
      <c r="I28" s="134"/>
      <c r="J28" s="134"/>
      <c r="K28" s="134"/>
      <c r="L28" s="135"/>
    </row>
    <row r="29" spans="1:12" s="35" customFormat="1" ht="12">
      <c r="A29" s="23"/>
      <c r="B29" s="134"/>
      <c r="C29" s="134"/>
      <c r="D29" s="134"/>
      <c r="E29" s="134"/>
      <c r="F29" s="134"/>
      <c r="G29" s="134"/>
      <c r="H29" s="134"/>
      <c r="I29" s="134"/>
      <c r="J29" s="134"/>
      <c r="K29" s="134"/>
      <c r="L29" s="135"/>
    </row>
    <row r="30" spans="1:12" ht="18.75" customHeight="1">
      <c r="A30" s="25" t="s">
        <v>107</v>
      </c>
      <c r="B30" s="134"/>
      <c r="C30" s="134"/>
      <c r="D30" s="134"/>
      <c r="E30" s="134"/>
      <c r="F30" s="134"/>
      <c r="G30" s="134"/>
      <c r="H30" s="134"/>
      <c r="I30" s="134"/>
      <c r="J30" s="134"/>
      <c r="K30" s="134"/>
      <c r="L30" s="135"/>
    </row>
    <row r="31" spans="1:12" ht="12.75" customHeight="1">
      <c r="A31" s="18"/>
      <c r="B31" s="134"/>
      <c r="C31" s="134"/>
      <c r="D31" s="134"/>
      <c r="E31" s="134"/>
      <c r="F31" s="134"/>
      <c r="G31" s="134"/>
      <c r="H31" s="134"/>
      <c r="I31" s="134"/>
      <c r="J31" s="134"/>
      <c r="K31" s="134"/>
      <c r="L31" s="135"/>
    </row>
    <row r="32" spans="1:12" ht="12.75" customHeight="1">
      <c r="A32" s="26"/>
      <c r="B32" s="136"/>
      <c r="C32" s="136"/>
      <c r="D32" s="136"/>
      <c r="E32" s="136"/>
      <c r="F32" s="136"/>
      <c r="G32" s="136"/>
      <c r="H32" s="136"/>
      <c r="I32" s="136"/>
      <c r="J32" s="136"/>
      <c r="K32" s="136"/>
      <c r="L32" s="136"/>
    </row>
    <row r="33" spans="1:12" ht="12.75" customHeight="1">
      <c r="A33" s="20" t="s">
        <v>29</v>
      </c>
      <c r="B33" s="101">
        <v>160</v>
      </c>
      <c r="C33" s="101">
        <v>165</v>
      </c>
      <c r="D33" s="101">
        <v>243</v>
      </c>
      <c r="E33" s="101">
        <v>20</v>
      </c>
      <c r="F33" s="101">
        <v>2</v>
      </c>
      <c r="G33" s="101">
        <v>53</v>
      </c>
      <c r="H33" s="101">
        <v>511</v>
      </c>
      <c r="I33" s="101">
        <v>483</v>
      </c>
      <c r="J33" s="101">
        <v>28</v>
      </c>
      <c r="K33" s="101">
        <v>17</v>
      </c>
      <c r="L33" s="101">
        <v>15</v>
      </c>
    </row>
    <row r="34" spans="1:12" ht="12.75" customHeight="1">
      <c r="A34" s="20" t="s">
        <v>30</v>
      </c>
      <c r="B34" s="101">
        <v>160</v>
      </c>
      <c r="C34" s="101">
        <v>256</v>
      </c>
      <c r="D34" s="101">
        <v>2894</v>
      </c>
      <c r="E34" s="101">
        <v>6</v>
      </c>
      <c r="F34" s="101">
        <v>77</v>
      </c>
      <c r="G34" s="101">
        <v>224</v>
      </c>
      <c r="H34" s="101">
        <v>786</v>
      </c>
      <c r="I34" s="101">
        <v>1945</v>
      </c>
      <c r="J34" s="101">
        <v>136</v>
      </c>
      <c r="K34" s="101">
        <v>51</v>
      </c>
      <c r="L34" s="101">
        <v>89</v>
      </c>
    </row>
    <row r="35" spans="1:12" ht="12">
      <c r="A35" s="20" t="s">
        <v>31</v>
      </c>
      <c r="B35" s="101">
        <v>161</v>
      </c>
      <c r="C35" s="101">
        <v>315</v>
      </c>
      <c r="D35" s="101">
        <v>6045</v>
      </c>
      <c r="E35" s="101">
        <v>13</v>
      </c>
      <c r="F35" s="101">
        <v>341</v>
      </c>
      <c r="G35" s="101">
        <v>339</v>
      </c>
      <c r="H35" s="101">
        <v>823</v>
      </c>
      <c r="I35" s="101">
        <v>4558</v>
      </c>
      <c r="J35" s="101">
        <v>358</v>
      </c>
      <c r="K35" s="101">
        <v>67</v>
      </c>
      <c r="L35" s="101">
        <v>291</v>
      </c>
    </row>
    <row r="36" spans="1:12" ht="12">
      <c r="A36" s="20" t="s">
        <v>32</v>
      </c>
      <c r="B36" s="101">
        <v>160</v>
      </c>
      <c r="C36" s="101">
        <v>380</v>
      </c>
      <c r="D36" s="101">
        <v>10398</v>
      </c>
      <c r="E36" s="101">
        <v>76</v>
      </c>
      <c r="F36" s="101">
        <v>719</v>
      </c>
      <c r="G36" s="101">
        <v>1100</v>
      </c>
      <c r="H36" s="101">
        <v>1234</v>
      </c>
      <c r="I36" s="101">
        <v>7420</v>
      </c>
      <c r="J36" s="101">
        <v>606</v>
      </c>
      <c r="K36" s="101">
        <v>80</v>
      </c>
      <c r="L36" s="101">
        <v>526</v>
      </c>
    </row>
    <row r="37" spans="1:12" ht="12">
      <c r="A37" s="20" t="s">
        <v>33</v>
      </c>
      <c r="B37" s="101">
        <v>120</v>
      </c>
      <c r="C37" s="101">
        <v>280</v>
      </c>
      <c r="D37" s="101">
        <v>13540</v>
      </c>
      <c r="E37" s="101">
        <v>158</v>
      </c>
      <c r="F37" s="101">
        <v>700</v>
      </c>
      <c r="G37" s="101">
        <v>1150</v>
      </c>
      <c r="H37" s="101">
        <v>1217</v>
      </c>
      <c r="I37" s="101">
        <v>10627</v>
      </c>
      <c r="J37" s="101">
        <v>907</v>
      </c>
      <c r="K37" s="101">
        <v>71</v>
      </c>
      <c r="L37" s="101">
        <v>836</v>
      </c>
    </row>
    <row r="38" spans="1:12" ht="12">
      <c r="A38" s="20" t="s">
        <v>105</v>
      </c>
      <c r="B38" s="101">
        <f>32+8</f>
        <v>40</v>
      </c>
      <c r="C38" s="101">
        <v>97</v>
      </c>
      <c r="D38" s="101">
        <f>7157+3660</f>
        <v>10817</v>
      </c>
      <c r="E38" s="101">
        <f>53+25</f>
        <v>78</v>
      </c>
      <c r="F38" s="101">
        <v>145</v>
      </c>
      <c r="G38" s="101">
        <f>514+103</f>
        <v>617</v>
      </c>
      <c r="H38" s="101">
        <f>312+163</f>
        <v>475</v>
      </c>
      <c r="I38" s="101">
        <f>6239+3419</f>
        <v>9658</v>
      </c>
      <c r="J38" s="101">
        <f>551+317</f>
        <v>868</v>
      </c>
      <c r="K38" s="101">
        <f>8+1</f>
        <v>9</v>
      </c>
      <c r="L38" s="101">
        <f>543+316</f>
        <v>859</v>
      </c>
    </row>
    <row r="39" spans="1:12" ht="12">
      <c r="A39" s="27" t="s">
        <v>35</v>
      </c>
      <c r="B39" s="122" t="s">
        <v>273</v>
      </c>
      <c r="C39" s="122" t="s">
        <v>273</v>
      </c>
      <c r="D39" s="122" t="s">
        <v>273</v>
      </c>
      <c r="E39" s="122" t="s">
        <v>273</v>
      </c>
      <c r="F39" s="112">
        <v>0</v>
      </c>
      <c r="G39" s="122" t="s">
        <v>273</v>
      </c>
      <c r="H39" s="122" t="s">
        <v>273</v>
      </c>
      <c r="I39" s="122" t="s">
        <v>273</v>
      </c>
      <c r="J39" s="122" t="s">
        <v>273</v>
      </c>
      <c r="K39" s="122" t="s">
        <v>273</v>
      </c>
      <c r="L39" s="122" t="s">
        <v>273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801</v>
      </c>
      <c r="C42" s="72">
        <v>1493</v>
      </c>
      <c r="D42" s="72">
        <v>43936</v>
      </c>
      <c r="E42" s="72">
        <v>351</v>
      </c>
      <c r="F42" s="72">
        <v>1984</v>
      </c>
      <c r="G42" s="72">
        <v>3483</v>
      </c>
      <c r="H42" s="72">
        <v>5045</v>
      </c>
      <c r="I42" s="72">
        <v>34692</v>
      </c>
      <c r="J42" s="72">
        <v>2902</v>
      </c>
      <c r="K42" s="72">
        <v>295</v>
      </c>
      <c r="L42" s="72">
        <v>2616</v>
      </c>
    </row>
    <row r="43" ht="12">
      <c r="A43" t="s">
        <v>124</v>
      </c>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4.xml><?xml version="1.0" encoding="utf-8"?>
<worksheet xmlns="http://schemas.openxmlformats.org/spreadsheetml/2006/main" xmlns:r="http://schemas.openxmlformats.org/officeDocument/2006/relationships">
  <sheetPr codeName="Sheet1211111111111131111">
    <pageSetUpPr fitToPage="1"/>
  </sheetPr>
  <dimension ref="A1:L46"/>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260</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262</v>
      </c>
      <c r="C9" s="119">
        <v>477</v>
      </c>
      <c r="D9" s="69">
        <v>-12743</v>
      </c>
      <c r="E9" s="69">
        <v>4803</v>
      </c>
      <c r="F9" s="69">
        <v>4</v>
      </c>
      <c r="G9" s="69">
        <v>302</v>
      </c>
      <c r="H9" s="69">
        <v>2601</v>
      </c>
      <c r="I9" s="69">
        <v>1339</v>
      </c>
      <c r="J9" s="69">
        <v>110</v>
      </c>
      <c r="K9" s="69">
        <v>20</v>
      </c>
      <c r="L9" s="69">
        <v>93</v>
      </c>
    </row>
    <row r="10" spans="1:12" ht="12">
      <c r="A10" s="21" t="s">
        <v>11</v>
      </c>
      <c r="B10" s="69">
        <v>875</v>
      </c>
      <c r="C10" s="119">
        <v>917</v>
      </c>
      <c r="D10" s="69">
        <v>2227</v>
      </c>
      <c r="E10" s="69">
        <v>113</v>
      </c>
      <c r="F10" s="69">
        <v>15</v>
      </c>
      <c r="G10" s="69">
        <v>183</v>
      </c>
      <c r="H10" s="69">
        <v>2925</v>
      </c>
      <c r="I10" s="69">
        <v>712</v>
      </c>
      <c r="J10" s="69">
        <v>38</v>
      </c>
      <c r="K10" s="69">
        <v>26</v>
      </c>
      <c r="L10" s="69">
        <v>19</v>
      </c>
    </row>
    <row r="11" spans="1:12" ht="12">
      <c r="A11" s="21" t="s">
        <v>12</v>
      </c>
      <c r="B11" s="69">
        <v>959</v>
      </c>
      <c r="C11" s="119">
        <v>1271</v>
      </c>
      <c r="D11" s="69">
        <v>7137</v>
      </c>
      <c r="E11" s="69">
        <v>117</v>
      </c>
      <c r="F11" s="69">
        <v>30</v>
      </c>
      <c r="G11" s="69">
        <v>235</v>
      </c>
      <c r="H11" s="69">
        <v>3554</v>
      </c>
      <c r="I11" s="69">
        <v>4061</v>
      </c>
      <c r="J11" s="69">
        <v>233</v>
      </c>
      <c r="K11" s="69">
        <v>152</v>
      </c>
      <c r="L11" s="69">
        <v>104</v>
      </c>
    </row>
    <row r="12" spans="1:12" ht="12">
      <c r="A12" s="21" t="s">
        <v>13</v>
      </c>
      <c r="B12" s="69">
        <v>894</v>
      </c>
      <c r="C12" s="119">
        <v>1363</v>
      </c>
      <c r="D12" s="69">
        <v>11123</v>
      </c>
      <c r="E12" s="69">
        <v>97</v>
      </c>
      <c r="F12" s="69">
        <v>130</v>
      </c>
      <c r="G12" s="69">
        <v>602</v>
      </c>
      <c r="H12" s="69">
        <v>4191</v>
      </c>
      <c r="I12" s="69">
        <v>6845</v>
      </c>
      <c r="J12" s="69">
        <v>434</v>
      </c>
      <c r="K12" s="69">
        <v>230</v>
      </c>
      <c r="L12" s="69">
        <v>236</v>
      </c>
    </row>
    <row r="13" spans="1:12" ht="12">
      <c r="A13" s="21" t="s">
        <v>14</v>
      </c>
      <c r="B13" s="69">
        <v>843</v>
      </c>
      <c r="C13" s="119">
        <v>1550</v>
      </c>
      <c r="D13" s="69">
        <v>14657</v>
      </c>
      <c r="E13" s="69">
        <v>21</v>
      </c>
      <c r="F13" s="69">
        <v>273</v>
      </c>
      <c r="G13" s="69">
        <v>844</v>
      </c>
      <c r="H13" s="69">
        <v>4276</v>
      </c>
      <c r="I13" s="69">
        <v>9630</v>
      </c>
      <c r="J13" s="69">
        <v>651</v>
      </c>
      <c r="K13" s="69">
        <v>312</v>
      </c>
      <c r="L13" s="69">
        <v>372</v>
      </c>
    </row>
    <row r="14" spans="1:12" ht="12">
      <c r="A14" s="21" t="s">
        <v>15</v>
      </c>
      <c r="B14" s="69">
        <v>766</v>
      </c>
      <c r="C14" s="119">
        <v>1511</v>
      </c>
      <c r="D14" s="69">
        <v>17161</v>
      </c>
      <c r="E14" s="69">
        <v>139</v>
      </c>
      <c r="F14" s="69">
        <v>476</v>
      </c>
      <c r="G14" s="69">
        <v>1295</v>
      </c>
      <c r="H14" s="69">
        <v>4547</v>
      </c>
      <c r="I14" s="69">
        <v>11542</v>
      </c>
      <c r="J14" s="69">
        <v>824</v>
      </c>
      <c r="K14" s="69">
        <v>311</v>
      </c>
      <c r="L14" s="69">
        <v>530</v>
      </c>
    </row>
    <row r="15" spans="1:12" ht="12">
      <c r="A15" s="21" t="s">
        <v>16</v>
      </c>
      <c r="B15" s="69">
        <v>686</v>
      </c>
      <c r="C15" s="119">
        <v>1385</v>
      </c>
      <c r="D15" s="69">
        <v>18818</v>
      </c>
      <c r="E15" s="69">
        <v>207</v>
      </c>
      <c r="F15" s="69">
        <v>679</v>
      </c>
      <c r="G15" s="69">
        <v>1642</v>
      </c>
      <c r="H15" s="69">
        <v>4358</v>
      </c>
      <c r="I15" s="69">
        <v>12637</v>
      </c>
      <c r="J15" s="69">
        <v>930</v>
      </c>
      <c r="K15" s="69">
        <v>294</v>
      </c>
      <c r="L15" s="69">
        <v>647</v>
      </c>
    </row>
    <row r="16" spans="1:12" ht="12">
      <c r="A16" s="21" t="s">
        <v>17</v>
      </c>
      <c r="B16" s="69">
        <v>600</v>
      </c>
      <c r="C16" s="119">
        <v>1358</v>
      </c>
      <c r="D16" s="69">
        <v>19511</v>
      </c>
      <c r="E16" s="69">
        <v>78</v>
      </c>
      <c r="F16" s="69">
        <v>781</v>
      </c>
      <c r="G16" s="69">
        <v>1512</v>
      </c>
      <c r="H16" s="69">
        <v>3700</v>
      </c>
      <c r="I16" s="69">
        <v>13694</v>
      </c>
      <c r="J16" s="69">
        <v>1035</v>
      </c>
      <c r="K16" s="69">
        <v>292</v>
      </c>
      <c r="L16" s="69">
        <v>751</v>
      </c>
    </row>
    <row r="17" spans="1:12" ht="12">
      <c r="A17" s="21" t="s">
        <v>18</v>
      </c>
      <c r="B17" s="69">
        <v>543</v>
      </c>
      <c r="C17" s="119">
        <v>1188</v>
      </c>
      <c r="D17" s="69">
        <v>20329</v>
      </c>
      <c r="E17" s="69">
        <v>220</v>
      </c>
      <c r="F17" s="69">
        <v>986</v>
      </c>
      <c r="G17" s="69">
        <v>1799</v>
      </c>
      <c r="H17" s="69">
        <v>3813</v>
      </c>
      <c r="I17" s="69">
        <v>14082</v>
      </c>
      <c r="J17" s="69">
        <v>1090</v>
      </c>
      <c r="K17" s="69">
        <v>244</v>
      </c>
      <c r="L17" s="69">
        <v>849</v>
      </c>
    </row>
    <row r="18" spans="1:12" ht="12">
      <c r="A18" s="21" t="s">
        <v>19</v>
      </c>
      <c r="B18" s="69">
        <v>493</v>
      </c>
      <c r="C18" s="119">
        <v>1088</v>
      </c>
      <c r="D18" s="69">
        <v>20956</v>
      </c>
      <c r="E18" s="69">
        <v>109</v>
      </c>
      <c r="F18" s="69">
        <v>1126</v>
      </c>
      <c r="G18" s="69">
        <v>2101</v>
      </c>
      <c r="H18" s="69">
        <v>3659</v>
      </c>
      <c r="I18" s="69">
        <v>14326</v>
      </c>
      <c r="J18" s="69">
        <v>1122</v>
      </c>
      <c r="K18" s="69">
        <v>218</v>
      </c>
      <c r="L18" s="69">
        <v>905</v>
      </c>
    </row>
    <row r="19" spans="1:12" ht="12">
      <c r="A19" s="21" t="s">
        <v>20</v>
      </c>
      <c r="B19" s="69">
        <v>433</v>
      </c>
      <c r="C19" s="119">
        <v>1002</v>
      </c>
      <c r="D19" s="69">
        <v>20546</v>
      </c>
      <c r="E19" s="69">
        <v>53</v>
      </c>
      <c r="F19" s="69">
        <v>1153</v>
      </c>
      <c r="G19" s="69">
        <v>2134</v>
      </c>
      <c r="H19" s="69">
        <v>3594</v>
      </c>
      <c r="I19" s="69">
        <v>13784</v>
      </c>
      <c r="J19" s="69">
        <v>1089</v>
      </c>
      <c r="K19" s="69">
        <v>207</v>
      </c>
      <c r="L19" s="69">
        <v>881</v>
      </c>
    </row>
    <row r="20" spans="1:12" ht="12">
      <c r="A20" s="21" t="s">
        <v>21</v>
      </c>
      <c r="B20" s="69">
        <v>669</v>
      </c>
      <c r="C20" s="119">
        <v>1579</v>
      </c>
      <c r="D20" s="69">
        <v>36649</v>
      </c>
      <c r="E20" s="69">
        <v>123</v>
      </c>
      <c r="F20" s="69">
        <v>2325</v>
      </c>
      <c r="G20" s="69">
        <v>4282</v>
      </c>
      <c r="H20" s="69">
        <v>5882</v>
      </c>
      <c r="I20" s="69">
        <v>24404</v>
      </c>
      <c r="J20" s="69">
        <v>1954</v>
      </c>
      <c r="K20" s="69">
        <v>325</v>
      </c>
      <c r="L20" s="69">
        <v>1629</v>
      </c>
    </row>
    <row r="21" spans="1:12" ht="12">
      <c r="A21" s="21" t="s">
        <v>22</v>
      </c>
      <c r="B21" s="69">
        <v>602</v>
      </c>
      <c r="C21" s="119">
        <v>1427</v>
      </c>
      <c r="D21" s="69">
        <v>39027</v>
      </c>
      <c r="E21" s="69">
        <v>132</v>
      </c>
      <c r="F21" s="69">
        <v>2603</v>
      </c>
      <c r="G21" s="69">
        <v>5233</v>
      </c>
      <c r="H21" s="69">
        <v>6450</v>
      </c>
      <c r="I21" s="69">
        <v>25033</v>
      </c>
      <c r="J21" s="69">
        <v>2026</v>
      </c>
      <c r="K21" s="69">
        <v>300</v>
      </c>
      <c r="L21" s="69">
        <v>1726</v>
      </c>
    </row>
    <row r="22" spans="1:12" ht="12">
      <c r="A22" s="21" t="s">
        <v>23</v>
      </c>
      <c r="B22" s="69">
        <v>497</v>
      </c>
      <c r="C22" s="119">
        <v>1203</v>
      </c>
      <c r="D22" s="69">
        <v>37302</v>
      </c>
      <c r="E22" s="69">
        <v>542</v>
      </c>
      <c r="F22" s="69">
        <v>2522</v>
      </c>
      <c r="G22" s="69">
        <v>4296</v>
      </c>
      <c r="H22" s="69">
        <v>6028</v>
      </c>
      <c r="I22" s="69">
        <v>25136</v>
      </c>
      <c r="J22" s="69">
        <v>2063</v>
      </c>
      <c r="K22" s="69">
        <v>273</v>
      </c>
      <c r="L22" s="69">
        <v>1789</v>
      </c>
    </row>
    <row r="23" spans="1:12" ht="12">
      <c r="A23" s="21" t="s">
        <v>24</v>
      </c>
      <c r="B23" s="69">
        <v>399</v>
      </c>
      <c r="C23" s="119">
        <v>967</v>
      </c>
      <c r="D23" s="69">
        <v>33837</v>
      </c>
      <c r="E23" s="69">
        <v>43</v>
      </c>
      <c r="F23" s="69">
        <v>2187</v>
      </c>
      <c r="G23" s="69">
        <v>4582</v>
      </c>
      <c r="H23" s="69">
        <v>5174</v>
      </c>
      <c r="I23" s="69">
        <v>21966</v>
      </c>
      <c r="J23" s="69">
        <v>1815</v>
      </c>
      <c r="K23" s="69">
        <v>206</v>
      </c>
      <c r="L23" s="69">
        <v>1610</v>
      </c>
    </row>
    <row r="24" spans="1:12" ht="12">
      <c r="A24" s="21" t="s">
        <v>25</v>
      </c>
      <c r="B24" s="69">
        <v>298</v>
      </c>
      <c r="C24" s="119">
        <v>755</v>
      </c>
      <c r="D24" s="69">
        <v>28202</v>
      </c>
      <c r="E24" s="69">
        <v>409</v>
      </c>
      <c r="F24" s="69">
        <v>1694</v>
      </c>
      <c r="G24" s="69">
        <v>3946</v>
      </c>
      <c r="H24" s="69">
        <v>4101</v>
      </c>
      <c r="I24" s="69">
        <v>18892</v>
      </c>
      <c r="J24" s="69">
        <v>1575</v>
      </c>
      <c r="K24" s="69">
        <v>162</v>
      </c>
      <c r="L24" s="69">
        <v>1413</v>
      </c>
    </row>
    <row r="25" spans="1:12" ht="12">
      <c r="A25" s="21" t="s">
        <v>26</v>
      </c>
      <c r="B25" s="69">
        <v>850</v>
      </c>
      <c r="C25" s="119">
        <v>2083</v>
      </c>
      <c r="D25" s="69">
        <v>115303</v>
      </c>
      <c r="E25" s="69">
        <v>854</v>
      </c>
      <c r="F25" s="69">
        <v>4931</v>
      </c>
      <c r="G25" s="69">
        <v>10635</v>
      </c>
      <c r="H25" s="69">
        <v>15002</v>
      </c>
      <c r="I25" s="69">
        <v>85568</v>
      </c>
      <c r="J25" s="69">
        <v>7347</v>
      </c>
      <c r="K25" s="69">
        <v>607</v>
      </c>
      <c r="L25" s="69">
        <v>6740</v>
      </c>
    </row>
    <row r="26" spans="1:12" ht="12">
      <c r="A26" s="21" t="s">
        <v>27</v>
      </c>
      <c r="B26" s="69">
        <v>81</v>
      </c>
      <c r="C26" s="119">
        <v>196</v>
      </c>
      <c r="D26" s="69">
        <v>26884</v>
      </c>
      <c r="E26" s="69">
        <v>853</v>
      </c>
      <c r="F26" s="69">
        <v>81</v>
      </c>
      <c r="G26" s="69">
        <v>1077</v>
      </c>
      <c r="H26" s="69">
        <v>2546</v>
      </c>
      <c r="I26" s="69">
        <v>24033</v>
      </c>
      <c r="J26" s="69">
        <v>2182</v>
      </c>
      <c r="K26" s="69">
        <v>131</v>
      </c>
      <c r="L26" s="69">
        <v>2051</v>
      </c>
    </row>
    <row r="27" spans="1:12" ht="12">
      <c r="A27" s="22" t="s">
        <v>123</v>
      </c>
      <c r="B27" s="78">
        <v>16</v>
      </c>
      <c r="C27" s="113">
        <v>44</v>
      </c>
      <c r="D27" s="78">
        <v>15750</v>
      </c>
      <c r="E27" s="78">
        <v>893</v>
      </c>
      <c r="F27" s="78">
        <v>0</v>
      </c>
      <c r="G27" s="78">
        <v>400</v>
      </c>
      <c r="H27" s="78">
        <v>1645</v>
      </c>
      <c r="I27" s="78">
        <v>14598</v>
      </c>
      <c r="J27" s="78">
        <v>1405</v>
      </c>
      <c r="K27" s="78">
        <v>140</v>
      </c>
      <c r="L27" s="78">
        <v>1265</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2153</v>
      </c>
      <c r="C33" s="119">
        <v>2747</v>
      </c>
      <c r="D33" s="69">
        <v>-2800</v>
      </c>
      <c r="E33" s="69">
        <v>5039</v>
      </c>
      <c r="F33" s="69">
        <v>51</v>
      </c>
      <c r="G33" s="69">
        <v>750</v>
      </c>
      <c r="H33" s="69">
        <v>9342</v>
      </c>
      <c r="I33" s="69">
        <v>6428</v>
      </c>
      <c r="J33" s="69">
        <v>399</v>
      </c>
      <c r="K33" s="69">
        <v>211</v>
      </c>
      <c r="L33" s="69">
        <v>224</v>
      </c>
    </row>
    <row r="34" spans="1:12" ht="12.75" customHeight="1">
      <c r="A34" s="20" t="s">
        <v>30</v>
      </c>
      <c r="B34" s="69">
        <v>2153</v>
      </c>
      <c r="C34" s="119">
        <v>3725</v>
      </c>
      <c r="D34" s="69">
        <v>35342</v>
      </c>
      <c r="E34" s="69">
        <v>238</v>
      </c>
      <c r="F34" s="69">
        <v>675</v>
      </c>
      <c r="G34" s="69">
        <v>2200</v>
      </c>
      <c r="H34" s="69">
        <v>11026</v>
      </c>
      <c r="I34" s="69">
        <v>22945</v>
      </c>
      <c r="J34" s="69">
        <v>1550</v>
      </c>
      <c r="K34" s="69">
        <v>705</v>
      </c>
      <c r="L34" s="69">
        <v>917</v>
      </c>
    </row>
    <row r="35" spans="1:12" ht="12">
      <c r="A35" s="20" t="s">
        <v>31</v>
      </c>
      <c r="B35" s="69">
        <v>2154</v>
      </c>
      <c r="C35" s="119">
        <v>4627</v>
      </c>
      <c r="D35" s="69">
        <v>66964</v>
      </c>
      <c r="E35" s="69">
        <v>519</v>
      </c>
      <c r="F35" s="69">
        <v>2703</v>
      </c>
      <c r="G35" s="69">
        <v>5592</v>
      </c>
      <c r="H35" s="69">
        <v>13843</v>
      </c>
      <c r="I35" s="69">
        <v>46040</v>
      </c>
      <c r="J35" s="69">
        <v>3462</v>
      </c>
      <c r="K35" s="69">
        <v>982</v>
      </c>
      <c r="L35" s="69">
        <v>2511</v>
      </c>
    </row>
    <row r="36" spans="1:12" ht="12">
      <c r="A36" s="20" t="s">
        <v>32</v>
      </c>
      <c r="B36" s="69">
        <v>2153</v>
      </c>
      <c r="C36" s="119">
        <v>4985</v>
      </c>
      <c r="D36" s="69">
        <v>115052</v>
      </c>
      <c r="E36" s="69">
        <v>417</v>
      </c>
      <c r="F36" s="69">
        <v>7097</v>
      </c>
      <c r="G36" s="69">
        <v>13560</v>
      </c>
      <c r="H36" s="69">
        <v>19226</v>
      </c>
      <c r="I36" s="69">
        <v>76068</v>
      </c>
      <c r="J36" s="69">
        <v>6074</v>
      </c>
      <c r="K36" s="69">
        <v>1027</v>
      </c>
      <c r="L36" s="69">
        <v>5048</v>
      </c>
    </row>
    <row r="37" spans="1:12" ht="12">
      <c r="A37" s="20" t="s">
        <v>33</v>
      </c>
      <c r="B37" s="69">
        <v>1615</v>
      </c>
      <c r="C37" s="119">
        <v>3976</v>
      </c>
      <c r="D37" s="69">
        <v>145063</v>
      </c>
      <c r="E37" s="69">
        <v>1450</v>
      </c>
      <c r="F37" s="69">
        <v>8912</v>
      </c>
      <c r="G37" s="69">
        <v>17404</v>
      </c>
      <c r="H37" s="69">
        <v>21643</v>
      </c>
      <c r="I37" s="69">
        <v>98738</v>
      </c>
      <c r="J37" s="69">
        <v>8221</v>
      </c>
      <c r="K37" s="69">
        <v>881</v>
      </c>
      <c r="L37" s="69">
        <v>7339</v>
      </c>
    </row>
    <row r="38" spans="1:12" ht="12">
      <c r="A38" s="20" t="s">
        <v>34</v>
      </c>
      <c r="B38" s="69">
        <v>431</v>
      </c>
      <c r="C38" s="119">
        <v>1040</v>
      </c>
      <c r="D38" s="69">
        <v>67963</v>
      </c>
      <c r="E38" s="69">
        <v>325</v>
      </c>
      <c r="F38" s="69">
        <v>2415</v>
      </c>
      <c r="G38" s="69">
        <v>5901</v>
      </c>
      <c r="H38" s="69">
        <v>8478</v>
      </c>
      <c r="I38" s="69">
        <v>51477</v>
      </c>
      <c r="J38" s="69">
        <v>4458</v>
      </c>
      <c r="K38" s="69">
        <v>366</v>
      </c>
      <c r="L38" s="69">
        <v>4092</v>
      </c>
    </row>
    <row r="39" spans="1:12" ht="12">
      <c r="A39" s="27" t="s">
        <v>35</v>
      </c>
      <c r="B39" s="78">
        <v>107</v>
      </c>
      <c r="C39" s="113">
        <v>264</v>
      </c>
      <c r="D39" s="78">
        <v>45091</v>
      </c>
      <c r="E39" s="78">
        <v>1819</v>
      </c>
      <c r="F39" s="78">
        <v>144</v>
      </c>
      <c r="G39" s="78">
        <v>1693</v>
      </c>
      <c r="H39" s="78">
        <v>4490</v>
      </c>
      <c r="I39" s="78">
        <v>40583</v>
      </c>
      <c r="J39" s="78">
        <v>3759</v>
      </c>
      <c r="K39" s="78">
        <v>279</v>
      </c>
      <c r="L39" s="78">
        <v>3479</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10766</v>
      </c>
      <c r="C42" s="128">
        <v>21364</v>
      </c>
      <c r="D42" s="72">
        <v>472676</v>
      </c>
      <c r="E42" s="72">
        <v>9806</v>
      </c>
      <c r="F42" s="72">
        <v>21997</v>
      </c>
      <c r="G42" s="72">
        <v>47099</v>
      </c>
      <c r="H42" s="72">
        <v>88047</v>
      </c>
      <c r="I42" s="72">
        <v>342280</v>
      </c>
      <c r="J42" s="72">
        <v>27922</v>
      </c>
      <c r="K42" s="72">
        <v>4451</v>
      </c>
      <c r="L42" s="72">
        <v>23611</v>
      </c>
    </row>
    <row r="43" spans="1:12" s="36" customFormat="1" ht="18.75" customHeight="1">
      <c r="A43" t="s">
        <v>124</v>
      </c>
      <c r="B43" s="85"/>
      <c r="C43" s="85"/>
      <c r="D43" s="85"/>
      <c r="E43" s="85"/>
      <c r="F43" s="85"/>
      <c r="G43" s="85"/>
      <c r="H43" s="85"/>
      <c r="I43" s="85"/>
      <c r="J43" s="85"/>
      <c r="K43" s="85"/>
      <c r="L43" s="85"/>
    </row>
    <row r="45" spans="1:11" s="30" customFormat="1" ht="12">
      <c r="A45" s="55" t="s">
        <v>37</v>
      </c>
      <c r="B45" s="55"/>
      <c r="C45" s="55"/>
      <c r="D45" s="55"/>
      <c r="E45" s="55"/>
      <c r="F45" s="55"/>
      <c r="G45" s="55"/>
      <c r="H45" s="55"/>
      <c r="I45" s="55"/>
      <c r="J45" s="55"/>
      <c r="K45" s="56"/>
    </row>
    <row r="46" spans="1:12" s="30" customFormat="1" ht="12">
      <c r="A46" s="55" t="s">
        <v>230</v>
      </c>
      <c r="B46" s="55"/>
      <c r="C46" s="55"/>
      <c r="D46" s="55"/>
      <c r="E46" s="55"/>
      <c r="F46" s="55"/>
      <c r="G46" s="55"/>
      <c r="H46" s="55"/>
      <c r="I46" s="55"/>
      <c r="J46" s="55"/>
      <c r="K46" s="55"/>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5.xml><?xml version="1.0" encoding="utf-8"?>
<worksheet xmlns="http://schemas.openxmlformats.org/spreadsheetml/2006/main" xmlns:r="http://schemas.openxmlformats.org/officeDocument/2006/relationships">
  <sheetPr codeName="Sheet12111111111111311111">
    <pageSetUpPr fitToPage="1"/>
  </sheetPr>
  <dimension ref="A1:L46"/>
  <sheetViews>
    <sheetView zoomScale="80" zoomScaleNormal="80" workbookViewId="0" topLeftCell="A1">
      <selection activeCell="A1" sqref="A1"/>
    </sheetView>
  </sheetViews>
  <sheetFormatPr defaultColWidth="8.8515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261</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399</v>
      </c>
      <c r="C9" s="119">
        <v>679</v>
      </c>
      <c r="D9" s="69">
        <v>-25811</v>
      </c>
      <c r="E9" s="69">
        <v>259</v>
      </c>
      <c r="F9" s="69">
        <v>1</v>
      </c>
      <c r="G9" s="69">
        <v>543</v>
      </c>
      <c r="H9" s="69">
        <v>3277</v>
      </c>
      <c r="I9" s="69">
        <v>0</v>
      </c>
      <c r="J9" s="69">
        <v>0</v>
      </c>
      <c r="K9" s="69">
        <v>4</v>
      </c>
      <c r="L9" s="69">
        <v>0</v>
      </c>
    </row>
    <row r="10" spans="1:12" ht="12">
      <c r="A10" s="21" t="s">
        <v>11</v>
      </c>
      <c r="B10" s="69">
        <v>1949</v>
      </c>
      <c r="C10" s="119">
        <v>1987</v>
      </c>
      <c r="D10" s="69">
        <v>5280</v>
      </c>
      <c r="E10" s="69">
        <v>53</v>
      </c>
      <c r="F10" s="69">
        <v>11</v>
      </c>
      <c r="G10" s="69">
        <v>363</v>
      </c>
      <c r="H10" s="69">
        <v>5122</v>
      </c>
      <c r="I10" s="69">
        <v>1735</v>
      </c>
      <c r="J10" s="69">
        <v>92</v>
      </c>
      <c r="K10" s="69">
        <v>62</v>
      </c>
      <c r="L10" s="69">
        <v>47</v>
      </c>
    </row>
    <row r="11" spans="1:12" ht="12">
      <c r="A11" s="21" t="s">
        <v>12</v>
      </c>
      <c r="B11" s="69">
        <v>2316</v>
      </c>
      <c r="C11" s="119">
        <v>3108</v>
      </c>
      <c r="D11" s="69">
        <v>17469</v>
      </c>
      <c r="E11" s="69">
        <v>143</v>
      </c>
      <c r="F11" s="69">
        <v>89</v>
      </c>
      <c r="G11" s="69">
        <v>842</v>
      </c>
      <c r="H11" s="69">
        <v>7696</v>
      </c>
      <c r="I11" s="69">
        <v>10156</v>
      </c>
      <c r="J11" s="69">
        <v>578</v>
      </c>
      <c r="K11" s="69">
        <v>406</v>
      </c>
      <c r="L11" s="69">
        <v>255</v>
      </c>
    </row>
    <row r="12" spans="1:12" ht="12">
      <c r="A12" s="21" t="s">
        <v>13</v>
      </c>
      <c r="B12" s="69">
        <v>2432</v>
      </c>
      <c r="C12" s="119">
        <v>4315</v>
      </c>
      <c r="D12" s="69">
        <v>30450</v>
      </c>
      <c r="E12" s="69">
        <v>67</v>
      </c>
      <c r="F12" s="69">
        <v>329</v>
      </c>
      <c r="G12" s="69">
        <v>1886</v>
      </c>
      <c r="H12" s="69">
        <v>9296</v>
      </c>
      <c r="I12" s="69">
        <v>19877</v>
      </c>
      <c r="J12" s="69">
        <v>1242</v>
      </c>
      <c r="K12" s="69">
        <v>840</v>
      </c>
      <c r="L12" s="69">
        <v>574</v>
      </c>
    </row>
    <row r="13" spans="1:12" ht="12">
      <c r="A13" s="21" t="s">
        <v>14</v>
      </c>
      <c r="B13" s="69">
        <v>2529</v>
      </c>
      <c r="C13" s="119">
        <v>4970</v>
      </c>
      <c r="D13" s="69">
        <v>44236</v>
      </c>
      <c r="E13" s="69">
        <v>93</v>
      </c>
      <c r="F13" s="69">
        <v>779</v>
      </c>
      <c r="G13" s="69">
        <v>2821</v>
      </c>
      <c r="H13" s="69">
        <v>10402</v>
      </c>
      <c r="I13" s="69">
        <v>31160</v>
      </c>
      <c r="J13" s="69">
        <v>2097</v>
      </c>
      <c r="K13" s="69">
        <v>1129</v>
      </c>
      <c r="L13" s="69">
        <v>1119</v>
      </c>
    </row>
    <row r="14" spans="1:12" ht="12">
      <c r="A14" s="21" t="s">
        <v>15</v>
      </c>
      <c r="B14" s="69">
        <v>2294</v>
      </c>
      <c r="C14" s="119">
        <v>5047</v>
      </c>
      <c r="D14" s="69">
        <v>51575</v>
      </c>
      <c r="E14" s="69">
        <v>94</v>
      </c>
      <c r="F14" s="69">
        <v>1260</v>
      </c>
      <c r="G14" s="69">
        <v>3633</v>
      </c>
      <c r="H14" s="69">
        <v>10187</v>
      </c>
      <c r="I14" s="69">
        <v>37424</v>
      </c>
      <c r="J14" s="69">
        <v>2640</v>
      </c>
      <c r="K14" s="69">
        <v>1209</v>
      </c>
      <c r="L14" s="69">
        <v>1548</v>
      </c>
    </row>
    <row r="15" spans="1:12" ht="12">
      <c r="A15" s="21" t="s">
        <v>16</v>
      </c>
      <c r="B15" s="69">
        <v>1995</v>
      </c>
      <c r="C15" s="119">
        <v>4616</v>
      </c>
      <c r="D15" s="69">
        <v>54782</v>
      </c>
      <c r="E15" s="69">
        <v>107</v>
      </c>
      <c r="F15" s="69">
        <v>1746</v>
      </c>
      <c r="G15" s="69">
        <v>4407</v>
      </c>
      <c r="H15" s="69">
        <v>9230</v>
      </c>
      <c r="I15" s="69">
        <v>40210</v>
      </c>
      <c r="J15" s="69">
        <v>2965</v>
      </c>
      <c r="K15" s="69">
        <v>1076</v>
      </c>
      <c r="L15" s="69">
        <v>1950</v>
      </c>
    </row>
    <row r="16" spans="1:12" ht="12">
      <c r="A16" s="21" t="s">
        <v>17</v>
      </c>
      <c r="B16" s="69">
        <v>1704</v>
      </c>
      <c r="C16" s="119">
        <v>4118</v>
      </c>
      <c r="D16" s="69">
        <v>55380</v>
      </c>
      <c r="E16" s="69">
        <v>92</v>
      </c>
      <c r="F16" s="69">
        <v>2126</v>
      </c>
      <c r="G16" s="69">
        <v>4805</v>
      </c>
      <c r="H16" s="69">
        <v>8960</v>
      </c>
      <c r="I16" s="69">
        <v>40230</v>
      </c>
      <c r="J16" s="69">
        <v>3047</v>
      </c>
      <c r="K16" s="69">
        <v>916</v>
      </c>
      <c r="L16" s="69">
        <v>2162</v>
      </c>
    </row>
    <row r="17" spans="1:12" ht="12">
      <c r="A17" s="21" t="s">
        <v>18</v>
      </c>
      <c r="B17" s="69">
        <v>1383</v>
      </c>
      <c r="C17" s="119">
        <v>3264</v>
      </c>
      <c r="D17" s="69">
        <v>51775</v>
      </c>
      <c r="E17" s="69">
        <v>67</v>
      </c>
      <c r="F17" s="69">
        <v>2483</v>
      </c>
      <c r="G17" s="69">
        <v>4440</v>
      </c>
      <c r="H17" s="69">
        <v>7853</v>
      </c>
      <c r="I17" s="69">
        <v>37453</v>
      </c>
      <c r="J17" s="69">
        <v>2908</v>
      </c>
      <c r="K17" s="69">
        <v>698</v>
      </c>
      <c r="L17" s="69">
        <v>2232</v>
      </c>
    </row>
    <row r="18" spans="1:12" ht="12">
      <c r="A18" s="21" t="s">
        <v>19</v>
      </c>
      <c r="B18" s="69">
        <v>1247</v>
      </c>
      <c r="C18" s="119">
        <v>3223</v>
      </c>
      <c r="D18" s="69">
        <v>52928</v>
      </c>
      <c r="E18" s="69">
        <v>113</v>
      </c>
      <c r="F18" s="69">
        <v>2553</v>
      </c>
      <c r="G18" s="69">
        <v>5080</v>
      </c>
      <c r="H18" s="69">
        <v>7608</v>
      </c>
      <c r="I18" s="69">
        <v>38129</v>
      </c>
      <c r="J18" s="69">
        <v>2993</v>
      </c>
      <c r="K18" s="69">
        <v>657</v>
      </c>
      <c r="L18" s="69">
        <v>2340</v>
      </c>
    </row>
    <row r="19" spans="1:12" ht="12">
      <c r="A19" s="21" t="s">
        <v>20</v>
      </c>
      <c r="B19" s="69">
        <v>1142</v>
      </c>
      <c r="C19" s="119">
        <v>2989</v>
      </c>
      <c r="D19" s="69">
        <v>54129</v>
      </c>
      <c r="E19" s="69">
        <v>79</v>
      </c>
      <c r="F19" s="69">
        <v>2919</v>
      </c>
      <c r="G19" s="69">
        <v>4553</v>
      </c>
      <c r="H19" s="69">
        <v>7957</v>
      </c>
      <c r="I19" s="69">
        <v>39128</v>
      </c>
      <c r="J19" s="69">
        <v>3111</v>
      </c>
      <c r="K19" s="69">
        <v>615</v>
      </c>
      <c r="L19" s="69">
        <v>2500</v>
      </c>
    </row>
    <row r="20" spans="1:12" ht="12">
      <c r="A20" s="21" t="s">
        <v>21</v>
      </c>
      <c r="B20" s="69">
        <v>1996</v>
      </c>
      <c r="C20" s="119">
        <v>5232</v>
      </c>
      <c r="D20" s="69">
        <v>109563</v>
      </c>
      <c r="E20" s="69">
        <v>467</v>
      </c>
      <c r="F20" s="69">
        <v>6776</v>
      </c>
      <c r="G20" s="69">
        <v>9684</v>
      </c>
      <c r="H20" s="69">
        <v>14622</v>
      </c>
      <c r="I20" s="69">
        <v>79395</v>
      </c>
      <c r="J20" s="69">
        <v>6411</v>
      </c>
      <c r="K20" s="69">
        <v>1061</v>
      </c>
      <c r="L20" s="69">
        <v>5353</v>
      </c>
    </row>
    <row r="21" spans="1:12" ht="12">
      <c r="A21" s="21" t="s">
        <v>22</v>
      </c>
      <c r="B21" s="69">
        <v>1584</v>
      </c>
      <c r="C21" s="119">
        <v>4191</v>
      </c>
      <c r="D21" s="69">
        <v>102645</v>
      </c>
      <c r="E21" s="69">
        <v>185</v>
      </c>
      <c r="F21" s="69">
        <v>6808</v>
      </c>
      <c r="G21" s="69">
        <v>9844</v>
      </c>
      <c r="H21" s="69">
        <v>13042</v>
      </c>
      <c r="I21" s="69">
        <v>73451</v>
      </c>
      <c r="J21" s="69">
        <v>5993</v>
      </c>
      <c r="K21" s="69">
        <v>838</v>
      </c>
      <c r="L21" s="69">
        <v>5154</v>
      </c>
    </row>
    <row r="22" spans="1:12" ht="12">
      <c r="A22" s="21" t="s">
        <v>23</v>
      </c>
      <c r="B22" s="69">
        <v>1275</v>
      </c>
      <c r="C22" s="119">
        <v>3562</v>
      </c>
      <c r="D22" s="69">
        <v>95438</v>
      </c>
      <c r="E22" s="69">
        <v>309</v>
      </c>
      <c r="F22" s="69">
        <v>6282</v>
      </c>
      <c r="G22" s="69">
        <v>9816</v>
      </c>
      <c r="H22" s="69">
        <v>12460</v>
      </c>
      <c r="I22" s="69">
        <v>67451</v>
      </c>
      <c r="J22" s="69">
        <v>5549</v>
      </c>
      <c r="K22" s="69">
        <v>706</v>
      </c>
      <c r="L22" s="69">
        <v>4843</v>
      </c>
    </row>
    <row r="23" spans="1:12" ht="12">
      <c r="A23" s="21" t="s">
        <v>24</v>
      </c>
      <c r="B23" s="69">
        <v>1023</v>
      </c>
      <c r="C23" s="119">
        <v>2919</v>
      </c>
      <c r="D23" s="69">
        <v>86910</v>
      </c>
      <c r="E23" s="69">
        <v>175</v>
      </c>
      <c r="F23" s="69">
        <v>5556</v>
      </c>
      <c r="G23" s="69">
        <v>8740</v>
      </c>
      <c r="H23" s="69">
        <v>10741</v>
      </c>
      <c r="I23" s="69">
        <v>62270</v>
      </c>
      <c r="J23" s="69">
        <v>5175</v>
      </c>
      <c r="K23" s="69">
        <v>598</v>
      </c>
      <c r="L23" s="69">
        <v>4576</v>
      </c>
    </row>
    <row r="24" spans="1:12" ht="12">
      <c r="A24" s="21" t="s">
        <v>25</v>
      </c>
      <c r="B24" s="69">
        <v>840</v>
      </c>
      <c r="C24" s="119">
        <v>2371</v>
      </c>
      <c r="D24" s="69">
        <v>79652</v>
      </c>
      <c r="E24" s="69">
        <v>199</v>
      </c>
      <c r="F24" s="69">
        <v>4898</v>
      </c>
      <c r="G24" s="69">
        <v>7547</v>
      </c>
      <c r="H24" s="69">
        <v>9428</v>
      </c>
      <c r="I24" s="69">
        <v>58111</v>
      </c>
      <c r="J24" s="69">
        <v>4873</v>
      </c>
      <c r="K24" s="69">
        <v>486</v>
      </c>
      <c r="L24" s="69">
        <v>4386</v>
      </c>
    </row>
    <row r="25" spans="1:12" ht="12">
      <c r="A25" s="21" t="s">
        <v>26</v>
      </c>
      <c r="B25" s="69">
        <v>2573</v>
      </c>
      <c r="C25" s="119">
        <v>7253</v>
      </c>
      <c r="D25" s="69">
        <v>346051</v>
      </c>
      <c r="E25" s="69">
        <v>2462</v>
      </c>
      <c r="F25" s="69">
        <v>15318</v>
      </c>
      <c r="G25" s="69">
        <v>23978</v>
      </c>
      <c r="H25" s="69">
        <v>35704</v>
      </c>
      <c r="I25" s="69">
        <v>273754</v>
      </c>
      <c r="J25" s="69">
        <v>23537</v>
      </c>
      <c r="K25" s="69">
        <v>1690</v>
      </c>
      <c r="L25" s="69">
        <v>21848</v>
      </c>
    </row>
    <row r="26" spans="1:12" ht="12">
      <c r="A26" s="21" t="s">
        <v>27</v>
      </c>
      <c r="B26" s="69">
        <v>162</v>
      </c>
      <c r="C26" s="119">
        <v>420</v>
      </c>
      <c r="D26" s="69">
        <v>54286</v>
      </c>
      <c r="E26" s="69">
        <v>691</v>
      </c>
      <c r="F26" s="69">
        <v>174</v>
      </c>
      <c r="G26" s="69">
        <v>2069</v>
      </c>
      <c r="H26" s="69">
        <v>4274</v>
      </c>
      <c r="I26" s="69">
        <v>48462</v>
      </c>
      <c r="J26" s="69">
        <v>4398</v>
      </c>
      <c r="K26" s="69">
        <v>239</v>
      </c>
      <c r="L26" s="69">
        <v>4159</v>
      </c>
    </row>
    <row r="27" spans="1:12" ht="12">
      <c r="A27" s="22" t="s">
        <v>28</v>
      </c>
      <c r="B27" s="78">
        <v>50</v>
      </c>
      <c r="C27" s="113">
        <v>126</v>
      </c>
      <c r="D27" s="78">
        <v>44522</v>
      </c>
      <c r="E27" s="78">
        <v>974</v>
      </c>
      <c r="F27" s="78">
        <v>0</v>
      </c>
      <c r="G27" s="78">
        <v>1198</v>
      </c>
      <c r="H27" s="78">
        <v>1948</v>
      </c>
      <c r="I27" s="78">
        <v>42350</v>
      </c>
      <c r="J27" s="78">
        <v>4063</v>
      </c>
      <c r="K27" s="78">
        <v>298</v>
      </c>
      <c r="L27" s="78">
        <v>3765</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5778</v>
      </c>
      <c r="C33" s="119">
        <v>7664</v>
      </c>
      <c r="D33" s="69">
        <v>9378</v>
      </c>
      <c r="E33" s="69">
        <v>494</v>
      </c>
      <c r="F33" s="69">
        <v>202</v>
      </c>
      <c r="G33" s="69">
        <v>2442</v>
      </c>
      <c r="H33" s="69">
        <v>20179</v>
      </c>
      <c r="I33" s="69">
        <v>19844</v>
      </c>
      <c r="J33" s="69">
        <v>1150</v>
      </c>
      <c r="K33" s="69">
        <v>809</v>
      </c>
      <c r="L33" s="69">
        <v>519</v>
      </c>
    </row>
    <row r="34" spans="1:12" ht="12.75" customHeight="1">
      <c r="A34" s="20" t="s">
        <v>30</v>
      </c>
      <c r="B34" s="69">
        <v>5779</v>
      </c>
      <c r="C34" s="119">
        <v>11616</v>
      </c>
      <c r="D34" s="69">
        <v>104915</v>
      </c>
      <c r="E34" s="69">
        <v>187</v>
      </c>
      <c r="F34" s="69">
        <v>2027</v>
      </c>
      <c r="G34" s="69">
        <v>6976</v>
      </c>
      <c r="H34" s="69">
        <v>24049</v>
      </c>
      <c r="I34" s="69">
        <v>74138</v>
      </c>
      <c r="J34" s="69">
        <v>5041</v>
      </c>
      <c r="K34" s="69">
        <v>2652</v>
      </c>
      <c r="L34" s="69">
        <v>2748</v>
      </c>
    </row>
    <row r="35" spans="1:12" ht="12">
      <c r="A35" s="20" t="s">
        <v>31</v>
      </c>
      <c r="B35" s="69">
        <v>5779</v>
      </c>
      <c r="C35" s="119">
        <v>13662</v>
      </c>
      <c r="D35" s="69">
        <v>184456</v>
      </c>
      <c r="E35" s="69">
        <v>343</v>
      </c>
      <c r="F35" s="69">
        <v>7270</v>
      </c>
      <c r="G35" s="69">
        <v>15355</v>
      </c>
      <c r="H35" s="69">
        <v>29662</v>
      </c>
      <c r="I35" s="69">
        <v>134403</v>
      </c>
      <c r="J35" s="69">
        <v>10172</v>
      </c>
      <c r="K35" s="69">
        <v>3045</v>
      </c>
      <c r="L35" s="69">
        <v>7251</v>
      </c>
    </row>
    <row r="36" spans="1:12" ht="12">
      <c r="A36" s="20" t="s">
        <v>32</v>
      </c>
      <c r="B36" s="69">
        <v>5778</v>
      </c>
      <c r="C36" s="119">
        <v>15195</v>
      </c>
      <c r="D36" s="69">
        <v>315798</v>
      </c>
      <c r="E36" s="69">
        <v>817</v>
      </c>
      <c r="F36" s="69">
        <v>19062</v>
      </c>
      <c r="G36" s="69">
        <v>29276</v>
      </c>
      <c r="H36" s="69">
        <v>42614</v>
      </c>
      <c r="I36" s="69">
        <v>227101</v>
      </c>
      <c r="J36" s="69">
        <v>18298</v>
      </c>
      <c r="K36" s="69">
        <v>3087</v>
      </c>
      <c r="L36" s="69">
        <v>15220</v>
      </c>
    </row>
    <row r="37" spans="1:12" ht="12">
      <c r="A37" s="20" t="s">
        <v>33</v>
      </c>
      <c r="B37" s="69">
        <v>4335</v>
      </c>
      <c r="C37" s="119">
        <v>12267</v>
      </c>
      <c r="D37" s="69">
        <v>400601</v>
      </c>
      <c r="E37" s="69">
        <v>1585</v>
      </c>
      <c r="F37" s="69">
        <v>24164</v>
      </c>
      <c r="G37" s="69">
        <v>36124</v>
      </c>
      <c r="H37" s="69">
        <v>47386</v>
      </c>
      <c r="I37" s="69">
        <v>295247</v>
      </c>
      <c r="J37" s="69">
        <v>24739</v>
      </c>
      <c r="K37" s="69">
        <v>2494</v>
      </c>
      <c r="L37" s="69">
        <v>22245</v>
      </c>
    </row>
    <row r="38" spans="1:12" ht="12">
      <c r="A38" s="20" t="s">
        <v>34</v>
      </c>
      <c r="B38" s="69">
        <v>1156</v>
      </c>
      <c r="C38" s="119">
        <v>3242</v>
      </c>
      <c r="D38" s="69">
        <v>179384</v>
      </c>
      <c r="E38" s="69">
        <v>1345</v>
      </c>
      <c r="F38" s="69">
        <v>6771</v>
      </c>
      <c r="G38" s="69">
        <v>11907</v>
      </c>
      <c r="H38" s="69">
        <v>17814</v>
      </c>
      <c r="I38" s="69">
        <v>144315</v>
      </c>
      <c r="J38" s="69">
        <v>12498</v>
      </c>
      <c r="K38" s="69">
        <v>862</v>
      </c>
      <c r="L38" s="69">
        <v>11636</v>
      </c>
    </row>
    <row r="39" spans="1:12" ht="12">
      <c r="A39" s="27" t="s">
        <v>35</v>
      </c>
      <c r="B39" s="78">
        <v>288</v>
      </c>
      <c r="C39" s="113">
        <v>744</v>
      </c>
      <c r="D39" s="78">
        <v>116725</v>
      </c>
      <c r="E39" s="78">
        <v>1856</v>
      </c>
      <c r="F39" s="78">
        <v>610</v>
      </c>
      <c r="G39" s="78">
        <v>4169</v>
      </c>
      <c r="H39" s="78">
        <v>8104</v>
      </c>
      <c r="I39" s="78">
        <v>105700</v>
      </c>
      <c r="J39" s="78">
        <v>9772</v>
      </c>
      <c r="K39" s="78">
        <v>579</v>
      </c>
      <c r="L39" s="78">
        <v>9193</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28893</v>
      </c>
      <c r="C42" s="72">
        <v>63157</v>
      </c>
      <c r="D42" s="72">
        <v>1311259</v>
      </c>
      <c r="E42" s="72">
        <v>6627</v>
      </c>
      <c r="F42" s="72">
        <v>60105</v>
      </c>
      <c r="G42" s="72">
        <v>106249</v>
      </c>
      <c r="H42" s="72">
        <v>189808</v>
      </c>
      <c r="I42" s="72">
        <v>1000749</v>
      </c>
      <c r="J42" s="72">
        <v>81671</v>
      </c>
      <c r="K42" s="72">
        <v>13528</v>
      </c>
      <c r="L42" s="72">
        <v>68811</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36.xml><?xml version="1.0" encoding="utf-8"?>
<worksheet xmlns="http://schemas.openxmlformats.org/spreadsheetml/2006/main" xmlns:r="http://schemas.openxmlformats.org/officeDocument/2006/relationships">
  <sheetPr codeName="Sheet121111111111113111111">
    <pageSetUpPr fitToPage="1"/>
  </sheetPr>
  <dimension ref="A1:L46"/>
  <sheetViews>
    <sheetView zoomScale="80" zoomScaleNormal="80" workbookViewId="0" topLeftCell="A1">
      <selection activeCell="A1" sqref="A1"/>
    </sheetView>
  </sheetViews>
  <sheetFormatPr defaultColWidth="8.8515625" defaultRowHeight="12.75"/>
  <cols>
    <col min="1" max="1" width="16.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262</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192</v>
      </c>
      <c r="C9" s="119">
        <v>314</v>
      </c>
      <c r="D9" s="69">
        <v>-10318</v>
      </c>
      <c r="E9" s="69">
        <v>51</v>
      </c>
      <c r="F9" s="69">
        <v>0</v>
      </c>
      <c r="G9" s="69">
        <v>71</v>
      </c>
      <c r="H9" s="69">
        <v>1708</v>
      </c>
      <c r="I9" s="69">
        <v>0</v>
      </c>
      <c r="J9" s="69">
        <v>0</v>
      </c>
      <c r="K9" s="69">
        <v>1</v>
      </c>
      <c r="L9" s="69">
        <v>0</v>
      </c>
    </row>
    <row r="10" spans="1:12" ht="12">
      <c r="A10" s="21" t="s">
        <v>11</v>
      </c>
      <c r="B10" s="69">
        <v>830</v>
      </c>
      <c r="C10" s="119">
        <v>877</v>
      </c>
      <c r="D10" s="69">
        <v>2166</v>
      </c>
      <c r="E10" s="69">
        <v>18</v>
      </c>
      <c r="F10" s="69">
        <v>4</v>
      </c>
      <c r="G10" s="69">
        <v>244</v>
      </c>
      <c r="H10" s="69">
        <v>2369</v>
      </c>
      <c r="I10" s="69">
        <v>625</v>
      </c>
      <c r="J10" s="69">
        <v>33</v>
      </c>
      <c r="K10" s="69">
        <v>24</v>
      </c>
      <c r="L10" s="69">
        <v>16</v>
      </c>
    </row>
    <row r="11" spans="1:12" ht="12">
      <c r="A11" s="21" t="s">
        <v>12</v>
      </c>
      <c r="B11" s="69">
        <v>940</v>
      </c>
      <c r="C11" s="119">
        <v>1205</v>
      </c>
      <c r="D11" s="69">
        <v>6993</v>
      </c>
      <c r="E11" s="69">
        <v>18</v>
      </c>
      <c r="F11" s="69">
        <v>31</v>
      </c>
      <c r="G11" s="69">
        <v>475</v>
      </c>
      <c r="H11" s="69">
        <v>3336</v>
      </c>
      <c r="I11" s="69">
        <v>3751</v>
      </c>
      <c r="J11" s="69">
        <v>213</v>
      </c>
      <c r="K11" s="69">
        <v>142</v>
      </c>
      <c r="L11" s="69">
        <v>99</v>
      </c>
    </row>
    <row r="12" spans="1:12" ht="12">
      <c r="A12" s="21" t="s">
        <v>13</v>
      </c>
      <c r="B12" s="69">
        <v>917</v>
      </c>
      <c r="C12" s="119">
        <v>1396</v>
      </c>
      <c r="D12" s="69">
        <v>11420</v>
      </c>
      <c r="E12" s="69">
        <v>60</v>
      </c>
      <c r="F12" s="69">
        <v>146</v>
      </c>
      <c r="G12" s="69">
        <v>981</v>
      </c>
      <c r="H12" s="69">
        <v>4164</v>
      </c>
      <c r="I12" s="69">
        <v>6881</v>
      </c>
      <c r="J12" s="69">
        <v>438</v>
      </c>
      <c r="K12" s="69">
        <v>231</v>
      </c>
      <c r="L12" s="69">
        <v>245</v>
      </c>
    </row>
    <row r="13" spans="1:12" ht="12">
      <c r="A13" s="21" t="s">
        <v>14</v>
      </c>
      <c r="B13" s="69">
        <v>847</v>
      </c>
      <c r="C13" s="119">
        <v>1502</v>
      </c>
      <c r="D13" s="69">
        <v>14839</v>
      </c>
      <c r="E13" s="69">
        <v>16</v>
      </c>
      <c r="F13" s="69">
        <v>306</v>
      </c>
      <c r="G13" s="69">
        <v>1136</v>
      </c>
      <c r="H13" s="69">
        <v>3883</v>
      </c>
      <c r="I13" s="69">
        <v>9860</v>
      </c>
      <c r="J13" s="69">
        <v>674</v>
      </c>
      <c r="K13" s="69">
        <v>310</v>
      </c>
      <c r="L13" s="69">
        <v>400</v>
      </c>
    </row>
    <row r="14" spans="1:12" ht="12">
      <c r="A14" s="21" t="s">
        <v>15</v>
      </c>
      <c r="B14" s="69">
        <v>719</v>
      </c>
      <c r="C14" s="119">
        <v>1415</v>
      </c>
      <c r="D14" s="69">
        <v>16145</v>
      </c>
      <c r="E14" s="69">
        <v>81</v>
      </c>
      <c r="F14" s="69">
        <v>474</v>
      </c>
      <c r="G14" s="69">
        <v>1374</v>
      </c>
      <c r="H14" s="69">
        <v>3452</v>
      </c>
      <c r="I14" s="69">
        <v>11263</v>
      </c>
      <c r="J14" s="69">
        <v>805</v>
      </c>
      <c r="K14" s="69">
        <v>312</v>
      </c>
      <c r="L14" s="69">
        <v>516</v>
      </c>
    </row>
    <row r="15" spans="1:12" ht="12">
      <c r="A15" s="21" t="s">
        <v>16</v>
      </c>
      <c r="B15" s="69">
        <v>634</v>
      </c>
      <c r="C15" s="119">
        <v>1322</v>
      </c>
      <c r="D15" s="69">
        <v>17450</v>
      </c>
      <c r="E15" s="69">
        <v>38</v>
      </c>
      <c r="F15" s="69">
        <v>633</v>
      </c>
      <c r="G15" s="69">
        <v>1383</v>
      </c>
      <c r="H15" s="69">
        <v>3228</v>
      </c>
      <c r="I15" s="69">
        <v>12402</v>
      </c>
      <c r="J15" s="69">
        <v>917</v>
      </c>
      <c r="K15" s="69">
        <v>305</v>
      </c>
      <c r="L15" s="69">
        <v>631</v>
      </c>
    </row>
    <row r="16" spans="1:12" ht="12">
      <c r="A16" s="21" t="s">
        <v>17</v>
      </c>
      <c r="B16" s="69">
        <v>630</v>
      </c>
      <c r="C16" s="119">
        <v>1279</v>
      </c>
      <c r="D16" s="69">
        <v>20393</v>
      </c>
      <c r="E16" s="69">
        <v>29</v>
      </c>
      <c r="F16" s="69">
        <v>914</v>
      </c>
      <c r="G16" s="69">
        <v>2072</v>
      </c>
      <c r="H16" s="69">
        <v>3500</v>
      </c>
      <c r="I16" s="69">
        <v>14217</v>
      </c>
      <c r="J16" s="69">
        <v>1078</v>
      </c>
      <c r="K16" s="69">
        <v>272</v>
      </c>
      <c r="L16" s="69">
        <v>808</v>
      </c>
    </row>
    <row r="17" spans="1:12" ht="12">
      <c r="A17" s="21" t="s">
        <v>18</v>
      </c>
      <c r="B17" s="69">
        <v>491</v>
      </c>
      <c r="C17" s="119">
        <v>1085</v>
      </c>
      <c r="D17" s="69">
        <v>18381</v>
      </c>
      <c r="E17" s="69">
        <v>59</v>
      </c>
      <c r="F17" s="69">
        <v>920</v>
      </c>
      <c r="G17" s="69">
        <v>1712</v>
      </c>
      <c r="H17" s="69">
        <v>3241</v>
      </c>
      <c r="I17" s="69">
        <v>12870</v>
      </c>
      <c r="J17" s="69">
        <v>997</v>
      </c>
      <c r="K17" s="69">
        <v>226</v>
      </c>
      <c r="L17" s="69">
        <v>772</v>
      </c>
    </row>
    <row r="18" spans="1:12" ht="12">
      <c r="A18" s="21" t="s">
        <v>19</v>
      </c>
      <c r="B18" s="69">
        <v>474</v>
      </c>
      <c r="C18" s="119">
        <v>1063</v>
      </c>
      <c r="D18" s="69">
        <v>20088</v>
      </c>
      <c r="E18" s="69">
        <v>18</v>
      </c>
      <c r="F18" s="69">
        <v>1126</v>
      </c>
      <c r="G18" s="69">
        <v>1952</v>
      </c>
      <c r="H18" s="69">
        <v>2964</v>
      </c>
      <c r="I18" s="69">
        <v>14220</v>
      </c>
      <c r="J18" s="69">
        <v>1119</v>
      </c>
      <c r="K18" s="69">
        <v>217</v>
      </c>
      <c r="L18" s="69">
        <v>904</v>
      </c>
    </row>
    <row r="19" spans="1:12" ht="12">
      <c r="A19" s="21" t="s">
        <v>20</v>
      </c>
      <c r="B19" s="69">
        <v>395</v>
      </c>
      <c r="C19" s="119">
        <v>942</v>
      </c>
      <c r="D19" s="69">
        <v>18758</v>
      </c>
      <c r="E19" s="69">
        <v>29</v>
      </c>
      <c r="F19" s="69">
        <v>1071</v>
      </c>
      <c r="G19" s="69">
        <v>2007</v>
      </c>
      <c r="H19" s="69">
        <v>2862</v>
      </c>
      <c r="I19" s="69">
        <v>12929</v>
      </c>
      <c r="J19" s="69">
        <v>1020</v>
      </c>
      <c r="K19" s="69">
        <v>191</v>
      </c>
      <c r="L19" s="69">
        <v>829</v>
      </c>
    </row>
    <row r="20" spans="1:12" ht="12">
      <c r="A20" s="21" t="s">
        <v>21</v>
      </c>
      <c r="B20" s="69">
        <v>666</v>
      </c>
      <c r="C20" s="119">
        <v>1648</v>
      </c>
      <c r="D20" s="69">
        <v>36549</v>
      </c>
      <c r="E20" s="69">
        <v>63</v>
      </c>
      <c r="F20" s="69">
        <v>2272</v>
      </c>
      <c r="G20" s="69">
        <v>3758</v>
      </c>
      <c r="H20" s="69">
        <v>5425</v>
      </c>
      <c r="I20" s="69">
        <v>25376</v>
      </c>
      <c r="J20" s="69">
        <v>2032</v>
      </c>
      <c r="K20" s="69">
        <v>335</v>
      </c>
      <c r="L20" s="69">
        <v>1697</v>
      </c>
    </row>
    <row r="21" spans="1:12" ht="12">
      <c r="A21" s="21" t="s">
        <v>22</v>
      </c>
      <c r="B21" s="69">
        <v>571</v>
      </c>
      <c r="C21" s="119">
        <v>1446</v>
      </c>
      <c r="D21" s="69">
        <v>37028</v>
      </c>
      <c r="E21" s="69">
        <v>65</v>
      </c>
      <c r="F21" s="69">
        <v>2460</v>
      </c>
      <c r="G21" s="69">
        <v>3827</v>
      </c>
      <c r="H21" s="69">
        <v>5017</v>
      </c>
      <c r="I21" s="69">
        <v>25935</v>
      </c>
      <c r="J21" s="69">
        <v>2111</v>
      </c>
      <c r="K21" s="69">
        <v>302</v>
      </c>
      <c r="L21" s="69">
        <v>1809</v>
      </c>
    </row>
    <row r="22" spans="1:12" ht="12">
      <c r="A22" s="21" t="s">
        <v>23</v>
      </c>
      <c r="B22" s="69">
        <v>513</v>
      </c>
      <c r="C22" s="119">
        <v>1331</v>
      </c>
      <c r="D22" s="69">
        <v>38416</v>
      </c>
      <c r="E22" s="69">
        <v>75</v>
      </c>
      <c r="F22" s="69">
        <v>2612</v>
      </c>
      <c r="G22" s="69">
        <v>4177</v>
      </c>
      <c r="H22" s="69">
        <v>4823</v>
      </c>
      <c r="I22" s="69">
        <v>26929</v>
      </c>
      <c r="J22" s="69">
        <v>2215</v>
      </c>
      <c r="K22" s="69">
        <v>281</v>
      </c>
      <c r="L22" s="69">
        <v>1933</v>
      </c>
    </row>
    <row r="23" spans="1:12" ht="12">
      <c r="A23" s="21" t="s">
        <v>24</v>
      </c>
      <c r="B23" s="69">
        <v>422</v>
      </c>
      <c r="C23" s="119">
        <v>1146</v>
      </c>
      <c r="D23" s="69">
        <v>35830</v>
      </c>
      <c r="E23" s="69">
        <v>83</v>
      </c>
      <c r="F23" s="69">
        <v>2335</v>
      </c>
      <c r="G23" s="69">
        <v>3531</v>
      </c>
      <c r="H23" s="69">
        <v>4334</v>
      </c>
      <c r="I23" s="69">
        <v>25722</v>
      </c>
      <c r="J23" s="69">
        <v>2136</v>
      </c>
      <c r="K23" s="69">
        <v>228</v>
      </c>
      <c r="L23" s="69">
        <v>1908</v>
      </c>
    </row>
    <row r="24" spans="1:12" ht="12">
      <c r="A24" s="21" t="s">
        <v>25</v>
      </c>
      <c r="B24" s="69">
        <v>318</v>
      </c>
      <c r="C24" s="119">
        <v>870</v>
      </c>
      <c r="D24" s="69">
        <v>30143</v>
      </c>
      <c r="E24" s="69">
        <v>72</v>
      </c>
      <c r="F24" s="69">
        <v>1825</v>
      </c>
      <c r="G24" s="69">
        <v>2845</v>
      </c>
      <c r="H24" s="69">
        <v>3786</v>
      </c>
      <c r="I24" s="69">
        <v>21752</v>
      </c>
      <c r="J24" s="69">
        <v>1821</v>
      </c>
      <c r="K24" s="69">
        <v>208</v>
      </c>
      <c r="L24" s="69">
        <v>1613</v>
      </c>
    </row>
    <row r="25" spans="1:12" ht="12">
      <c r="A25" s="21" t="s">
        <v>26</v>
      </c>
      <c r="B25" s="69">
        <v>933</v>
      </c>
      <c r="C25" s="119">
        <v>2631</v>
      </c>
      <c r="D25" s="69">
        <v>124757</v>
      </c>
      <c r="E25" s="69">
        <v>710</v>
      </c>
      <c r="F25" s="69">
        <v>5549</v>
      </c>
      <c r="G25" s="69">
        <v>8035</v>
      </c>
      <c r="H25" s="69">
        <v>13175</v>
      </c>
      <c r="I25" s="69">
        <v>98730</v>
      </c>
      <c r="J25" s="69">
        <v>8484</v>
      </c>
      <c r="K25" s="69">
        <v>748</v>
      </c>
      <c r="L25" s="69">
        <v>7736</v>
      </c>
    </row>
    <row r="26" spans="1:12" ht="12">
      <c r="A26" s="21" t="s">
        <v>27</v>
      </c>
      <c r="B26" s="69">
        <v>83</v>
      </c>
      <c r="C26" s="119">
        <v>280</v>
      </c>
      <c r="D26" s="69">
        <v>26204</v>
      </c>
      <c r="E26" s="69">
        <v>390</v>
      </c>
      <c r="F26" s="69">
        <v>116</v>
      </c>
      <c r="G26" s="69">
        <v>3336</v>
      </c>
      <c r="H26" s="69">
        <v>2671</v>
      </c>
      <c r="I26" s="69">
        <v>22739</v>
      </c>
      <c r="J26" s="69">
        <v>2048</v>
      </c>
      <c r="K26" s="69">
        <v>143</v>
      </c>
      <c r="L26" s="69">
        <v>1905</v>
      </c>
    </row>
    <row r="27" spans="1:12" ht="12">
      <c r="A27" s="22" t="s">
        <v>28</v>
      </c>
      <c r="B27" s="78">
        <v>14</v>
      </c>
      <c r="C27" s="113">
        <v>37</v>
      </c>
      <c r="D27" s="78">
        <v>10847</v>
      </c>
      <c r="E27" s="78">
        <v>51</v>
      </c>
      <c r="F27" s="78">
        <v>0</v>
      </c>
      <c r="G27" s="78">
        <v>257</v>
      </c>
      <c r="H27" s="78">
        <v>771</v>
      </c>
      <c r="I27" s="78">
        <v>9869</v>
      </c>
      <c r="J27" s="78">
        <v>943</v>
      </c>
      <c r="K27" s="78">
        <v>23</v>
      </c>
      <c r="L27" s="78">
        <v>920</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2117</v>
      </c>
      <c r="C33" s="119">
        <v>2602</v>
      </c>
      <c r="D33" s="69">
        <v>458</v>
      </c>
      <c r="E33" s="69">
        <v>91</v>
      </c>
      <c r="F33" s="69">
        <v>50</v>
      </c>
      <c r="G33" s="69">
        <v>876</v>
      </c>
      <c r="H33" s="69">
        <v>8058</v>
      </c>
      <c r="I33" s="69">
        <v>5357</v>
      </c>
      <c r="J33" s="69">
        <v>305</v>
      </c>
      <c r="K33" s="69">
        <v>198</v>
      </c>
      <c r="L33" s="69">
        <v>148</v>
      </c>
    </row>
    <row r="34" spans="1:12" ht="12.75" customHeight="1">
      <c r="A34" s="20" t="s">
        <v>30</v>
      </c>
      <c r="B34" s="69">
        <v>2118</v>
      </c>
      <c r="C34" s="119">
        <v>3697</v>
      </c>
      <c r="D34" s="69">
        <v>35698</v>
      </c>
      <c r="E34" s="69">
        <v>137</v>
      </c>
      <c r="F34" s="69">
        <v>734</v>
      </c>
      <c r="G34" s="69">
        <v>2938</v>
      </c>
      <c r="H34" s="69">
        <v>9881</v>
      </c>
      <c r="I34" s="69">
        <v>23460</v>
      </c>
      <c r="J34" s="69">
        <v>1596</v>
      </c>
      <c r="K34" s="69">
        <v>725</v>
      </c>
      <c r="L34" s="69">
        <v>953</v>
      </c>
    </row>
    <row r="35" spans="1:12" ht="12">
      <c r="A35" s="20" t="s">
        <v>31</v>
      </c>
      <c r="B35" s="69">
        <v>2118</v>
      </c>
      <c r="C35" s="119">
        <v>4427</v>
      </c>
      <c r="D35" s="69">
        <v>67537</v>
      </c>
      <c r="E35" s="69">
        <v>146</v>
      </c>
      <c r="F35" s="69">
        <v>2971</v>
      </c>
      <c r="G35" s="69">
        <v>6124</v>
      </c>
      <c r="H35" s="69">
        <v>11965</v>
      </c>
      <c r="I35" s="69">
        <v>47434</v>
      </c>
      <c r="J35" s="69">
        <v>3594</v>
      </c>
      <c r="K35" s="69">
        <v>965</v>
      </c>
      <c r="L35" s="69">
        <v>2662</v>
      </c>
    </row>
    <row r="36" spans="1:12" ht="12">
      <c r="A36" s="20" t="s">
        <v>32</v>
      </c>
      <c r="B36" s="69">
        <v>2118</v>
      </c>
      <c r="C36" s="119">
        <v>5197</v>
      </c>
      <c r="D36" s="69">
        <v>117995</v>
      </c>
      <c r="E36" s="69">
        <v>200</v>
      </c>
      <c r="F36" s="69">
        <v>7414</v>
      </c>
      <c r="G36" s="69">
        <v>12599</v>
      </c>
      <c r="H36" s="69">
        <v>16760</v>
      </c>
      <c r="I36" s="69">
        <v>82057</v>
      </c>
      <c r="J36" s="69">
        <v>6594</v>
      </c>
      <c r="K36" s="69">
        <v>1069</v>
      </c>
      <c r="L36" s="69">
        <v>5528</v>
      </c>
    </row>
    <row r="37" spans="1:12" ht="12">
      <c r="A37" s="20" t="s">
        <v>33</v>
      </c>
      <c r="B37" s="69">
        <v>1589</v>
      </c>
      <c r="C37" s="119">
        <v>4318</v>
      </c>
      <c r="D37" s="69">
        <v>147924</v>
      </c>
      <c r="E37" s="69">
        <v>485</v>
      </c>
      <c r="F37" s="69">
        <v>8981</v>
      </c>
      <c r="G37" s="69">
        <v>13180</v>
      </c>
      <c r="H37" s="69">
        <v>17805</v>
      </c>
      <c r="I37" s="69">
        <v>108489</v>
      </c>
      <c r="J37" s="69">
        <v>9086</v>
      </c>
      <c r="K37" s="69">
        <v>945</v>
      </c>
      <c r="L37" s="69">
        <v>8141</v>
      </c>
    </row>
    <row r="38" spans="1:12" ht="12">
      <c r="A38" s="20" t="s">
        <v>34</v>
      </c>
      <c r="B38" s="69">
        <v>424</v>
      </c>
      <c r="C38" s="119">
        <v>1208</v>
      </c>
      <c r="D38" s="69">
        <v>67470</v>
      </c>
      <c r="E38" s="69">
        <v>423</v>
      </c>
      <c r="F38" s="69">
        <v>2483</v>
      </c>
      <c r="G38" s="69">
        <v>3789</v>
      </c>
      <c r="H38" s="69">
        <v>6665</v>
      </c>
      <c r="I38" s="69">
        <v>54955</v>
      </c>
      <c r="J38" s="69">
        <v>4766</v>
      </c>
      <c r="K38" s="69">
        <v>423</v>
      </c>
      <c r="L38" s="69">
        <v>4343</v>
      </c>
    </row>
    <row r="39" spans="1:12" ht="12">
      <c r="A39" s="27" t="s">
        <v>35</v>
      </c>
      <c r="B39" s="78">
        <v>105</v>
      </c>
      <c r="C39" s="113">
        <v>340</v>
      </c>
      <c r="D39" s="78">
        <v>39008</v>
      </c>
      <c r="E39" s="78">
        <v>442</v>
      </c>
      <c r="F39" s="78">
        <v>160</v>
      </c>
      <c r="G39" s="78">
        <v>3666</v>
      </c>
      <c r="H39" s="78">
        <v>3576</v>
      </c>
      <c r="I39" s="78">
        <v>34318</v>
      </c>
      <c r="J39" s="78">
        <v>3142</v>
      </c>
      <c r="K39" s="78">
        <v>172</v>
      </c>
      <c r="L39" s="78">
        <v>2970</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10589</v>
      </c>
      <c r="C42" s="128">
        <v>21789</v>
      </c>
      <c r="D42" s="72">
        <v>476090</v>
      </c>
      <c r="E42" s="72">
        <v>1925</v>
      </c>
      <c r="F42" s="72">
        <v>22792</v>
      </c>
      <c r="G42" s="72">
        <v>43172</v>
      </c>
      <c r="H42" s="72">
        <v>74711</v>
      </c>
      <c r="I42" s="72">
        <v>356070</v>
      </c>
      <c r="J42" s="72">
        <v>29084</v>
      </c>
      <c r="K42" s="72">
        <v>4499</v>
      </c>
      <c r="L42" s="72">
        <v>24744</v>
      </c>
    </row>
    <row r="43" spans="1:12" s="36" customFormat="1" ht="18.75" customHeight="1">
      <c r="A43" t="s">
        <v>124</v>
      </c>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37.xml><?xml version="1.0" encoding="utf-8"?>
<worksheet xmlns="http://schemas.openxmlformats.org/spreadsheetml/2006/main" xmlns:r="http://schemas.openxmlformats.org/officeDocument/2006/relationships">
  <sheetPr codeName="Sheet1211111111111131111111">
    <pageSetUpPr fitToPage="1"/>
  </sheetPr>
  <dimension ref="A1:L46"/>
  <sheetViews>
    <sheetView zoomScale="80" zoomScaleNormal="80" workbookViewId="0" topLeftCell="A1">
      <selection activeCell="A1" sqref="A1"/>
    </sheetView>
  </sheetViews>
  <sheetFormatPr defaultColWidth="8.8515625" defaultRowHeight="12.75"/>
  <cols>
    <col min="1" max="1" width="16.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263</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131</v>
      </c>
      <c r="C9" s="69">
        <v>236</v>
      </c>
      <c r="D9" s="69">
        <v>-7145</v>
      </c>
      <c r="E9" s="69">
        <v>192</v>
      </c>
      <c r="F9" s="69">
        <v>0</v>
      </c>
      <c r="G9" s="69">
        <v>207</v>
      </c>
      <c r="H9" s="69">
        <v>1119</v>
      </c>
      <c r="I9" s="69">
        <v>0</v>
      </c>
      <c r="J9" s="69">
        <v>0</v>
      </c>
      <c r="K9" s="69">
        <v>2</v>
      </c>
      <c r="L9" s="69">
        <v>0</v>
      </c>
    </row>
    <row r="10" spans="1:12" ht="12">
      <c r="A10" s="21" t="s">
        <v>11</v>
      </c>
      <c r="B10" s="69">
        <v>287</v>
      </c>
      <c r="C10" s="69">
        <v>257</v>
      </c>
      <c r="D10" s="69">
        <v>753</v>
      </c>
      <c r="E10" s="69">
        <v>22</v>
      </c>
      <c r="F10" s="69">
        <v>2</v>
      </c>
      <c r="G10" s="69">
        <v>49</v>
      </c>
      <c r="H10" s="69">
        <v>910</v>
      </c>
      <c r="I10" s="69">
        <v>223</v>
      </c>
      <c r="J10" s="69">
        <v>12</v>
      </c>
      <c r="K10" s="69">
        <v>7</v>
      </c>
      <c r="L10" s="69">
        <v>7</v>
      </c>
    </row>
    <row r="11" spans="1:12" ht="12">
      <c r="A11" s="21" t="s">
        <v>12</v>
      </c>
      <c r="B11" s="69">
        <v>273</v>
      </c>
      <c r="C11" s="69">
        <v>360</v>
      </c>
      <c r="D11" s="69">
        <v>2033</v>
      </c>
      <c r="E11" s="69">
        <v>16</v>
      </c>
      <c r="F11" s="69">
        <v>10</v>
      </c>
      <c r="G11" s="69">
        <v>211</v>
      </c>
      <c r="H11" s="69">
        <v>1267</v>
      </c>
      <c r="I11" s="69">
        <v>971</v>
      </c>
      <c r="J11" s="69">
        <v>55</v>
      </c>
      <c r="K11" s="69">
        <v>36</v>
      </c>
      <c r="L11" s="69">
        <v>25</v>
      </c>
    </row>
    <row r="12" spans="1:12" ht="12">
      <c r="A12" s="21" t="s">
        <v>13</v>
      </c>
      <c r="B12" s="69">
        <v>304</v>
      </c>
      <c r="C12" s="69">
        <v>495</v>
      </c>
      <c r="D12" s="69">
        <v>3824</v>
      </c>
      <c r="E12" s="69">
        <v>22</v>
      </c>
      <c r="F12" s="69">
        <v>36</v>
      </c>
      <c r="G12" s="69">
        <v>239</v>
      </c>
      <c r="H12" s="69">
        <v>1675</v>
      </c>
      <c r="I12" s="69">
        <v>2159</v>
      </c>
      <c r="J12" s="69">
        <v>136</v>
      </c>
      <c r="K12" s="69">
        <v>77</v>
      </c>
      <c r="L12" s="69">
        <v>69</v>
      </c>
    </row>
    <row r="13" spans="1:12" ht="12">
      <c r="A13" s="21" t="s">
        <v>14</v>
      </c>
      <c r="B13" s="69">
        <v>233</v>
      </c>
      <c r="C13" s="69">
        <v>424</v>
      </c>
      <c r="D13" s="69">
        <v>4079</v>
      </c>
      <c r="E13" s="69">
        <v>12</v>
      </c>
      <c r="F13" s="69">
        <v>72</v>
      </c>
      <c r="G13" s="69">
        <v>305</v>
      </c>
      <c r="H13" s="69">
        <v>1299</v>
      </c>
      <c r="I13" s="69">
        <v>2510</v>
      </c>
      <c r="J13" s="69">
        <v>167</v>
      </c>
      <c r="K13" s="69">
        <v>80</v>
      </c>
      <c r="L13" s="69">
        <v>96</v>
      </c>
    </row>
    <row r="14" spans="1:12" ht="12">
      <c r="A14" s="21" t="s">
        <v>15</v>
      </c>
      <c r="B14" s="69">
        <v>195</v>
      </c>
      <c r="C14" s="69">
        <v>360</v>
      </c>
      <c r="D14" s="69">
        <v>4370</v>
      </c>
      <c r="E14" s="69">
        <v>61</v>
      </c>
      <c r="F14" s="69">
        <v>115</v>
      </c>
      <c r="G14" s="69">
        <v>402</v>
      </c>
      <c r="H14" s="69">
        <v>1088</v>
      </c>
      <c r="I14" s="69">
        <v>2893</v>
      </c>
      <c r="J14" s="69">
        <v>204</v>
      </c>
      <c r="K14" s="69">
        <v>72</v>
      </c>
      <c r="L14" s="69">
        <v>135</v>
      </c>
    </row>
    <row r="15" spans="1:12" ht="12">
      <c r="A15" s="21" t="s">
        <v>16</v>
      </c>
      <c r="B15" s="69">
        <v>174</v>
      </c>
      <c r="C15" s="69">
        <v>325</v>
      </c>
      <c r="D15" s="69">
        <v>4770</v>
      </c>
      <c r="E15" s="69">
        <v>6</v>
      </c>
      <c r="F15" s="69">
        <v>173</v>
      </c>
      <c r="G15" s="69">
        <v>651</v>
      </c>
      <c r="H15" s="69">
        <v>1187</v>
      </c>
      <c r="I15" s="69">
        <v>2946</v>
      </c>
      <c r="J15" s="69">
        <v>217</v>
      </c>
      <c r="K15" s="69">
        <v>68</v>
      </c>
      <c r="L15" s="69">
        <v>151</v>
      </c>
    </row>
    <row r="16" spans="1:12" ht="12">
      <c r="A16" s="21" t="s">
        <v>17</v>
      </c>
      <c r="B16" s="69">
        <v>159</v>
      </c>
      <c r="C16" s="69">
        <v>330</v>
      </c>
      <c r="D16" s="69">
        <v>5146</v>
      </c>
      <c r="E16" s="69">
        <v>18</v>
      </c>
      <c r="F16" s="69">
        <v>213</v>
      </c>
      <c r="G16" s="69">
        <v>627</v>
      </c>
      <c r="H16" s="69">
        <v>991</v>
      </c>
      <c r="I16" s="69">
        <v>3462</v>
      </c>
      <c r="J16" s="69">
        <v>261</v>
      </c>
      <c r="K16" s="69">
        <v>75</v>
      </c>
      <c r="L16" s="69">
        <v>190</v>
      </c>
    </row>
    <row r="17" spans="1:12" ht="12">
      <c r="A17" s="21" t="s">
        <v>18</v>
      </c>
      <c r="B17" s="69">
        <v>152</v>
      </c>
      <c r="C17" s="69">
        <v>331</v>
      </c>
      <c r="D17" s="69">
        <v>5708</v>
      </c>
      <c r="E17" s="69">
        <v>42</v>
      </c>
      <c r="F17" s="69">
        <v>258</v>
      </c>
      <c r="G17" s="69">
        <v>612</v>
      </c>
      <c r="H17" s="69">
        <v>1033</v>
      </c>
      <c r="I17" s="69">
        <v>3871</v>
      </c>
      <c r="J17" s="69">
        <v>296</v>
      </c>
      <c r="K17" s="69">
        <v>72</v>
      </c>
      <c r="L17" s="69">
        <v>226</v>
      </c>
    </row>
    <row r="18" spans="1:12" ht="12">
      <c r="A18" s="21" t="s">
        <v>19</v>
      </c>
      <c r="B18" s="69">
        <v>121</v>
      </c>
      <c r="C18" s="69">
        <v>265</v>
      </c>
      <c r="D18" s="69">
        <v>5154</v>
      </c>
      <c r="E18" s="69">
        <v>5</v>
      </c>
      <c r="F18" s="69">
        <v>239</v>
      </c>
      <c r="G18" s="69">
        <v>555</v>
      </c>
      <c r="H18" s="69">
        <v>973</v>
      </c>
      <c r="I18" s="69">
        <v>3430</v>
      </c>
      <c r="J18" s="69">
        <v>265</v>
      </c>
      <c r="K18" s="69">
        <v>54</v>
      </c>
      <c r="L18" s="69">
        <v>211</v>
      </c>
    </row>
    <row r="19" spans="1:12" ht="12">
      <c r="A19" s="21" t="s">
        <v>20</v>
      </c>
      <c r="B19" s="69">
        <v>133</v>
      </c>
      <c r="C19" s="69">
        <v>282</v>
      </c>
      <c r="D19" s="69">
        <v>6309</v>
      </c>
      <c r="E19" s="69">
        <v>26</v>
      </c>
      <c r="F19" s="69">
        <v>383</v>
      </c>
      <c r="G19" s="69">
        <v>914</v>
      </c>
      <c r="H19" s="69">
        <v>1080</v>
      </c>
      <c r="I19" s="69">
        <v>3997</v>
      </c>
      <c r="J19" s="69">
        <v>313</v>
      </c>
      <c r="K19" s="69">
        <v>60</v>
      </c>
      <c r="L19" s="69">
        <v>253</v>
      </c>
    </row>
    <row r="20" spans="1:12" ht="12">
      <c r="A20" s="21" t="s">
        <v>21</v>
      </c>
      <c r="B20" s="69">
        <v>201</v>
      </c>
      <c r="C20" s="69">
        <v>444</v>
      </c>
      <c r="D20" s="69">
        <v>10969</v>
      </c>
      <c r="E20" s="69">
        <v>23</v>
      </c>
      <c r="F20" s="69">
        <v>675</v>
      </c>
      <c r="G20" s="69">
        <v>1279</v>
      </c>
      <c r="H20" s="69">
        <v>1675</v>
      </c>
      <c r="I20" s="69">
        <v>7385</v>
      </c>
      <c r="J20" s="69">
        <v>590</v>
      </c>
      <c r="K20" s="69">
        <v>92</v>
      </c>
      <c r="L20" s="69">
        <v>498</v>
      </c>
    </row>
    <row r="21" spans="1:12" ht="12">
      <c r="A21" s="21" t="s">
        <v>22</v>
      </c>
      <c r="B21" s="69">
        <v>174</v>
      </c>
      <c r="C21" s="69">
        <v>423</v>
      </c>
      <c r="D21" s="69">
        <v>11311</v>
      </c>
      <c r="E21" s="69">
        <v>25</v>
      </c>
      <c r="F21" s="69">
        <v>775</v>
      </c>
      <c r="G21" s="69">
        <v>1150</v>
      </c>
      <c r="H21" s="69">
        <v>1388</v>
      </c>
      <c r="I21" s="69">
        <v>8021</v>
      </c>
      <c r="J21" s="69">
        <v>653</v>
      </c>
      <c r="K21" s="69">
        <v>93</v>
      </c>
      <c r="L21" s="69">
        <v>559</v>
      </c>
    </row>
    <row r="22" spans="1:12" ht="12">
      <c r="A22" s="21" t="s">
        <v>23</v>
      </c>
      <c r="B22" s="69">
        <v>143</v>
      </c>
      <c r="C22" s="69">
        <v>372</v>
      </c>
      <c r="D22" s="69">
        <v>10679</v>
      </c>
      <c r="E22" s="69">
        <v>24</v>
      </c>
      <c r="F22" s="69">
        <v>674</v>
      </c>
      <c r="G22" s="69">
        <v>1399</v>
      </c>
      <c r="H22" s="69">
        <v>1566</v>
      </c>
      <c r="I22" s="69">
        <v>7090</v>
      </c>
      <c r="J22" s="69">
        <v>579</v>
      </c>
      <c r="K22" s="69">
        <v>89</v>
      </c>
      <c r="L22" s="69">
        <v>490</v>
      </c>
    </row>
    <row r="23" spans="1:12" ht="12">
      <c r="A23" s="21" t="s">
        <v>24</v>
      </c>
      <c r="B23" s="69">
        <v>113</v>
      </c>
      <c r="C23" s="69">
        <v>298</v>
      </c>
      <c r="D23" s="69">
        <v>9574</v>
      </c>
      <c r="E23" s="69">
        <v>61</v>
      </c>
      <c r="F23" s="69">
        <v>601</v>
      </c>
      <c r="G23" s="69">
        <v>1393</v>
      </c>
      <c r="H23" s="69">
        <v>1164</v>
      </c>
      <c r="I23" s="69">
        <v>6489</v>
      </c>
      <c r="J23" s="69">
        <v>535</v>
      </c>
      <c r="K23" s="69">
        <v>66</v>
      </c>
      <c r="L23" s="69">
        <v>469</v>
      </c>
    </row>
    <row r="24" spans="1:12" ht="12">
      <c r="A24" s="21" t="s">
        <v>25</v>
      </c>
      <c r="B24" s="69">
        <v>75</v>
      </c>
      <c r="C24" s="69">
        <v>193</v>
      </c>
      <c r="D24" s="69">
        <v>7081</v>
      </c>
      <c r="E24" s="69">
        <v>42</v>
      </c>
      <c r="F24" s="69">
        <v>427</v>
      </c>
      <c r="G24" s="69">
        <v>817</v>
      </c>
      <c r="H24" s="69">
        <v>948</v>
      </c>
      <c r="I24" s="69">
        <v>4931</v>
      </c>
      <c r="J24" s="69">
        <v>411</v>
      </c>
      <c r="K24" s="69">
        <v>45</v>
      </c>
      <c r="L24" s="69">
        <v>366</v>
      </c>
    </row>
    <row r="25" spans="1:12" ht="12">
      <c r="A25" s="21" t="s">
        <v>26</v>
      </c>
      <c r="B25" s="69">
        <v>226</v>
      </c>
      <c r="C25" s="69">
        <v>572</v>
      </c>
      <c r="D25" s="69">
        <v>30033</v>
      </c>
      <c r="E25" s="69">
        <v>315</v>
      </c>
      <c r="F25" s="69">
        <v>1298</v>
      </c>
      <c r="G25" s="69">
        <v>2903</v>
      </c>
      <c r="H25" s="69">
        <v>3098</v>
      </c>
      <c r="I25" s="69">
        <v>23049</v>
      </c>
      <c r="J25" s="69">
        <v>1979</v>
      </c>
      <c r="K25" s="69">
        <v>239</v>
      </c>
      <c r="L25" s="69">
        <v>1740</v>
      </c>
    </row>
    <row r="26" spans="1:12" ht="12">
      <c r="A26" s="21" t="s">
        <v>27</v>
      </c>
      <c r="B26" s="101">
        <f>19+3</f>
        <v>22</v>
      </c>
      <c r="C26" s="121">
        <v>64</v>
      </c>
      <c r="D26" s="101">
        <f>6217+2617</f>
        <v>8834</v>
      </c>
      <c r="E26" s="101">
        <v>728</v>
      </c>
      <c r="F26" s="101">
        <v>26</v>
      </c>
      <c r="G26" s="101">
        <f>977+28</f>
        <v>1005</v>
      </c>
      <c r="H26" s="101">
        <f>885+36</f>
        <v>921</v>
      </c>
      <c r="I26" s="101">
        <f>5057+2553</f>
        <v>7610</v>
      </c>
      <c r="J26" s="101">
        <f>456+246</f>
        <v>702</v>
      </c>
      <c r="K26" s="101">
        <f>80+10</f>
        <v>90</v>
      </c>
      <c r="L26" s="101">
        <f>376+236</f>
        <v>612</v>
      </c>
    </row>
    <row r="27" spans="1:12" ht="12">
      <c r="A27" s="22" t="s">
        <v>123</v>
      </c>
      <c r="B27" s="122" t="s">
        <v>273</v>
      </c>
      <c r="C27" s="122" t="s">
        <v>273</v>
      </c>
      <c r="D27" s="122" t="s">
        <v>273</v>
      </c>
      <c r="E27" s="112">
        <v>0</v>
      </c>
      <c r="F27" s="112">
        <v>0</v>
      </c>
      <c r="G27" s="122" t="s">
        <v>273</v>
      </c>
      <c r="H27" s="122" t="s">
        <v>273</v>
      </c>
      <c r="I27" s="122" t="s">
        <v>273</v>
      </c>
      <c r="J27" s="122" t="s">
        <v>273</v>
      </c>
      <c r="K27" s="122" t="s">
        <v>273</v>
      </c>
      <c r="L27" s="122" t="s">
        <v>273</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623</v>
      </c>
      <c r="C33" s="69">
        <v>743</v>
      </c>
      <c r="D33" s="69">
        <v>-4994</v>
      </c>
      <c r="E33" s="69">
        <v>229</v>
      </c>
      <c r="F33" s="69">
        <v>7</v>
      </c>
      <c r="G33" s="69">
        <v>421</v>
      </c>
      <c r="H33" s="69">
        <v>2948</v>
      </c>
      <c r="I33" s="69">
        <v>874</v>
      </c>
      <c r="J33" s="69">
        <v>48</v>
      </c>
      <c r="K33" s="69">
        <v>32</v>
      </c>
      <c r="L33" s="69">
        <v>23</v>
      </c>
    </row>
    <row r="34" spans="1:12" ht="12.75" customHeight="1">
      <c r="A34" s="20" t="s">
        <v>30</v>
      </c>
      <c r="B34" s="69">
        <v>623</v>
      </c>
      <c r="C34" s="69">
        <v>1055</v>
      </c>
      <c r="D34" s="69">
        <v>8901</v>
      </c>
      <c r="E34" s="69">
        <v>40</v>
      </c>
      <c r="F34" s="69">
        <v>125</v>
      </c>
      <c r="G34" s="69">
        <v>625</v>
      </c>
      <c r="H34" s="69">
        <v>3430</v>
      </c>
      <c r="I34" s="69">
        <v>5222</v>
      </c>
      <c r="J34" s="69">
        <v>339</v>
      </c>
      <c r="K34" s="69">
        <v>174</v>
      </c>
      <c r="L34" s="69">
        <v>186</v>
      </c>
    </row>
    <row r="35" spans="1:12" ht="12">
      <c r="A35" s="20" t="s">
        <v>31</v>
      </c>
      <c r="B35" s="69">
        <v>624</v>
      </c>
      <c r="C35" s="69">
        <v>1215</v>
      </c>
      <c r="D35" s="69">
        <v>18138</v>
      </c>
      <c r="E35" s="69">
        <v>111</v>
      </c>
      <c r="F35" s="69">
        <v>695</v>
      </c>
      <c r="G35" s="69">
        <v>2140</v>
      </c>
      <c r="H35" s="69">
        <v>3914</v>
      </c>
      <c r="I35" s="69">
        <v>11876</v>
      </c>
      <c r="J35" s="69">
        <v>880</v>
      </c>
      <c r="K35" s="69">
        <v>262</v>
      </c>
      <c r="L35" s="69">
        <v>629</v>
      </c>
    </row>
    <row r="36" spans="1:12" ht="12">
      <c r="A36" s="20" t="s">
        <v>32</v>
      </c>
      <c r="B36" s="69">
        <v>623</v>
      </c>
      <c r="C36" s="69">
        <v>1407</v>
      </c>
      <c r="D36" s="69">
        <v>32200</v>
      </c>
      <c r="E36" s="69">
        <v>83</v>
      </c>
      <c r="F36" s="69">
        <v>1927</v>
      </c>
      <c r="G36" s="69">
        <v>3767</v>
      </c>
      <c r="H36" s="69">
        <v>4999</v>
      </c>
      <c r="I36" s="69">
        <v>21695</v>
      </c>
      <c r="J36" s="69">
        <v>1721</v>
      </c>
      <c r="K36" s="69">
        <v>292</v>
      </c>
      <c r="L36" s="69">
        <v>1429</v>
      </c>
    </row>
    <row r="37" spans="1:12" ht="12">
      <c r="A37" s="20" t="s">
        <v>33</v>
      </c>
      <c r="B37" s="69">
        <v>468</v>
      </c>
      <c r="C37" s="69">
        <v>1213</v>
      </c>
      <c r="D37" s="69">
        <v>40309</v>
      </c>
      <c r="E37" s="69">
        <v>227</v>
      </c>
      <c r="F37" s="69">
        <v>2465</v>
      </c>
      <c r="G37" s="69">
        <v>5136</v>
      </c>
      <c r="H37" s="69">
        <v>5139</v>
      </c>
      <c r="I37" s="69">
        <v>27836</v>
      </c>
      <c r="J37" s="69">
        <v>2305</v>
      </c>
      <c r="K37" s="69">
        <v>306</v>
      </c>
      <c r="L37" s="69">
        <v>1999</v>
      </c>
    </row>
    <row r="38" spans="1:12" ht="12">
      <c r="A38" s="20" t="s">
        <v>34</v>
      </c>
      <c r="B38" s="69">
        <v>124</v>
      </c>
      <c r="C38" s="69">
        <v>315</v>
      </c>
      <c r="D38" s="69">
        <v>18233</v>
      </c>
      <c r="E38" s="69">
        <v>192</v>
      </c>
      <c r="F38" s="69">
        <v>682</v>
      </c>
      <c r="G38" s="69">
        <v>1531</v>
      </c>
      <c r="H38" s="69">
        <v>1892</v>
      </c>
      <c r="I38" s="69">
        <v>14318</v>
      </c>
      <c r="J38" s="69">
        <v>1237</v>
      </c>
      <c r="K38" s="69">
        <v>143</v>
      </c>
      <c r="L38" s="69">
        <v>1094</v>
      </c>
    </row>
    <row r="39" spans="1:12" ht="12">
      <c r="A39" s="27" t="s">
        <v>35</v>
      </c>
      <c r="B39" s="78">
        <v>31</v>
      </c>
      <c r="C39" s="78">
        <v>83</v>
      </c>
      <c r="D39" s="78">
        <v>10697</v>
      </c>
      <c r="E39" s="78">
        <v>756</v>
      </c>
      <c r="F39" s="78">
        <v>76</v>
      </c>
      <c r="G39" s="78">
        <v>1099</v>
      </c>
      <c r="H39" s="78">
        <v>1062</v>
      </c>
      <c r="I39" s="78">
        <v>9215</v>
      </c>
      <c r="J39" s="78">
        <v>843</v>
      </c>
      <c r="K39" s="78">
        <v>108</v>
      </c>
      <c r="L39" s="78">
        <v>735</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3116</v>
      </c>
      <c r="C42" s="72">
        <v>6031</v>
      </c>
      <c r="D42" s="72">
        <v>123483</v>
      </c>
      <c r="E42" s="72">
        <v>1638</v>
      </c>
      <c r="F42" s="72">
        <v>5978</v>
      </c>
      <c r="G42" s="72">
        <v>14719</v>
      </c>
      <c r="H42" s="72">
        <v>23383</v>
      </c>
      <c r="I42" s="72">
        <v>91036</v>
      </c>
      <c r="J42" s="72">
        <v>7374</v>
      </c>
      <c r="K42" s="72">
        <v>1318</v>
      </c>
      <c r="L42" s="72">
        <v>6096</v>
      </c>
    </row>
    <row r="43" spans="1:12" s="36" customFormat="1" ht="18.75" customHeight="1">
      <c r="A43" t="s">
        <v>124</v>
      </c>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38.xml><?xml version="1.0" encoding="utf-8"?>
<worksheet xmlns="http://schemas.openxmlformats.org/spreadsheetml/2006/main" xmlns:r="http://schemas.openxmlformats.org/officeDocument/2006/relationships">
  <sheetPr codeName="Sheet12111111111111311111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264</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169</v>
      </c>
      <c r="C9" s="119">
        <v>261</v>
      </c>
      <c r="D9" s="69">
        <v>-7710</v>
      </c>
      <c r="E9" s="69">
        <v>236</v>
      </c>
      <c r="F9" s="69">
        <v>0</v>
      </c>
      <c r="G9" s="69">
        <v>94</v>
      </c>
      <c r="H9" s="69">
        <v>1573</v>
      </c>
      <c r="I9" s="69">
        <v>60</v>
      </c>
      <c r="J9" s="69">
        <v>5</v>
      </c>
      <c r="K9" s="69">
        <v>1</v>
      </c>
      <c r="L9" s="69">
        <v>5</v>
      </c>
    </row>
    <row r="10" spans="1:12" ht="12">
      <c r="A10" s="21" t="s">
        <v>11</v>
      </c>
      <c r="B10" s="69">
        <v>766</v>
      </c>
      <c r="C10" s="119">
        <v>772</v>
      </c>
      <c r="D10" s="69">
        <v>2037</v>
      </c>
      <c r="E10" s="69">
        <v>21</v>
      </c>
      <c r="F10" s="69">
        <v>5</v>
      </c>
      <c r="G10" s="69">
        <v>132</v>
      </c>
      <c r="H10" s="69">
        <v>2077</v>
      </c>
      <c r="I10" s="69">
        <v>625</v>
      </c>
      <c r="J10" s="69">
        <v>33</v>
      </c>
      <c r="K10" s="69">
        <v>21</v>
      </c>
      <c r="L10" s="69">
        <v>18</v>
      </c>
    </row>
    <row r="11" spans="1:12" ht="12">
      <c r="A11" s="21" t="s">
        <v>12</v>
      </c>
      <c r="B11" s="69">
        <v>859</v>
      </c>
      <c r="C11" s="119">
        <v>1187</v>
      </c>
      <c r="D11" s="69">
        <v>6472</v>
      </c>
      <c r="E11" s="69">
        <v>26</v>
      </c>
      <c r="F11" s="69">
        <v>25</v>
      </c>
      <c r="G11" s="69">
        <v>269</v>
      </c>
      <c r="H11" s="69">
        <v>3221</v>
      </c>
      <c r="I11" s="69">
        <v>3565</v>
      </c>
      <c r="J11" s="69">
        <v>202</v>
      </c>
      <c r="K11" s="69">
        <v>142</v>
      </c>
      <c r="L11" s="69">
        <v>87</v>
      </c>
    </row>
    <row r="12" spans="1:12" ht="12">
      <c r="A12" s="21" t="s">
        <v>13</v>
      </c>
      <c r="B12" s="69">
        <v>958</v>
      </c>
      <c r="C12" s="119">
        <v>1588</v>
      </c>
      <c r="D12" s="69">
        <v>12048</v>
      </c>
      <c r="E12" s="69">
        <v>46</v>
      </c>
      <c r="F12" s="69">
        <v>124</v>
      </c>
      <c r="G12" s="69">
        <v>787</v>
      </c>
      <c r="H12" s="69">
        <v>4307</v>
      </c>
      <c r="I12" s="69">
        <v>7485</v>
      </c>
      <c r="J12" s="69">
        <v>469</v>
      </c>
      <c r="K12" s="69">
        <v>290</v>
      </c>
      <c r="L12" s="69">
        <v>228</v>
      </c>
    </row>
    <row r="13" spans="1:12" ht="12">
      <c r="A13" s="21" t="s">
        <v>14</v>
      </c>
      <c r="B13" s="69">
        <v>821</v>
      </c>
      <c r="C13" s="119">
        <v>1563</v>
      </c>
      <c r="D13" s="69">
        <v>14275</v>
      </c>
      <c r="E13" s="69">
        <v>16</v>
      </c>
      <c r="F13" s="69">
        <v>275</v>
      </c>
      <c r="G13" s="69">
        <v>618</v>
      </c>
      <c r="H13" s="69">
        <v>3576</v>
      </c>
      <c r="I13" s="69">
        <v>10064</v>
      </c>
      <c r="J13" s="69">
        <v>679</v>
      </c>
      <c r="K13" s="69">
        <v>348</v>
      </c>
      <c r="L13" s="69">
        <v>372</v>
      </c>
    </row>
    <row r="14" spans="1:12" ht="12">
      <c r="A14" s="21" t="s">
        <v>15</v>
      </c>
      <c r="B14" s="69">
        <v>853</v>
      </c>
      <c r="C14" s="119">
        <v>1741</v>
      </c>
      <c r="D14" s="69">
        <v>19165</v>
      </c>
      <c r="E14" s="69">
        <v>43</v>
      </c>
      <c r="F14" s="69">
        <v>515</v>
      </c>
      <c r="G14" s="69">
        <v>1158</v>
      </c>
      <c r="H14" s="69">
        <v>4417</v>
      </c>
      <c r="I14" s="69">
        <v>13564</v>
      </c>
      <c r="J14" s="69">
        <v>958</v>
      </c>
      <c r="K14" s="69">
        <v>426</v>
      </c>
      <c r="L14" s="69">
        <v>574</v>
      </c>
    </row>
    <row r="15" spans="1:12" ht="12">
      <c r="A15" s="21" t="s">
        <v>16</v>
      </c>
      <c r="B15" s="69">
        <v>684</v>
      </c>
      <c r="C15" s="119">
        <v>1482</v>
      </c>
      <c r="D15" s="69">
        <v>18711</v>
      </c>
      <c r="E15" s="69">
        <v>150</v>
      </c>
      <c r="F15" s="69">
        <v>652</v>
      </c>
      <c r="G15" s="69">
        <v>1213</v>
      </c>
      <c r="H15" s="69">
        <v>3675</v>
      </c>
      <c r="I15" s="69">
        <v>13543</v>
      </c>
      <c r="J15" s="69">
        <v>1000</v>
      </c>
      <c r="K15" s="69">
        <v>337</v>
      </c>
      <c r="L15" s="69">
        <v>681</v>
      </c>
    </row>
    <row r="16" spans="1:12" ht="12">
      <c r="A16" s="21" t="s">
        <v>17</v>
      </c>
      <c r="B16" s="69">
        <v>582</v>
      </c>
      <c r="C16" s="119">
        <v>1364</v>
      </c>
      <c r="D16" s="69">
        <v>18929</v>
      </c>
      <c r="E16" s="69">
        <v>40</v>
      </c>
      <c r="F16" s="69">
        <v>780</v>
      </c>
      <c r="G16" s="69">
        <v>1459</v>
      </c>
      <c r="H16" s="69">
        <v>3449</v>
      </c>
      <c r="I16" s="69">
        <v>13415</v>
      </c>
      <c r="J16" s="69">
        <v>1016</v>
      </c>
      <c r="K16" s="69">
        <v>310</v>
      </c>
      <c r="L16" s="69">
        <v>716</v>
      </c>
    </row>
    <row r="17" spans="1:12" ht="12">
      <c r="A17" s="21" t="s">
        <v>18</v>
      </c>
      <c r="B17" s="69">
        <v>498</v>
      </c>
      <c r="C17" s="119">
        <v>1175</v>
      </c>
      <c r="D17" s="69">
        <v>18639</v>
      </c>
      <c r="E17" s="69">
        <v>72</v>
      </c>
      <c r="F17" s="69">
        <v>857</v>
      </c>
      <c r="G17" s="69">
        <v>1447</v>
      </c>
      <c r="H17" s="69">
        <v>3202</v>
      </c>
      <c r="I17" s="69">
        <v>13434</v>
      </c>
      <c r="J17" s="69">
        <v>1040</v>
      </c>
      <c r="K17" s="69">
        <v>257</v>
      </c>
      <c r="L17" s="69">
        <v>786</v>
      </c>
    </row>
    <row r="18" spans="1:12" ht="12">
      <c r="A18" s="21" t="s">
        <v>19</v>
      </c>
      <c r="B18" s="69">
        <v>471</v>
      </c>
      <c r="C18" s="119">
        <v>1114</v>
      </c>
      <c r="D18" s="69">
        <v>19967</v>
      </c>
      <c r="E18" s="69">
        <v>22</v>
      </c>
      <c r="F18" s="69">
        <v>993</v>
      </c>
      <c r="G18" s="69">
        <v>2313</v>
      </c>
      <c r="H18" s="69">
        <v>3303</v>
      </c>
      <c r="I18" s="69">
        <v>13953</v>
      </c>
      <c r="J18" s="69">
        <v>1094</v>
      </c>
      <c r="K18" s="69">
        <v>238</v>
      </c>
      <c r="L18" s="69">
        <v>860</v>
      </c>
    </row>
    <row r="19" spans="1:12" ht="12">
      <c r="A19" s="21" t="s">
        <v>20</v>
      </c>
      <c r="B19" s="69">
        <v>398</v>
      </c>
      <c r="C19" s="119">
        <v>935</v>
      </c>
      <c r="D19" s="69">
        <v>18885</v>
      </c>
      <c r="E19" s="69">
        <v>54</v>
      </c>
      <c r="F19" s="69">
        <v>1111</v>
      </c>
      <c r="G19" s="69">
        <v>1990</v>
      </c>
      <c r="H19" s="69">
        <v>2809</v>
      </c>
      <c r="I19" s="69">
        <v>13096</v>
      </c>
      <c r="J19" s="69">
        <v>1042</v>
      </c>
      <c r="K19" s="69">
        <v>188</v>
      </c>
      <c r="L19" s="69">
        <v>856</v>
      </c>
    </row>
    <row r="20" spans="1:12" ht="12">
      <c r="A20" s="21" t="s">
        <v>21</v>
      </c>
      <c r="B20" s="69">
        <v>666</v>
      </c>
      <c r="C20" s="119">
        <v>1571</v>
      </c>
      <c r="D20" s="69">
        <v>36520</v>
      </c>
      <c r="E20" s="69">
        <v>264</v>
      </c>
      <c r="F20" s="69">
        <v>2332</v>
      </c>
      <c r="G20" s="69">
        <v>4277</v>
      </c>
      <c r="H20" s="69">
        <v>5727</v>
      </c>
      <c r="I20" s="69">
        <v>24715</v>
      </c>
      <c r="J20" s="69">
        <v>1985</v>
      </c>
      <c r="K20" s="69">
        <v>325</v>
      </c>
      <c r="L20" s="69">
        <v>1660</v>
      </c>
    </row>
    <row r="21" spans="1:12" ht="12">
      <c r="A21" s="21" t="s">
        <v>22</v>
      </c>
      <c r="B21" s="69">
        <v>495</v>
      </c>
      <c r="C21" s="119">
        <v>1343</v>
      </c>
      <c r="D21" s="69">
        <v>32138</v>
      </c>
      <c r="E21" s="69">
        <v>104</v>
      </c>
      <c r="F21" s="69">
        <v>2045</v>
      </c>
      <c r="G21" s="69">
        <v>3868</v>
      </c>
      <c r="H21" s="69">
        <v>4957</v>
      </c>
      <c r="I21" s="69">
        <v>21481</v>
      </c>
      <c r="J21" s="69">
        <v>1741</v>
      </c>
      <c r="K21" s="69">
        <v>277</v>
      </c>
      <c r="L21" s="69">
        <v>1463</v>
      </c>
    </row>
    <row r="22" spans="1:12" ht="12">
      <c r="A22" s="21" t="s">
        <v>23</v>
      </c>
      <c r="B22" s="69">
        <v>402</v>
      </c>
      <c r="C22" s="119">
        <v>980</v>
      </c>
      <c r="D22" s="69">
        <v>30102</v>
      </c>
      <c r="E22" s="69">
        <v>105</v>
      </c>
      <c r="F22" s="69">
        <v>2048</v>
      </c>
      <c r="G22" s="69">
        <v>2891</v>
      </c>
      <c r="H22" s="69">
        <v>4616</v>
      </c>
      <c r="I22" s="69">
        <v>20753</v>
      </c>
      <c r="J22" s="69">
        <v>1708</v>
      </c>
      <c r="K22" s="69">
        <v>197</v>
      </c>
      <c r="L22" s="69">
        <v>1511</v>
      </c>
    </row>
    <row r="23" spans="1:12" ht="12">
      <c r="A23" s="21" t="s">
        <v>24</v>
      </c>
      <c r="B23" s="69">
        <v>360</v>
      </c>
      <c r="C23" s="119">
        <v>904</v>
      </c>
      <c r="D23" s="69">
        <v>30530</v>
      </c>
      <c r="E23" s="69">
        <v>130</v>
      </c>
      <c r="F23" s="69">
        <v>1986</v>
      </c>
      <c r="G23" s="69">
        <v>3630</v>
      </c>
      <c r="H23" s="69">
        <v>4281</v>
      </c>
      <c r="I23" s="69">
        <v>20791</v>
      </c>
      <c r="J23" s="69">
        <v>1723</v>
      </c>
      <c r="K23" s="69">
        <v>199</v>
      </c>
      <c r="L23" s="69">
        <v>1524</v>
      </c>
    </row>
    <row r="24" spans="1:12" ht="12">
      <c r="A24" s="21" t="s">
        <v>25</v>
      </c>
      <c r="B24" s="69">
        <v>265</v>
      </c>
      <c r="C24" s="119">
        <v>690</v>
      </c>
      <c r="D24" s="69">
        <v>25163</v>
      </c>
      <c r="E24" s="69">
        <v>292</v>
      </c>
      <c r="F24" s="69">
        <v>1515</v>
      </c>
      <c r="G24" s="69">
        <v>2704</v>
      </c>
      <c r="H24" s="69">
        <v>3572</v>
      </c>
      <c r="I24" s="69">
        <v>17668</v>
      </c>
      <c r="J24" s="69">
        <v>1477</v>
      </c>
      <c r="K24" s="69">
        <v>160</v>
      </c>
      <c r="L24" s="69">
        <v>1316</v>
      </c>
    </row>
    <row r="25" spans="1:12" ht="12">
      <c r="A25" s="21" t="s">
        <v>26</v>
      </c>
      <c r="B25" s="69">
        <v>883</v>
      </c>
      <c r="C25" s="119">
        <v>2292</v>
      </c>
      <c r="D25" s="69">
        <v>119681</v>
      </c>
      <c r="E25" s="69">
        <v>886</v>
      </c>
      <c r="F25" s="69">
        <v>5176</v>
      </c>
      <c r="G25" s="69">
        <v>8891</v>
      </c>
      <c r="H25" s="69">
        <v>12912</v>
      </c>
      <c r="I25" s="69">
        <v>93640</v>
      </c>
      <c r="J25" s="69">
        <v>8062</v>
      </c>
      <c r="K25" s="69">
        <v>618</v>
      </c>
      <c r="L25" s="69">
        <v>7444</v>
      </c>
    </row>
    <row r="26" spans="1:12" ht="12">
      <c r="A26" s="21" t="s">
        <v>27</v>
      </c>
      <c r="B26" s="69">
        <v>79</v>
      </c>
      <c r="C26" s="119">
        <v>199</v>
      </c>
      <c r="D26" s="69">
        <v>26416</v>
      </c>
      <c r="E26" s="69">
        <v>505</v>
      </c>
      <c r="F26" s="69">
        <v>80</v>
      </c>
      <c r="G26" s="69">
        <v>1057</v>
      </c>
      <c r="H26" s="69">
        <v>1593</v>
      </c>
      <c r="I26" s="69">
        <v>24191</v>
      </c>
      <c r="J26" s="69">
        <v>2200</v>
      </c>
      <c r="K26" s="69">
        <v>210</v>
      </c>
      <c r="L26" s="69">
        <v>1990</v>
      </c>
    </row>
    <row r="27" spans="1:12" ht="12">
      <c r="A27" s="22" t="s">
        <v>28</v>
      </c>
      <c r="B27" s="78">
        <v>20</v>
      </c>
      <c r="C27" s="113">
        <v>55</v>
      </c>
      <c r="D27" s="78">
        <v>17904</v>
      </c>
      <c r="E27" s="78">
        <v>461</v>
      </c>
      <c r="F27" s="78">
        <v>0</v>
      </c>
      <c r="G27" s="78">
        <v>411</v>
      </c>
      <c r="H27" s="78">
        <v>1831</v>
      </c>
      <c r="I27" s="78">
        <v>16123</v>
      </c>
      <c r="J27" s="78">
        <v>1544</v>
      </c>
      <c r="K27" s="78">
        <v>71</v>
      </c>
      <c r="L27" s="78">
        <v>1473</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2045</v>
      </c>
      <c r="C33" s="119">
        <v>2618</v>
      </c>
      <c r="D33" s="69">
        <v>3483</v>
      </c>
      <c r="E33" s="69">
        <v>305</v>
      </c>
      <c r="F33" s="69">
        <v>52</v>
      </c>
      <c r="G33" s="69">
        <v>661</v>
      </c>
      <c r="H33" s="69">
        <v>7936</v>
      </c>
      <c r="I33" s="69">
        <v>5896</v>
      </c>
      <c r="J33" s="69">
        <v>339</v>
      </c>
      <c r="K33" s="69">
        <v>228</v>
      </c>
      <c r="L33" s="69">
        <v>158</v>
      </c>
    </row>
    <row r="34" spans="1:12" ht="12.75" customHeight="1">
      <c r="A34" s="20" t="s">
        <v>30</v>
      </c>
      <c r="B34" s="69">
        <v>2046</v>
      </c>
      <c r="C34" s="119">
        <v>3831</v>
      </c>
      <c r="D34" s="69">
        <v>34758</v>
      </c>
      <c r="E34" s="69">
        <v>66</v>
      </c>
      <c r="F34" s="69">
        <v>626</v>
      </c>
      <c r="G34" s="69">
        <v>1894</v>
      </c>
      <c r="H34" s="69">
        <v>9575</v>
      </c>
      <c r="I34" s="69">
        <v>23715</v>
      </c>
      <c r="J34" s="69">
        <v>1589</v>
      </c>
      <c r="K34" s="69">
        <v>842</v>
      </c>
      <c r="L34" s="69">
        <v>851</v>
      </c>
    </row>
    <row r="35" spans="1:12" ht="12">
      <c r="A35" s="20" t="s">
        <v>31</v>
      </c>
      <c r="B35" s="69">
        <v>2046</v>
      </c>
      <c r="C35" s="119">
        <v>4561</v>
      </c>
      <c r="D35" s="69">
        <v>62223</v>
      </c>
      <c r="E35" s="69">
        <v>276</v>
      </c>
      <c r="F35" s="69">
        <v>2446</v>
      </c>
      <c r="G35" s="69">
        <v>4380</v>
      </c>
      <c r="H35" s="69">
        <v>11574</v>
      </c>
      <c r="I35" s="69">
        <v>44738</v>
      </c>
      <c r="J35" s="69">
        <v>3363</v>
      </c>
      <c r="K35" s="69">
        <v>1035</v>
      </c>
      <c r="L35" s="69">
        <v>2375</v>
      </c>
    </row>
    <row r="36" spans="1:12" ht="12">
      <c r="A36" s="20" t="s">
        <v>32</v>
      </c>
      <c r="B36" s="69">
        <v>2046</v>
      </c>
      <c r="C36" s="119">
        <v>4990</v>
      </c>
      <c r="D36" s="69">
        <v>107034</v>
      </c>
      <c r="E36" s="69">
        <v>443</v>
      </c>
      <c r="F36" s="69">
        <v>6419</v>
      </c>
      <c r="G36" s="69">
        <v>12279</v>
      </c>
      <c r="H36" s="69">
        <v>16843</v>
      </c>
      <c r="I36" s="69">
        <v>73023</v>
      </c>
      <c r="J36" s="69">
        <v>5839</v>
      </c>
      <c r="K36" s="69">
        <v>1036</v>
      </c>
      <c r="L36" s="69">
        <v>4808</v>
      </c>
    </row>
    <row r="37" spans="1:12" ht="12">
      <c r="A37" s="20" t="s">
        <v>33</v>
      </c>
      <c r="B37" s="69">
        <v>1535</v>
      </c>
      <c r="C37" s="119">
        <v>3924</v>
      </c>
      <c r="D37" s="69">
        <v>141059</v>
      </c>
      <c r="E37" s="69">
        <v>923</v>
      </c>
      <c r="F37" s="69">
        <v>8586</v>
      </c>
      <c r="G37" s="69">
        <v>14245</v>
      </c>
      <c r="H37" s="69">
        <v>18893</v>
      </c>
      <c r="I37" s="69">
        <v>100441</v>
      </c>
      <c r="J37" s="69">
        <v>8404</v>
      </c>
      <c r="K37" s="69">
        <v>868</v>
      </c>
      <c r="L37" s="69">
        <v>7537</v>
      </c>
    </row>
    <row r="38" spans="1:12" ht="12">
      <c r="A38" s="20" t="s">
        <v>34</v>
      </c>
      <c r="B38" s="69">
        <v>409</v>
      </c>
      <c r="C38" s="119">
        <v>1033</v>
      </c>
      <c r="D38" s="69">
        <v>66251</v>
      </c>
      <c r="E38" s="69">
        <v>467</v>
      </c>
      <c r="F38" s="69">
        <v>2301</v>
      </c>
      <c r="G38" s="69">
        <v>4282</v>
      </c>
      <c r="H38" s="69">
        <v>6818</v>
      </c>
      <c r="I38" s="69">
        <v>53318</v>
      </c>
      <c r="J38" s="69">
        <v>4634</v>
      </c>
      <c r="K38" s="69">
        <v>324</v>
      </c>
      <c r="L38" s="69">
        <v>4310</v>
      </c>
    </row>
    <row r="39" spans="1:12" ht="12">
      <c r="A39" s="27" t="s">
        <v>35</v>
      </c>
      <c r="B39" s="78">
        <v>102</v>
      </c>
      <c r="C39" s="113">
        <v>259</v>
      </c>
      <c r="D39" s="78">
        <v>45063</v>
      </c>
      <c r="E39" s="78">
        <v>994</v>
      </c>
      <c r="F39" s="78">
        <v>93</v>
      </c>
      <c r="G39" s="78">
        <v>1470</v>
      </c>
      <c r="H39" s="78">
        <v>3460</v>
      </c>
      <c r="I39" s="78">
        <v>41035</v>
      </c>
      <c r="J39" s="78">
        <v>3808</v>
      </c>
      <c r="K39" s="78">
        <v>281</v>
      </c>
      <c r="L39" s="78">
        <v>3527</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10229</v>
      </c>
      <c r="C42" s="128">
        <v>21216</v>
      </c>
      <c r="D42" s="72">
        <v>459871</v>
      </c>
      <c r="E42" s="72">
        <v>3473</v>
      </c>
      <c r="F42" s="72">
        <v>20522</v>
      </c>
      <c r="G42" s="72">
        <v>39210</v>
      </c>
      <c r="H42" s="72">
        <v>75098</v>
      </c>
      <c r="I42" s="72">
        <v>342166</v>
      </c>
      <c r="J42" s="72">
        <v>27977</v>
      </c>
      <c r="K42" s="72">
        <v>4615</v>
      </c>
      <c r="L42" s="72">
        <v>23565</v>
      </c>
    </row>
    <row r="43" spans="1:12" s="36" customFormat="1" ht="18.75" customHeight="1">
      <c r="A43" t="s">
        <v>124</v>
      </c>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pageMargins left="0.75" right="0.75" top="0.75" bottom="0.75" header="0.5" footer="0.5"/>
  <pageSetup fitToHeight="1" fitToWidth="1" horizontalDpi="300" verticalDpi="300" orientation="landscape" scale="81"/>
</worksheet>
</file>

<file path=xl/worksheets/sheet39.xml><?xml version="1.0" encoding="utf-8"?>
<worksheet xmlns="http://schemas.openxmlformats.org/spreadsheetml/2006/main" xmlns:r="http://schemas.openxmlformats.org/officeDocument/2006/relationships">
  <sheetPr codeName="Sheet121111111111113111111111">
    <pageSetUpPr fitToPage="1"/>
  </sheetPr>
  <dimension ref="A1:L66"/>
  <sheetViews>
    <sheetView zoomScale="80" zoomScaleNormal="80" workbookViewId="0" topLeftCell="A1">
      <selection activeCell="A1" sqref="A1"/>
    </sheetView>
  </sheetViews>
  <sheetFormatPr defaultColWidth="8.8515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265</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2229</v>
      </c>
      <c r="C9" s="69">
        <v>3504</v>
      </c>
      <c r="D9" s="69">
        <v>-199083</v>
      </c>
      <c r="E9" s="69">
        <v>1596</v>
      </c>
      <c r="F9" s="69">
        <v>58</v>
      </c>
      <c r="G9" s="69">
        <v>2365</v>
      </c>
      <c r="H9" s="69">
        <v>23726</v>
      </c>
      <c r="I9" s="69">
        <v>156</v>
      </c>
      <c r="J9" s="69">
        <v>13</v>
      </c>
      <c r="K9" s="69">
        <v>15</v>
      </c>
      <c r="L9" s="69">
        <v>11</v>
      </c>
    </row>
    <row r="10" spans="1:12" ht="12">
      <c r="A10" s="21" t="s">
        <v>11</v>
      </c>
      <c r="B10" s="69">
        <v>15960</v>
      </c>
      <c r="C10" s="69">
        <v>12425</v>
      </c>
      <c r="D10" s="69">
        <v>40097</v>
      </c>
      <c r="E10" s="69">
        <v>573</v>
      </c>
      <c r="F10" s="69">
        <v>169</v>
      </c>
      <c r="G10" s="69">
        <v>2695</v>
      </c>
      <c r="H10" s="69">
        <v>43742</v>
      </c>
      <c r="I10" s="69">
        <v>13265</v>
      </c>
      <c r="J10" s="69">
        <v>707</v>
      </c>
      <c r="K10" s="69">
        <v>359</v>
      </c>
      <c r="L10" s="69">
        <v>426</v>
      </c>
    </row>
    <row r="11" spans="1:12" ht="12">
      <c r="A11" s="21" t="s">
        <v>12</v>
      </c>
      <c r="B11" s="69">
        <v>15774</v>
      </c>
      <c r="C11" s="69">
        <v>17633</v>
      </c>
      <c r="D11" s="69">
        <v>117941</v>
      </c>
      <c r="E11" s="69">
        <v>568</v>
      </c>
      <c r="F11" s="69">
        <v>829</v>
      </c>
      <c r="G11" s="69">
        <v>4460</v>
      </c>
      <c r="H11" s="69">
        <v>54554</v>
      </c>
      <c r="I11" s="69">
        <v>68824</v>
      </c>
      <c r="J11" s="69">
        <v>3969</v>
      </c>
      <c r="K11" s="69">
        <v>2236</v>
      </c>
      <c r="L11" s="69">
        <v>2059</v>
      </c>
    </row>
    <row r="12" spans="1:12" ht="12">
      <c r="A12" s="21" t="s">
        <v>13</v>
      </c>
      <c r="B12" s="69">
        <v>15157</v>
      </c>
      <c r="C12" s="69">
        <v>22471</v>
      </c>
      <c r="D12" s="69">
        <v>189636</v>
      </c>
      <c r="E12" s="69">
        <v>580</v>
      </c>
      <c r="F12" s="69">
        <v>2642</v>
      </c>
      <c r="G12" s="69">
        <v>8871</v>
      </c>
      <c r="H12" s="69">
        <v>62498</v>
      </c>
      <c r="I12" s="69">
        <v>124118</v>
      </c>
      <c r="J12" s="69">
        <v>7958</v>
      </c>
      <c r="K12" s="69">
        <v>4045</v>
      </c>
      <c r="L12" s="69">
        <v>4543</v>
      </c>
    </row>
    <row r="13" spans="1:12" ht="12">
      <c r="A13" s="21" t="s">
        <v>14</v>
      </c>
      <c r="B13" s="69">
        <v>15194</v>
      </c>
      <c r="C13" s="69">
        <v>26350</v>
      </c>
      <c r="D13" s="69">
        <v>265986</v>
      </c>
      <c r="E13" s="69">
        <v>651</v>
      </c>
      <c r="F13" s="69">
        <v>6022</v>
      </c>
      <c r="G13" s="69">
        <v>12006</v>
      </c>
      <c r="H13" s="69">
        <v>66273</v>
      </c>
      <c r="I13" s="69">
        <v>188075</v>
      </c>
      <c r="J13" s="69">
        <v>13018</v>
      </c>
      <c r="K13" s="69">
        <v>5594</v>
      </c>
      <c r="L13" s="69">
        <v>8108</v>
      </c>
    </row>
    <row r="14" spans="1:12" ht="12">
      <c r="A14" s="21" t="s">
        <v>15</v>
      </c>
      <c r="B14" s="69">
        <v>14446</v>
      </c>
      <c r="C14" s="69">
        <v>26959</v>
      </c>
      <c r="D14" s="69">
        <v>324607</v>
      </c>
      <c r="E14" s="69">
        <v>746</v>
      </c>
      <c r="F14" s="69">
        <v>10333</v>
      </c>
      <c r="G14" s="69">
        <v>15202</v>
      </c>
      <c r="H14" s="69">
        <v>66425</v>
      </c>
      <c r="I14" s="69">
        <v>237728</v>
      </c>
      <c r="J14" s="69">
        <v>17233</v>
      </c>
      <c r="K14" s="69">
        <v>6041</v>
      </c>
      <c r="L14" s="69">
        <v>11697</v>
      </c>
    </row>
    <row r="15" spans="1:12" ht="12">
      <c r="A15" s="21" t="s">
        <v>16</v>
      </c>
      <c r="B15" s="69">
        <v>13193</v>
      </c>
      <c r="C15" s="69">
        <v>25526</v>
      </c>
      <c r="D15" s="69">
        <v>362151</v>
      </c>
      <c r="E15" s="69">
        <v>656</v>
      </c>
      <c r="F15" s="69">
        <v>14751</v>
      </c>
      <c r="G15" s="69">
        <v>16776</v>
      </c>
      <c r="H15" s="69">
        <v>64918</v>
      </c>
      <c r="I15" s="69">
        <v>269626</v>
      </c>
      <c r="J15" s="69">
        <v>20311</v>
      </c>
      <c r="K15" s="69">
        <v>5833</v>
      </c>
      <c r="L15" s="69">
        <v>14842</v>
      </c>
    </row>
    <row r="16" spans="1:12" ht="12">
      <c r="A16" s="21" t="s">
        <v>17</v>
      </c>
      <c r="B16" s="69">
        <v>11897</v>
      </c>
      <c r="C16" s="69">
        <v>23860</v>
      </c>
      <c r="D16" s="69">
        <v>386272</v>
      </c>
      <c r="E16" s="69">
        <v>598</v>
      </c>
      <c r="F16" s="69">
        <v>18746</v>
      </c>
      <c r="G16" s="69">
        <v>18930</v>
      </c>
      <c r="H16" s="69">
        <v>64047</v>
      </c>
      <c r="I16" s="69">
        <v>287678</v>
      </c>
      <c r="J16" s="69">
        <v>22225</v>
      </c>
      <c r="K16" s="69">
        <v>5278</v>
      </c>
      <c r="L16" s="69">
        <v>17133</v>
      </c>
    </row>
    <row r="17" spans="1:12" ht="12">
      <c r="A17" s="21" t="s">
        <v>18</v>
      </c>
      <c r="B17" s="69">
        <v>10693</v>
      </c>
      <c r="C17" s="69">
        <v>21681</v>
      </c>
      <c r="D17" s="69">
        <v>400469</v>
      </c>
      <c r="E17" s="69">
        <v>602</v>
      </c>
      <c r="F17" s="69">
        <v>22056</v>
      </c>
      <c r="G17" s="69">
        <v>20656</v>
      </c>
      <c r="H17" s="69">
        <v>63005</v>
      </c>
      <c r="I17" s="69">
        <v>297012</v>
      </c>
      <c r="J17" s="69">
        <v>23359</v>
      </c>
      <c r="K17" s="69">
        <v>4647</v>
      </c>
      <c r="L17" s="69">
        <v>18813</v>
      </c>
    </row>
    <row r="18" spans="1:12" ht="12">
      <c r="A18" s="21" t="s">
        <v>19</v>
      </c>
      <c r="B18" s="69">
        <v>9311</v>
      </c>
      <c r="C18" s="69">
        <v>19248</v>
      </c>
      <c r="D18" s="69">
        <v>395388</v>
      </c>
      <c r="E18" s="69">
        <v>637</v>
      </c>
      <c r="F18" s="69">
        <v>23447</v>
      </c>
      <c r="G18" s="69">
        <v>24113</v>
      </c>
      <c r="H18" s="69">
        <v>62011</v>
      </c>
      <c r="I18" s="69">
        <v>288406</v>
      </c>
      <c r="J18" s="69">
        <v>22971</v>
      </c>
      <c r="K18" s="69">
        <v>3964</v>
      </c>
      <c r="L18" s="69">
        <v>19054</v>
      </c>
    </row>
    <row r="19" spans="1:12" ht="12">
      <c r="A19" s="21" t="s">
        <v>20</v>
      </c>
      <c r="B19" s="69">
        <v>8517</v>
      </c>
      <c r="C19" s="69">
        <v>17747</v>
      </c>
      <c r="D19" s="69">
        <v>404159</v>
      </c>
      <c r="E19" s="69">
        <v>749</v>
      </c>
      <c r="F19" s="69">
        <v>25665</v>
      </c>
      <c r="G19" s="69">
        <v>25912</v>
      </c>
      <c r="H19" s="69">
        <v>63313</v>
      </c>
      <c r="I19" s="69">
        <v>291812</v>
      </c>
      <c r="J19" s="69">
        <v>23456</v>
      </c>
      <c r="K19" s="69">
        <v>3614</v>
      </c>
      <c r="L19" s="69">
        <v>19858</v>
      </c>
    </row>
    <row r="20" spans="1:12" ht="12">
      <c r="A20" s="21" t="s">
        <v>21</v>
      </c>
      <c r="B20" s="69">
        <v>15107</v>
      </c>
      <c r="C20" s="69">
        <v>32296</v>
      </c>
      <c r="D20" s="69">
        <v>829193</v>
      </c>
      <c r="E20" s="69">
        <v>1363</v>
      </c>
      <c r="F20" s="69">
        <v>56557</v>
      </c>
      <c r="G20" s="69">
        <v>57158</v>
      </c>
      <c r="H20" s="69">
        <v>128566</v>
      </c>
      <c r="I20" s="69">
        <v>591380</v>
      </c>
      <c r="J20" s="69">
        <v>48102</v>
      </c>
      <c r="K20" s="69">
        <v>6555</v>
      </c>
      <c r="L20" s="69">
        <v>41568</v>
      </c>
    </row>
    <row r="21" spans="1:12" ht="12">
      <c r="A21" s="21" t="s">
        <v>22</v>
      </c>
      <c r="B21" s="69">
        <v>13030</v>
      </c>
      <c r="C21" s="69">
        <v>29376</v>
      </c>
      <c r="D21" s="69">
        <v>845314</v>
      </c>
      <c r="E21" s="69">
        <v>1926</v>
      </c>
      <c r="F21" s="69">
        <v>57636</v>
      </c>
      <c r="G21" s="69">
        <v>61443</v>
      </c>
      <c r="H21" s="69">
        <v>130596</v>
      </c>
      <c r="I21" s="69">
        <v>599714</v>
      </c>
      <c r="J21" s="69">
        <v>49324</v>
      </c>
      <c r="K21" s="69">
        <v>5895</v>
      </c>
      <c r="L21" s="69">
        <v>43430</v>
      </c>
    </row>
    <row r="22" spans="1:12" ht="12">
      <c r="A22" s="21" t="s">
        <v>23</v>
      </c>
      <c r="B22" s="69">
        <v>11619</v>
      </c>
      <c r="C22" s="69">
        <v>27563</v>
      </c>
      <c r="D22" s="69">
        <v>869855</v>
      </c>
      <c r="E22" s="69">
        <v>1579</v>
      </c>
      <c r="F22" s="69">
        <v>58105</v>
      </c>
      <c r="G22" s="69">
        <v>64096</v>
      </c>
      <c r="H22" s="69">
        <v>131935</v>
      </c>
      <c r="I22" s="69">
        <v>619402</v>
      </c>
      <c r="J22" s="69">
        <v>51383</v>
      </c>
      <c r="K22" s="69">
        <v>5525</v>
      </c>
      <c r="L22" s="69">
        <v>45858</v>
      </c>
    </row>
    <row r="23" spans="1:12" ht="12">
      <c r="A23" s="21" t="s">
        <v>24</v>
      </c>
      <c r="B23" s="69">
        <v>10385</v>
      </c>
      <c r="C23" s="69">
        <v>25389</v>
      </c>
      <c r="D23" s="69">
        <v>881980</v>
      </c>
      <c r="E23" s="69">
        <v>1907</v>
      </c>
      <c r="F23" s="69">
        <v>56570</v>
      </c>
      <c r="G23" s="69">
        <v>59938</v>
      </c>
      <c r="H23" s="69">
        <v>125878</v>
      </c>
      <c r="I23" s="69">
        <v>642661</v>
      </c>
      <c r="J23" s="69">
        <v>53826</v>
      </c>
      <c r="K23" s="69">
        <v>5146</v>
      </c>
      <c r="L23" s="69">
        <v>48680</v>
      </c>
    </row>
    <row r="24" spans="1:12" ht="12">
      <c r="A24" s="21" t="s">
        <v>25</v>
      </c>
      <c r="B24" s="69">
        <v>9161</v>
      </c>
      <c r="C24" s="69">
        <v>23705</v>
      </c>
      <c r="D24" s="69">
        <v>869238</v>
      </c>
      <c r="E24" s="69">
        <v>1610</v>
      </c>
      <c r="F24" s="69">
        <v>52243</v>
      </c>
      <c r="G24" s="69">
        <v>57793</v>
      </c>
      <c r="H24" s="69">
        <v>122842</v>
      </c>
      <c r="I24" s="69">
        <v>638832</v>
      </c>
      <c r="J24" s="69">
        <v>53820</v>
      </c>
      <c r="K24" s="69">
        <v>4857</v>
      </c>
      <c r="L24" s="69">
        <v>48963</v>
      </c>
    </row>
    <row r="25" spans="1:12" ht="12">
      <c r="A25" s="21" t="s">
        <v>26</v>
      </c>
      <c r="B25" s="69">
        <v>43667</v>
      </c>
      <c r="C25" s="69">
        <v>126749</v>
      </c>
      <c r="D25" s="69">
        <v>6337218</v>
      </c>
      <c r="E25" s="69">
        <v>12699</v>
      </c>
      <c r="F25" s="69">
        <v>255070</v>
      </c>
      <c r="G25" s="69">
        <v>244746</v>
      </c>
      <c r="H25" s="69">
        <v>753317</v>
      </c>
      <c r="I25" s="69">
        <v>5098147</v>
      </c>
      <c r="J25" s="69">
        <v>440649</v>
      </c>
      <c r="K25" s="69">
        <v>23892</v>
      </c>
      <c r="L25" s="69">
        <v>416757</v>
      </c>
    </row>
    <row r="26" spans="1:12" ht="12">
      <c r="A26" s="21" t="s">
        <v>27</v>
      </c>
      <c r="B26" s="69">
        <v>5479</v>
      </c>
      <c r="C26" s="69">
        <v>17325</v>
      </c>
      <c r="D26" s="69">
        <v>1779813</v>
      </c>
      <c r="E26" s="69">
        <v>9018</v>
      </c>
      <c r="F26" s="69">
        <v>6736</v>
      </c>
      <c r="G26" s="69">
        <v>30959</v>
      </c>
      <c r="H26" s="69">
        <v>155790</v>
      </c>
      <c r="I26" s="69">
        <v>1596818</v>
      </c>
      <c r="J26" s="69">
        <v>144180</v>
      </c>
      <c r="K26" s="69">
        <v>3990</v>
      </c>
      <c r="L26" s="69">
        <v>140189</v>
      </c>
    </row>
    <row r="27" spans="1:12" ht="12">
      <c r="A27" s="22" t="s">
        <v>28</v>
      </c>
      <c r="B27" s="78">
        <v>1325</v>
      </c>
      <c r="C27" s="78">
        <v>4100</v>
      </c>
      <c r="D27" s="78">
        <v>1539853</v>
      </c>
      <c r="E27" s="78">
        <v>18359</v>
      </c>
      <c r="F27" s="78">
        <v>0</v>
      </c>
      <c r="G27" s="78">
        <v>16393</v>
      </c>
      <c r="H27" s="78">
        <v>220396</v>
      </c>
      <c r="I27" s="78">
        <v>1321458</v>
      </c>
      <c r="J27" s="78">
        <v>127410</v>
      </c>
      <c r="K27" s="78">
        <v>7024</v>
      </c>
      <c r="L27" s="78">
        <v>120386</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48428</v>
      </c>
      <c r="C33" s="69">
        <v>54902</v>
      </c>
      <c r="D33" s="69">
        <v>138288</v>
      </c>
      <c r="E33" s="69">
        <v>3298</v>
      </c>
      <c r="F33" s="69">
        <v>3509</v>
      </c>
      <c r="G33" s="69">
        <v>17976</v>
      </c>
      <c r="H33" s="69">
        <v>181701</v>
      </c>
      <c r="I33" s="69">
        <v>199256</v>
      </c>
      <c r="J33" s="69">
        <v>12170</v>
      </c>
      <c r="K33" s="69">
        <v>6439</v>
      </c>
      <c r="L33" s="69">
        <v>6750</v>
      </c>
    </row>
    <row r="34" spans="1:12" ht="12.75" customHeight="1">
      <c r="A34" s="20" t="s">
        <v>30</v>
      </c>
      <c r="B34" s="69">
        <v>48429</v>
      </c>
      <c r="C34" s="69">
        <v>89710</v>
      </c>
      <c r="D34" s="69">
        <v>1115059</v>
      </c>
      <c r="E34" s="69">
        <v>2296</v>
      </c>
      <c r="F34" s="69">
        <v>38437</v>
      </c>
      <c r="G34" s="69">
        <v>51105</v>
      </c>
      <c r="H34" s="69">
        <v>226203</v>
      </c>
      <c r="I34" s="69">
        <v>816360</v>
      </c>
      <c r="J34" s="69">
        <v>59782</v>
      </c>
      <c r="K34" s="69">
        <v>19820</v>
      </c>
      <c r="L34" s="69">
        <v>41620</v>
      </c>
    </row>
    <row r="35" spans="1:12" ht="12">
      <c r="A35" s="20" t="s">
        <v>31</v>
      </c>
      <c r="B35" s="69">
        <v>48429</v>
      </c>
      <c r="C35" s="69">
        <v>100393</v>
      </c>
      <c r="D35" s="69">
        <v>2133626</v>
      </c>
      <c r="E35" s="69">
        <v>3465</v>
      </c>
      <c r="F35" s="69">
        <v>130330</v>
      </c>
      <c r="G35" s="69">
        <v>130360</v>
      </c>
      <c r="H35" s="69">
        <v>334754</v>
      </c>
      <c r="I35" s="69">
        <v>1550988</v>
      </c>
      <c r="J35" s="69">
        <v>123894</v>
      </c>
      <c r="K35" s="69">
        <v>20988</v>
      </c>
      <c r="L35" s="69">
        <v>103197</v>
      </c>
    </row>
    <row r="36" spans="1:12" ht="12">
      <c r="A36" s="20" t="s">
        <v>32</v>
      </c>
      <c r="B36" s="69">
        <v>48429</v>
      </c>
      <c r="C36" s="69">
        <v>116083</v>
      </c>
      <c r="D36" s="69">
        <v>3802969</v>
      </c>
      <c r="E36" s="69">
        <v>7600</v>
      </c>
      <c r="F36" s="69">
        <v>245485</v>
      </c>
      <c r="G36" s="69">
        <v>265707</v>
      </c>
      <c r="H36" s="69">
        <v>560025</v>
      </c>
      <c r="I36" s="69">
        <v>2746168</v>
      </c>
      <c r="J36" s="69">
        <v>228867</v>
      </c>
      <c r="K36" s="69">
        <v>23376</v>
      </c>
      <c r="L36" s="69">
        <v>205493</v>
      </c>
    </row>
    <row r="37" spans="1:12" ht="12">
      <c r="A37" s="20" t="s">
        <v>33</v>
      </c>
      <c r="B37" s="69">
        <v>36322</v>
      </c>
      <c r="C37" s="69">
        <v>104853</v>
      </c>
      <c r="D37" s="69">
        <v>4964915</v>
      </c>
      <c r="E37" s="69">
        <v>8974</v>
      </c>
      <c r="F37" s="69">
        <v>212395</v>
      </c>
      <c r="G37" s="69">
        <v>204920</v>
      </c>
      <c r="H37" s="69">
        <v>608470</v>
      </c>
      <c r="I37" s="69">
        <v>3949426</v>
      </c>
      <c r="J37" s="69">
        <v>340189</v>
      </c>
      <c r="K37" s="69">
        <v>21547</v>
      </c>
      <c r="L37" s="69">
        <v>318642</v>
      </c>
    </row>
    <row r="38" spans="1:12" ht="12">
      <c r="A38" s="20" t="s">
        <v>34</v>
      </c>
      <c r="B38" s="69">
        <v>9686</v>
      </c>
      <c r="C38" s="69">
        <v>30392</v>
      </c>
      <c r="D38" s="69">
        <v>2472809</v>
      </c>
      <c r="E38" s="69">
        <v>9042</v>
      </c>
      <c r="F38" s="69">
        <v>37481</v>
      </c>
      <c r="G38" s="69">
        <v>51353</v>
      </c>
      <c r="H38" s="69">
        <v>235063</v>
      </c>
      <c r="I38" s="69">
        <v>2159416</v>
      </c>
      <c r="J38" s="69">
        <v>191645</v>
      </c>
      <c r="K38" s="69">
        <v>3632</v>
      </c>
      <c r="L38" s="69">
        <v>188013</v>
      </c>
    </row>
    <row r="39" spans="1:12" ht="12">
      <c r="A39" s="27" t="s">
        <v>35</v>
      </c>
      <c r="B39" s="78">
        <v>2421</v>
      </c>
      <c r="C39" s="78">
        <v>7574</v>
      </c>
      <c r="D39" s="78">
        <v>2012424</v>
      </c>
      <c r="E39" s="78">
        <v>21744</v>
      </c>
      <c r="F39" s="78">
        <v>0</v>
      </c>
      <c r="G39" s="78">
        <v>23092</v>
      </c>
      <c r="H39" s="78">
        <v>257618</v>
      </c>
      <c r="I39" s="78">
        <v>1753497</v>
      </c>
      <c r="J39" s="78">
        <v>167366</v>
      </c>
      <c r="K39" s="78">
        <v>8707</v>
      </c>
      <c r="L39" s="78">
        <v>158659</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242144</v>
      </c>
      <c r="C42" s="72">
        <v>503907</v>
      </c>
      <c r="D42" s="72">
        <v>16640088</v>
      </c>
      <c r="E42" s="72">
        <v>56419</v>
      </c>
      <c r="F42" s="72">
        <v>667636</v>
      </c>
      <c r="G42" s="72">
        <v>744512</v>
      </c>
      <c r="H42" s="72">
        <v>2403833</v>
      </c>
      <c r="I42" s="72">
        <v>13175112</v>
      </c>
      <c r="J42" s="72">
        <v>1123913</v>
      </c>
      <c r="K42" s="72">
        <v>104509</v>
      </c>
      <c r="L42" s="72">
        <v>1022375</v>
      </c>
    </row>
    <row r="43" spans="1:12" s="36" customFormat="1" ht="18.75" customHeight="1">
      <c r="A43" s="116"/>
      <c r="B43" s="85"/>
      <c r="C43" s="85"/>
      <c r="D43" s="85"/>
      <c r="E43" s="85"/>
      <c r="F43" s="85"/>
      <c r="G43" s="85"/>
      <c r="H43" s="85"/>
      <c r="I43" s="85"/>
      <c r="J43" s="85"/>
      <c r="K43" s="85"/>
      <c r="L43" s="85"/>
    </row>
    <row r="45" spans="1:12" s="55" customFormat="1" ht="12">
      <c r="A45" s="55" t="s">
        <v>37</v>
      </c>
      <c r="K45" s="56"/>
      <c r="L45" s="56"/>
    </row>
    <row r="46" s="55" customFormat="1" ht="12">
      <c r="A46" s="55" t="s">
        <v>230</v>
      </c>
    </row>
    <row r="66" ht="12">
      <c r="E66" t="s">
        <v>108</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xml><?xml version="1.0" encoding="utf-8"?>
<worksheet xmlns="http://schemas.openxmlformats.org/spreadsheetml/2006/main" xmlns:r="http://schemas.openxmlformats.org/officeDocument/2006/relationships">
  <sheetPr codeName="Sheet111">
    <pageSetUpPr fitToPage="1"/>
  </sheetPr>
  <dimension ref="A1:U56"/>
  <sheetViews>
    <sheetView zoomScale="80" zoomScaleNormal="80" workbookViewId="0" topLeftCell="A1">
      <selection activeCell="A1" sqref="A1"/>
    </sheetView>
  </sheetViews>
  <sheetFormatPr defaultColWidth="8.8515625" defaultRowHeight="12.75"/>
  <cols>
    <col min="1" max="1" width="17.28125" style="0" customWidth="1"/>
    <col min="2" max="2" width="13.00390625" style="0" customWidth="1"/>
    <col min="3" max="3" width="1.7109375" style="0" customWidth="1"/>
    <col min="4" max="4" width="13.421875" style="0" customWidth="1"/>
    <col min="5" max="5" width="7.7109375" style="0" customWidth="1"/>
    <col min="6" max="6" width="11.421875" style="0" customWidth="1"/>
    <col min="7" max="7" width="7.7109375" style="0" customWidth="1"/>
    <col min="8" max="8" width="9.7109375" style="0" customWidth="1"/>
    <col min="9" max="9" width="7.7109375" style="0" customWidth="1"/>
    <col min="10" max="10" width="10.8515625" style="0" customWidth="1"/>
    <col min="11" max="11" width="7.7109375" style="0" customWidth="1"/>
    <col min="12" max="12" width="1.7109375" style="0" customWidth="1"/>
    <col min="13" max="13" width="12.8515625" style="0" customWidth="1"/>
    <col min="14" max="14" width="7.7109375" style="0" customWidth="1"/>
    <col min="15" max="15" width="1.7109375" style="0" customWidth="1"/>
    <col min="16" max="16" width="14.00390625" style="0" customWidth="1"/>
    <col min="17" max="17" width="7.7109375" style="0" customWidth="1"/>
    <col min="18" max="18" width="12.140625" style="0" customWidth="1"/>
    <col min="19" max="19" width="7.7109375" style="0" customWidth="1"/>
    <col min="20" max="20" width="11.8515625" style="0" customWidth="1"/>
    <col min="21" max="21" width="7.7109375" style="0" customWidth="1"/>
  </cols>
  <sheetData>
    <row r="1" spans="1:21" ht="30" customHeight="1">
      <c r="A1" s="1" t="s">
        <v>100</v>
      </c>
      <c r="B1" s="2"/>
      <c r="C1" s="2"/>
      <c r="D1" s="3"/>
      <c r="E1" s="3"/>
      <c r="F1" s="3"/>
      <c r="G1" s="3"/>
      <c r="H1" s="3"/>
      <c r="I1" s="3"/>
      <c r="J1" s="3"/>
      <c r="K1" s="3"/>
      <c r="L1" s="3"/>
      <c r="M1" s="3"/>
      <c r="N1" s="3"/>
      <c r="O1" s="3"/>
      <c r="P1" s="3"/>
      <c r="Q1" s="3"/>
      <c r="R1" s="3"/>
      <c r="S1" s="3"/>
      <c r="T1" s="3"/>
      <c r="U1" s="58" t="s">
        <v>229</v>
      </c>
    </row>
    <row r="2" spans="1:21" ht="21" customHeight="1" thickBot="1">
      <c r="A2" s="107" t="s">
        <v>225</v>
      </c>
      <c r="B2" s="4"/>
      <c r="C2" s="4"/>
      <c r="D2" s="5"/>
      <c r="E2" s="5"/>
      <c r="F2" s="5"/>
      <c r="G2" s="5"/>
      <c r="H2" s="5"/>
      <c r="I2" s="5"/>
      <c r="J2" s="5"/>
      <c r="K2" s="5"/>
      <c r="L2" s="5"/>
      <c r="M2" s="5"/>
      <c r="N2" s="5"/>
      <c r="O2" s="5"/>
      <c r="P2" s="5"/>
      <c r="Q2" s="5"/>
      <c r="R2" s="5"/>
      <c r="S2" s="5"/>
      <c r="T2" s="5"/>
      <c r="U2" s="6"/>
    </row>
    <row r="3" spans="1:21" ht="12.75" customHeight="1" thickTop="1">
      <c r="A3" s="7"/>
      <c r="B3" s="8"/>
      <c r="C3" s="8"/>
      <c r="D3" s="9"/>
      <c r="E3" s="9"/>
      <c r="F3" s="9"/>
      <c r="G3" s="9"/>
      <c r="H3" s="9"/>
      <c r="I3" s="9"/>
      <c r="J3" s="9"/>
      <c r="K3" s="9"/>
      <c r="L3" s="9"/>
      <c r="M3" s="9"/>
      <c r="N3" s="9"/>
      <c r="O3" s="9"/>
      <c r="P3" s="9"/>
      <c r="Q3" s="9"/>
      <c r="R3" s="9"/>
      <c r="S3" s="9"/>
      <c r="T3" s="9"/>
      <c r="U3" s="10"/>
    </row>
    <row r="4" spans="1:21" ht="18.75" customHeight="1">
      <c r="A4" s="11" t="s">
        <v>96</v>
      </c>
      <c r="B4" s="63"/>
      <c r="C4" s="63"/>
      <c r="D4" s="37"/>
      <c r="E4" s="37"/>
      <c r="F4" s="12"/>
      <c r="G4" s="12"/>
      <c r="H4" s="12"/>
      <c r="I4" s="12"/>
      <c r="J4" s="12"/>
      <c r="K4" s="12"/>
      <c r="L4" s="12"/>
      <c r="M4" s="12"/>
      <c r="N4" s="12"/>
      <c r="O4" s="12"/>
      <c r="P4" s="12"/>
      <c r="Q4" s="12"/>
      <c r="R4" s="12"/>
      <c r="S4" s="12"/>
      <c r="T4" s="12"/>
      <c r="U4" s="13"/>
    </row>
    <row r="5" spans="1:21" ht="12.75" customHeight="1">
      <c r="A5" s="14"/>
      <c r="B5" s="9"/>
      <c r="C5" s="9"/>
      <c r="D5" s="9"/>
      <c r="E5" s="9"/>
      <c r="F5" s="9"/>
      <c r="G5" s="9"/>
      <c r="H5" s="9"/>
      <c r="I5" s="9"/>
      <c r="J5" s="9"/>
      <c r="K5" s="9"/>
      <c r="L5" s="9"/>
      <c r="M5" s="9"/>
      <c r="N5" s="9"/>
      <c r="O5" s="9"/>
      <c r="P5" s="9"/>
      <c r="Q5" s="9"/>
      <c r="R5" s="9"/>
      <c r="S5" s="9"/>
      <c r="T5" s="9"/>
      <c r="U5" s="10"/>
    </row>
    <row r="6" spans="1:21" s="34" customFormat="1" ht="15" customHeight="1">
      <c r="A6" s="141" t="s">
        <v>38</v>
      </c>
      <c r="B6" s="139" t="s">
        <v>1</v>
      </c>
      <c r="C6" s="53"/>
      <c r="D6" s="65" t="s">
        <v>81</v>
      </c>
      <c r="E6" s="64"/>
      <c r="F6" s="65" t="s">
        <v>80</v>
      </c>
      <c r="G6" s="66"/>
      <c r="H6" s="65" t="s">
        <v>83</v>
      </c>
      <c r="I6" s="66"/>
      <c r="J6" s="65" t="s">
        <v>82</v>
      </c>
      <c r="K6" s="66"/>
      <c r="L6" s="33"/>
      <c r="M6" s="65" t="s">
        <v>84</v>
      </c>
      <c r="N6" s="66"/>
      <c r="O6" s="52"/>
      <c r="P6" s="65" t="s">
        <v>85</v>
      </c>
      <c r="Q6" s="66"/>
      <c r="R6" s="65" t="s">
        <v>86</v>
      </c>
      <c r="S6" s="66"/>
      <c r="T6" s="65" t="s">
        <v>106</v>
      </c>
      <c r="U6" s="66"/>
    </row>
    <row r="7" spans="1:21" s="34" customFormat="1" ht="15" customHeight="1">
      <c r="A7" s="146"/>
      <c r="B7" s="145"/>
      <c r="C7" s="47"/>
      <c r="D7" s="45" t="s">
        <v>87</v>
      </c>
      <c r="E7" s="45" t="s">
        <v>88</v>
      </c>
      <c r="F7" s="45" t="s">
        <v>87</v>
      </c>
      <c r="G7" s="45" t="s">
        <v>88</v>
      </c>
      <c r="H7" s="45" t="s">
        <v>87</v>
      </c>
      <c r="I7" s="45" t="s">
        <v>88</v>
      </c>
      <c r="J7" s="45" t="s">
        <v>87</v>
      </c>
      <c r="K7" s="45" t="s">
        <v>88</v>
      </c>
      <c r="L7" s="47"/>
      <c r="M7" s="45" t="s">
        <v>87</v>
      </c>
      <c r="N7" s="45" t="s">
        <v>88</v>
      </c>
      <c r="O7" s="47"/>
      <c r="P7" s="45" t="s">
        <v>87</v>
      </c>
      <c r="Q7" s="45" t="s">
        <v>88</v>
      </c>
      <c r="R7" s="45" t="s">
        <v>87</v>
      </c>
      <c r="S7" s="45" t="s">
        <v>88</v>
      </c>
      <c r="T7" s="45" t="s">
        <v>87</v>
      </c>
      <c r="U7" s="45" t="s">
        <v>88</v>
      </c>
    </row>
    <row r="8" spans="1:21" ht="12">
      <c r="A8" s="39"/>
      <c r="B8" s="38"/>
      <c r="C8" s="19"/>
      <c r="D8" s="38"/>
      <c r="E8" s="38"/>
      <c r="F8" s="38"/>
      <c r="G8" s="38"/>
      <c r="H8" s="38"/>
      <c r="I8" s="38"/>
      <c r="J8" s="38"/>
      <c r="K8" s="38"/>
      <c r="L8" s="19"/>
      <c r="M8" s="38"/>
      <c r="N8" s="38"/>
      <c r="O8" s="19"/>
      <c r="P8" s="38"/>
      <c r="Q8" s="38"/>
      <c r="R8" s="38"/>
      <c r="S8" s="38"/>
      <c r="T8" s="38"/>
      <c r="U8" s="46"/>
    </row>
    <row r="9" spans="1:21" ht="12">
      <c r="A9" s="40" t="s">
        <v>39</v>
      </c>
      <c r="B9" s="69">
        <v>6341</v>
      </c>
      <c r="C9" s="69"/>
      <c r="D9" s="69">
        <v>2683</v>
      </c>
      <c r="E9" s="90">
        <v>42.3</v>
      </c>
      <c r="F9" s="69">
        <v>3017</v>
      </c>
      <c r="G9" s="90">
        <v>47.6</v>
      </c>
      <c r="H9" s="69">
        <v>82</v>
      </c>
      <c r="I9" s="90">
        <v>1.3</v>
      </c>
      <c r="J9" s="69">
        <v>556</v>
      </c>
      <c r="K9" s="90">
        <v>8.8</v>
      </c>
      <c r="L9" s="50"/>
      <c r="M9" s="69">
        <v>2808</v>
      </c>
      <c r="N9" s="90">
        <v>44.3</v>
      </c>
      <c r="O9" s="50"/>
      <c r="P9" s="69">
        <v>6180</v>
      </c>
      <c r="Q9" s="90">
        <v>97.5</v>
      </c>
      <c r="R9" s="69">
        <v>127</v>
      </c>
      <c r="S9" s="90">
        <v>2</v>
      </c>
      <c r="T9" s="69">
        <v>34</v>
      </c>
      <c r="U9" s="90">
        <v>0.5</v>
      </c>
    </row>
    <row r="10" spans="1:21" ht="12">
      <c r="A10" s="40" t="s">
        <v>40</v>
      </c>
      <c r="B10" s="69">
        <v>35169</v>
      </c>
      <c r="C10" s="69"/>
      <c r="D10" s="69">
        <v>17434</v>
      </c>
      <c r="E10" s="90">
        <v>49.6</v>
      </c>
      <c r="F10" s="69">
        <v>15017</v>
      </c>
      <c r="G10" s="90">
        <v>42.7</v>
      </c>
      <c r="H10" s="69">
        <v>521</v>
      </c>
      <c r="I10" s="90">
        <v>1.5</v>
      </c>
      <c r="J10" s="69">
        <v>2176</v>
      </c>
      <c r="K10" s="90">
        <v>6.2</v>
      </c>
      <c r="L10" s="50"/>
      <c r="M10" s="69">
        <v>16600</v>
      </c>
      <c r="N10" s="90">
        <v>47.2</v>
      </c>
      <c r="O10" s="50"/>
      <c r="P10" s="69">
        <v>33494</v>
      </c>
      <c r="Q10" s="90">
        <v>95.2</v>
      </c>
      <c r="R10" s="69">
        <v>1099</v>
      </c>
      <c r="S10" s="90">
        <v>3.1</v>
      </c>
      <c r="T10" s="69">
        <v>576</v>
      </c>
      <c r="U10" s="90">
        <v>1.6</v>
      </c>
    </row>
    <row r="11" spans="1:21" ht="12">
      <c r="A11" s="40" t="s">
        <v>41</v>
      </c>
      <c r="B11" s="69">
        <v>173383</v>
      </c>
      <c r="C11" s="69"/>
      <c r="D11" s="69">
        <v>76559</v>
      </c>
      <c r="E11" s="90">
        <v>44.2</v>
      </c>
      <c r="F11" s="69">
        <v>78040</v>
      </c>
      <c r="G11" s="90">
        <v>45</v>
      </c>
      <c r="H11" s="69">
        <v>2915</v>
      </c>
      <c r="I11" s="90">
        <v>1.7</v>
      </c>
      <c r="J11" s="69">
        <v>15768</v>
      </c>
      <c r="K11" s="90">
        <v>9.1</v>
      </c>
      <c r="L11" s="50"/>
      <c r="M11" s="69">
        <v>92584</v>
      </c>
      <c r="N11" s="90">
        <v>53.4</v>
      </c>
      <c r="O11" s="50"/>
      <c r="P11" s="69">
        <v>168928</v>
      </c>
      <c r="Q11" s="90">
        <v>97.4</v>
      </c>
      <c r="R11" s="69">
        <v>3644</v>
      </c>
      <c r="S11" s="90">
        <v>2.1</v>
      </c>
      <c r="T11" s="69">
        <v>811</v>
      </c>
      <c r="U11" s="90">
        <v>0.5</v>
      </c>
    </row>
    <row r="12" spans="1:21" ht="12">
      <c r="A12" s="40" t="s">
        <v>42</v>
      </c>
      <c r="B12" s="69">
        <v>15822</v>
      </c>
      <c r="C12" s="69"/>
      <c r="D12" s="69">
        <v>7414</v>
      </c>
      <c r="E12" s="90">
        <v>46.9</v>
      </c>
      <c r="F12" s="69">
        <v>6503</v>
      </c>
      <c r="G12" s="90">
        <v>41.1</v>
      </c>
      <c r="H12" s="69">
        <v>242</v>
      </c>
      <c r="I12" s="90">
        <v>1.5</v>
      </c>
      <c r="J12" s="69">
        <v>1654</v>
      </c>
      <c r="K12" s="90">
        <v>10.5</v>
      </c>
      <c r="L12" s="50"/>
      <c r="M12" s="69">
        <v>7015</v>
      </c>
      <c r="N12" s="90">
        <v>44.3</v>
      </c>
      <c r="O12" s="50"/>
      <c r="P12" s="69">
        <v>15109</v>
      </c>
      <c r="Q12" s="90">
        <v>95.5</v>
      </c>
      <c r="R12" s="69">
        <v>500</v>
      </c>
      <c r="S12" s="90">
        <v>3.2</v>
      </c>
      <c r="T12" s="69">
        <v>213</v>
      </c>
      <c r="U12" s="90">
        <v>1.3</v>
      </c>
    </row>
    <row r="13" spans="1:21" ht="12">
      <c r="A13" s="40" t="s">
        <v>43</v>
      </c>
      <c r="B13" s="69">
        <v>20090</v>
      </c>
      <c r="C13" s="69"/>
      <c r="D13" s="69">
        <v>7928</v>
      </c>
      <c r="E13" s="90">
        <v>39.5</v>
      </c>
      <c r="F13" s="69">
        <v>9780</v>
      </c>
      <c r="G13" s="90">
        <v>48.7</v>
      </c>
      <c r="H13" s="69">
        <v>292</v>
      </c>
      <c r="I13" s="90">
        <v>1.5</v>
      </c>
      <c r="J13" s="69">
        <v>2077</v>
      </c>
      <c r="K13" s="90">
        <v>10.3</v>
      </c>
      <c r="L13" s="50"/>
      <c r="M13" s="69">
        <v>10639</v>
      </c>
      <c r="N13" s="90">
        <v>53</v>
      </c>
      <c r="O13" s="50"/>
      <c r="P13" s="69">
        <v>19684</v>
      </c>
      <c r="Q13" s="90">
        <v>98</v>
      </c>
      <c r="R13" s="69">
        <v>329</v>
      </c>
      <c r="S13" s="90">
        <v>1.6</v>
      </c>
      <c r="T13" s="69">
        <v>77</v>
      </c>
      <c r="U13" s="90">
        <v>0.4</v>
      </c>
    </row>
    <row r="14" spans="1:21" ht="12">
      <c r="A14" s="40" t="s">
        <v>44</v>
      </c>
      <c r="B14" s="69">
        <v>24561</v>
      </c>
      <c r="C14" s="69"/>
      <c r="D14" s="69">
        <v>10722</v>
      </c>
      <c r="E14" s="90">
        <v>43.7</v>
      </c>
      <c r="F14" s="69">
        <v>10762</v>
      </c>
      <c r="G14" s="90">
        <v>43.8</v>
      </c>
      <c r="H14" s="69">
        <v>392</v>
      </c>
      <c r="I14" s="90">
        <v>1.6</v>
      </c>
      <c r="J14" s="69">
        <v>2664</v>
      </c>
      <c r="K14" s="90">
        <v>10.8</v>
      </c>
      <c r="L14" s="50"/>
      <c r="M14" s="69">
        <v>10633</v>
      </c>
      <c r="N14" s="90">
        <v>43.3</v>
      </c>
      <c r="O14" s="50"/>
      <c r="P14" s="69">
        <v>23863</v>
      </c>
      <c r="Q14" s="90">
        <v>97.2</v>
      </c>
      <c r="R14" s="69">
        <v>568</v>
      </c>
      <c r="S14" s="90">
        <v>2.3</v>
      </c>
      <c r="T14" s="69">
        <v>130</v>
      </c>
      <c r="U14" s="90">
        <v>0.5</v>
      </c>
    </row>
    <row r="15" spans="1:21" ht="12">
      <c r="A15" s="40" t="s">
        <v>45</v>
      </c>
      <c r="B15" s="69">
        <v>8284</v>
      </c>
      <c r="C15" s="69"/>
      <c r="D15" s="69">
        <v>3038</v>
      </c>
      <c r="E15" s="90">
        <v>36.7</v>
      </c>
      <c r="F15" s="69">
        <v>4323</v>
      </c>
      <c r="G15" s="90">
        <v>52.2</v>
      </c>
      <c r="H15" s="69">
        <v>150</v>
      </c>
      <c r="I15" s="90">
        <v>1.8</v>
      </c>
      <c r="J15" s="69">
        <v>769</v>
      </c>
      <c r="K15" s="90">
        <v>9.3</v>
      </c>
      <c r="L15" s="50"/>
      <c r="M15" s="69">
        <v>4051</v>
      </c>
      <c r="N15" s="90">
        <v>48.9</v>
      </c>
      <c r="O15" s="50"/>
      <c r="P15" s="69">
        <v>8108</v>
      </c>
      <c r="Q15" s="90">
        <v>97.9</v>
      </c>
      <c r="R15" s="69">
        <v>144</v>
      </c>
      <c r="S15" s="90">
        <v>1.7</v>
      </c>
      <c r="T15" s="69">
        <v>32</v>
      </c>
      <c r="U15" s="90">
        <v>0.4</v>
      </c>
    </row>
    <row r="16" spans="1:21" ht="12">
      <c r="A16" s="40" t="s">
        <v>46</v>
      </c>
      <c r="B16" s="69">
        <v>9264</v>
      </c>
      <c r="C16" s="69"/>
      <c r="D16" s="69">
        <v>4170</v>
      </c>
      <c r="E16" s="90">
        <v>45</v>
      </c>
      <c r="F16" s="69">
        <v>4185</v>
      </c>
      <c r="G16" s="90">
        <v>45.2</v>
      </c>
      <c r="H16" s="69">
        <v>117</v>
      </c>
      <c r="I16" s="90">
        <v>1.3</v>
      </c>
      <c r="J16" s="69">
        <v>786</v>
      </c>
      <c r="K16" s="90">
        <v>8.5</v>
      </c>
      <c r="L16" s="50"/>
      <c r="M16" s="69">
        <v>4222</v>
      </c>
      <c r="N16" s="90">
        <v>45.6</v>
      </c>
      <c r="O16" s="50"/>
      <c r="P16" s="69">
        <v>8907</v>
      </c>
      <c r="Q16" s="90">
        <v>96.1</v>
      </c>
      <c r="R16" s="69">
        <v>283</v>
      </c>
      <c r="S16" s="90">
        <v>3.1</v>
      </c>
      <c r="T16" s="69">
        <v>74</v>
      </c>
      <c r="U16" s="90">
        <v>0.8</v>
      </c>
    </row>
    <row r="17" spans="1:21" ht="12">
      <c r="A17" s="40" t="s">
        <v>47</v>
      </c>
      <c r="B17" s="69">
        <v>73797</v>
      </c>
      <c r="C17" s="69"/>
      <c r="D17" s="69">
        <v>32297</v>
      </c>
      <c r="E17" s="90">
        <v>43.8</v>
      </c>
      <c r="F17" s="69">
        <v>33572</v>
      </c>
      <c r="G17" s="90">
        <v>45.5</v>
      </c>
      <c r="H17" s="69">
        <v>1157</v>
      </c>
      <c r="I17" s="90">
        <v>1.6</v>
      </c>
      <c r="J17" s="69">
        <v>6740</v>
      </c>
      <c r="K17" s="90">
        <v>9.1</v>
      </c>
      <c r="L17" s="50"/>
      <c r="M17" s="69">
        <v>37507</v>
      </c>
      <c r="N17" s="90">
        <v>50.8</v>
      </c>
      <c r="O17" s="50"/>
      <c r="P17" s="69">
        <v>70761</v>
      </c>
      <c r="Q17" s="90">
        <v>95.9</v>
      </c>
      <c r="R17" s="69">
        <v>2562</v>
      </c>
      <c r="S17" s="90">
        <v>3.5</v>
      </c>
      <c r="T17" s="69">
        <v>474</v>
      </c>
      <c r="U17" s="90">
        <v>0.6</v>
      </c>
    </row>
    <row r="18" spans="1:21" ht="12">
      <c r="A18" s="40" t="s">
        <v>48</v>
      </c>
      <c r="B18" s="69">
        <v>41431</v>
      </c>
      <c r="C18" s="69"/>
      <c r="D18" s="69">
        <v>16869</v>
      </c>
      <c r="E18" s="90">
        <v>40.7</v>
      </c>
      <c r="F18" s="69">
        <v>19272</v>
      </c>
      <c r="G18" s="90">
        <v>46.5</v>
      </c>
      <c r="H18" s="69">
        <v>634</v>
      </c>
      <c r="I18" s="90">
        <v>1.5</v>
      </c>
      <c r="J18" s="69">
        <v>4630</v>
      </c>
      <c r="K18" s="90">
        <v>11.2</v>
      </c>
      <c r="L18" s="50"/>
      <c r="M18" s="69">
        <v>18288</v>
      </c>
      <c r="N18" s="90">
        <v>44.1</v>
      </c>
      <c r="O18" s="50"/>
      <c r="P18" s="69">
        <v>40493</v>
      </c>
      <c r="Q18" s="90">
        <v>97.7</v>
      </c>
      <c r="R18" s="69">
        <v>802</v>
      </c>
      <c r="S18" s="90">
        <v>1.9</v>
      </c>
      <c r="T18" s="69">
        <v>136</v>
      </c>
      <c r="U18" s="90">
        <v>0.3</v>
      </c>
    </row>
    <row r="19" spans="1:21" ht="12">
      <c r="A19" s="40" t="s">
        <v>49</v>
      </c>
      <c r="B19" s="69">
        <v>767</v>
      </c>
      <c r="C19" s="69"/>
      <c r="D19" s="69">
        <v>313</v>
      </c>
      <c r="E19" s="90">
        <v>40.8</v>
      </c>
      <c r="F19" s="69">
        <v>370</v>
      </c>
      <c r="G19" s="90">
        <v>48.2</v>
      </c>
      <c r="H19" s="69">
        <v>15</v>
      </c>
      <c r="I19" s="90">
        <v>2</v>
      </c>
      <c r="J19" s="69">
        <v>69</v>
      </c>
      <c r="K19" s="90">
        <v>9</v>
      </c>
      <c r="L19" s="50"/>
      <c r="M19" s="69">
        <v>317</v>
      </c>
      <c r="N19" s="90">
        <v>41.3</v>
      </c>
      <c r="O19" s="50"/>
      <c r="P19" s="69">
        <v>748</v>
      </c>
      <c r="Q19" s="90">
        <v>97.5</v>
      </c>
      <c r="R19" s="101">
        <f>15+4</f>
        <v>19</v>
      </c>
      <c r="S19" s="104">
        <f>2+0.5</f>
        <v>2.5</v>
      </c>
      <c r="T19" s="121" t="s">
        <v>274</v>
      </c>
      <c r="U19" s="121" t="s">
        <v>274</v>
      </c>
    </row>
    <row r="20" spans="1:21" ht="12">
      <c r="A20" s="40" t="s">
        <v>50</v>
      </c>
      <c r="B20" s="69">
        <v>2816</v>
      </c>
      <c r="C20" s="69"/>
      <c r="D20" s="69">
        <v>1166</v>
      </c>
      <c r="E20" s="90">
        <v>41.4</v>
      </c>
      <c r="F20" s="69">
        <v>1406</v>
      </c>
      <c r="G20" s="90">
        <v>49.9</v>
      </c>
      <c r="H20" s="69">
        <v>37</v>
      </c>
      <c r="I20" s="90">
        <v>1.3</v>
      </c>
      <c r="J20" s="69">
        <v>206</v>
      </c>
      <c r="K20" s="90">
        <v>7.3</v>
      </c>
      <c r="L20" s="50"/>
      <c r="M20" s="69">
        <v>1257</v>
      </c>
      <c r="N20" s="90">
        <v>44.6</v>
      </c>
      <c r="O20" s="50"/>
      <c r="P20" s="69">
        <v>2732</v>
      </c>
      <c r="Q20" s="90">
        <v>97</v>
      </c>
      <c r="R20" s="69">
        <v>65</v>
      </c>
      <c r="S20" s="90">
        <v>2.3</v>
      </c>
      <c r="T20" s="69">
        <v>19</v>
      </c>
      <c r="U20" s="90">
        <v>0.7</v>
      </c>
    </row>
    <row r="21" spans="1:21" ht="12">
      <c r="A21" s="40" t="s">
        <v>51</v>
      </c>
      <c r="B21" s="69">
        <v>2790</v>
      </c>
      <c r="C21" s="69"/>
      <c r="D21" s="69">
        <v>1130</v>
      </c>
      <c r="E21" s="90">
        <v>40.5</v>
      </c>
      <c r="F21" s="69">
        <v>1391</v>
      </c>
      <c r="G21" s="90">
        <v>49.9</v>
      </c>
      <c r="H21" s="69">
        <v>23</v>
      </c>
      <c r="I21" s="90">
        <v>0.8</v>
      </c>
      <c r="J21" s="69">
        <v>244</v>
      </c>
      <c r="K21" s="90">
        <v>8.7</v>
      </c>
      <c r="L21" s="50"/>
      <c r="M21" s="69">
        <v>1165</v>
      </c>
      <c r="N21" s="90">
        <v>41.8</v>
      </c>
      <c r="O21" s="50"/>
      <c r="P21" s="69">
        <v>2706</v>
      </c>
      <c r="Q21" s="90">
        <v>97</v>
      </c>
      <c r="R21" s="69">
        <v>73</v>
      </c>
      <c r="S21" s="90">
        <v>2.6</v>
      </c>
      <c r="T21" s="69">
        <v>11</v>
      </c>
      <c r="U21" s="90">
        <v>0.4</v>
      </c>
    </row>
    <row r="22" spans="1:21" ht="12">
      <c r="A22" s="40" t="s">
        <v>52</v>
      </c>
      <c r="B22" s="69">
        <v>10643</v>
      </c>
      <c r="C22" s="69"/>
      <c r="D22" s="69">
        <v>4505</v>
      </c>
      <c r="E22" s="90">
        <v>42.3</v>
      </c>
      <c r="F22" s="69">
        <v>4536</v>
      </c>
      <c r="G22" s="90">
        <v>42.6</v>
      </c>
      <c r="H22" s="69">
        <v>137</v>
      </c>
      <c r="I22" s="90">
        <v>1.3</v>
      </c>
      <c r="J22" s="69">
        <v>1462</v>
      </c>
      <c r="K22" s="90">
        <v>13.7</v>
      </c>
      <c r="L22" s="50"/>
      <c r="M22" s="69">
        <v>4464</v>
      </c>
      <c r="N22" s="90">
        <v>41.9</v>
      </c>
      <c r="O22" s="50"/>
      <c r="P22" s="69">
        <v>10246</v>
      </c>
      <c r="Q22" s="90">
        <v>96.3</v>
      </c>
      <c r="R22" s="69">
        <v>284</v>
      </c>
      <c r="S22" s="90">
        <v>2.7</v>
      </c>
      <c r="T22" s="69">
        <v>113</v>
      </c>
      <c r="U22" s="90">
        <v>1.1</v>
      </c>
    </row>
    <row r="23" spans="1:21" ht="12">
      <c r="A23" s="40" t="s">
        <v>53</v>
      </c>
      <c r="B23" s="69">
        <v>88430</v>
      </c>
      <c r="C23" s="69"/>
      <c r="D23" s="69">
        <v>39188</v>
      </c>
      <c r="E23" s="90">
        <v>44.3</v>
      </c>
      <c r="F23" s="69">
        <v>37345</v>
      </c>
      <c r="G23" s="90">
        <v>42.2</v>
      </c>
      <c r="H23" s="69">
        <v>1418</v>
      </c>
      <c r="I23" s="90">
        <v>1.6</v>
      </c>
      <c r="J23" s="69">
        <v>10439</v>
      </c>
      <c r="K23" s="90">
        <v>11.8</v>
      </c>
      <c r="L23" s="50"/>
      <c r="M23" s="69">
        <v>40092</v>
      </c>
      <c r="N23" s="90">
        <v>45.3</v>
      </c>
      <c r="O23" s="50"/>
      <c r="P23" s="69">
        <v>85825</v>
      </c>
      <c r="Q23" s="90">
        <v>97.1</v>
      </c>
      <c r="R23" s="69">
        <v>2187</v>
      </c>
      <c r="S23" s="90">
        <v>2.5</v>
      </c>
      <c r="T23" s="69">
        <v>418</v>
      </c>
      <c r="U23" s="90">
        <v>0.5</v>
      </c>
    </row>
    <row r="24" spans="1:21" ht="12">
      <c r="A24" s="40" t="s">
        <v>54</v>
      </c>
      <c r="B24" s="69">
        <v>8709</v>
      </c>
      <c r="C24" s="69"/>
      <c r="D24" s="69">
        <v>3305</v>
      </c>
      <c r="E24" s="90">
        <v>37.9</v>
      </c>
      <c r="F24" s="69">
        <v>3875</v>
      </c>
      <c r="G24" s="90">
        <v>44.5</v>
      </c>
      <c r="H24" s="69">
        <v>153</v>
      </c>
      <c r="I24" s="90">
        <v>1.8</v>
      </c>
      <c r="J24" s="69">
        <v>1373</v>
      </c>
      <c r="K24" s="90">
        <v>15.8</v>
      </c>
      <c r="L24" s="50"/>
      <c r="M24" s="69">
        <v>3532</v>
      </c>
      <c r="N24" s="90">
        <v>40.6</v>
      </c>
      <c r="O24" s="50"/>
      <c r="P24" s="69">
        <v>8523</v>
      </c>
      <c r="Q24" s="90">
        <v>97.9</v>
      </c>
      <c r="R24" s="69">
        <v>152</v>
      </c>
      <c r="S24" s="90">
        <v>1.7</v>
      </c>
      <c r="T24" s="69">
        <v>34</v>
      </c>
      <c r="U24" s="90">
        <v>0.4</v>
      </c>
    </row>
    <row r="25" spans="1:21" ht="12">
      <c r="A25" s="40" t="s">
        <v>55</v>
      </c>
      <c r="B25" s="69">
        <v>32441</v>
      </c>
      <c r="C25" s="69"/>
      <c r="D25" s="69">
        <v>13667</v>
      </c>
      <c r="E25" s="90">
        <v>42.1</v>
      </c>
      <c r="F25" s="69">
        <v>14753</v>
      </c>
      <c r="G25" s="90">
        <v>45.5</v>
      </c>
      <c r="H25" s="69">
        <v>492</v>
      </c>
      <c r="I25" s="90">
        <v>1.5</v>
      </c>
      <c r="J25" s="69">
        <v>3510</v>
      </c>
      <c r="K25" s="90">
        <v>10.8</v>
      </c>
      <c r="L25" s="50"/>
      <c r="M25" s="69">
        <v>14466</v>
      </c>
      <c r="N25" s="90">
        <v>44.6</v>
      </c>
      <c r="O25" s="50"/>
      <c r="P25" s="69">
        <v>31498</v>
      </c>
      <c r="Q25" s="90">
        <v>97.1</v>
      </c>
      <c r="R25" s="69">
        <v>803</v>
      </c>
      <c r="S25" s="90">
        <v>2.5</v>
      </c>
      <c r="T25" s="69">
        <v>140</v>
      </c>
      <c r="U25" s="90">
        <v>0.4</v>
      </c>
    </row>
    <row r="26" spans="1:21" ht="12">
      <c r="A26" s="40" t="s">
        <v>56</v>
      </c>
      <c r="B26" s="69">
        <v>25124</v>
      </c>
      <c r="C26" s="69"/>
      <c r="D26" s="69">
        <v>10397</v>
      </c>
      <c r="E26" s="90">
        <v>41.4</v>
      </c>
      <c r="F26" s="69">
        <v>11253</v>
      </c>
      <c r="G26" s="90">
        <v>44.8</v>
      </c>
      <c r="H26" s="69">
        <v>389</v>
      </c>
      <c r="I26" s="90">
        <v>1.5</v>
      </c>
      <c r="J26" s="69">
        <v>3075</v>
      </c>
      <c r="K26" s="90">
        <v>12.2</v>
      </c>
      <c r="L26" s="50"/>
      <c r="M26" s="69">
        <v>10506</v>
      </c>
      <c r="N26" s="90">
        <v>41.8</v>
      </c>
      <c r="O26" s="50"/>
      <c r="P26" s="69">
        <v>24391</v>
      </c>
      <c r="Q26" s="90">
        <v>97.1</v>
      </c>
      <c r="R26" s="69">
        <v>580</v>
      </c>
      <c r="S26" s="90">
        <v>2.3</v>
      </c>
      <c r="T26" s="69">
        <v>153</v>
      </c>
      <c r="U26" s="90">
        <v>0.6</v>
      </c>
    </row>
    <row r="27" spans="1:21" ht="12">
      <c r="A27" s="40" t="s">
        <v>57</v>
      </c>
      <c r="B27" s="69">
        <v>2975</v>
      </c>
      <c r="C27" s="69"/>
      <c r="D27" s="69">
        <v>1192</v>
      </c>
      <c r="E27" s="90">
        <v>40.1</v>
      </c>
      <c r="F27" s="69">
        <v>1466</v>
      </c>
      <c r="G27" s="90">
        <v>49.3</v>
      </c>
      <c r="H27" s="69">
        <v>43</v>
      </c>
      <c r="I27" s="90">
        <v>1.4</v>
      </c>
      <c r="J27" s="69">
        <v>274</v>
      </c>
      <c r="K27" s="90">
        <v>9.2</v>
      </c>
      <c r="L27" s="50"/>
      <c r="M27" s="69">
        <v>1195</v>
      </c>
      <c r="N27" s="90">
        <v>40.2</v>
      </c>
      <c r="O27" s="50"/>
      <c r="P27" s="69">
        <v>2866</v>
      </c>
      <c r="Q27" s="90">
        <v>96.3</v>
      </c>
      <c r="R27" s="69">
        <v>80</v>
      </c>
      <c r="S27" s="90">
        <v>2.7</v>
      </c>
      <c r="T27" s="69">
        <v>29</v>
      </c>
      <c r="U27" s="90">
        <v>1</v>
      </c>
    </row>
    <row r="28" spans="1:21" ht="12">
      <c r="A28" s="40" t="s">
        <v>58</v>
      </c>
      <c r="B28" s="69">
        <v>147537</v>
      </c>
      <c r="C28" s="69"/>
      <c r="D28" s="69">
        <v>70850</v>
      </c>
      <c r="E28" s="90">
        <v>48</v>
      </c>
      <c r="F28" s="69">
        <v>59065</v>
      </c>
      <c r="G28" s="90">
        <v>40</v>
      </c>
      <c r="H28" s="69">
        <v>2321</v>
      </c>
      <c r="I28" s="90">
        <v>1.6</v>
      </c>
      <c r="J28" s="69">
        <v>15208</v>
      </c>
      <c r="K28" s="90">
        <v>10.3</v>
      </c>
      <c r="L28" s="50"/>
      <c r="M28" s="69">
        <v>66632</v>
      </c>
      <c r="N28" s="90">
        <v>45.2</v>
      </c>
      <c r="O28" s="50"/>
      <c r="P28" s="69">
        <v>143428</v>
      </c>
      <c r="Q28" s="90">
        <v>97.2</v>
      </c>
      <c r="R28" s="69">
        <v>3270</v>
      </c>
      <c r="S28" s="90">
        <v>2.2</v>
      </c>
      <c r="T28" s="69">
        <v>839</v>
      </c>
      <c r="U28" s="90">
        <v>0.6</v>
      </c>
    </row>
    <row r="29" spans="1:21" ht="12">
      <c r="A29" s="40" t="s">
        <v>59</v>
      </c>
      <c r="B29" s="69">
        <v>19364</v>
      </c>
      <c r="C29" s="69"/>
      <c r="D29" s="69">
        <v>8849</v>
      </c>
      <c r="E29" s="90">
        <v>45.7</v>
      </c>
      <c r="F29" s="69">
        <v>8108</v>
      </c>
      <c r="G29" s="90">
        <v>41.9</v>
      </c>
      <c r="H29" s="69">
        <v>345</v>
      </c>
      <c r="I29" s="90">
        <v>1.8</v>
      </c>
      <c r="J29" s="69">
        <v>2052</v>
      </c>
      <c r="K29" s="90">
        <v>10.6</v>
      </c>
      <c r="L29" s="50"/>
      <c r="M29" s="69">
        <v>9017</v>
      </c>
      <c r="N29" s="90">
        <v>46.6</v>
      </c>
      <c r="O29" s="50"/>
      <c r="P29" s="69">
        <v>18709</v>
      </c>
      <c r="Q29" s="90">
        <v>96.6</v>
      </c>
      <c r="R29" s="69">
        <v>562</v>
      </c>
      <c r="S29" s="90">
        <v>2.9</v>
      </c>
      <c r="T29" s="69">
        <v>93</v>
      </c>
      <c r="U29" s="90">
        <v>0.5</v>
      </c>
    </row>
    <row r="30" spans="1:21" ht="12">
      <c r="A30" s="40" t="s">
        <v>60</v>
      </c>
      <c r="B30" s="69">
        <v>47638</v>
      </c>
      <c r="C30" s="69"/>
      <c r="D30" s="69">
        <v>19864</v>
      </c>
      <c r="E30" s="90">
        <v>41.7</v>
      </c>
      <c r="F30" s="69">
        <v>21750</v>
      </c>
      <c r="G30" s="90">
        <v>45.7</v>
      </c>
      <c r="H30" s="69">
        <v>716</v>
      </c>
      <c r="I30" s="90">
        <v>1.5</v>
      </c>
      <c r="J30" s="69">
        <v>5275</v>
      </c>
      <c r="K30" s="90">
        <v>11.1</v>
      </c>
      <c r="L30" s="50"/>
      <c r="M30" s="69">
        <v>22103</v>
      </c>
      <c r="N30" s="90">
        <v>46.4</v>
      </c>
      <c r="O30" s="50"/>
      <c r="P30" s="69">
        <v>46714</v>
      </c>
      <c r="Q30" s="90">
        <v>98.1</v>
      </c>
      <c r="R30" s="69">
        <v>808</v>
      </c>
      <c r="S30" s="90">
        <v>1.7</v>
      </c>
      <c r="T30" s="69">
        <v>116</v>
      </c>
      <c r="U30" s="90">
        <v>0.2</v>
      </c>
    </row>
    <row r="31" spans="1:21" ht="12">
      <c r="A31" s="40" t="s">
        <v>61</v>
      </c>
      <c r="B31" s="69">
        <v>9875</v>
      </c>
      <c r="C31" s="69"/>
      <c r="D31" s="69">
        <v>3746</v>
      </c>
      <c r="E31" s="90">
        <v>37.9</v>
      </c>
      <c r="F31" s="69">
        <v>4472</v>
      </c>
      <c r="G31" s="90">
        <v>45.3</v>
      </c>
      <c r="H31" s="69">
        <v>102</v>
      </c>
      <c r="I31" s="90">
        <v>1</v>
      </c>
      <c r="J31" s="69">
        <v>1551</v>
      </c>
      <c r="K31" s="90">
        <v>15.7</v>
      </c>
      <c r="L31" s="50"/>
      <c r="M31" s="69">
        <v>3621</v>
      </c>
      <c r="N31" s="90">
        <v>36.7</v>
      </c>
      <c r="O31" s="50"/>
      <c r="P31" s="69">
        <v>9525</v>
      </c>
      <c r="Q31" s="90">
        <v>96.5</v>
      </c>
      <c r="R31" s="69">
        <v>227</v>
      </c>
      <c r="S31" s="90">
        <v>2.3</v>
      </c>
      <c r="T31" s="69">
        <v>123</v>
      </c>
      <c r="U31" s="90">
        <v>1.2</v>
      </c>
    </row>
    <row r="32" spans="1:21" ht="12">
      <c r="A32" s="40" t="s">
        <v>62</v>
      </c>
      <c r="B32" s="69">
        <v>128625</v>
      </c>
      <c r="C32" s="69"/>
      <c r="D32" s="69">
        <v>54275</v>
      </c>
      <c r="E32" s="90">
        <v>42.2</v>
      </c>
      <c r="F32" s="69">
        <v>53208</v>
      </c>
      <c r="G32" s="90">
        <v>41.4</v>
      </c>
      <c r="H32" s="69">
        <v>1857</v>
      </c>
      <c r="I32" s="90">
        <v>1.4</v>
      </c>
      <c r="J32" s="69">
        <v>19218</v>
      </c>
      <c r="K32" s="90">
        <v>14.9</v>
      </c>
      <c r="L32" s="50"/>
      <c r="M32" s="69">
        <v>56576</v>
      </c>
      <c r="N32" s="90">
        <v>44</v>
      </c>
      <c r="O32" s="50"/>
      <c r="P32" s="69">
        <v>126273</v>
      </c>
      <c r="Q32" s="90">
        <v>98.2</v>
      </c>
      <c r="R32" s="69">
        <v>1967</v>
      </c>
      <c r="S32" s="90">
        <v>1.5</v>
      </c>
      <c r="T32" s="69">
        <v>385</v>
      </c>
      <c r="U32" s="90">
        <v>0.3</v>
      </c>
    </row>
    <row r="33" spans="1:21" ht="12">
      <c r="A33" s="41" t="s">
        <v>63</v>
      </c>
      <c r="B33" s="69">
        <v>4307</v>
      </c>
      <c r="C33" s="69"/>
      <c r="D33" s="69">
        <v>1486</v>
      </c>
      <c r="E33" s="90">
        <v>34.5</v>
      </c>
      <c r="F33" s="69">
        <v>1993</v>
      </c>
      <c r="G33" s="90">
        <v>46.3</v>
      </c>
      <c r="H33" s="69">
        <v>54</v>
      </c>
      <c r="I33" s="90">
        <v>1.3</v>
      </c>
      <c r="J33" s="69">
        <v>771</v>
      </c>
      <c r="K33" s="90">
        <v>17.9</v>
      </c>
      <c r="L33" s="50"/>
      <c r="M33" s="69">
        <v>1650</v>
      </c>
      <c r="N33" s="90">
        <v>38.3</v>
      </c>
      <c r="O33" s="50"/>
      <c r="P33" s="69">
        <v>4220</v>
      </c>
      <c r="Q33" s="90">
        <v>98</v>
      </c>
      <c r="R33" s="69">
        <v>66</v>
      </c>
      <c r="S33" s="90">
        <v>1.5</v>
      </c>
      <c r="T33" s="69">
        <v>21</v>
      </c>
      <c r="U33" s="90">
        <v>0.5</v>
      </c>
    </row>
    <row r="34" spans="1:21" ht="12">
      <c r="A34" s="41" t="s">
        <v>64</v>
      </c>
      <c r="B34" s="69">
        <v>348084</v>
      </c>
      <c r="C34" s="69"/>
      <c r="D34" s="69">
        <v>192038</v>
      </c>
      <c r="E34" s="90">
        <v>55.2</v>
      </c>
      <c r="F34" s="69">
        <v>114768</v>
      </c>
      <c r="G34" s="90">
        <v>33</v>
      </c>
      <c r="H34" s="69">
        <v>6239</v>
      </c>
      <c r="I34" s="90">
        <v>1.8</v>
      </c>
      <c r="J34" s="69">
        <v>34894</v>
      </c>
      <c r="K34" s="90">
        <v>10</v>
      </c>
      <c r="L34" s="50"/>
      <c r="M34" s="69">
        <v>154460</v>
      </c>
      <c r="N34" s="90">
        <v>44.4</v>
      </c>
      <c r="O34" s="50"/>
      <c r="P34" s="69">
        <v>333378</v>
      </c>
      <c r="Q34" s="90">
        <v>95.8</v>
      </c>
      <c r="R34" s="69">
        <v>12413</v>
      </c>
      <c r="S34" s="90">
        <v>3.6</v>
      </c>
      <c r="T34" s="69">
        <v>2293</v>
      </c>
      <c r="U34" s="90">
        <v>0.7</v>
      </c>
    </row>
    <row r="35" spans="1:21" ht="12">
      <c r="A35" s="41" t="s">
        <v>65</v>
      </c>
      <c r="B35" s="69">
        <v>30563</v>
      </c>
      <c r="C35" s="69"/>
      <c r="D35" s="69">
        <v>12348</v>
      </c>
      <c r="E35" s="90">
        <v>40.4</v>
      </c>
      <c r="F35" s="69">
        <v>14477</v>
      </c>
      <c r="G35" s="90">
        <v>47.4</v>
      </c>
      <c r="H35" s="69">
        <v>438</v>
      </c>
      <c r="I35" s="90">
        <v>1.4</v>
      </c>
      <c r="J35" s="69">
        <v>3280</v>
      </c>
      <c r="K35" s="90">
        <v>10.7</v>
      </c>
      <c r="L35" s="50"/>
      <c r="M35" s="69">
        <v>15436</v>
      </c>
      <c r="N35" s="90">
        <v>50.5</v>
      </c>
      <c r="O35" s="50"/>
      <c r="P35" s="69">
        <v>29861</v>
      </c>
      <c r="Q35" s="90">
        <v>97.7</v>
      </c>
      <c r="R35" s="69">
        <v>579</v>
      </c>
      <c r="S35" s="90">
        <v>1.9</v>
      </c>
      <c r="T35" s="69">
        <v>123</v>
      </c>
      <c r="U35" s="90">
        <v>0.4</v>
      </c>
    </row>
    <row r="36" spans="1:21" ht="12">
      <c r="A36" s="42" t="s">
        <v>66</v>
      </c>
      <c r="B36" s="69">
        <v>801</v>
      </c>
      <c r="C36" s="69"/>
      <c r="D36" s="69">
        <v>382</v>
      </c>
      <c r="E36" s="90">
        <v>47.7</v>
      </c>
      <c r="F36" s="69">
        <f>356+10</f>
        <v>366</v>
      </c>
      <c r="G36" s="90">
        <v>44.4</v>
      </c>
      <c r="H36" s="121" t="s">
        <v>273</v>
      </c>
      <c r="I36" s="90">
        <v>1.2</v>
      </c>
      <c r="J36" s="69">
        <v>53</v>
      </c>
      <c r="K36" s="90">
        <v>6.6</v>
      </c>
      <c r="L36" s="50"/>
      <c r="M36" s="69">
        <v>303</v>
      </c>
      <c r="N36" s="90">
        <v>37.8</v>
      </c>
      <c r="O36" s="50"/>
      <c r="P36" s="69">
        <v>782</v>
      </c>
      <c r="Q36" s="90">
        <v>97.6</v>
      </c>
      <c r="R36" s="101">
        <f>15+4</f>
        <v>19</v>
      </c>
      <c r="S36" s="104">
        <f>1.9+0.5</f>
        <v>2.4</v>
      </c>
      <c r="T36" s="121" t="s">
        <v>274</v>
      </c>
      <c r="U36" s="121" t="s">
        <v>274</v>
      </c>
    </row>
    <row r="37" spans="1:21" ht="12">
      <c r="A37" s="42" t="s">
        <v>67</v>
      </c>
      <c r="B37" s="69">
        <v>10766</v>
      </c>
      <c r="C37" s="69"/>
      <c r="D37" s="69">
        <v>4732</v>
      </c>
      <c r="E37" s="90">
        <v>44</v>
      </c>
      <c r="F37" s="69">
        <v>4900</v>
      </c>
      <c r="G37" s="90">
        <v>45.5</v>
      </c>
      <c r="H37" s="69">
        <v>164</v>
      </c>
      <c r="I37" s="90">
        <v>1.5</v>
      </c>
      <c r="J37" s="69">
        <v>968</v>
      </c>
      <c r="K37" s="90">
        <v>9</v>
      </c>
      <c r="L37" s="50"/>
      <c r="M37" s="69">
        <v>5043</v>
      </c>
      <c r="N37" s="90">
        <v>46.8</v>
      </c>
      <c r="O37" s="50"/>
      <c r="P37" s="69">
        <v>10523</v>
      </c>
      <c r="Q37" s="90">
        <v>97.7</v>
      </c>
      <c r="R37" s="69">
        <v>199</v>
      </c>
      <c r="S37" s="90">
        <v>1.8</v>
      </c>
      <c r="T37" s="69">
        <v>44</v>
      </c>
      <c r="U37" s="90">
        <v>0.4</v>
      </c>
    </row>
    <row r="38" spans="1:21" ht="12">
      <c r="A38" s="42" t="s">
        <v>68</v>
      </c>
      <c r="B38" s="69">
        <v>28893</v>
      </c>
      <c r="C38" s="69"/>
      <c r="D38" s="69">
        <v>11289</v>
      </c>
      <c r="E38" s="90">
        <v>39.1</v>
      </c>
      <c r="F38" s="69">
        <v>12000</v>
      </c>
      <c r="G38" s="90">
        <v>41.5</v>
      </c>
      <c r="H38" s="69">
        <v>421</v>
      </c>
      <c r="I38" s="90">
        <v>1.5</v>
      </c>
      <c r="J38" s="69">
        <v>5158</v>
      </c>
      <c r="K38" s="90">
        <v>17.9</v>
      </c>
      <c r="L38" s="50"/>
      <c r="M38" s="69">
        <v>11609</v>
      </c>
      <c r="N38" s="90">
        <v>40.2</v>
      </c>
      <c r="O38" s="50"/>
      <c r="P38" s="69">
        <v>28068</v>
      </c>
      <c r="Q38" s="90">
        <v>97.1</v>
      </c>
      <c r="R38" s="69">
        <v>640</v>
      </c>
      <c r="S38" s="90">
        <v>2.2</v>
      </c>
      <c r="T38" s="69">
        <v>185</v>
      </c>
      <c r="U38" s="90">
        <v>0.6</v>
      </c>
    </row>
    <row r="39" spans="1:21" ht="12">
      <c r="A39" s="42" t="s">
        <v>69</v>
      </c>
      <c r="B39" s="69">
        <v>10589</v>
      </c>
      <c r="C39" s="69"/>
      <c r="D39" s="69">
        <v>4546</v>
      </c>
      <c r="E39" s="90">
        <v>42.9</v>
      </c>
      <c r="F39" s="69">
        <v>5041</v>
      </c>
      <c r="G39" s="90">
        <v>47.6</v>
      </c>
      <c r="H39" s="69">
        <v>127</v>
      </c>
      <c r="I39" s="90">
        <v>1.2</v>
      </c>
      <c r="J39" s="69">
        <v>868</v>
      </c>
      <c r="K39" s="90">
        <v>8.2</v>
      </c>
      <c r="L39" s="50"/>
      <c r="M39" s="69">
        <v>4731</v>
      </c>
      <c r="N39" s="90">
        <v>44.7</v>
      </c>
      <c r="O39" s="50"/>
      <c r="P39" s="69">
        <v>10320</v>
      </c>
      <c r="Q39" s="90">
        <v>97.5</v>
      </c>
      <c r="R39" s="69">
        <v>217</v>
      </c>
      <c r="S39" s="90">
        <v>2</v>
      </c>
      <c r="T39" s="69">
        <v>52</v>
      </c>
      <c r="U39" s="90">
        <v>0.5</v>
      </c>
    </row>
    <row r="40" spans="1:21" ht="12">
      <c r="A40" s="42" t="s">
        <v>70</v>
      </c>
      <c r="B40" s="69">
        <v>3116</v>
      </c>
      <c r="C40" s="69"/>
      <c r="D40" s="69">
        <v>1307</v>
      </c>
      <c r="E40" s="90">
        <v>41.9</v>
      </c>
      <c r="F40" s="69">
        <v>1576</v>
      </c>
      <c r="G40" s="90">
        <v>50.6</v>
      </c>
      <c r="H40" s="69">
        <v>44</v>
      </c>
      <c r="I40" s="90">
        <v>1.4</v>
      </c>
      <c r="J40" s="69">
        <v>189</v>
      </c>
      <c r="K40" s="90">
        <v>6.1</v>
      </c>
      <c r="L40" s="50"/>
      <c r="M40" s="69">
        <v>1499</v>
      </c>
      <c r="N40" s="90">
        <v>48.1</v>
      </c>
      <c r="O40" s="50"/>
      <c r="P40" s="69">
        <v>3022</v>
      </c>
      <c r="Q40" s="90">
        <v>97</v>
      </c>
      <c r="R40" s="69">
        <v>69</v>
      </c>
      <c r="S40" s="90">
        <v>2.2</v>
      </c>
      <c r="T40" s="69">
        <v>25</v>
      </c>
      <c r="U40" s="90">
        <v>0.8</v>
      </c>
    </row>
    <row r="41" spans="1:21" ht="12">
      <c r="A41" s="42" t="s">
        <v>71</v>
      </c>
      <c r="B41" s="69">
        <v>10229</v>
      </c>
      <c r="C41" s="69"/>
      <c r="D41" s="69">
        <v>4371</v>
      </c>
      <c r="E41" s="90">
        <v>42.7</v>
      </c>
      <c r="F41" s="69">
        <v>4338</v>
      </c>
      <c r="G41" s="90">
        <v>42.4</v>
      </c>
      <c r="H41" s="69">
        <v>145</v>
      </c>
      <c r="I41" s="90">
        <v>1.4</v>
      </c>
      <c r="J41" s="69">
        <v>1370</v>
      </c>
      <c r="K41" s="90">
        <v>13.4</v>
      </c>
      <c r="L41" s="50"/>
      <c r="M41" s="69">
        <v>4371</v>
      </c>
      <c r="N41" s="90">
        <v>42.7</v>
      </c>
      <c r="O41" s="50"/>
      <c r="P41" s="69">
        <v>9948</v>
      </c>
      <c r="Q41" s="90">
        <v>97.3</v>
      </c>
      <c r="R41" s="69">
        <v>227</v>
      </c>
      <c r="S41" s="90">
        <v>2.2</v>
      </c>
      <c r="T41" s="69">
        <v>54</v>
      </c>
      <c r="U41" s="90">
        <v>0.5</v>
      </c>
    </row>
    <row r="42" spans="1:21" ht="12">
      <c r="A42" s="42" t="s">
        <v>72</v>
      </c>
      <c r="B42" s="69">
        <v>242144</v>
      </c>
      <c r="C42" s="69"/>
      <c r="D42" s="69">
        <v>108961</v>
      </c>
      <c r="E42" s="90">
        <v>45</v>
      </c>
      <c r="F42" s="69">
        <v>103796</v>
      </c>
      <c r="G42" s="90">
        <v>42.9</v>
      </c>
      <c r="H42" s="69">
        <v>3976</v>
      </c>
      <c r="I42" s="90">
        <v>1.6</v>
      </c>
      <c r="J42" s="69">
        <v>25288</v>
      </c>
      <c r="K42" s="90">
        <v>10.4</v>
      </c>
      <c r="L42" s="50"/>
      <c r="M42" s="69">
        <v>119205</v>
      </c>
      <c r="N42" s="90">
        <v>49.2</v>
      </c>
      <c r="O42" s="50"/>
      <c r="P42" s="69">
        <v>232997</v>
      </c>
      <c r="Q42" s="90">
        <v>96.2</v>
      </c>
      <c r="R42" s="69">
        <v>7769</v>
      </c>
      <c r="S42" s="90">
        <v>3.2</v>
      </c>
      <c r="T42" s="69">
        <v>1378</v>
      </c>
      <c r="U42" s="90">
        <v>0.6</v>
      </c>
    </row>
    <row r="43" spans="1:21" ht="12">
      <c r="A43" s="42" t="s">
        <v>73</v>
      </c>
      <c r="B43" s="69">
        <v>508</v>
      </c>
      <c r="C43" s="69"/>
      <c r="D43" s="69">
        <v>195</v>
      </c>
      <c r="E43" s="90">
        <v>38.4</v>
      </c>
      <c r="F43" s="69">
        <f>274+6</f>
        <v>280</v>
      </c>
      <c r="G43" s="90">
        <v>53.9</v>
      </c>
      <c r="H43" s="121" t="s">
        <v>273</v>
      </c>
      <c r="I43" s="90">
        <v>1.2</v>
      </c>
      <c r="J43" s="69">
        <v>33</v>
      </c>
      <c r="K43" s="90">
        <v>6.5</v>
      </c>
      <c r="L43" s="50"/>
      <c r="M43" s="69">
        <v>213</v>
      </c>
      <c r="N43" s="90">
        <v>41.9</v>
      </c>
      <c r="O43" s="50"/>
      <c r="P43" s="119">
        <v>500</v>
      </c>
      <c r="Q43" s="120">
        <v>98.4</v>
      </c>
      <c r="R43" s="119">
        <f>6+2</f>
        <v>8</v>
      </c>
      <c r="S43" s="120">
        <f>1.2+0.04</f>
        <v>1.24</v>
      </c>
      <c r="T43" s="121" t="s">
        <v>274</v>
      </c>
      <c r="U43" s="121" t="s">
        <v>274</v>
      </c>
    </row>
    <row r="44" spans="1:21" ht="12">
      <c r="A44" s="42" t="s">
        <v>74</v>
      </c>
      <c r="B44" s="69">
        <v>39864</v>
      </c>
      <c r="C44" s="69"/>
      <c r="D44" s="69">
        <v>16146</v>
      </c>
      <c r="E44" s="90">
        <v>40.5</v>
      </c>
      <c r="F44" s="69">
        <v>18398</v>
      </c>
      <c r="G44" s="90">
        <v>46.2</v>
      </c>
      <c r="H44" s="69">
        <v>599</v>
      </c>
      <c r="I44" s="90">
        <v>1.5</v>
      </c>
      <c r="J44" s="69">
        <v>4700</v>
      </c>
      <c r="K44" s="90">
        <v>11.8</v>
      </c>
      <c r="L44" s="50"/>
      <c r="M44" s="69">
        <v>19310</v>
      </c>
      <c r="N44" s="90">
        <v>48.4</v>
      </c>
      <c r="O44" s="50"/>
      <c r="P44" s="69">
        <v>39035</v>
      </c>
      <c r="Q44" s="90">
        <v>97.9</v>
      </c>
      <c r="R44" s="69">
        <v>673</v>
      </c>
      <c r="S44" s="90">
        <v>1.7</v>
      </c>
      <c r="T44" s="69">
        <v>156</v>
      </c>
      <c r="U44" s="90">
        <v>0.4</v>
      </c>
    </row>
    <row r="45" spans="1:21" ht="12">
      <c r="A45" s="42" t="s">
        <v>75</v>
      </c>
      <c r="B45" s="69">
        <v>62920</v>
      </c>
      <c r="C45" s="69"/>
      <c r="D45" s="69">
        <v>22115</v>
      </c>
      <c r="E45" s="90">
        <v>35.1</v>
      </c>
      <c r="F45" s="69">
        <v>32795</v>
      </c>
      <c r="G45" s="90">
        <v>52.1</v>
      </c>
      <c r="H45" s="69">
        <v>723</v>
      </c>
      <c r="I45" s="90">
        <v>1.1</v>
      </c>
      <c r="J45" s="69">
        <v>7260</v>
      </c>
      <c r="K45" s="90">
        <v>11.5</v>
      </c>
      <c r="L45" s="50"/>
      <c r="M45" s="69">
        <v>32156</v>
      </c>
      <c r="N45" s="90">
        <v>51.1</v>
      </c>
      <c r="O45" s="50"/>
      <c r="P45" s="69">
        <v>2169</v>
      </c>
      <c r="Q45" s="90">
        <v>3.4</v>
      </c>
      <c r="R45" s="69">
        <v>2718</v>
      </c>
      <c r="S45" s="90">
        <v>4.3</v>
      </c>
      <c r="T45" s="69">
        <v>58033</v>
      </c>
      <c r="U45" s="90">
        <v>92.2</v>
      </c>
    </row>
    <row r="46" spans="1:21" ht="12">
      <c r="A46" s="42" t="s">
        <v>76</v>
      </c>
      <c r="B46" s="69">
        <v>41185</v>
      </c>
      <c r="C46" s="69"/>
      <c r="D46" s="69">
        <v>16224</v>
      </c>
      <c r="E46" s="90">
        <v>39.4</v>
      </c>
      <c r="F46" s="69">
        <v>20850</v>
      </c>
      <c r="G46" s="90">
        <v>50.6</v>
      </c>
      <c r="H46" s="69">
        <v>594</v>
      </c>
      <c r="I46" s="90">
        <v>1.4</v>
      </c>
      <c r="J46" s="69">
        <v>3504</v>
      </c>
      <c r="K46" s="90">
        <v>8.5</v>
      </c>
      <c r="L46" s="50"/>
      <c r="M46" s="69">
        <v>20541</v>
      </c>
      <c r="N46" s="90">
        <v>49.9</v>
      </c>
      <c r="O46" s="50"/>
      <c r="P46" s="69">
        <v>3580</v>
      </c>
      <c r="Q46" s="90">
        <v>8.7</v>
      </c>
      <c r="R46" s="69">
        <v>5790</v>
      </c>
      <c r="S46" s="90">
        <v>14.1</v>
      </c>
      <c r="T46" s="69">
        <v>31815</v>
      </c>
      <c r="U46" s="90">
        <v>77.2</v>
      </c>
    </row>
    <row r="47" spans="1:21" ht="12">
      <c r="A47" s="42" t="s">
        <v>77</v>
      </c>
      <c r="B47" s="69">
        <v>35988</v>
      </c>
      <c r="C47" s="69"/>
      <c r="D47" s="69">
        <v>16486</v>
      </c>
      <c r="E47" s="90">
        <v>45.8</v>
      </c>
      <c r="F47" s="69">
        <v>16251</v>
      </c>
      <c r="G47" s="90">
        <v>45.2</v>
      </c>
      <c r="H47" s="69">
        <v>904</v>
      </c>
      <c r="I47" s="90">
        <v>2.5</v>
      </c>
      <c r="J47" s="69">
        <v>2337</v>
      </c>
      <c r="K47" s="90">
        <v>6.5</v>
      </c>
      <c r="L47" s="50"/>
      <c r="M47" s="69">
        <v>18523</v>
      </c>
      <c r="N47" s="90">
        <v>51.5</v>
      </c>
      <c r="O47" s="50"/>
      <c r="P47" s="69">
        <v>5358</v>
      </c>
      <c r="Q47" s="90">
        <v>14.9</v>
      </c>
      <c r="R47" s="69">
        <v>6665</v>
      </c>
      <c r="S47" s="90">
        <v>18.5</v>
      </c>
      <c r="T47" s="69">
        <v>23965</v>
      </c>
      <c r="U47" s="90">
        <v>66.6</v>
      </c>
    </row>
    <row r="48" spans="1:21" ht="12">
      <c r="A48" s="42" t="s">
        <v>78</v>
      </c>
      <c r="B48" s="69">
        <v>12909</v>
      </c>
      <c r="C48" s="69"/>
      <c r="D48" s="69">
        <v>4612</v>
      </c>
      <c r="E48" s="90">
        <v>35.7</v>
      </c>
      <c r="F48" s="69">
        <v>6998</v>
      </c>
      <c r="G48" s="90">
        <v>54.2</v>
      </c>
      <c r="H48" s="69">
        <v>114</v>
      </c>
      <c r="I48" s="90">
        <v>0.9</v>
      </c>
      <c r="J48" s="69">
        <v>1180</v>
      </c>
      <c r="K48" s="90">
        <v>9.1</v>
      </c>
      <c r="L48" s="50"/>
      <c r="M48" s="69">
        <v>6383</v>
      </c>
      <c r="N48" s="90">
        <v>49.4</v>
      </c>
      <c r="O48" s="50"/>
      <c r="P48" s="69">
        <v>894</v>
      </c>
      <c r="Q48" s="90">
        <v>6.9</v>
      </c>
      <c r="R48" s="69">
        <v>1661</v>
      </c>
      <c r="S48" s="90">
        <v>12.9</v>
      </c>
      <c r="T48" s="69">
        <v>10354</v>
      </c>
      <c r="U48" s="90">
        <v>80.2</v>
      </c>
    </row>
    <row r="49" spans="1:21" ht="12">
      <c r="A49" s="43" t="s">
        <v>95</v>
      </c>
      <c r="B49" s="78">
        <v>67696</v>
      </c>
      <c r="C49" s="78"/>
      <c r="D49" s="78">
        <v>32011</v>
      </c>
      <c r="E49" s="91">
        <v>47.3</v>
      </c>
      <c r="F49" s="78">
        <v>30417</v>
      </c>
      <c r="G49" s="91">
        <v>44.9</v>
      </c>
      <c r="H49" s="78">
        <v>2017</v>
      </c>
      <c r="I49" s="91">
        <v>3</v>
      </c>
      <c r="J49" s="78">
        <v>3236</v>
      </c>
      <c r="K49" s="91">
        <v>4.8</v>
      </c>
      <c r="L49" s="51"/>
      <c r="M49" s="78">
        <v>31102</v>
      </c>
      <c r="N49" s="91">
        <v>45.9</v>
      </c>
      <c r="O49" s="51"/>
      <c r="P49" s="78">
        <v>12141</v>
      </c>
      <c r="Q49" s="91">
        <v>17.9</v>
      </c>
      <c r="R49" s="78">
        <v>18514</v>
      </c>
      <c r="S49" s="91">
        <v>27.3</v>
      </c>
      <c r="T49" s="78">
        <v>37041</v>
      </c>
      <c r="U49" s="91">
        <v>54.7</v>
      </c>
    </row>
    <row r="50" spans="1:21" ht="12">
      <c r="A50" s="44"/>
      <c r="B50" s="79"/>
      <c r="C50" s="79"/>
      <c r="D50" s="79"/>
      <c r="E50" s="81"/>
      <c r="F50" s="79"/>
      <c r="G50" s="81"/>
      <c r="H50" s="79"/>
      <c r="I50" s="81"/>
      <c r="J50" s="79"/>
      <c r="K50" s="81"/>
      <c r="L50" s="35"/>
      <c r="M50" s="79"/>
      <c r="N50" s="81"/>
      <c r="O50" s="35"/>
      <c r="P50" s="80"/>
      <c r="Q50" s="75"/>
      <c r="R50" s="80"/>
      <c r="S50" s="75"/>
      <c r="T50" s="80"/>
      <c r="U50" s="76"/>
    </row>
    <row r="51" spans="1:21" ht="16.5">
      <c r="A51" s="29" t="s">
        <v>36</v>
      </c>
      <c r="B51" s="72">
        <v>1886438</v>
      </c>
      <c r="C51" s="72"/>
      <c r="D51" s="72">
        <v>860810</v>
      </c>
      <c r="E51" s="92">
        <v>45.6</v>
      </c>
      <c r="F51" s="72">
        <v>796697</v>
      </c>
      <c r="G51" s="92">
        <v>42.2</v>
      </c>
      <c r="H51" s="72">
        <v>31125</v>
      </c>
      <c r="I51" s="92">
        <v>1.6</v>
      </c>
      <c r="J51" s="72">
        <v>196865</v>
      </c>
      <c r="K51" s="92">
        <v>10.4</v>
      </c>
      <c r="L51" s="59"/>
      <c r="M51" s="72">
        <v>885825</v>
      </c>
      <c r="N51" s="92">
        <v>47</v>
      </c>
      <c r="O51" s="59"/>
      <c r="P51" s="72">
        <v>1636507</v>
      </c>
      <c r="Q51" s="92">
        <v>86.8</v>
      </c>
      <c r="R51" s="72">
        <v>79352</v>
      </c>
      <c r="S51" s="92">
        <v>4.2</v>
      </c>
      <c r="T51" s="72">
        <v>170579</v>
      </c>
      <c r="U51" s="92">
        <v>9</v>
      </c>
    </row>
    <row r="52" spans="1:21" ht="12">
      <c r="A52" s="55" t="s">
        <v>276</v>
      </c>
      <c r="B52" s="85"/>
      <c r="C52" s="85"/>
      <c r="D52" s="85"/>
      <c r="E52" s="117"/>
      <c r="F52" s="85"/>
      <c r="G52" s="117"/>
      <c r="H52" s="85"/>
      <c r="I52" s="117"/>
      <c r="J52" s="85"/>
      <c r="K52" s="117"/>
      <c r="L52" s="118"/>
      <c r="M52" s="85"/>
      <c r="N52" s="117"/>
      <c r="O52" s="118"/>
      <c r="P52" s="85"/>
      <c r="Q52" s="117"/>
      <c r="R52" s="85"/>
      <c r="S52" s="117"/>
      <c r="T52" s="85"/>
      <c r="U52" s="117"/>
    </row>
    <row r="53" ht="12">
      <c r="A53" s="55" t="s">
        <v>277</v>
      </c>
    </row>
    <row r="55" spans="1:15" s="30" customFormat="1" ht="12">
      <c r="A55" s="55" t="s">
        <v>37</v>
      </c>
      <c r="M55" s="31"/>
      <c r="N55" s="32"/>
      <c r="O55" s="32"/>
    </row>
    <row r="56" spans="1:21" s="30" customFormat="1" ht="12">
      <c r="A56" s="55" t="s">
        <v>230</v>
      </c>
      <c r="U56" s="55"/>
    </row>
  </sheetData>
  <sheetProtection/>
  <mergeCells count="2">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worksheet>
</file>

<file path=xl/worksheets/sheet40.xml><?xml version="1.0" encoding="utf-8"?>
<worksheet xmlns="http://schemas.openxmlformats.org/spreadsheetml/2006/main" xmlns:r="http://schemas.openxmlformats.org/officeDocument/2006/relationships">
  <sheetPr codeName="Sheet1211111111111131111111111">
    <pageSetUpPr fitToPage="1"/>
  </sheetPr>
  <dimension ref="A1:L46"/>
  <sheetViews>
    <sheetView zoomScale="80" zoomScaleNormal="80" workbookViewId="0" topLeftCell="A1">
      <selection activeCell="A1" sqref="A1"/>
    </sheetView>
  </sheetViews>
  <sheetFormatPr defaultColWidth="8.8515625" defaultRowHeight="12.75"/>
  <cols>
    <col min="1" max="1" width="17.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266</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30</v>
      </c>
      <c r="C9" s="69">
        <v>59</v>
      </c>
      <c r="D9" s="69">
        <v>-3560</v>
      </c>
      <c r="E9" s="69">
        <v>2</v>
      </c>
      <c r="F9" s="69">
        <v>0</v>
      </c>
      <c r="G9" s="69">
        <v>20</v>
      </c>
      <c r="H9" s="69">
        <v>278</v>
      </c>
      <c r="I9" s="69">
        <v>0</v>
      </c>
      <c r="J9" s="69">
        <v>0</v>
      </c>
      <c r="K9" s="69">
        <v>0</v>
      </c>
      <c r="L9" s="69">
        <v>0</v>
      </c>
    </row>
    <row r="10" spans="1:12" ht="12">
      <c r="A10" s="21" t="s">
        <v>11</v>
      </c>
      <c r="B10" s="69">
        <v>40</v>
      </c>
      <c r="C10" s="69">
        <v>46</v>
      </c>
      <c r="D10" s="69">
        <v>88</v>
      </c>
      <c r="E10" s="69">
        <v>0</v>
      </c>
      <c r="F10" s="69">
        <v>0</v>
      </c>
      <c r="G10" s="69">
        <v>9</v>
      </c>
      <c r="H10" s="69">
        <v>130</v>
      </c>
      <c r="I10" s="69">
        <v>22</v>
      </c>
      <c r="J10" s="69">
        <v>1</v>
      </c>
      <c r="K10" s="69">
        <v>1</v>
      </c>
      <c r="L10" s="69">
        <v>0</v>
      </c>
    </row>
    <row r="11" spans="1:12" ht="12">
      <c r="A11" s="21" t="s">
        <v>12</v>
      </c>
      <c r="B11" s="69">
        <v>65</v>
      </c>
      <c r="C11" s="69">
        <v>95</v>
      </c>
      <c r="D11" s="69">
        <v>490</v>
      </c>
      <c r="E11" s="69">
        <v>1</v>
      </c>
      <c r="F11" s="69">
        <v>1</v>
      </c>
      <c r="G11" s="69">
        <v>14</v>
      </c>
      <c r="H11" s="69">
        <v>297</v>
      </c>
      <c r="I11" s="69">
        <v>239</v>
      </c>
      <c r="J11" s="69">
        <v>13</v>
      </c>
      <c r="K11" s="69">
        <v>10</v>
      </c>
      <c r="L11" s="69">
        <v>5</v>
      </c>
    </row>
    <row r="12" spans="1:12" ht="12">
      <c r="A12" s="21" t="s">
        <v>13</v>
      </c>
      <c r="B12" s="69">
        <v>50</v>
      </c>
      <c r="C12" s="69">
        <v>88</v>
      </c>
      <c r="D12" s="69">
        <v>629</v>
      </c>
      <c r="E12" s="69">
        <v>10</v>
      </c>
      <c r="F12" s="69">
        <v>5</v>
      </c>
      <c r="G12" s="69">
        <v>47</v>
      </c>
      <c r="H12" s="69">
        <v>308</v>
      </c>
      <c r="I12" s="69">
        <v>331</v>
      </c>
      <c r="J12" s="69">
        <v>20</v>
      </c>
      <c r="K12" s="69">
        <v>12</v>
      </c>
      <c r="L12" s="69">
        <v>10</v>
      </c>
    </row>
    <row r="13" spans="1:12" ht="12">
      <c r="A13" s="21" t="s">
        <v>14</v>
      </c>
      <c r="B13" s="69">
        <v>39</v>
      </c>
      <c r="C13" s="69">
        <v>74</v>
      </c>
      <c r="D13" s="69">
        <v>673</v>
      </c>
      <c r="E13" s="69">
        <v>0</v>
      </c>
      <c r="F13" s="69">
        <v>10</v>
      </c>
      <c r="G13" s="69">
        <v>9</v>
      </c>
      <c r="H13" s="69">
        <v>210</v>
      </c>
      <c r="I13" s="69">
        <v>458</v>
      </c>
      <c r="J13" s="69">
        <v>30</v>
      </c>
      <c r="K13" s="69">
        <v>18</v>
      </c>
      <c r="L13" s="69">
        <v>16</v>
      </c>
    </row>
    <row r="14" spans="1:12" ht="12">
      <c r="A14" s="21" t="s">
        <v>15</v>
      </c>
      <c r="B14" s="69">
        <v>34</v>
      </c>
      <c r="C14" s="69">
        <v>65</v>
      </c>
      <c r="D14" s="69">
        <v>776</v>
      </c>
      <c r="E14" s="69">
        <v>13</v>
      </c>
      <c r="F14" s="69">
        <v>14</v>
      </c>
      <c r="G14" s="69">
        <v>77</v>
      </c>
      <c r="H14" s="69">
        <v>262</v>
      </c>
      <c r="I14" s="69">
        <v>458</v>
      </c>
      <c r="J14" s="69">
        <v>31</v>
      </c>
      <c r="K14" s="69">
        <v>13</v>
      </c>
      <c r="L14" s="69">
        <v>18</v>
      </c>
    </row>
    <row r="15" spans="1:12" ht="12">
      <c r="A15" s="21" t="s">
        <v>16</v>
      </c>
      <c r="B15" s="69">
        <v>30</v>
      </c>
      <c r="C15" s="69">
        <v>55</v>
      </c>
      <c r="D15" s="69">
        <v>823</v>
      </c>
      <c r="E15" s="69">
        <v>8</v>
      </c>
      <c r="F15" s="69">
        <v>25</v>
      </c>
      <c r="G15" s="69">
        <v>106</v>
      </c>
      <c r="H15" s="69">
        <v>153</v>
      </c>
      <c r="I15" s="69">
        <v>558</v>
      </c>
      <c r="J15" s="69">
        <v>41</v>
      </c>
      <c r="K15" s="69">
        <v>11</v>
      </c>
      <c r="L15" s="69">
        <v>29</v>
      </c>
    </row>
    <row r="16" spans="1:12" ht="12">
      <c r="A16" s="21" t="s">
        <v>17</v>
      </c>
      <c r="B16" s="69">
        <v>25</v>
      </c>
      <c r="C16" s="69">
        <v>59</v>
      </c>
      <c r="D16" s="69">
        <v>811</v>
      </c>
      <c r="E16" s="69">
        <v>0</v>
      </c>
      <c r="F16" s="69">
        <v>33</v>
      </c>
      <c r="G16" s="69">
        <v>56</v>
      </c>
      <c r="H16" s="69">
        <v>167</v>
      </c>
      <c r="I16" s="69">
        <v>554</v>
      </c>
      <c r="J16" s="69">
        <v>41</v>
      </c>
      <c r="K16" s="69">
        <v>12</v>
      </c>
      <c r="L16" s="69">
        <v>29</v>
      </c>
    </row>
    <row r="17" spans="1:12" ht="12">
      <c r="A17" s="21" t="s">
        <v>18</v>
      </c>
      <c r="B17" s="69">
        <v>26</v>
      </c>
      <c r="C17" s="69">
        <v>55</v>
      </c>
      <c r="D17" s="69">
        <v>986</v>
      </c>
      <c r="E17" s="69">
        <v>2</v>
      </c>
      <c r="F17" s="69">
        <v>45</v>
      </c>
      <c r="G17" s="69">
        <v>102</v>
      </c>
      <c r="H17" s="69">
        <v>142</v>
      </c>
      <c r="I17" s="69">
        <v>698</v>
      </c>
      <c r="J17" s="69">
        <v>53</v>
      </c>
      <c r="K17" s="69">
        <v>15</v>
      </c>
      <c r="L17" s="69">
        <v>38</v>
      </c>
    </row>
    <row r="18" spans="1:12" ht="12">
      <c r="A18" s="21" t="s">
        <v>19</v>
      </c>
      <c r="B18" s="69">
        <v>16</v>
      </c>
      <c r="C18" s="69">
        <v>35</v>
      </c>
      <c r="D18" s="69">
        <v>687</v>
      </c>
      <c r="E18" s="69">
        <v>0</v>
      </c>
      <c r="F18" s="69">
        <v>40</v>
      </c>
      <c r="G18" s="69">
        <v>73</v>
      </c>
      <c r="H18" s="69">
        <v>97</v>
      </c>
      <c r="I18" s="69">
        <v>476</v>
      </c>
      <c r="J18" s="69">
        <v>37</v>
      </c>
      <c r="K18" s="69">
        <v>7</v>
      </c>
      <c r="L18" s="69">
        <v>30</v>
      </c>
    </row>
    <row r="19" spans="1:12" ht="12">
      <c r="A19" s="21" t="s">
        <v>20</v>
      </c>
      <c r="B19" s="69">
        <v>22</v>
      </c>
      <c r="C19" s="69">
        <v>56</v>
      </c>
      <c r="D19" s="69">
        <v>1040</v>
      </c>
      <c r="E19" s="69">
        <v>3</v>
      </c>
      <c r="F19" s="69">
        <v>57</v>
      </c>
      <c r="G19" s="69">
        <v>162</v>
      </c>
      <c r="H19" s="69">
        <v>136</v>
      </c>
      <c r="I19" s="69">
        <v>689</v>
      </c>
      <c r="J19" s="69">
        <v>54</v>
      </c>
      <c r="K19" s="69">
        <v>11</v>
      </c>
      <c r="L19" s="69">
        <v>42</v>
      </c>
    </row>
    <row r="20" spans="1:12" ht="12">
      <c r="A20" s="21" t="s">
        <v>21</v>
      </c>
      <c r="B20" s="69">
        <v>24</v>
      </c>
      <c r="C20" s="69">
        <v>62</v>
      </c>
      <c r="D20" s="69">
        <v>1322</v>
      </c>
      <c r="E20" s="69">
        <v>6</v>
      </c>
      <c r="F20" s="69">
        <v>86</v>
      </c>
      <c r="G20" s="69">
        <v>215</v>
      </c>
      <c r="H20" s="69">
        <v>195</v>
      </c>
      <c r="I20" s="69">
        <v>832</v>
      </c>
      <c r="J20" s="69">
        <v>66</v>
      </c>
      <c r="K20" s="69">
        <v>15</v>
      </c>
      <c r="L20" s="69">
        <v>51</v>
      </c>
    </row>
    <row r="21" spans="1:12" ht="12">
      <c r="A21" s="21" t="s">
        <v>22</v>
      </c>
      <c r="B21" s="69">
        <v>25</v>
      </c>
      <c r="C21" s="69">
        <v>56</v>
      </c>
      <c r="D21" s="69">
        <v>1634</v>
      </c>
      <c r="E21" s="69">
        <v>2</v>
      </c>
      <c r="F21" s="69">
        <v>115</v>
      </c>
      <c r="G21" s="69">
        <v>234</v>
      </c>
      <c r="H21" s="69">
        <v>275</v>
      </c>
      <c r="I21" s="69">
        <v>1011</v>
      </c>
      <c r="J21" s="69">
        <v>81</v>
      </c>
      <c r="K21" s="69">
        <v>10</v>
      </c>
      <c r="L21" s="69">
        <v>71</v>
      </c>
    </row>
    <row r="22" spans="1:12" ht="12">
      <c r="A22" s="21" t="s">
        <v>23</v>
      </c>
      <c r="B22" s="69">
        <v>19</v>
      </c>
      <c r="C22" s="69">
        <v>44</v>
      </c>
      <c r="D22" s="69">
        <v>1413</v>
      </c>
      <c r="E22" s="69">
        <v>6</v>
      </c>
      <c r="F22" s="69">
        <v>100</v>
      </c>
      <c r="G22" s="69">
        <v>137</v>
      </c>
      <c r="H22" s="69">
        <v>124</v>
      </c>
      <c r="I22" s="69">
        <v>1057</v>
      </c>
      <c r="J22" s="69">
        <v>88</v>
      </c>
      <c r="K22" s="69">
        <v>9</v>
      </c>
      <c r="L22" s="69">
        <v>79</v>
      </c>
    </row>
    <row r="23" spans="1:12" ht="12">
      <c r="A23" s="21" t="s">
        <v>24</v>
      </c>
      <c r="B23" s="69">
        <v>19</v>
      </c>
      <c r="C23" s="69">
        <v>45</v>
      </c>
      <c r="D23" s="69">
        <v>1626</v>
      </c>
      <c r="E23" s="69">
        <v>9</v>
      </c>
      <c r="F23" s="69">
        <v>104</v>
      </c>
      <c r="G23" s="69">
        <v>193</v>
      </c>
      <c r="H23" s="69">
        <v>181</v>
      </c>
      <c r="I23" s="69">
        <v>1156</v>
      </c>
      <c r="J23" s="69">
        <v>96</v>
      </c>
      <c r="K23" s="69">
        <v>12</v>
      </c>
      <c r="L23" s="69">
        <v>84</v>
      </c>
    </row>
    <row r="24" spans="1:12" ht="12">
      <c r="A24" s="21" t="s">
        <v>25</v>
      </c>
      <c r="B24" s="69">
        <v>17</v>
      </c>
      <c r="C24" s="69">
        <v>34</v>
      </c>
      <c r="D24" s="69">
        <v>1620</v>
      </c>
      <c r="E24" s="69">
        <v>11</v>
      </c>
      <c r="F24" s="69">
        <v>102</v>
      </c>
      <c r="G24" s="69">
        <v>406</v>
      </c>
      <c r="H24" s="69">
        <v>129</v>
      </c>
      <c r="I24" s="69">
        <v>993</v>
      </c>
      <c r="J24" s="69">
        <v>82</v>
      </c>
      <c r="K24" s="69">
        <v>11</v>
      </c>
      <c r="L24" s="69">
        <v>72</v>
      </c>
    </row>
    <row r="25" spans="1:12" ht="12">
      <c r="A25" s="21" t="s">
        <v>26</v>
      </c>
      <c r="B25" s="69">
        <f>24+1+2</f>
        <v>27</v>
      </c>
      <c r="C25" s="69">
        <v>68</v>
      </c>
      <c r="D25" s="69">
        <f>2986+213+4732</f>
        <v>7931</v>
      </c>
      <c r="E25" s="69">
        <f>13+444</f>
        <v>457</v>
      </c>
      <c r="F25" s="69">
        <v>141</v>
      </c>
      <c r="G25" s="69">
        <f>308+25</f>
        <v>333</v>
      </c>
      <c r="H25" s="69">
        <f>410+6+151</f>
        <v>567</v>
      </c>
      <c r="I25" s="69">
        <f>2133+287+5024</f>
        <v>7444</v>
      </c>
      <c r="J25" s="69">
        <f>182+26+493</f>
        <v>701</v>
      </c>
      <c r="K25" s="69">
        <v>24</v>
      </c>
      <c r="L25" s="69">
        <f>158+26+493</f>
        <v>677</v>
      </c>
    </row>
    <row r="26" spans="1:12" ht="12">
      <c r="A26" s="21" t="s">
        <v>27</v>
      </c>
      <c r="B26" s="121" t="s">
        <v>273</v>
      </c>
      <c r="C26" s="121" t="s">
        <v>273</v>
      </c>
      <c r="D26" s="121" t="s">
        <v>273</v>
      </c>
      <c r="E26" s="121" t="s">
        <v>273</v>
      </c>
      <c r="F26" s="101">
        <v>0</v>
      </c>
      <c r="G26" s="121" t="s">
        <v>273</v>
      </c>
      <c r="H26" s="121" t="s">
        <v>273</v>
      </c>
      <c r="I26" s="121" t="s">
        <v>273</v>
      </c>
      <c r="J26" s="121" t="s">
        <v>273</v>
      </c>
      <c r="K26" s="101">
        <v>0</v>
      </c>
      <c r="L26" s="121" t="s">
        <v>273</v>
      </c>
    </row>
    <row r="27" spans="1:12" ht="12">
      <c r="A27" s="22" t="s">
        <v>123</v>
      </c>
      <c r="B27" s="122" t="s">
        <v>273</v>
      </c>
      <c r="C27" s="122" t="s">
        <v>273</v>
      </c>
      <c r="D27" s="122" t="s">
        <v>273</v>
      </c>
      <c r="E27" s="122" t="s">
        <v>273</v>
      </c>
      <c r="F27" s="112">
        <v>0</v>
      </c>
      <c r="G27" s="122" t="s">
        <v>273</v>
      </c>
      <c r="H27" s="122" t="s">
        <v>273</v>
      </c>
      <c r="I27" s="122" t="s">
        <v>273</v>
      </c>
      <c r="J27" s="122" t="s">
        <v>273</v>
      </c>
      <c r="K27" s="112">
        <v>0</v>
      </c>
      <c r="L27" s="122" t="s">
        <v>273</v>
      </c>
    </row>
    <row r="28" spans="1:12" ht="12">
      <c r="A28" s="23"/>
      <c r="B28" s="134"/>
      <c r="C28" s="134"/>
      <c r="D28" s="134"/>
      <c r="E28" s="134"/>
      <c r="F28" s="134"/>
      <c r="G28" s="134"/>
      <c r="H28" s="134"/>
      <c r="I28" s="134"/>
      <c r="J28" s="134"/>
      <c r="K28" s="134"/>
      <c r="L28" s="135"/>
    </row>
    <row r="29" spans="1:12" s="35" customFormat="1" ht="12">
      <c r="A29" s="23"/>
      <c r="B29" s="134"/>
      <c r="C29" s="134"/>
      <c r="D29" s="134"/>
      <c r="E29" s="134"/>
      <c r="F29" s="134"/>
      <c r="G29" s="134"/>
      <c r="H29" s="134"/>
      <c r="I29" s="134"/>
      <c r="J29" s="134"/>
      <c r="K29" s="134"/>
      <c r="L29" s="135"/>
    </row>
    <row r="30" spans="1:12" ht="18.75" customHeight="1">
      <c r="A30" s="25" t="s">
        <v>107</v>
      </c>
      <c r="B30" s="134"/>
      <c r="C30" s="134"/>
      <c r="D30" s="134"/>
      <c r="E30" s="134"/>
      <c r="F30" s="134"/>
      <c r="G30" s="134"/>
      <c r="H30" s="134"/>
      <c r="I30" s="134"/>
      <c r="J30" s="134"/>
      <c r="K30" s="134"/>
      <c r="L30" s="135"/>
    </row>
    <row r="31" spans="1:12" ht="12.75" customHeight="1">
      <c r="A31" s="18"/>
      <c r="B31" s="134"/>
      <c r="C31" s="134"/>
      <c r="D31" s="134"/>
      <c r="E31" s="134"/>
      <c r="F31" s="134"/>
      <c r="G31" s="134"/>
      <c r="H31" s="134"/>
      <c r="I31" s="134"/>
      <c r="J31" s="134"/>
      <c r="K31" s="134"/>
      <c r="L31" s="135"/>
    </row>
    <row r="32" spans="1:12" ht="12.75" customHeight="1">
      <c r="A32" s="26"/>
      <c r="B32" s="136"/>
      <c r="C32" s="136"/>
      <c r="D32" s="136"/>
      <c r="E32" s="136"/>
      <c r="F32" s="136"/>
      <c r="G32" s="136"/>
      <c r="H32" s="136"/>
      <c r="I32" s="136"/>
      <c r="J32" s="136"/>
      <c r="K32" s="136"/>
      <c r="L32" s="136"/>
    </row>
    <row r="33" spans="1:12" ht="12.75" customHeight="1">
      <c r="A33" s="20" t="s">
        <v>29</v>
      </c>
      <c r="B33" s="101">
        <v>102</v>
      </c>
      <c r="C33" s="101">
        <v>146</v>
      </c>
      <c r="D33" s="101">
        <v>-3275</v>
      </c>
      <c r="E33" s="101">
        <v>2</v>
      </c>
      <c r="F33" s="101">
        <v>1</v>
      </c>
      <c r="G33" s="101">
        <v>34</v>
      </c>
      <c r="H33" s="101">
        <v>530</v>
      </c>
      <c r="I33" s="101">
        <v>111</v>
      </c>
      <c r="J33" s="101">
        <v>6</v>
      </c>
      <c r="K33" s="101">
        <v>5</v>
      </c>
      <c r="L33" s="101">
        <v>2</v>
      </c>
    </row>
    <row r="34" spans="1:12" ht="12.75" customHeight="1">
      <c r="A34" s="20" t="s">
        <v>30</v>
      </c>
      <c r="B34" s="101">
        <v>101</v>
      </c>
      <c r="C34" s="101">
        <v>177</v>
      </c>
      <c r="D34" s="101">
        <v>1209</v>
      </c>
      <c r="E34" s="101">
        <v>10</v>
      </c>
      <c r="F34" s="101">
        <v>9</v>
      </c>
      <c r="G34" s="101">
        <v>61</v>
      </c>
      <c r="H34" s="101">
        <v>602</v>
      </c>
      <c r="I34" s="101">
        <v>655</v>
      </c>
      <c r="J34" s="101">
        <v>40</v>
      </c>
      <c r="K34" s="101">
        <v>27</v>
      </c>
      <c r="L34" s="101">
        <v>18</v>
      </c>
    </row>
    <row r="35" spans="1:12" ht="12">
      <c r="A35" s="20" t="s">
        <v>31</v>
      </c>
      <c r="B35" s="101">
        <v>102</v>
      </c>
      <c r="C35" s="101">
        <v>204</v>
      </c>
      <c r="D35" s="101">
        <v>2522</v>
      </c>
      <c r="E35" s="101">
        <v>21</v>
      </c>
      <c r="F35" s="101">
        <v>66</v>
      </c>
      <c r="G35" s="101">
        <v>229</v>
      </c>
      <c r="H35" s="101">
        <v>611</v>
      </c>
      <c r="I35" s="101">
        <v>1668</v>
      </c>
      <c r="J35" s="101">
        <v>118</v>
      </c>
      <c r="K35" s="101">
        <v>43</v>
      </c>
      <c r="L35" s="101">
        <v>76</v>
      </c>
    </row>
    <row r="36" spans="1:12" ht="12">
      <c r="A36" s="20" t="s">
        <v>32</v>
      </c>
      <c r="B36" s="101">
        <v>102</v>
      </c>
      <c r="C36" s="101">
        <v>235</v>
      </c>
      <c r="D36" s="101">
        <v>4677</v>
      </c>
      <c r="E36" s="101">
        <v>12</v>
      </c>
      <c r="F36" s="101">
        <v>265</v>
      </c>
      <c r="G36" s="101">
        <v>607</v>
      </c>
      <c r="H36" s="101">
        <v>696</v>
      </c>
      <c r="I36" s="101">
        <v>3118</v>
      </c>
      <c r="J36" s="101">
        <v>243</v>
      </c>
      <c r="K36" s="101">
        <v>53</v>
      </c>
      <c r="L36" s="101">
        <v>190</v>
      </c>
    </row>
    <row r="37" spans="1:12" ht="12">
      <c r="A37" s="20" t="s">
        <v>33</v>
      </c>
      <c r="B37" s="101">
        <v>76</v>
      </c>
      <c r="C37" s="101">
        <v>172</v>
      </c>
      <c r="D37" s="101">
        <v>6125</v>
      </c>
      <c r="E37" s="101">
        <v>27</v>
      </c>
      <c r="F37" s="101">
        <v>410</v>
      </c>
      <c r="G37" s="101">
        <v>930</v>
      </c>
      <c r="H37" s="101">
        <v>662</v>
      </c>
      <c r="I37" s="101">
        <v>4150</v>
      </c>
      <c r="J37" s="101">
        <v>343</v>
      </c>
      <c r="K37" s="101">
        <v>40</v>
      </c>
      <c r="L37" s="101">
        <v>303</v>
      </c>
    </row>
    <row r="38" spans="1:12" ht="12">
      <c r="A38" s="20" t="s">
        <v>105</v>
      </c>
      <c r="B38" s="101">
        <f>20+5</f>
        <v>25</v>
      </c>
      <c r="C38" s="101">
        <v>62</v>
      </c>
      <c r="D38" s="101">
        <f>2397+5438</f>
        <v>7835</v>
      </c>
      <c r="E38" s="101">
        <f>7+449</f>
        <v>456</v>
      </c>
      <c r="F38" s="101">
        <f>116+13</f>
        <v>129</v>
      </c>
      <c r="G38" s="101">
        <f>266+67</f>
        <v>333</v>
      </c>
      <c r="H38" s="101">
        <f>352+198</f>
        <v>550</v>
      </c>
      <c r="I38" s="101">
        <f>1664+5610</f>
        <v>7274</v>
      </c>
      <c r="J38" s="101">
        <f>142+545</f>
        <v>687</v>
      </c>
      <c r="K38" s="101">
        <f>18+6</f>
        <v>24</v>
      </c>
      <c r="L38" s="101">
        <f>124+539</f>
        <v>663</v>
      </c>
    </row>
    <row r="39" spans="1:12" ht="12">
      <c r="A39" s="100" t="s">
        <v>35</v>
      </c>
      <c r="B39" s="122" t="s">
        <v>273</v>
      </c>
      <c r="C39" s="122" t="s">
        <v>273</v>
      </c>
      <c r="D39" s="122" t="s">
        <v>273</v>
      </c>
      <c r="E39" s="122" t="s">
        <v>273</v>
      </c>
      <c r="F39" s="122" t="s">
        <v>273</v>
      </c>
      <c r="G39" s="122" t="s">
        <v>273</v>
      </c>
      <c r="H39" s="122" t="s">
        <v>273</v>
      </c>
      <c r="I39" s="122" t="s">
        <v>273</v>
      </c>
      <c r="J39" s="122" t="s">
        <v>273</v>
      </c>
      <c r="K39" s="122" t="s">
        <v>273</v>
      </c>
      <c r="L39" s="122" t="s">
        <v>273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508</v>
      </c>
      <c r="C42" s="72">
        <v>996</v>
      </c>
      <c r="D42" s="72">
        <v>19094</v>
      </c>
      <c r="E42" s="72">
        <v>529</v>
      </c>
      <c r="F42" s="72">
        <v>879</v>
      </c>
      <c r="G42" s="72">
        <v>2194</v>
      </c>
      <c r="H42" s="72">
        <v>3651</v>
      </c>
      <c r="I42" s="72">
        <v>16976</v>
      </c>
      <c r="J42" s="72">
        <v>1436</v>
      </c>
      <c r="K42" s="72">
        <v>191</v>
      </c>
      <c r="L42" s="72">
        <v>1253</v>
      </c>
    </row>
    <row r="43" ht="12">
      <c r="A43" t="s">
        <v>124</v>
      </c>
    </row>
    <row r="45" spans="1:12" s="55" customFormat="1" ht="12">
      <c r="A45" s="55" t="s">
        <v>37</v>
      </c>
      <c r="K45" s="56"/>
      <c r="L45" s="56"/>
    </row>
    <row r="46" s="55" customFormat="1" ht="12">
      <c r="A46" s="55" t="s">
        <v>230</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1.xml><?xml version="1.0" encoding="utf-8"?>
<worksheet xmlns="http://schemas.openxmlformats.org/spreadsheetml/2006/main" xmlns:r="http://schemas.openxmlformats.org/officeDocument/2006/relationships">
  <sheetPr codeName="Sheet12111111111111311111111111">
    <pageSetUpPr fitToPage="1"/>
  </sheetPr>
  <dimension ref="A1:L46"/>
  <sheetViews>
    <sheetView zoomScale="80" zoomScaleNormal="80" workbookViewId="0" topLeftCell="A1">
      <selection activeCell="A1" sqref="A1"/>
    </sheetView>
  </sheetViews>
  <sheetFormatPr defaultColWidth="8.8515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267</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478</v>
      </c>
      <c r="C9" s="119">
        <v>801</v>
      </c>
      <c r="D9" s="69">
        <v>-36578</v>
      </c>
      <c r="E9" s="69">
        <v>365</v>
      </c>
      <c r="F9" s="69">
        <v>2</v>
      </c>
      <c r="G9" s="69">
        <v>1012</v>
      </c>
      <c r="H9" s="69">
        <v>5083</v>
      </c>
      <c r="I9" s="69">
        <v>0</v>
      </c>
      <c r="J9" s="69">
        <v>0</v>
      </c>
      <c r="K9" s="69">
        <v>3</v>
      </c>
      <c r="L9" s="69">
        <v>0</v>
      </c>
    </row>
    <row r="10" spans="1:12" ht="12">
      <c r="A10" s="21" t="s">
        <v>11</v>
      </c>
      <c r="B10" s="69">
        <v>2819</v>
      </c>
      <c r="C10" s="119">
        <v>2666</v>
      </c>
      <c r="D10" s="69">
        <v>7455</v>
      </c>
      <c r="E10" s="69">
        <v>58</v>
      </c>
      <c r="F10" s="69">
        <v>20</v>
      </c>
      <c r="G10" s="69">
        <v>551</v>
      </c>
      <c r="H10" s="69">
        <v>8096</v>
      </c>
      <c r="I10" s="69">
        <v>2335</v>
      </c>
      <c r="J10" s="69">
        <v>121</v>
      </c>
      <c r="K10" s="69">
        <v>78</v>
      </c>
      <c r="L10" s="69">
        <v>63</v>
      </c>
    </row>
    <row r="11" spans="1:12" ht="12">
      <c r="A11" s="21" t="s">
        <v>12</v>
      </c>
      <c r="B11" s="69">
        <v>3079</v>
      </c>
      <c r="C11" s="119">
        <v>3728</v>
      </c>
      <c r="D11" s="69">
        <v>23167</v>
      </c>
      <c r="E11" s="69">
        <v>89</v>
      </c>
      <c r="F11" s="69">
        <v>126</v>
      </c>
      <c r="G11" s="69">
        <v>830</v>
      </c>
      <c r="H11" s="69">
        <v>11106</v>
      </c>
      <c r="I11" s="69">
        <v>13202</v>
      </c>
      <c r="J11" s="69">
        <v>753</v>
      </c>
      <c r="K11" s="69">
        <v>474</v>
      </c>
      <c r="L11" s="69">
        <v>364</v>
      </c>
    </row>
    <row r="12" spans="1:12" ht="12">
      <c r="A12" s="21" t="s">
        <v>13</v>
      </c>
      <c r="B12" s="69">
        <v>2925</v>
      </c>
      <c r="C12" s="119">
        <v>4657</v>
      </c>
      <c r="D12" s="69">
        <v>36613</v>
      </c>
      <c r="E12" s="69">
        <v>91</v>
      </c>
      <c r="F12" s="69">
        <v>441</v>
      </c>
      <c r="G12" s="69">
        <v>1834</v>
      </c>
      <c r="H12" s="69">
        <v>13102</v>
      </c>
      <c r="I12" s="69">
        <v>23035</v>
      </c>
      <c r="J12" s="69">
        <v>1463</v>
      </c>
      <c r="K12" s="69">
        <v>839</v>
      </c>
      <c r="L12" s="69">
        <v>768</v>
      </c>
    </row>
    <row r="13" spans="1:12" ht="12">
      <c r="A13" s="21" t="s">
        <v>14</v>
      </c>
      <c r="B13" s="69">
        <v>2879</v>
      </c>
      <c r="C13" s="119">
        <v>5402</v>
      </c>
      <c r="D13" s="69">
        <v>50370</v>
      </c>
      <c r="E13" s="69">
        <v>149</v>
      </c>
      <c r="F13" s="69">
        <v>934</v>
      </c>
      <c r="G13" s="69">
        <v>2603</v>
      </c>
      <c r="H13" s="69">
        <v>13864</v>
      </c>
      <c r="I13" s="69">
        <v>34399</v>
      </c>
      <c r="J13" s="69">
        <v>2336</v>
      </c>
      <c r="K13" s="69">
        <v>1128</v>
      </c>
      <c r="L13" s="69">
        <v>1331</v>
      </c>
    </row>
    <row r="14" spans="1:12" ht="12">
      <c r="A14" s="21" t="s">
        <v>15</v>
      </c>
      <c r="B14" s="69">
        <v>2847</v>
      </c>
      <c r="C14" s="119">
        <v>6058</v>
      </c>
      <c r="D14" s="69">
        <v>63956</v>
      </c>
      <c r="E14" s="69">
        <v>88</v>
      </c>
      <c r="F14" s="69">
        <v>1669</v>
      </c>
      <c r="G14" s="69">
        <v>3669</v>
      </c>
      <c r="H14" s="69">
        <v>14381</v>
      </c>
      <c r="I14" s="69">
        <v>45260</v>
      </c>
      <c r="J14" s="69">
        <v>3209</v>
      </c>
      <c r="K14" s="69">
        <v>1374</v>
      </c>
      <c r="L14" s="69">
        <v>1954</v>
      </c>
    </row>
    <row r="15" spans="1:12" ht="12">
      <c r="A15" s="21" t="s">
        <v>16</v>
      </c>
      <c r="B15" s="69">
        <v>2358</v>
      </c>
      <c r="C15" s="119">
        <v>5306</v>
      </c>
      <c r="D15" s="69">
        <v>64779</v>
      </c>
      <c r="E15" s="69">
        <v>115</v>
      </c>
      <c r="F15" s="69">
        <v>2152</v>
      </c>
      <c r="G15" s="69">
        <v>3923</v>
      </c>
      <c r="H15" s="69">
        <v>12779</v>
      </c>
      <c r="I15" s="69">
        <v>46869</v>
      </c>
      <c r="J15" s="69">
        <v>3468</v>
      </c>
      <c r="K15" s="69">
        <v>1171</v>
      </c>
      <c r="L15" s="69">
        <v>2338</v>
      </c>
    </row>
    <row r="16" spans="1:12" ht="12">
      <c r="A16" s="21" t="s">
        <v>17</v>
      </c>
      <c r="B16" s="69">
        <v>2163</v>
      </c>
      <c r="C16" s="119">
        <v>5057</v>
      </c>
      <c r="D16" s="69">
        <v>70151</v>
      </c>
      <c r="E16" s="69">
        <v>150</v>
      </c>
      <c r="F16" s="69">
        <v>2807</v>
      </c>
      <c r="G16" s="69">
        <v>4161</v>
      </c>
      <c r="H16" s="69">
        <v>12981</v>
      </c>
      <c r="I16" s="69">
        <v>50888</v>
      </c>
      <c r="J16" s="69">
        <v>3856</v>
      </c>
      <c r="K16" s="69">
        <v>1135</v>
      </c>
      <c r="L16" s="69">
        <v>2752</v>
      </c>
    </row>
    <row r="17" spans="1:12" ht="12">
      <c r="A17" s="21" t="s">
        <v>18</v>
      </c>
      <c r="B17" s="69">
        <v>1747</v>
      </c>
      <c r="C17" s="119">
        <v>4056</v>
      </c>
      <c r="D17" s="69">
        <v>65337</v>
      </c>
      <c r="E17" s="69">
        <v>128</v>
      </c>
      <c r="F17" s="69">
        <v>3092</v>
      </c>
      <c r="G17" s="69">
        <v>4178</v>
      </c>
      <c r="H17" s="69">
        <v>11537</v>
      </c>
      <c r="I17" s="69">
        <v>47048</v>
      </c>
      <c r="J17" s="69">
        <v>3645</v>
      </c>
      <c r="K17" s="69">
        <v>848</v>
      </c>
      <c r="L17" s="69">
        <v>2804</v>
      </c>
    </row>
    <row r="18" spans="1:12" ht="12">
      <c r="A18" s="21" t="s">
        <v>19</v>
      </c>
      <c r="B18" s="69">
        <v>1630</v>
      </c>
      <c r="C18" s="119">
        <v>3867</v>
      </c>
      <c r="D18" s="69">
        <v>69266</v>
      </c>
      <c r="E18" s="69">
        <v>141</v>
      </c>
      <c r="F18" s="69">
        <v>3561</v>
      </c>
      <c r="G18" s="69">
        <v>5295</v>
      </c>
      <c r="H18" s="69">
        <v>12140</v>
      </c>
      <c r="I18" s="69">
        <v>49029</v>
      </c>
      <c r="J18" s="69">
        <v>3853</v>
      </c>
      <c r="K18" s="69">
        <v>788</v>
      </c>
      <c r="L18" s="69">
        <v>3070</v>
      </c>
    </row>
    <row r="19" spans="1:12" ht="12">
      <c r="A19" s="21" t="s">
        <v>20</v>
      </c>
      <c r="B19" s="69">
        <v>1447</v>
      </c>
      <c r="C19" s="119">
        <v>3458</v>
      </c>
      <c r="D19" s="69">
        <v>68637</v>
      </c>
      <c r="E19" s="69">
        <v>151</v>
      </c>
      <c r="F19" s="69">
        <v>3831</v>
      </c>
      <c r="G19" s="69">
        <v>5523</v>
      </c>
      <c r="H19" s="69">
        <v>11553</v>
      </c>
      <c r="I19" s="69">
        <v>48235</v>
      </c>
      <c r="J19" s="69">
        <v>3828</v>
      </c>
      <c r="K19" s="69">
        <v>714</v>
      </c>
      <c r="L19" s="69">
        <v>3116</v>
      </c>
    </row>
    <row r="20" spans="1:12" ht="12">
      <c r="A20" s="21" t="s">
        <v>21</v>
      </c>
      <c r="B20" s="69">
        <v>2656</v>
      </c>
      <c r="C20" s="119">
        <v>6528</v>
      </c>
      <c r="D20" s="69">
        <v>145799</v>
      </c>
      <c r="E20" s="69">
        <v>253</v>
      </c>
      <c r="F20" s="69">
        <v>8780</v>
      </c>
      <c r="G20" s="69">
        <v>13163</v>
      </c>
      <c r="H20" s="69">
        <v>25108</v>
      </c>
      <c r="I20" s="69">
        <v>99759</v>
      </c>
      <c r="J20" s="69">
        <v>7997</v>
      </c>
      <c r="K20" s="69">
        <v>1314</v>
      </c>
      <c r="L20" s="69">
        <v>6686</v>
      </c>
    </row>
    <row r="21" spans="1:12" ht="12">
      <c r="A21" s="21" t="s">
        <v>22</v>
      </c>
      <c r="B21" s="69">
        <v>2285</v>
      </c>
      <c r="C21" s="119">
        <v>5876</v>
      </c>
      <c r="D21" s="69">
        <v>148452</v>
      </c>
      <c r="E21" s="69">
        <v>235</v>
      </c>
      <c r="F21" s="69">
        <v>9595</v>
      </c>
      <c r="G21" s="69">
        <v>13413</v>
      </c>
      <c r="H21" s="69">
        <v>24541</v>
      </c>
      <c r="I21" s="69">
        <v>101670</v>
      </c>
      <c r="J21" s="69">
        <v>8266</v>
      </c>
      <c r="K21" s="69">
        <v>1191</v>
      </c>
      <c r="L21" s="69">
        <v>7075</v>
      </c>
    </row>
    <row r="22" spans="1:12" ht="12">
      <c r="A22" s="21" t="s">
        <v>23</v>
      </c>
      <c r="B22" s="69">
        <v>2060</v>
      </c>
      <c r="C22" s="119">
        <v>5536</v>
      </c>
      <c r="D22" s="69">
        <v>154229</v>
      </c>
      <c r="E22" s="69">
        <v>361</v>
      </c>
      <c r="F22" s="69">
        <v>9862</v>
      </c>
      <c r="G22" s="69">
        <v>13415</v>
      </c>
      <c r="H22" s="69">
        <v>25053</v>
      </c>
      <c r="I22" s="69">
        <v>106520</v>
      </c>
      <c r="J22" s="69">
        <v>8756</v>
      </c>
      <c r="K22" s="69">
        <v>1104</v>
      </c>
      <c r="L22" s="69">
        <v>7652</v>
      </c>
    </row>
    <row r="23" spans="1:12" ht="12">
      <c r="A23" s="21" t="s">
        <v>24</v>
      </c>
      <c r="B23" s="69">
        <v>1652</v>
      </c>
      <c r="C23" s="119">
        <v>4508</v>
      </c>
      <c r="D23" s="69">
        <v>140061</v>
      </c>
      <c r="E23" s="69">
        <v>304</v>
      </c>
      <c r="F23" s="69">
        <v>8721</v>
      </c>
      <c r="G23" s="69">
        <v>11928</v>
      </c>
      <c r="H23" s="69">
        <v>21922</v>
      </c>
      <c r="I23" s="69">
        <v>98025</v>
      </c>
      <c r="J23" s="69">
        <v>8130</v>
      </c>
      <c r="K23" s="69">
        <v>916</v>
      </c>
      <c r="L23" s="69">
        <v>7214</v>
      </c>
    </row>
    <row r="24" spans="1:12" ht="12">
      <c r="A24" s="21" t="s">
        <v>25</v>
      </c>
      <c r="B24" s="69">
        <v>1389</v>
      </c>
      <c r="C24" s="119">
        <v>3902</v>
      </c>
      <c r="D24" s="69">
        <v>131541</v>
      </c>
      <c r="E24" s="69">
        <v>271</v>
      </c>
      <c r="F24" s="69">
        <v>7819</v>
      </c>
      <c r="G24" s="69">
        <v>10873</v>
      </c>
      <c r="H24" s="69">
        <v>19676</v>
      </c>
      <c r="I24" s="69">
        <v>93582</v>
      </c>
      <c r="J24" s="69">
        <v>7826</v>
      </c>
      <c r="K24" s="69">
        <v>795</v>
      </c>
      <c r="L24" s="69">
        <v>7030</v>
      </c>
    </row>
    <row r="25" spans="1:12" ht="12">
      <c r="A25" s="21" t="s">
        <v>26</v>
      </c>
      <c r="B25" s="69">
        <v>4916</v>
      </c>
      <c r="C25" s="119">
        <v>13799</v>
      </c>
      <c r="D25" s="69">
        <v>681429</v>
      </c>
      <c r="E25" s="69">
        <v>2408</v>
      </c>
      <c r="F25" s="69">
        <v>29034</v>
      </c>
      <c r="G25" s="69">
        <v>41202</v>
      </c>
      <c r="H25" s="69">
        <v>87337</v>
      </c>
      <c r="I25" s="69">
        <v>526471</v>
      </c>
      <c r="J25" s="69">
        <v>45283</v>
      </c>
      <c r="K25" s="69">
        <v>2977</v>
      </c>
      <c r="L25" s="69">
        <v>42306</v>
      </c>
    </row>
    <row r="26" spans="1:12" ht="12">
      <c r="A26" s="21" t="s">
        <v>27</v>
      </c>
      <c r="B26" s="69">
        <v>418</v>
      </c>
      <c r="C26" s="119">
        <v>1170</v>
      </c>
      <c r="D26" s="69">
        <v>136501</v>
      </c>
      <c r="E26" s="69">
        <v>1184</v>
      </c>
      <c r="F26" s="69">
        <v>472</v>
      </c>
      <c r="G26" s="69">
        <v>4343</v>
      </c>
      <c r="H26" s="69">
        <v>13610</v>
      </c>
      <c r="I26" s="69">
        <v>119260</v>
      </c>
      <c r="J26" s="69">
        <v>10776</v>
      </c>
      <c r="K26" s="69">
        <v>402</v>
      </c>
      <c r="L26" s="69">
        <v>10374</v>
      </c>
    </row>
    <row r="27" spans="1:12" ht="12">
      <c r="A27" s="22" t="s">
        <v>28</v>
      </c>
      <c r="B27" s="78">
        <v>116</v>
      </c>
      <c r="C27" s="113">
        <v>316</v>
      </c>
      <c r="D27" s="78">
        <v>135781</v>
      </c>
      <c r="E27" s="78">
        <v>5286</v>
      </c>
      <c r="F27" s="78">
        <v>0</v>
      </c>
      <c r="G27" s="78">
        <v>6300</v>
      </c>
      <c r="H27" s="78">
        <v>11627</v>
      </c>
      <c r="I27" s="78">
        <v>123141</v>
      </c>
      <c r="J27" s="78">
        <v>11898</v>
      </c>
      <c r="K27" s="78">
        <v>1655</v>
      </c>
      <c r="L27" s="78">
        <v>10244</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7973</v>
      </c>
      <c r="C33" s="119">
        <v>9582</v>
      </c>
      <c r="D33" s="69">
        <v>12235</v>
      </c>
      <c r="E33" s="69">
        <v>559</v>
      </c>
      <c r="F33" s="69">
        <v>331</v>
      </c>
      <c r="G33" s="69">
        <v>3279</v>
      </c>
      <c r="H33" s="69">
        <v>31235</v>
      </c>
      <c r="I33" s="69">
        <v>26764</v>
      </c>
      <c r="J33" s="69">
        <v>1571</v>
      </c>
      <c r="K33" s="69">
        <v>950</v>
      </c>
      <c r="L33" s="69">
        <v>795</v>
      </c>
    </row>
    <row r="34" spans="1:12" ht="12.75" customHeight="1">
      <c r="A34" s="20" t="s">
        <v>30</v>
      </c>
      <c r="B34" s="69">
        <v>7972</v>
      </c>
      <c r="C34" s="119">
        <v>15811</v>
      </c>
      <c r="D34" s="69">
        <v>156557</v>
      </c>
      <c r="E34" s="69">
        <v>325</v>
      </c>
      <c r="F34" s="69">
        <v>3578</v>
      </c>
      <c r="G34" s="69">
        <v>8781</v>
      </c>
      <c r="H34" s="69">
        <v>39392</v>
      </c>
      <c r="I34" s="69">
        <v>108409</v>
      </c>
      <c r="J34" s="69">
        <v>7549</v>
      </c>
      <c r="K34" s="69">
        <v>3398</v>
      </c>
      <c r="L34" s="69">
        <v>4491</v>
      </c>
    </row>
    <row r="35" spans="1:12" ht="12">
      <c r="A35" s="20" t="s">
        <v>31</v>
      </c>
      <c r="B35" s="69">
        <v>7973</v>
      </c>
      <c r="C35" s="119">
        <v>18599</v>
      </c>
      <c r="D35" s="69">
        <v>292039</v>
      </c>
      <c r="E35" s="69">
        <v>597</v>
      </c>
      <c r="F35" s="69">
        <v>13396</v>
      </c>
      <c r="G35" s="69">
        <v>19893</v>
      </c>
      <c r="H35" s="69">
        <v>52242</v>
      </c>
      <c r="I35" s="69">
        <v>209379</v>
      </c>
      <c r="J35" s="69">
        <v>16155</v>
      </c>
      <c r="K35" s="69">
        <v>3990</v>
      </c>
      <c r="L35" s="69">
        <v>12232</v>
      </c>
    </row>
    <row r="36" spans="1:12" ht="12">
      <c r="A36" s="20" t="s">
        <v>32</v>
      </c>
      <c r="B36" s="69">
        <v>7973</v>
      </c>
      <c r="C36" s="119">
        <v>20364</v>
      </c>
      <c r="D36" s="69">
        <v>513001</v>
      </c>
      <c r="E36" s="69">
        <v>955</v>
      </c>
      <c r="F36" s="69">
        <v>32281</v>
      </c>
      <c r="G36" s="69">
        <v>45201</v>
      </c>
      <c r="H36" s="69">
        <v>84833</v>
      </c>
      <c r="I36" s="69">
        <v>353297</v>
      </c>
      <c r="J36" s="69">
        <v>28723</v>
      </c>
      <c r="K36" s="69">
        <v>4096</v>
      </c>
      <c r="L36" s="69">
        <v>24630</v>
      </c>
    </row>
    <row r="37" spans="1:12" ht="12">
      <c r="A37" s="20" t="s">
        <v>33</v>
      </c>
      <c r="B37" s="69">
        <v>5980</v>
      </c>
      <c r="C37" s="119">
        <v>16734</v>
      </c>
      <c r="D37" s="69">
        <v>641665</v>
      </c>
      <c r="E37" s="69">
        <v>1699</v>
      </c>
      <c r="F37" s="69">
        <v>34481</v>
      </c>
      <c r="G37" s="69">
        <v>48250</v>
      </c>
      <c r="H37" s="69">
        <v>91344</v>
      </c>
      <c r="I37" s="69">
        <v>469852</v>
      </c>
      <c r="J37" s="69">
        <v>39722</v>
      </c>
      <c r="K37" s="69">
        <v>3483</v>
      </c>
      <c r="L37" s="69">
        <v>36239</v>
      </c>
    </row>
    <row r="38" spans="1:12" ht="12">
      <c r="A38" s="20" t="s">
        <v>34</v>
      </c>
      <c r="B38" s="69">
        <v>1595</v>
      </c>
      <c r="C38" s="119">
        <v>4484</v>
      </c>
      <c r="D38" s="69">
        <v>305240</v>
      </c>
      <c r="E38" s="69">
        <v>1332</v>
      </c>
      <c r="F38" s="69">
        <v>8821</v>
      </c>
      <c r="G38" s="69">
        <v>13657</v>
      </c>
      <c r="H38" s="69">
        <v>35055</v>
      </c>
      <c r="I38" s="69">
        <v>249033</v>
      </c>
      <c r="J38" s="69">
        <v>21761</v>
      </c>
      <c r="K38" s="69">
        <v>964</v>
      </c>
      <c r="L38" s="69">
        <v>20797</v>
      </c>
    </row>
    <row r="39" spans="1:12" ht="12">
      <c r="A39" s="27" t="s">
        <v>35</v>
      </c>
      <c r="B39" s="78">
        <v>398</v>
      </c>
      <c r="C39" s="113">
        <v>1117</v>
      </c>
      <c r="D39" s="78">
        <v>236211</v>
      </c>
      <c r="E39" s="78">
        <v>6362</v>
      </c>
      <c r="F39" s="78">
        <v>30</v>
      </c>
      <c r="G39" s="78">
        <v>9155</v>
      </c>
      <c r="H39" s="78">
        <v>21394</v>
      </c>
      <c r="I39" s="78">
        <v>211994</v>
      </c>
      <c r="J39" s="78">
        <v>19982</v>
      </c>
      <c r="K39" s="78">
        <v>2024</v>
      </c>
      <c r="L39" s="78">
        <v>17958</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39864</v>
      </c>
      <c r="C42" s="128">
        <v>86691</v>
      </c>
      <c r="D42" s="72">
        <v>2156948</v>
      </c>
      <c r="E42" s="72">
        <v>11829</v>
      </c>
      <c r="F42" s="72">
        <v>92918</v>
      </c>
      <c r="G42" s="72">
        <v>148216</v>
      </c>
      <c r="H42" s="72">
        <v>355496</v>
      </c>
      <c r="I42" s="72">
        <v>1628728</v>
      </c>
      <c r="J42" s="72">
        <v>135464</v>
      </c>
      <c r="K42" s="72">
        <v>18906</v>
      </c>
      <c r="L42" s="72">
        <v>117141</v>
      </c>
    </row>
    <row r="43" spans="1:12" s="36" customFormat="1" ht="18.75" customHeight="1">
      <c r="A43" t="s">
        <v>124</v>
      </c>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2.xml><?xml version="1.0" encoding="utf-8"?>
<worksheet xmlns="http://schemas.openxmlformats.org/spreadsheetml/2006/main" xmlns:r="http://schemas.openxmlformats.org/officeDocument/2006/relationships">
  <sheetPr codeName="Sheet121111111111114">
    <pageSetUpPr fitToPage="1"/>
  </sheetPr>
  <dimension ref="A1:L46"/>
  <sheetViews>
    <sheetView zoomScale="80" zoomScaleNormal="80" workbookViewId="0" topLeftCell="A1">
      <selection activeCell="A1" sqref="A1"/>
    </sheetView>
  </sheetViews>
  <sheetFormatPr defaultColWidth="8.8515625" defaultRowHeight="12.75"/>
  <cols>
    <col min="1" max="1" width="17.0039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268</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897</v>
      </c>
      <c r="C9" s="119">
        <v>2009</v>
      </c>
      <c r="D9" s="69">
        <v>-68569</v>
      </c>
      <c r="E9" s="69">
        <v>1158</v>
      </c>
      <c r="F9" s="69">
        <v>0</v>
      </c>
      <c r="G9" s="69">
        <v>1887</v>
      </c>
      <c r="H9" s="69">
        <v>168</v>
      </c>
      <c r="I9" s="69">
        <v>84</v>
      </c>
      <c r="J9" s="69">
        <v>6</v>
      </c>
      <c r="K9" s="69">
        <v>4</v>
      </c>
      <c r="L9" s="69">
        <v>3</v>
      </c>
    </row>
    <row r="10" spans="1:12" ht="12">
      <c r="A10" s="21" t="s">
        <v>11</v>
      </c>
      <c r="B10" s="69">
        <v>8497</v>
      </c>
      <c r="C10" s="119">
        <v>16096</v>
      </c>
      <c r="D10" s="69">
        <v>17353</v>
      </c>
      <c r="E10" s="69">
        <v>476</v>
      </c>
      <c r="F10" s="69">
        <v>425</v>
      </c>
      <c r="G10" s="69">
        <v>2327</v>
      </c>
      <c r="H10" s="69">
        <v>6855</v>
      </c>
      <c r="I10" s="69">
        <v>10488</v>
      </c>
      <c r="J10" s="69">
        <v>542</v>
      </c>
      <c r="K10" s="69">
        <v>250</v>
      </c>
      <c r="L10" s="69">
        <v>328</v>
      </c>
    </row>
    <row r="11" spans="1:12" ht="12">
      <c r="A11" s="21" t="s">
        <v>12</v>
      </c>
      <c r="B11" s="69">
        <v>5366</v>
      </c>
      <c r="C11" s="119">
        <v>10475</v>
      </c>
      <c r="D11" s="69">
        <v>39585</v>
      </c>
      <c r="E11" s="69">
        <v>49</v>
      </c>
      <c r="F11" s="69">
        <v>1063</v>
      </c>
      <c r="G11" s="69">
        <v>1585</v>
      </c>
      <c r="H11" s="69">
        <v>10598</v>
      </c>
      <c r="I11" s="69">
        <v>27920</v>
      </c>
      <c r="J11" s="69">
        <v>1557</v>
      </c>
      <c r="K11" s="69">
        <v>703</v>
      </c>
      <c r="L11" s="69">
        <v>937</v>
      </c>
    </row>
    <row r="12" spans="1:12" ht="12">
      <c r="A12" s="21" t="s">
        <v>13</v>
      </c>
      <c r="B12" s="69">
        <v>4452</v>
      </c>
      <c r="C12" s="119">
        <v>9687</v>
      </c>
      <c r="D12" s="69">
        <v>55320</v>
      </c>
      <c r="E12" s="69">
        <v>77</v>
      </c>
      <c r="F12" s="69">
        <v>1761</v>
      </c>
      <c r="G12" s="69">
        <v>1557</v>
      </c>
      <c r="H12" s="69">
        <v>11419</v>
      </c>
      <c r="I12" s="69">
        <v>41254</v>
      </c>
      <c r="J12" s="69">
        <v>2555</v>
      </c>
      <c r="K12" s="69">
        <v>1016</v>
      </c>
      <c r="L12" s="69">
        <v>1650</v>
      </c>
    </row>
    <row r="13" spans="1:12" ht="12">
      <c r="A13" s="21" t="s">
        <v>14</v>
      </c>
      <c r="B13" s="69">
        <v>3990</v>
      </c>
      <c r="C13" s="119">
        <v>9215</v>
      </c>
      <c r="D13" s="69">
        <v>69794</v>
      </c>
      <c r="E13" s="69">
        <v>54</v>
      </c>
      <c r="F13" s="69">
        <v>2429</v>
      </c>
      <c r="G13" s="69">
        <v>1766</v>
      </c>
      <c r="H13" s="69">
        <v>12595</v>
      </c>
      <c r="I13" s="69">
        <v>53811</v>
      </c>
      <c r="J13" s="69">
        <v>3589</v>
      </c>
      <c r="K13" s="69">
        <v>1257</v>
      </c>
      <c r="L13" s="69">
        <v>2438</v>
      </c>
    </row>
    <row r="14" spans="1:12" ht="12">
      <c r="A14" s="21" t="s">
        <v>15</v>
      </c>
      <c r="B14" s="69">
        <v>3882</v>
      </c>
      <c r="C14" s="119">
        <v>9073</v>
      </c>
      <c r="D14" s="69">
        <v>87341</v>
      </c>
      <c r="E14" s="69">
        <v>40</v>
      </c>
      <c r="F14" s="69">
        <v>3512</v>
      </c>
      <c r="G14" s="69">
        <v>1672</v>
      </c>
      <c r="H14" s="69">
        <v>23662</v>
      </c>
      <c r="I14" s="69">
        <v>68610</v>
      </c>
      <c r="J14" s="69">
        <v>4840</v>
      </c>
      <c r="K14" s="69">
        <v>1426</v>
      </c>
      <c r="L14" s="69">
        <v>3504</v>
      </c>
    </row>
    <row r="15" spans="1:12" ht="12">
      <c r="A15" s="21" t="s">
        <v>16</v>
      </c>
      <c r="B15" s="69">
        <v>3662</v>
      </c>
      <c r="C15" s="119">
        <v>8682</v>
      </c>
      <c r="D15" s="69">
        <v>100526</v>
      </c>
      <c r="E15" s="69">
        <v>111</v>
      </c>
      <c r="F15" s="69">
        <v>4701</v>
      </c>
      <c r="G15" s="69">
        <v>1624</v>
      </c>
      <c r="H15" s="69">
        <v>14751</v>
      </c>
      <c r="I15" s="69">
        <v>79915</v>
      </c>
      <c r="J15" s="69">
        <v>5889</v>
      </c>
      <c r="K15" s="69">
        <v>1398</v>
      </c>
      <c r="L15" s="69">
        <v>4548</v>
      </c>
    </row>
    <row r="16" spans="1:12" ht="12">
      <c r="A16" s="21" t="s">
        <v>17</v>
      </c>
      <c r="B16" s="69">
        <v>3575</v>
      </c>
      <c r="C16" s="119">
        <v>8868</v>
      </c>
      <c r="D16" s="69">
        <v>116186</v>
      </c>
      <c r="E16" s="69">
        <v>43</v>
      </c>
      <c r="F16" s="69">
        <v>5968</v>
      </c>
      <c r="G16" s="69">
        <v>1749</v>
      </c>
      <c r="H16" s="69">
        <v>16683</v>
      </c>
      <c r="I16" s="69">
        <v>92047</v>
      </c>
      <c r="J16" s="69">
        <v>6977</v>
      </c>
      <c r="K16" s="69">
        <v>1450</v>
      </c>
      <c r="L16" s="69">
        <v>5561</v>
      </c>
    </row>
    <row r="17" spans="1:12" ht="12">
      <c r="A17" s="21" t="s">
        <v>18</v>
      </c>
      <c r="B17" s="69">
        <v>3478</v>
      </c>
      <c r="C17" s="119">
        <v>8678</v>
      </c>
      <c r="D17" s="69">
        <v>130246</v>
      </c>
      <c r="E17" s="69">
        <v>45</v>
      </c>
      <c r="F17" s="69">
        <v>7283</v>
      </c>
      <c r="G17" s="69">
        <v>1765</v>
      </c>
      <c r="H17" s="69">
        <v>18024</v>
      </c>
      <c r="I17" s="69">
        <v>103321</v>
      </c>
      <c r="J17" s="69">
        <v>8008</v>
      </c>
      <c r="K17" s="69">
        <v>1334</v>
      </c>
      <c r="L17" s="69">
        <v>6683</v>
      </c>
    </row>
    <row r="18" spans="1:12" ht="12">
      <c r="A18" s="21" t="s">
        <v>19</v>
      </c>
      <c r="B18" s="69">
        <v>3037</v>
      </c>
      <c r="C18" s="119">
        <v>7760</v>
      </c>
      <c r="D18" s="69">
        <v>128973</v>
      </c>
      <c r="E18" s="69">
        <v>32</v>
      </c>
      <c r="F18" s="69">
        <v>7641</v>
      </c>
      <c r="G18" s="69">
        <v>1777</v>
      </c>
      <c r="H18" s="69">
        <v>17697</v>
      </c>
      <c r="I18" s="69">
        <v>101912</v>
      </c>
      <c r="J18" s="69">
        <v>8027</v>
      </c>
      <c r="K18" s="69">
        <v>1169</v>
      </c>
      <c r="L18" s="69">
        <v>6861</v>
      </c>
    </row>
    <row r="19" spans="1:12" ht="12">
      <c r="A19" s="21" t="s">
        <v>20</v>
      </c>
      <c r="B19" s="69">
        <v>2869</v>
      </c>
      <c r="C19" s="119">
        <v>7365</v>
      </c>
      <c r="D19" s="69">
        <v>136160</v>
      </c>
      <c r="E19" s="69">
        <v>248</v>
      </c>
      <c r="F19" s="69">
        <v>8503</v>
      </c>
      <c r="G19" s="69">
        <v>1852</v>
      </c>
      <c r="H19" s="69">
        <v>18947</v>
      </c>
      <c r="I19" s="69">
        <v>107171</v>
      </c>
      <c r="J19" s="69">
        <v>8546</v>
      </c>
      <c r="K19" s="69">
        <v>1087</v>
      </c>
      <c r="L19" s="69">
        <v>7460</v>
      </c>
    </row>
    <row r="20" spans="1:12" ht="12">
      <c r="A20" s="21" t="s">
        <v>21</v>
      </c>
      <c r="B20" s="69">
        <v>4836</v>
      </c>
      <c r="C20" s="119">
        <v>12727</v>
      </c>
      <c r="D20" s="69">
        <v>264827</v>
      </c>
      <c r="E20" s="69">
        <v>88</v>
      </c>
      <c r="F20" s="69">
        <v>16527</v>
      </c>
      <c r="G20" s="69">
        <v>3682</v>
      </c>
      <c r="H20" s="69">
        <v>37173</v>
      </c>
      <c r="I20" s="69">
        <v>207738</v>
      </c>
      <c r="J20" s="69">
        <v>16821</v>
      </c>
      <c r="K20" s="69">
        <v>1899</v>
      </c>
      <c r="L20" s="69">
        <v>14925</v>
      </c>
    </row>
    <row r="21" spans="1:12" ht="12">
      <c r="A21" s="21" t="s">
        <v>22</v>
      </c>
      <c r="B21" s="69">
        <v>3613</v>
      </c>
      <c r="C21" s="119">
        <v>9956</v>
      </c>
      <c r="D21" s="69">
        <v>234191</v>
      </c>
      <c r="E21" s="69">
        <v>52</v>
      </c>
      <c r="F21" s="69">
        <v>14203</v>
      </c>
      <c r="G21" s="69">
        <v>3093</v>
      </c>
      <c r="H21" s="69">
        <v>31958</v>
      </c>
      <c r="I21" s="69">
        <v>185082</v>
      </c>
      <c r="J21" s="69">
        <v>15211</v>
      </c>
      <c r="K21" s="69">
        <v>1500</v>
      </c>
      <c r="L21" s="69">
        <v>13711</v>
      </c>
    </row>
    <row r="22" spans="1:12" ht="12">
      <c r="A22" s="21" t="s">
        <v>23</v>
      </c>
      <c r="B22" s="69">
        <v>2821</v>
      </c>
      <c r="C22" s="119">
        <v>8067</v>
      </c>
      <c r="D22" s="69">
        <v>210979</v>
      </c>
      <c r="E22" s="69">
        <v>190</v>
      </c>
      <c r="F22" s="69">
        <v>12097</v>
      </c>
      <c r="G22" s="69">
        <v>2738</v>
      </c>
      <c r="H22" s="69">
        <v>28560</v>
      </c>
      <c r="I22" s="69">
        <v>167911</v>
      </c>
      <c r="J22" s="69">
        <v>13956</v>
      </c>
      <c r="K22" s="69">
        <v>1240</v>
      </c>
      <c r="L22" s="69">
        <v>12716</v>
      </c>
    </row>
    <row r="23" spans="1:12" ht="12">
      <c r="A23" s="21" t="s">
        <v>24</v>
      </c>
      <c r="B23" s="69">
        <v>2162</v>
      </c>
      <c r="C23" s="119">
        <v>6231</v>
      </c>
      <c r="D23" s="69">
        <v>183039</v>
      </c>
      <c r="E23" s="69">
        <v>89</v>
      </c>
      <c r="F23" s="69">
        <v>10023</v>
      </c>
      <c r="G23" s="69">
        <v>2224</v>
      </c>
      <c r="H23" s="69">
        <v>24374</v>
      </c>
      <c r="I23" s="69">
        <v>146480</v>
      </c>
      <c r="J23" s="69">
        <v>12280</v>
      </c>
      <c r="K23" s="69">
        <v>988</v>
      </c>
      <c r="L23" s="69">
        <v>11292</v>
      </c>
    </row>
    <row r="24" spans="1:12" ht="12">
      <c r="A24" s="21" t="s">
        <v>25</v>
      </c>
      <c r="B24" s="69">
        <v>1500</v>
      </c>
      <c r="C24" s="119">
        <v>4461</v>
      </c>
      <c r="D24" s="69">
        <v>141966</v>
      </c>
      <c r="E24" s="69">
        <v>270</v>
      </c>
      <c r="F24" s="69">
        <v>7397</v>
      </c>
      <c r="G24" s="69">
        <v>2024</v>
      </c>
      <c r="H24" s="69">
        <v>18182</v>
      </c>
      <c r="I24" s="69">
        <v>114630</v>
      </c>
      <c r="J24" s="69">
        <v>9680</v>
      </c>
      <c r="K24" s="69">
        <v>698</v>
      </c>
      <c r="L24" s="69">
        <v>8982</v>
      </c>
    </row>
    <row r="25" spans="1:12" ht="12">
      <c r="A25" s="21" t="s">
        <v>26</v>
      </c>
      <c r="B25" s="69">
        <v>3903</v>
      </c>
      <c r="C25" s="119">
        <v>11719</v>
      </c>
      <c r="D25" s="69">
        <v>518086</v>
      </c>
      <c r="E25" s="69">
        <v>438</v>
      </c>
      <c r="F25" s="69">
        <v>18919</v>
      </c>
      <c r="G25" s="69">
        <v>5591</v>
      </c>
      <c r="H25" s="69">
        <v>59089</v>
      </c>
      <c r="I25" s="69">
        <v>435073</v>
      </c>
      <c r="J25" s="69">
        <v>37518</v>
      </c>
      <c r="K25" s="69">
        <v>1710</v>
      </c>
      <c r="L25" s="69">
        <v>35808</v>
      </c>
    </row>
    <row r="26" spans="1:12" ht="12">
      <c r="A26" s="21" t="s">
        <v>27</v>
      </c>
      <c r="B26" s="69">
        <v>258</v>
      </c>
      <c r="C26" s="119">
        <v>700</v>
      </c>
      <c r="D26" s="69">
        <v>87479</v>
      </c>
      <c r="E26" s="69">
        <v>1085</v>
      </c>
      <c r="F26" s="69">
        <v>121</v>
      </c>
      <c r="G26" s="69">
        <v>2555</v>
      </c>
      <c r="H26" s="69">
        <v>7611</v>
      </c>
      <c r="I26" s="69">
        <v>78278</v>
      </c>
      <c r="J26" s="69">
        <v>7136</v>
      </c>
      <c r="K26" s="69">
        <v>187</v>
      </c>
      <c r="L26" s="69">
        <v>6949</v>
      </c>
    </row>
    <row r="27" spans="1:12" ht="12">
      <c r="A27" s="22" t="s">
        <v>28</v>
      </c>
      <c r="B27" s="78">
        <v>122</v>
      </c>
      <c r="C27" s="113">
        <v>326</v>
      </c>
      <c r="D27" s="78">
        <v>148079</v>
      </c>
      <c r="E27" s="78">
        <v>3238</v>
      </c>
      <c r="F27" s="78">
        <v>0</v>
      </c>
      <c r="G27" s="78">
        <v>8264</v>
      </c>
      <c r="H27" s="78">
        <v>8793</v>
      </c>
      <c r="I27" s="78">
        <v>134259</v>
      </c>
      <c r="J27" s="78">
        <v>12947</v>
      </c>
      <c r="K27" s="78">
        <v>1195</v>
      </c>
      <c r="L27" s="78">
        <v>11752</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12584</v>
      </c>
      <c r="C33" s="119">
        <v>24168</v>
      </c>
      <c r="D33" s="69">
        <v>-30975</v>
      </c>
      <c r="E33" s="69">
        <v>1665</v>
      </c>
      <c r="F33" s="69">
        <v>965</v>
      </c>
      <c r="G33" s="69">
        <v>5095</v>
      </c>
      <c r="H33" s="69">
        <v>13173</v>
      </c>
      <c r="I33" s="69">
        <v>24545</v>
      </c>
      <c r="J33" s="69">
        <v>1308</v>
      </c>
      <c r="K33" s="69">
        <v>604</v>
      </c>
      <c r="L33" s="69">
        <v>778</v>
      </c>
    </row>
    <row r="34" spans="1:12" ht="12.75" customHeight="1">
      <c r="A34" s="20" t="s">
        <v>30</v>
      </c>
      <c r="B34" s="69">
        <v>12584</v>
      </c>
      <c r="C34" s="119">
        <v>27879</v>
      </c>
      <c r="D34" s="69">
        <v>186276</v>
      </c>
      <c r="E34" s="69">
        <v>164</v>
      </c>
      <c r="F34" s="69">
        <v>6323</v>
      </c>
      <c r="G34" s="69">
        <v>4839</v>
      </c>
      <c r="H34" s="69">
        <v>35336</v>
      </c>
      <c r="I34" s="69">
        <v>141711</v>
      </c>
      <c r="J34" s="69">
        <v>9217</v>
      </c>
      <c r="K34" s="69">
        <v>3346</v>
      </c>
      <c r="L34" s="69">
        <v>6185</v>
      </c>
    </row>
    <row r="35" spans="1:12" ht="12">
      <c r="A35" s="20" t="s">
        <v>31</v>
      </c>
      <c r="B35" s="69">
        <v>12584</v>
      </c>
      <c r="C35" s="119">
        <v>30623</v>
      </c>
      <c r="D35" s="69">
        <v>390603</v>
      </c>
      <c r="E35" s="69">
        <v>223</v>
      </c>
      <c r="F35" s="69">
        <v>19739</v>
      </c>
      <c r="G35" s="69">
        <v>5985</v>
      </c>
      <c r="H35" s="69">
        <v>66019</v>
      </c>
      <c r="I35" s="69">
        <v>309672</v>
      </c>
      <c r="J35" s="69">
        <v>23318</v>
      </c>
      <c r="K35" s="69">
        <v>4872</v>
      </c>
      <c r="L35" s="69">
        <v>18585</v>
      </c>
    </row>
    <row r="36" spans="1:12" ht="12">
      <c r="A36" s="20" t="s">
        <v>32</v>
      </c>
      <c r="B36" s="69">
        <v>12585</v>
      </c>
      <c r="C36" s="119">
        <v>32858</v>
      </c>
      <c r="D36" s="69">
        <v>643737</v>
      </c>
      <c r="E36" s="69">
        <v>397</v>
      </c>
      <c r="F36" s="69">
        <v>39637</v>
      </c>
      <c r="G36" s="69">
        <v>8822</v>
      </c>
      <c r="H36" s="69">
        <v>89008</v>
      </c>
      <c r="I36" s="69">
        <v>506922</v>
      </c>
      <c r="J36" s="69">
        <v>40768</v>
      </c>
      <c r="K36" s="69">
        <v>4900</v>
      </c>
      <c r="L36" s="69">
        <v>35876</v>
      </c>
    </row>
    <row r="37" spans="1:12" ht="12">
      <c r="A37" s="20" t="s">
        <v>33</v>
      </c>
      <c r="B37" s="69">
        <v>9437</v>
      </c>
      <c r="C37" s="119">
        <v>27126</v>
      </c>
      <c r="D37" s="69">
        <v>777533</v>
      </c>
      <c r="E37" s="69">
        <v>659</v>
      </c>
      <c r="F37" s="69">
        <v>42641</v>
      </c>
      <c r="G37" s="69">
        <v>9925</v>
      </c>
      <c r="H37" s="69">
        <v>102754</v>
      </c>
      <c r="I37" s="69">
        <v>623198</v>
      </c>
      <c r="J37" s="69">
        <v>52175</v>
      </c>
      <c r="K37" s="69">
        <v>4211</v>
      </c>
      <c r="L37" s="69">
        <v>47964</v>
      </c>
    </row>
    <row r="38" spans="1:12" ht="12">
      <c r="A38" s="20" t="s">
        <v>34</v>
      </c>
      <c r="B38" s="69">
        <v>2517</v>
      </c>
      <c r="C38" s="119">
        <v>7709</v>
      </c>
      <c r="D38" s="69">
        <v>344501</v>
      </c>
      <c r="E38" s="69">
        <v>215</v>
      </c>
      <c r="F38" s="69">
        <v>12365</v>
      </c>
      <c r="G38" s="69">
        <v>3748</v>
      </c>
      <c r="H38" s="69">
        <v>39053</v>
      </c>
      <c r="I38" s="69">
        <v>289605</v>
      </c>
      <c r="J38" s="69">
        <v>24993</v>
      </c>
      <c r="K38" s="69">
        <v>1160</v>
      </c>
      <c r="L38" s="69">
        <v>23833</v>
      </c>
    </row>
    <row r="39" spans="1:12" ht="12">
      <c r="A39" s="27" t="s">
        <v>35</v>
      </c>
      <c r="B39" s="78">
        <v>629</v>
      </c>
      <c r="C39" s="113">
        <v>1732</v>
      </c>
      <c r="D39" s="78">
        <v>289887</v>
      </c>
      <c r="E39" s="78">
        <v>4460</v>
      </c>
      <c r="F39" s="78">
        <v>902</v>
      </c>
      <c r="G39" s="78">
        <v>11317</v>
      </c>
      <c r="H39" s="78">
        <v>21796</v>
      </c>
      <c r="I39" s="78">
        <v>260332</v>
      </c>
      <c r="J39" s="78">
        <v>24304</v>
      </c>
      <c r="K39" s="78">
        <v>1418</v>
      </c>
      <c r="L39" s="78">
        <v>22886</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62920</v>
      </c>
      <c r="C42" s="128">
        <v>152095</v>
      </c>
      <c r="D42" s="72">
        <v>2601561</v>
      </c>
      <c r="E42" s="72">
        <v>7782</v>
      </c>
      <c r="F42" s="72">
        <v>122573</v>
      </c>
      <c r="G42" s="72">
        <v>49731</v>
      </c>
      <c r="H42" s="72">
        <v>367139</v>
      </c>
      <c r="I42" s="72">
        <v>2155985</v>
      </c>
      <c r="J42" s="72">
        <v>176083</v>
      </c>
      <c r="K42" s="72">
        <v>20510</v>
      </c>
      <c r="L42" s="72">
        <v>156108</v>
      </c>
    </row>
    <row r="43" spans="1:12" s="36" customFormat="1" ht="18.75" customHeight="1">
      <c r="A43" t="s">
        <v>124</v>
      </c>
      <c r="B43" s="85"/>
      <c r="C43" s="85"/>
      <c r="D43" s="85"/>
      <c r="E43" s="85"/>
      <c r="F43" s="85"/>
      <c r="G43" s="85"/>
      <c r="H43" s="85"/>
      <c r="I43" s="85"/>
      <c r="J43" s="85"/>
      <c r="K43" s="85"/>
      <c r="L43" s="85"/>
    </row>
    <row r="45" spans="1:12" s="30" customFormat="1" ht="10.5" customHeight="1">
      <c r="A45" s="55" t="s">
        <v>37</v>
      </c>
      <c r="B45" s="55"/>
      <c r="C45" s="55"/>
      <c r="D45" s="55"/>
      <c r="E45" s="55"/>
      <c r="F45" s="55"/>
      <c r="G45" s="55"/>
      <c r="H45" s="55"/>
      <c r="I45" s="55"/>
      <c r="J45" s="55"/>
      <c r="K45" s="56"/>
      <c r="L45" s="56"/>
    </row>
    <row r="46" spans="1:12" s="30" customFormat="1" ht="12">
      <c r="A46" s="55" t="s">
        <v>230</v>
      </c>
      <c r="B46" s="55"/>
      <c r="C46" s="55"/>
      <c r="D46" s="55"/>
      <c r="E46" s="55"/>
      <c r="F46" s="55"/>
      <c r="G46" s="55"/>
      <c r="H46" s="55"/>
      <c r="I46" s="55"/>
      <c r="J46" s="55"/>
      <c r="K46" s="55"/>
      <c r="L46" s="55"/>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3.xml><?xml version="1.0" encoding="utf-8"?>
<worksheet xmlns="http://schemas.openxmlformats.org/spreadsheetml/2006/main" xmlns:r="http://schemas.openxmlformats.org/officeDocument/2006/relationships">
  <sheetPr codeName="Sheet1211111111111141">
    <pageSetUpPr fitToPage="1"/>
  </sheetPr>
  <dimension ref="A1:L46"/>
  <sheetViews>
    <sheetView zoomScale="80" zoomScaleNormal="80" workbookViewId="0" topLeftCell="A1">
      <selection activeCell="A1" sqref="A1"/>
    </sheetView>
  </sheetViews>
  <sheetFormatPr defaultColWidth="8.8515625" defaultRowHeight="12.75"/>
  <cols>
    <col min="1" max="1" width="17.0039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2079</v>
      </c>
      <c r="C9" s="69">
        <v>4759</v>
      </c>
      <c r="D9" s="69">
        <v>-105547</v>
      </c>
      <c r="E9" s="69">
        <v>1176</v>
      </c>
      <c r="F9" s="69">
        <v>3</v>
      </c>
      <c r="G9" s="69">
        <v>29050</v>
      </c>
      <c r="H9" s="69">
        <v>1012</v>
      </c>
      <c r="I9" s="69">
        <v>55</v>
      </c>
      <c r="J9" s="69">
        <v>4</v>
      </c>
      <c r="K9" s="69">
        <v>3</v>
      </c>
      <c r="L9" s="69">
        <v>3</v>
      </c>
    </row>
    <row r="10" spans="1:12" ht="12">
      <c r="A10" s="21" t="s">
        <v>11</v>
      </c>
      <c r="B10" s="69">
        <v>10507</v>
      </c>
      <c r="C10" s="69">
        <v>19851</v>
      </c>
      <c r="D10" s="69">
        <v>20126</v>
      </c>
      <c r="E10" s="69">
        <v>335</v>
      </c>
      <c r="F10" s="69">
        <v>596</v>
      </c>
      <c r="G10" s="69">
        <v>3607</v>
      </c>
      <c r="H10" s="69">
        <v>18375</v>
      </c>
      <c r="I10" s="69">
        <v>12808</v>
      </c>
      <c r="J10" s="69">
        <v>675</v>
      </c>
      <c r="K10" s="69">
        <v>232</v>
      </c>
      <c r="L10" s="69">
        <v>469</v>
      </c>
    </row>
    <row r="11" spans="1:12" ht="12">
      <c r="A11" s="21" t="s">
        <v>12</v>
      </c>
      <c r="B11" s="69">
        <v>5121</v>
      </c>
      <c r="C11" s="69">
        <v>9773</v>
      </c>
      <c r="D11" s="69">
        <v>37277</v>
      </c>
      <c r="E11" s="69">
        <v>55</v>
      </c>
      <c r="F11" s="69">
        <v>1096</v>
      </c>
      <c r="G11" s="69">
        <v>1559</v>
      </c>
      <c r="H11" s="69">
        <v>9383</v>
      </c>
      <c r="I11" s="69">
        <v>26688</v>
      </c>
      <c r="J11" s="69">
        <v>1526</v>
      </c>
      <c r="K11" s="69">
        <v>548</v>
      </c>
      <c r="L11" s="69">
        <v>1037</v>
      </c>
    </row>
    <row r="12" spans="1:12" ht="12">
      <c r="A12" s="21" t="s">
        <v>13</v>
      </c>
      <c r="B12" s="69">
        <v>3574</v>
      </c>
      <c r="C12" s="69">
        <v>7466</v>
      </c>
      <c r="D12" s="69">
        <v>44233</v>
      </c>
      <c r="E12" s="69">
        <v>148</v>
      </c>
      <c r="F12" s="69">
        <v>1543</v>
      </c>
      <c r="G12" s="69">
        <v>2734</v>
      </c>
      <c r="H12" s="69">
        <v>10040</v>
      </c>
      <c r="I12" s="69">
        <v>32458</v>
      </c>
      <c r="J12" s="69">
        <v>2061</v>
      </c>
      <c r="K12" s="69">
        <v>641</v>
      </c>
      <c r="L12" s="69">
        <v>1490</v>
      </c>
    </row>
    <row r="13" spans="1:12" ht="12">
      <c r="A13" s="21" t="s">
        <v>14</v>
      </c>
      <c r="B13" s="69">
        <v>2628</v>
      </c>
      <c r="C13" s="69">
        <v>5592</v>
      </c>
      <c r="D13" s="69">
        <v>45781</v>
      </c>
      <c r="E13" s="69">
        <v>104</v>
      </c>
      <c r="F13" s="69">
        <v>1809</v>
      </c>
      <c r="G13" s="69">
        <v>2375</v>
      </c>
      <c r="H13" s="69">
        <v>8499</v>
      </c>
      <c r="I13" s="69">
        <v>34190</v>
      </c>
      <c r="J13" s="69">
        <v>2324</v>
      </c>
      <c r="K13" s="69">
        <v>599</v>
      </c>
      <c r="L13" s="69">
        <v>1764</v>
      </c>
    </row>
    <row r="14" spans="1:12" ht="12">
      <c r="A14" s="21" t="s">
        <v>15</v>
      </c>
      <c r="B14" s="69">
        <v>2286</v>
      </c>
      <c r="C14" s="69">
        <v>5220</v>
      </c>
      <c r="D14" s="69">
        <v>51174</v>
      </c>
      <c r="E14" s="69">
        <v>114</v>
      </c>
      <c r="F14" s="69">
        <v>2225</v>
      </c>
      <c r="G14" s="69">
        <v>3206</v>
      </c>
      <c r="H14" s="69">
        <v>8739</v>
      </c>
      <c r="I14" s="69">
        <v>38162</v>
      </c>
      <c r="J14" s="69">
        <v>2711</v>
      </c>
      <c r="K14" s="69">
        <v>610</v>
      </c>
      <c r="L14" s="69">
        <v>2135</v>
      </c>
    </row>
    <row r="15" spans="1:12" ht="12">
      <c r="A15" s="21" t="s">
        <v>16</v>
      </c>
      <c r="B15" s="69">
        <v>1903</v>
      </c>
      <c r="C15" s="69">
        <v>4423</v>
      </c>
      <c r="D15" s="69">
        <v>52174</v>
      </c>
      <c r="E15" s="69">
        <v>155</v>
      </c>
      <c r="F15" s="69">
        <v>2451</v>
      </c>
      <c r="G15" s="69">
        <v>3771</v>
      </c>
      <c r="H15" s="69">
        <v>8376</v>
      </c>
      <c r="I15" s="69">
        <v>38746</v>
      </c>
      <c r="J15" s="69">
        <v>2869</v>
      </c>
      <c r="K15" s="69">
        <v>572</v>
      </c>
      <c r="L15" s="69">
        <v>2327</v>
      </c>
    </row>
    <row r="16" spans="1:12" ht="12">
      <c r="A16" s="21" t="s">
        <v>17</v>
      </c>
      <c r="B16" s="69">
        <v>1566</v>
      </c>
      <c r="C16" s="69">
        <v>3815</v>
      </c>
      <c r="D16" s="69">
        <v>50824</v>
      </c>
      <c r="E16" s="69">
        <v>167</v>
      </c>
      <c r="F16" s="69">
        <v>2503</v>
      </c>
      <c r="G16" s="69">
        <v>3681</v>
      </c>
      <c r="H16" s="69">
        <v>7887</v>
      </c>
      <c r="I16" s="69">
        <v>37586</v>
      </c>
      <c r="J16" s="69">
        <v>2864</v>
      </c>
      <c r="K16" s="69">
        <v>453</v>
      </c>
      <c r="L16" s="69">
        <v>2421</v>
      </c>
    </row>
    <row r="17" spans="1:12" ht="12">
      <c r="A17" s="21" t="s">
        <v>18</v>
      </c>
      <c r="B17" s="69">
        <v>1292</v>
      </c>
      <c r="C17" s="69">
        <v>3189</v>
      </c>
      <c r="D17" s="69">
        <v>48385</v>
      </c>
      <c r="E17" s="69">
        <v>120</v>
      </c>
      <c r="F17" s="69">
        <v>2525</v>
      </c>
      <c r="G17" s="69">
        <v>2703</v>
      </c>
      <c r="H17" s="69">
        <v>7032</v>
      </c>
      <c r="I17" s="69">
        <v>36775</v>
      </c>
      <c r="J17" s="69">
        <v>2859</v>
      </c>
      <c r="K17" s="69">
        <v>387</v>
      </c>
      <c r="L17" s="69">
        <v>2484</v>
      </c>
    </row>
    <row r="18" spans="1:12" ht="12">
      <c r="A18" s="21" t="s">
        <v>19</v>
      </c>
      <c r="B18" s="69">
        <v>1147</v>
      </c>
      <c r="C18" s="69">
        <v>2824</v>
      </c>
      <c r="D18" s="69">
        <v>48702</v>
      </c>
      <c r="E18" s="69">
        <v>81</v>
      </c>
      <c r="F18" s="69">
        <v>2677</v>
      </c>
      <c r="G18" s="69">
        <v>4909</v>
      </c>
      <c r="H18" s="69">
        <v>6655</v>
      </c>
      <c r="I18" s="69">
        <v>37128</v>
      </c>
      <c r="J18" s="69">
        <v>2941</v>
      </c>
      <c r="K18" s="69">
        <v>342</v>
      </c>
      <c r="L18" s="69">
        <v>2601</v>
      </c>
    </row>
    <row r="19" spans="1:12" ht="12">
      <c r="A19" s="21" t="s">
        <v>20</v>
      </c>
      <c r="B19" s="69">
        <v>1016</v>
      </c>
      <c r="C19" s="69">
        <v>2557</v>
      </c>
      <c r="D19" s="69">
        <v>48212</v>
      </c>
      <c r="E19" s="69">
        <v>86</v>
      </c>
      <c r="F19" s="69">
        <v>2714</v>
      </c>
      <c r="G19" s="69">
        <v>1951</v>
      </c>
      <c r="H19" s="69">
        <v>7314</v>
      </c>
      <c r="I19" s="69">
        <v>36713</v>
      </c>
      <c r="J19" s="69">
        <v>2933</v>
      </c>
      <c r="K19" s="69">
        <v>313</v>
      </c>
      <c r="L19" s="69">
        <v>2626</v>
      </c>
    </row>
    <row r="20" spans="1:12" ht="12">
      <c r="A20" s="21" t="s">
        <v>21</v>
      </c>
      <c r="B20" s="69">
        <v>1835</v>
      </c>
      <c r="C20" s="69">
        <v>4643</v>
      </c>
      <c r="D20" s="69">
        <v>100665</v>
      </c>
      <c r="E20" s="69">
        <v>158</v>
      </c>
      <c r="F20" s="69">
        <v>5880</v>
      </c>
      <c r="G20" s="69">
        <v>4298</v>
      </c>
      <c r="H20" s="69">
        <v>14195</v>
      </c>
      <c r="I20" s="69">
        <v>76928</v>
      </c>
      <c r="J20" s="69">
        <v>6245</v>
      </c>
      <c r="K20" s="69">
        <v>577</v>
      </c>
      <c r="L20" s="69">
        <v>5669</v>
      </c>
    </row>
    <row r="21" spans="1:12" ht="12">
      <c r="A21" s="21" t="s">
        <v>22</v>
      </c>
      <c r="B21" s="69">
        <v>1346</v>
      </c>
      <c r="C21" s="69">
        <v>3568</v>
      </c>
      <c r="D21" s="69">
        <v>87304</v>
      </c>
      <c r="E21" s="69">
        <v>91</v>
      </c>
      <c r="F21" s="69">
        <v>4781</v>
      </c>
      <c r="G21" s="69">
        <v>3493</v>
      </c>
      <c r="H21" s="69">
        <v>12427</v>
      </c>
      <c r="I21" s="69">
        <v>67226</v>
      </c>
      <c r="J21" s="69">
        <v>5542</v>
      </c>
      <c r="K21" s="69">
        <v>459</v>
      </c>
      <c r="L21" s="69">
        <v>5084</v>
      </c>
    </row>
    <row r="22" spans="1:12" ht="12">
      <c r="A22" s="21" t="s">
        <v>23</v>
      </c>
      <c r="B22" s="69">
        <v>1051</v>
      </c>
      <c r="C22" s="69">
        <v>2768</v>
      </c>
      <c r="D22" s="69">
        <v>78698</v>
      </c>
      <c r="E22" s="69">
        <v>155</v>
      </c>
      <c r="F22" s="69">
        <v>4190</v>
      </c>
      <c r="G22" s="69">
        <v>4629</v>
      </c>
      <c r="H22" s="69">
        <v>10805</v>
      </c>
      <c r="I22" s="69">
        <v>61490</v>
      </c>
      <c r="J22" s="69">
        <v>5124</v>
      </c>
      <c r="K22" s="69">
        <v>385</v>
      </c>
      <c r="L22" s="69">
        <v>4738</v>
      </c>
    </row>
    <row r="23" spans="1:12" ht="12">
      <c r="A23" s="21" t="s">
        <v>24</v>
      </c>
      <c r="B23" s="69">
        <v>824</v>
      </c>
      <c r="C23" s="69">
        <v>2262</v>
      </c>
      <c r="D23" s="69">
        <v>69860</v>
      </c>
      <c r="E23" s="69">
        <v>107</v>
      </c>
      <c r="F23" s="69">
        <v>3444</v>
      </c>
      <c r="G23" s="69">
        <v>1884</v>
      </c>
      <c r="H23" s="69">
        <v>9559</v>
      </c>
      <c r="I23" s="69">
        <v>55326</v>
      </c>
      <c r="J23" s="69">
        <v>4653</v>
      </c>
      <c r="K23" s="69">
        <v>327</v>
      </c>
      <c r="L23" s="69">
        <v>4326</v>
      </c>
    </row>
    <row r="24" spans="1:12" ht="12">
      <c r="A24" s="21" t="s">
        <v>25</v>
      </c>
      <c r="B24" s="69">
        <v>595</v>
      </c>
      <c r="C24" s="69">
        <v>1668</v>
      </c>
      <c r="D24" s="69">
        <v>56381</v>
      </c>
      <c r="E24" s="69">
        <v>101</v>
      </c>
      <c r="F24" s="69">
        <v>2515</v>
      </c>
      <c r="G24" s="69">
        <v>1491</v>
      </c>
      <c r="H24" s="69">
        <v>8709</v>
      </c>
      <c r="I24" s="69">
        <v>45635</v>
      </c>
      <c r="J24" s="69">
        <v>3870</v>
      </c>
      <c r="K24" s="69">
        <v>235</v>
      </c>
      <c r="L24" s="69">
        <v>3635</v>
      </c>
    </row>
    <row r="25" spans="1:12" ht="12">
      <c r="A25" s="21" t="s">
        <v>26</v>
      </c>
      <c r="B25" s="69">
        <v>1983</v>
      </c>
      <c r="C25" s="69">
        <v>5646</v>
      </c>
      <c r="D25" s="69">
        <v>278887</v>
      </c>
      <c r="E25" s="69">
        <v>901</v>
      </c>
      <c r="F25" s="69">
        <v>7524</v>
      </c>
      <c r="G25" s="69">
        <v>7430</v>
      </c>
      <c r="H25" s="69">
        <v>31854</v>
      </c>
      <c r="I25" s="69">
        <v>233630</v>
      </c>
      <c r="J25" s="69">
        <v>20223</v>
      </c>
      <c r="K25" s="69">
        <v>756</v>
      </c>
      <c r="L25" s="69">
        <v>19468</v>
      </c>
    </row>
    <row r="26" spans="1:12" ht="12">
      <c r="A26" s="21" t="s">
        <v>27</v>
      </c>
      <c r="B26" s="69">
        <v>286</v>
      </c>
      <c r="C26" s="69">
        <v>797</v>
      </c>
      <c r="D26" s="69">
        <v>96795</v>
      </c>
      <c r="E26" s="69">
        <v>679</v>
      </c>
      <c r="F26" s="69">
        <v>67</v>
      </c>
      <c r="G26" s="69">
        <v>8401</v>
      </c>
      <c r="H26" s="69">
        <v>12050</v>
      </c>
      <c r="I26" s="69">
        <v>86367</v>
      </c>
      <c r="J26" s="69">
        <v>7882</v>
      </c>
      <c r="K26" s="69">
        <v>144</v>
      </c>
      <c r="L26" s="69">
        <v>7738</v>
      </c>
    </row>
    <row r="27" spans="1:12" ht="12">
      <c r="A27" s="22" t="s">
        <v>28</v>
      </c>
      <c r="B27" s="78">
        <v>146</v>
      </c>
      <c r="C27" s="78">
        <v>370</v>
      </c>
      <c r="D27" s="78">
        <v>187031</v>
      </c>
      <c r="E27" s="78">
        <v>1424</v>
      </c>
      <c r="F27" s="78">
        <v>6</v>
      </c>
      <c r="G27" s="78">
        <v>4585</v>
      </c>
      <c r="H27" s="78">
        <v>12841</v>
      </c>
      <c r="I27" s="78">
        <v>174979</v>
      </c>
      <c r="J27" s="78">
        <v>16712</v>
      </c>
      <c r="K27" s="78">
        <v>170</v>
      </c>
      <c r="L27" s="78">
        <v>16542</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8237</v>
      </c>
      <c r="C33" s="69">
        <v>16577</v>
      </c>
      <c r="D33" s="69">
        <v>-100798</v>
      </c>
      <c r="E33" s="69">
        <v>1434</v>
      </c>
      <c r="F33" s="69">
        <v>152</v>
      </c>
      <c r="G33" s="69">
        <v>31599</v>
      </c>
      <c r="H33" s="69">
        <v>13555</v>
      </c>
      <c r="I33" s="69">
        <v>2919</v>
      </c>
      <c r="J33" s="69">
        <v>154</v>
      </c>
      <c r="K33" s="69">
        <v>50</v>
      </c>
      <c r="L33" s="69">
        <v>112</v>
      </c>
    </row>
    <row r="34" spans="1:12" ht="12.75" customHeight="1">
      <c r="A34" s="20" t="s">
        <v>30</v>
      </c>
      <c r="B34" s="69">
        <v>8236</v>
      </c>
      <c r="C34" s="69">
        <v>15348</v>
      </c>
      <c r="D34" s="69">
        <v>41211</v>
      </c>
      <c r="E34" s="69">
        <v>115</v>
      </c>
      <c r="F34" s="69">
        <v>1211</v>
      </c>
      <c r="G34" s="69">
        <v>2155</v>
      </c>
      <c r="H34" s="69">
        <v>12403</v>
      </c>
      <c r="I34" s="69">
        <v>28280</v>
      </c>
      <c r="J34" s="69">
        <v>1557</v>
      </c>
      <c r="K34" s="69">
        <v>552</v>
      </c>
      <c r="L34" s="69">
        <v>1060</v>
      </c>
    </row>
    <row r="35" spans="1:12" ht="12">
      <c r="A35" s="20" t="s">
        <v>31</v>
      </c>
      <c r="B35" s="69">
        <v>8239</v>
      </c>
      <c r="C35" s="69">
        <v>17338</v>
      </c>
      <c r="D35" s="69">
        <v>118155</v>
      </c>
      <c r="E35" s="69">
        <v>342</v>
      </c>
      <c r="F35" s="69">
        <v>4374</v>
      </c>
      <c r="G35" s="69">
        <v>6553</v>
      </c>
      <c r="H35" s="69">
        <v>24313</v>
      </c>
      <c r="I35" s="69">
        <v>87527</v>
      </c>
      <c r="J35" s="69">
        <v>5755</v>
      </c>
      <c r="K35" s="69">
        <v>1635</v>
      </c>
      <c r="L35" s="69">
        <v>4265</v>
      </c>
    </row>
    <row r="36" spans="1:12" ht="12">
      <c r="A36" s="20" t="s">
        <v>32</v>
      </c>
      <c r="B36" s="69">
        <v>8236</v>
      </c>
      <c r="C36" s="69">
        <v>19784</v>
      </c>
      <c r="D36" s="69">
        <v>274303</v>
      </c>
      <c r="E36" s="69">
        <v>626</v>
      </c>
      <c r="F36" s="69">
        <v>13932</v>
      </c>
      <c r="G36" s="69">
        <v>18886</v>
      </c>
      <c r="H36" s="69">
        <v>41840</v>
      </c>
      <c r="I36" s="69">
        <v>206095</v>
      </c>
      <c r="J36" s="69">
        <v>15779</v>
      </c>
      <c r="K36" s="69">
        <v>2411</v>
      </c>
      <c r="L36" s="69">
        <v>13449</v>
      </c>
    </row>
    <row r="37" spans="1:12" ht="12">
      <c r="A37" s="20" t="s">
        <v>33</v>
      </c>
      <c r="B37" s="69">
        <v>6178</v>
      </c>
      <c r="C37" s="69">
        <v>16359</v>
      </c>
      <c r="D37" s="69">
        <v>438356</v>
      </c>
      <c r="E37" s="69">
        <v>678</v>
      </c>
      <c r="F37" s="69">
        <v>22812</v>
      </c>
      <c r="G37" s="69">
        <v>17264</v>
      </c>
      <c r="H37" s="69">
        <v>61850</v>
      </c>
      <c r="I37" s="69">
        <v>342540</v>
      </c>
      <c r="J37" s="69">
        <v>28459</v>
      </c>
      <c r="K37" s="69">
        <v>2171</v>
      </c>
      <c r="L37" s="69">
        <v>26289</v>
      </c>
    </row>
    <row r="38" spans="1:12" ht="12">
      <c r="A38" s="20" t="s">
        <v>34</v>
      </c>
      <c r="B38" s="69">
        <v>1648</v>
      </c>
      <c r="C38" s="69">
        <v>4674</v>
      </c>
      <c r="D38" s="69">
        <v>247231</v>
      </c>
      <c r="E38" s="69">
        <v>871</v>
      </c>
      <c r="F38" s="69">
        <v>6011</v>
      </c>
      <c r="G38" s="69">
        <v>6380</v>
      </c>
      <c r="H38" s="69">
        <v>27950</v>
      </c>
      <c r="I38" s="69">
        <v>208433</v>
      </c>
      <c r="J38" s="69">
        <v>18096</v>
      </c>
      <c r="K38" s="69">
        <v>625</v>
      </c>
      <c r="L38" s="69">
        <v>17471</v>
      </c>
    </row>
    <row r="39" spans="1:12" ht="12">
      <c r="A39" s="27" t="s">
        <v>35</v>
      </c>
      <c r="B39" s="78">
        <v>411</v>
      </c>
      <c r="C39" s="78">
        <v>1111</v>
      </c>
      <c r="D39" s="78">
        <v>278506</v>
      </c>
      <c r="E39" s="78">
        <v>2090</v>
      </c>
      <c r="F39" s="78">
        <v>56</v>
      </c>
      <c r="G39" s="78">
        <v>12919</v>
      </c>
      <c r="H39" s="78">
        <v>23840</v>
      </c>
      <c r="I39" s="78">
        <v>257097</v>
      </c>
      <c r="J39" s="78">
        <v>24217</v>
      </c>
      <c r="K39" s="78">
        <v>308</v>
      </c>
      <c r="L39" s="78">
        <v>23909</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41185</v>
      </c>
      <c r="C42" s="72">
        <v>91191</v>
      </c>
      <c r="D42" s="72">
        <v>1296964</v>
      </c>
      <c r="E42" s="72">
        <v>6155</v>
      </c>
      <c r="F42" s="72">
        <v>48550</v>
      </c>
      <c r="G42" s="72">
        <v>95755</v>
      </c>
      <c r="H42" s="72">
        <v>205752</v>
      </c>
      <c r="I42" s="72">
        <v>1132891</v>
      </c>
      <c r="J42" s="72">
        <v>94017</v>
      </c>
      <c r="K42" s="72">
        <v>7753</v>
      </c>
      <c r="L42" s="72">
        <v>86555</v>
      </c>
    </row>
    <row r="43" spans="1:12" s="36" customFormat="1" ht="18.75" customHeight="1">
      <c r="A43" s="116"/>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4.xml><?xml version="1.0" encoding="utf-8"?>
<worksheet xmlns="http://schemas.openxmlformats.org/spreadsheetml/2006/main" xmlns:r="http://schemas.openxmlformats.org/officeDocument/2006/relationships">
  <sheetPr codeName="Sheet12111111111111411">
    <pageSetUpPr fitToPage="1"/>
  </sheetPr>
  <dimension ref="A1:L46"/>
  <sheetViews>
    <sheetView zoomScale="80" zoomScaleNormal="80" workbookViewId="0" topLeftCell="A1">
      <selection activeCell="A1" sqref="A1"/>
    </sheetView>
  </sheetViews>
  <sheetFormatPr defaultColWidth="8.8515625" defaultRowHeight="12.75"/>
  <cols>
    <col min="1" max="1" width="18.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270</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3687</v>
      </c>
      <c r="C9" s="69">
        <v>7735</v>
      </c>
      <c r="D9" s="69">
        <v>-152994</v>
      </c>
      <c r="E9" s="69">
        <v>3361</v>
      </c>
      <c r="F9" s="69">
        <v>11</v>
      </c>
      <c r="G9" s="69">
        <v>2082</v>
      </c>
      <c r="H9" s="69">
        <v>1099</v>
      </c>
      <c r="I9" s="69">
        <v>944</v>
      </c>
      <c r="J9" s="69">
        <v>83</v>
      </c>
      <c r="K9" s="69">
        <v>19</v>
      </c>
      <c r="L9" s="69">
        <v>65</v>
      </c>
    </row>
    <row r="10" spans="1:12" ht="12">
      <c r="A10" s="21" t="s">
        <v>11</v>
      </c>
      <c r="B10" s="69">
        <v>11885</v>
      </c>
      <c r="C10" s="69">
        <v>22745</v>
      </c>
      <c r="D10" s="69">
        <v>19831</v>
      </c>
      <c r="E10" s="69">
        <v>1829</v>
      </c>
      <c r="F10" s="69">
        <v>457</v>
      </c>
      <c r="G10" s="69">
        <v>4915</v>
      </c>
      <c r="H10" s="69">
        <v>17100</v>
      </c>
      <c r="I10" s="69">
        <v>13369</v>
      </c>
      <c r="J10" s="69">
        <v>726</v>
      </c>
      <c r="K10" s="69">
        <v>393</v>
      </c>
      <c r="L10" s="69">
        <v>357</v>
      </c>
    </row>
    <row r="11" spans="1:12" ht="12">
      <c r="A11" s="21" t="s">
        <v>12</v>
      </c>
      <c r="B11" s="69">
        <v>4897</v>
      </c>
      <c r="C11" s="69">
        <v>9401</v>
      </c>
      <c r="D11" s="69">
        <v>35578</v>
      </c>
      <c r="E11" s="69">
        <v>353</v>
      </c>
      <c r="F11" s="69">
        <v>813</v>
      </c>
      <c r="G11" s="69">
        <v>1835</v>
      </c>
      <c r="H11" s="69">
        <v>10330</v>
      </c>
      <c r="I11" s="69">
        <v>25376</v>
      </c>
      <c r="J11" s="69">
        <v>1476</v>
      </c>
      <c r="K11" s="69">
        <v>766</v>
      </c>
      <c r="L11" s="69">
        <v>757</v>
      </c>
    </row>
    <row r="12" spans="1:12" ht="12">
      <c r="A12" s="21" t="s">
        <v>13</v>
      </c>
      <c r="B12" s="69">
        <v>2973</v>
      </c>
      <c r="C12" s="69">
        <v>5708</v>
      </c>
      <c r="D12" s="69">
        <v>36704</v>
      </c>
      <c r="E12" s="69">
        <v>181</v>
      </c>
      <c r="F12" s="69">
        <v>1070</v>
      </c>
      <c r="G12" s="69">
        <v>1815</v>
      </c>
      <c r="H12" s="69">
        <v>10259</v>
      </c>
      <c r="I12" s="69">
        <v>26915</v>
      </c>
      <c r="J12" s="69">
        <v>1748</v>
      </c>
      <c r="K12" s="69">
        <v>739</v>
      </c>
      <c r="L12" s="69">
        <v>1053</v>
      </c>
    </row>
    <row r="13" spans="1:12" ht="12">
      <c r="A13" s="21" t="s">
        <v>14</v>
      </c>
      <c r="B13" s="69">
        <v>2189</v>
      </c>
      <c r="C13" s="69">
        <v>4246</v>
      </c>
      <c r="D13" s="69">
        <v>38104</v>
      </c>
      <c r="E13" s="69">
        <v>175</v>
      </c>
      <c r="F13" s="69">
        <v>1288</v>
      </c>
      <c r="G13" s="69">
        <v>2963</v>
      </c>
      <c r="H13" s="69">
        <v>8249</v>
      </c>
      <c r="I13" s="69">
        <v>27054</v>
      </c>
      <c r="J13" s="69">
        <v>1880</v>
      </c>
      <c r="K13" s="69">
        <v>706</v>
      </c>
      <c r="L13" s="69">
        <v>1209</v>
      </c>
    </row>
    <row r="14" spans="1:12" ht="12">
      <c r="A14" s="21" t="s">
        <v>15</v>
      </c>
      <c r="B14" s="69">
        <v>1771</v>
      </c>
      <c r="C14" s="69">
        <v>3436</v>
      </c>
      <c r="D14" s="69">
        <v>39623</v>
      </c>
      <c r="E14" s="69">
        <v>153</v>
      </c>
      <c r="F14" s="69">
        <v>1607</v>
      </c>
      <c r="G14" s="69">
        <v>5132</v>
      </c>
      <c r="H14" s="69">
        <v>8270</v>
      </c>
      <c r="I14" s="69">
        <v>27155</v>
      </c>
      <c r="J14" s="69">
        <v>1987</v>
      </c>
      <c r="K14" s="69">
        <v>654</v>
      </c>
      <c r="L14" s="69">
        <v>1352</v>
      </c>
    </row>
    <row r="15" spans="1:12" ht="12">
      <c r="A15" s="21" t="s">
        <v>16</v>
      </c>
      <c r="B15" s="69">
        <v>1205</v>
      </c>
      <c r="C15" s="69">
        <v>2497</v>
      </c>
      <c r="D15" s="69">
        <v>32968</v>
      </c>
      <c r="E15" s="69">
        <v>127</v>
      </c>
      <c r="F15" s="69">
        <v>1461</v>
      </c>
      <c r="G15" s="69">
        <v>4562</v>
      </c>
      <c r="H15" s="69">
        <v>8052</v>
      </c>
      <c r="I15" s="69">
        <v>22206</v>
      </c>
      <c r="J15" s="69">
        <v>1676</v>
      </c>
      <c r="K15" s="69">
        <v>509</v>
      </c>
      <c r="L15" s="69">
        <v>1183</v>
      </c>
    </row>
    <row r="16" spans="1:12" ht="12">
      <c r="A16" s="21" t="s">
        <v>17</v>
      </c>
      <c r="B16" s="69">
        <v>1013</v>
      </c>
      <c r="C16" s="69">
        <v>2173</v>
      </c>
      <c r="D16" s="69">
        <v>32755</v>
      </c>
      <c r="E16" s="69">
        <v>115</v>
      </c>
      <c r="F16" s="69">
        <v>1522</v>
      </c>
      <c r="G16" s="69">
        <v>4122</v>
      </c>
      <c r="H16" s="69">
        <v>6140</v>
      </c>
      <c r="I16" s="69">
        <v>22337</v>
      </c>
      <c r="J16" s="69">
        <v>1732</v>
      </c>
      <c r="K16" s="69">
        <v>552</v>
      </c>
      <c r="L16" s="69">
        <v>1190</v>
      </c>
    </row>
    <row r="17" spans="1:12" ht="12">
      <c r="A17" s="21" t="s">
        <v>18</v>
      </c>
      <c r="B17" s="69">
        <v>763</v>
      </c>
      <c r="C17" s="69">
        <v>1676</v>
      </c>
      <c r="D17" s="69">
        <v>28524</v>
      </c>
      <c r="E17" s="69">
        <v>175</v>
      </c>
      <c r="F17" s="69">
        <v>1304</v>
      </c>
      <c r="G17" s="69">
        <v>3280</v>
      </c>
      <c r="H17" s="69">
        <v>6678</v>
      </c>
      <c r="I17" s="69">
        <v>19720</v>
      </c>
      <c r="J17" s="69">
        <v>1558</v>
      </c>
      <c r="K17" s="69">
        <v>451</v>
      </c>
      <c r="L17" s="69">
        <v>1110</v>
      </c>
    </row>
    <row r="18" spans="1:12" ht="12">
      <c r="A18" s="21" t="s">
        <v>19</v>
      </c>
      <c r="B18" s="69">
        <v>608</v>
      </c>
      <c r="C18" s="69">
        <v>1308</v>
      </c>
      <c r="D18" s="69">
        <v>25782</v>
      </c>
      <c r="E18" s="69">
        <v>63</v>
      </c>
      <c r="F18" s="69">
        <v>1222</v>
      </c>
      <c r="G18" s="69">
        <v>4121</v>
      </c>
      <c r="H18" s="69">
        <v>4954</v>
      </c>
      <c r="I18" s="69">
        <v>17275</v>
      </c>
      <c r="J18" s="69">
        <v>1380</v>
      </c>
      <c r="K18" s="69">
        <v>376</v>
      </c>
      <c r="L18" s="69">
        <v>1009</v>
      </c>
    </row>
    <row r="19" spans="1:12" ht="12">
      <c r="A19" s="21" t="s">
        <v>20</v>
      </c>
      <c r="B19" s="69">
        <v>570</v>
      </c>
      <c r="C19" s="69">
        <v>1320</v>
      </c>
      <c r="D19" s="69">
        <v>27033</v>
      </c>
      <c r="E19" s="69">
        <v>29</v>
      </c>
      <c r="F19" s="69">
        <v>1264</v>
      </c>
      <c r="G19" s="69">
        <v>3523</v>
      </c>
      <c r="H19" s="69">
        <v>7484</v>
      </c>
      <c r="I19" s="69">
        <v>18546</v>
      </c>
      <c r="J19" s="69">
        <v>1500</v>
      </c>
      <c r="K19" s="69">
        <v>441</v>
      </c>
      <c r="L19" s="69">
        <v>1059</v>
      </c>
    </row>
    <row r="20" spans="1:12" ht="12">
      <c r="A20" s="21" t="s">
        <v>21</v>
      </c>
      <c r="B20" s="69">
        <v>812</v>
      </c>
      <c r="C20" s="69">
        <v>1799</v>
      </c>
      <c r="D20" s="69">
        <v>44525</v>
      </c>
      <c r="E20" s="69">
        <v>421</v>
      </c>
      <c r="F20" s="69">
        <v>2243</v>
      </c>
      <c r="G20" s="69">
        <v>4765</v>
      </c>
      <c r="H20" s="69">
        <v>7321</v>
      </c>
      <c r="I20" s="69">
        <v>31710</v>
      </c>
      <c r="J20" s="69">
        <v>2603</v>
      </c>
      <c r="K20" s="69">
        <v>762</v>
      </c>
      <c r="L20" s="69">
        <v>1841</v>
      </c>
    </row>
    <row r="21" spans="1:12" ht="12">
      <c r="A21" s="21" t="s">
        <v>22</v>
      </c>
      <c r="B21" s="69">
        <v>621</v>
      </c>
      <c r="C21" s="69">
        <v>1351</v>
      </c>
      <c r="D21" s="69">
        <v>40189</v>
      </c>
      <c r="E21" s="69">
        <v>219</v>
      </c>
      <c r="F21" s="69">
        <v>1853</v>
      </c>
      <c r="G21" s="69">
        <v>3793</v>
      </c>
      <c r="H21" s="69">
        <v>6573</v>
      </c>
      <c r="I21" s="69">
        <v>28886</v>
      </c>
      <c r="J21" s="69">
        <v>2401</v>
      </c>
      <c r="K21" s="69">
        <v>757</v>
      </c>
      <c r="L21" s="69">
        <v>1644</v>
      </c>
    </row>
    <row r="22" spans="1:12" ht="12">
      <c r="A22" s="21" t="s">
        <v>23</v>
      </c>
      <c r="B22" s="69">
        <v>477</v>
      </c>
      <c r="C22" s="69">
        <v>1087</v>
      </c>
      <c r="D22" s="69">
        <v>35682</v>
      </c>
      <c r="E22" s="69">
        <v>143</v>
      </c>
      <c r="F22" s="69">
        <v>1491</v>
      </c>
      <c r="G22" s="69">
        <v>3382</v>
      </c>
      <c r="H22" s="69">
        <v>5335</v>
      </c>
      <c r="I22" s="69">
        <v>26049</v>
      </c>
      <c r="J22" s="69">
        <v>2192</v>
      </c>
      <c r="K22" s="69">
        <v>694</v>
      </c>
      <c r="L22" s="69">
        <v>1498</v>
      </c>
    </row>
    <row r="23" spans="1:12" ht="12">
      <c r="A23" s="21" t="s">
        <v>24</v>
      </c>
      <c r="B23" s="69">
        <v>353</v>
      </c>
      <c r="C23" s="69">
        <v>810</v>
      </c>
      <c r="D23" s="69">
        <v>29957</v>
      </c>
      <c r="E23" s="69">
        <v>35</v>
      </c>
      <c r="F23" s="69">
        <v>1181</v>
      </c>
      <c r="G23" s="69">
        <v>2789</v>
      </c>
      <c r="H23" s="69">
        <v>3976</v>
      </c>
      <c r="I23" s="69">
        <v>22373</v>
      </c>
      <c r="J23" s="69">
        <v>1899</v>
      </c>
      <c r="K23" s="69">
        <v>536</v>
      </c>
      <c r="L23" s="69">
        <v>1363</v>
      </c>
    </row>
    <row r="24" spans="1:12" ht="12">
      <c r="A24" s="21" t="s">
        <v>25</v>
      </c>
      <c r="B24" s="69">
        <v>325</v>
      </c>
      <c r="C24" s="69">
        <v>751</v>
      </c>
      <c r="D24" s="69">
        <v>30802</v>
      </c>
      <c r="E24" s="69">
        <v>124</v>
      </c>
      <c r="F24" s="69">
        <v>1071</v>
      </c>
      <c r="G24" s="69">
        <v>2239</v>
      </c>
      <c r="H24" s="69">
        <v>5543</v>
      </c>
      <c r="I24" s="69">
        <v>22714</v>
      </c>
      <c r="J24" s="69">
        <v>1931</v>
      </c>
      <c r="K24" s="69">
        <v>555</v>
      </c>
      <c r="L24" s="69">
        <v>1376</v>
      </c>
    </row>
    <row r="25" spans="1:12" ht="12">
      <c r="A25" s="21" t="s">
        <v>26</v>
      </c>
      <c r="B25" s="69">
        <v>1312</v>
      </c>
      <c r="C25" s="69">
        <v>3087</v>
      </c>
      <c r="D25" s="69">
        <v>197591</v>
      </c>
      <c r="E25" s="69">
        <v>556</v>
      </c>
      <c r="F25" s="69">
        <v>3487</v>
      </c>
      <c r="G25" s="69">
        <v>11405</v>
      </c>
      <c r="H25" s="69">
        <v>24942</v>
      </c>
      <c r="I25" s="69">
        <v>160989</v>
      </c>
      <c r="J25" s="69">
        <v>14122</v>
      </c>
      <c r="K25" s="69">
        <v>4052</v>
      </c>
      <c r="L25" s="69">
        <v>10070</v>
      </c>
    </row>
    <row r="26" spans="1:12" ht="12">
      <c r="A26" s="21" t="s">
        <v>27</v>
      </c>
      <c r="B26" s="69">
        <v>335</v>
      </c>
      <c r="C26" s="69">
        <v>804</v>
      </c>
      <c r="D26" s="69">
        <v>114172</v>
      </c>
      <c r="E26" s="69">
        <v>970</v>
      </c>
      <c r="F26" s="69">
        <v>85</v>
      </c>
      <c r="G26" s="69">
        <v>1293</v>
      </c>
      <c r="H26" s="69">
        <v>13101</v>
      </c>
      <c r="I26" s="69">
        <v>101244</v>
      </c>
      <c r="J26" s="69">
        <v>9298</v>
      </c>
      <c r="K26" s="69">
        <v>3069</v>
      </c>
      <c r="L26" s="69">
        <v>6229</v>
      </c>
    </row>
    <row r="27" spans="1:12" ht="12">
      <c r="A27" s="22" t="s">
        <v>28</v>
      </c>
      <c r="B27" s="78">
        <v>192</v>
      </c>
      <c r="C27" s="78">
        <v>496</v>
      </c>
      <c r="D27" s="78">
        <v>268759</v>
      </c>
      <c r="E27" s="78">
        <v>5225</v>
      </c>
      <c r="F27" s="78">
        <v>10</v>
      </c>
      <c r="G27" s="78">
        <v>3428</v>
      </c>
      <c r="H27" s="78">
        <v>20759</v>
      </c>
      <c r="I27" s="78">
        <v>249783</v>
      </c>
      <c r="J27" s="78">
        <v>24273</v>
      </c>
      <c r="K27" s="78">
        <v>9697</v>
      </c>
      <c r="L27" s="78">
        <v>14575</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7198</v>
      </c>
      <c r="C33" s="69">
        <v>15776</v>
      </c>
      <c r="D33" s="69">
        <v>-152984</v>
      </c>
      <c r="E33" s="69">
        <v>4537</v>
      </c>
      <c r="F33" s="69">
        <v>24</v>
      </c>
      <c r="G33" s="69">
        <v>5012</v>
      </c>
      <c r="H33" s="69">
        <v>4461</v>
      </c>
      <c r="I33" s="69">
        <v>1696</v>
      </c>
      <c r="J33" s="69">
        <v>137</v>
      </c>
      <c r="K33" s="69">
        <v>41</v>
      </c>
      <c r="L33" s="69">
        <v>98</v>
      </c>
    </row>
    <row r="34" spans="1:12" ht="12.75" customHeight="1">
      <c r="A34" s="20" t="s">
        <v>30</v>
      </c>
      <c r="B34" s="69">
        <v>7198</v>
      </c>
      <c r="C34" s="69">
        <v>12501</v>
      </c>
      <c r="D34" s="69">
        <v>14475</v>
      </c>
      <c r="E34" s="69">
        <v>639</v>
      </c>
      <c r="F34" s="69">
        <v>333</v>
      </c>
      <c r="G34" s="69">
        <v>1729</v>
      </c>
      <c r="H34" s="69">
        <v>11972</v>
      </c>
      <c r="I34" s="69">
        <v>9031</v>
      </c>
      <c r="J34" s="69">
        <v>480</v>
      </c>
      <c r="K34" s="69">
        <v>260</v>
      </c>
      <c r="L34" s="69">
        <v>237</v>
      </c>
    </row>
    <row r="35" spans="1:12" ht="12">
      <c r="A35" s="20" t="s">
        <v>31</v>
      </c>
      <c r="B35" s="69">
        <v>7197</v>
      </c>
      <c r="C35" s="69">
        <v>13811</v>
      </c>
      <c r="D35" s="69">
        <v>53103</v>
      </c>
      <c r="E35" s="69">
        <v>405</v>
      </c>
      <c r="F35" s="69">
        <v>1250</v>
      </c>
      <c r="G35" s="69">
        <v>2740</v>
      </c>
      <c r="H35" s="69">
        <v>15288</v>
      </c>
      <c r="I35" s="69">
        <v>37761</v>
      </c>
      <c r="J35" s="69">
        <v>2220</v>
      </c>
      <c r="K35" s="69">
        <v>1134</v>
      </c>
      <c r="L35" s="69">
        <v>1156</v>
      </c>
    </row>
    <row r="36" spans="1:12" ht="12">
      <c r="A36" s="20" t="s">
        <v>32</v>
      </c>
      <c r="B36" s="69">
        <v>7198</v>
      </c>
      <c r="C36" s="69">
        <v>14044</v>
      </c>
      <c r="D36" s="69">
        <v>140803</v>
      </c>
      <c r="E36" s="69">
        <v>607</v>
      </c>
      <c r="F36" s="69">
        <v>5360</v>
      </c>
      <c r="G36" s="69">
        <v>14614</v>
      </c>
      <c r="H36" s="69">
        <v>32461</v>
      </c>
      <c r="I36" s="69">
        <v>98365</v>
      </c>
      <c r="J36" s="69">
        <v>7038</v>
      </c>
      <c r="K36" s="69">
        <v>2440</v>
      </c>
      <c r="L36" s="69">
        <v>4695</v>
      </c>
    </row>
    <row r="37" spans="1:12" ht="12">
      <c r="A37" s="20" t="s">
        <v>33</v>
      </c>
      <c r="B37" s="69">
        <v>5398</v>
      </c>
      <c r="C37" s="69">
        <v>11998</v>
      </c>
      <c r="D37" s="69">
        <v>293690</v>
      </c>
      <c r="E37" s="69">
        <v>1316</v>
      </c>
      <c r="F37" s="69">
        <v>13016</v>
      </c>
      <c r="G37" s="69">
        <v>31892</v>
      </c>
      <c r="H37" s="69">
        <v>53590</v>
      </c>
      <c r="I37" s="69">
        <v>208675</v>
      </c>
      <c r="J37" s="69">
        <v>17147</v>
      </c>
      <c r="K37" s="69">
        <v>5087</v>
      </c>
      <c r="L37" s="69">
        <v>12077</v>
      </c>
    </row>
    <row r="38" spans="1:12" ht="12">
      <c r="A38" s="20" t="s">
        <v>34</v>
      </c>
      <c r="B38" s="69">
        <v>1440</v>
      </c>
      <c r="C38" s="69">
        <v>3390</v>
      </c>
      <c r="D38" s="69">
        <v>241534</v>
      </c>
      <c r="E38" s="69">
        <v>777</v>
      </c>
      <c r="F38" s="69">
        <v>3444</v>
      </c>
      <c r="G38" s="69">
        <v>11382</v>
      </c>
      <c r="H38" s="69">
        <v>30285</v>
      </c>
      <c r="I38" s="69">
        <v>199796</v>
      </c>
      <c r="J38" s="69">
        <v>17653</v>
      </c>
      <c r="K38" s="69">
        <v>5349</v>
      </c>
      <c r="L38" s="69">
        <v>12304</v>
      </c>
    </row>
    <row r="39" spans="1:12" ht="12">
      <c r="A39" s="27" t="s">
        <v>35</v>
      </c>
      <c r="B39" s="78">
        <v>359</v>
      </c>
      <c r="C39" s="78">
        <v>910</v>
      </c>
      <c r="D39" s="78">
        <v>334967</v>
      </c>
      <c r="E39" s="78">
        <v>5973</v>
      </c>
      <c r="F39" s="78">
        <v>13</v>
      </c>
      <c r="G39" s="78">
        <v>4075</v>
      </c>
      <c r="H39" s="78">
        <v>28107</v>
      </c>
      <c r="I39" s="78">
        <v>309322</v>
      </c>
      <c r="J39" s="78">
        <v>29791</v>
      </c>
      <c r="K39" s="78">
        <v>11418</v>
      </c>
      <c r="L39" s="78">
        <v>18373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35988</v>
      </c>
      <c r="C42" s="72">
        <v>72430</v>
      </c>
      <c r="D42" s="72">
        <v>925588</v>
      </c>
      <c r="E42" s="72">
        <v>14254</v>
      </c>
      <c r="F42" s="72">
        <v>23440</v>
      </c>
      <c r="G42" s="72">
        <v>71444</v>
      </c>
      <c r="H42" s="72">
        <v>176164</v>
      </c>
      <c r="I42" s="72">
        <v>864646</v>
      </c>
      <c r="J42" s="72">
        <v>74465</v>
      </c>
      <c r="K42" s="72">
        <v>25729</v>
      </c>
      <c r="L42" s="72">
        <v>48939</v>
      </c>
    </row>
    <row r="43" spans="1:12" s="36" customFormat="1" ht="18.75" customHeight="1">
      <c r="A43" s="116"/>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5.xml><?xml version="1.0" encoding="utf-8"?>
<worksheet xmlns="http://schemas.openxmlformats.org/spreadsheetml/2006/main" xmlns:r="http://schemas.openxmlformats.org/officeDocument/2006/relationships">
  <sheetPr codeName="Sheet121111111111114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61" t="s">
        <v>271</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472</v>
      </c>
      <c r="C9" s="119">
        <v>1133</v>
      </c>
      <c r="D9" s="69">
        <v>-29894</v>
      </c>
      <c r="E9" s="69">
        <v>553</v>
      </c>
      <c r="F9" s="69">
        <v>0</v>
      </c>
      <c r="G9" s="69">
        <v>16071</v>
      </c>
      <c r="H9" s="69">
        <v>125</v>
      </c>
      <c r="I9" s="69">
        <v>2</v>
      </c>
      <c r="J9" s="69">
        <v>0</v>
      </c>
      <c r="K9" s="69">
        <v>1</v>
      </c>
      <c r="L9" s="69">
        <v>0</v>
      </c>
    </row>
    <row r="10" spans="1:12" ht="12">
      <c r="A10" s="21" t="s">
        <v>11</v>
      </c>
      <c r="B10" s="69">
        <v>3453</v>
      </c>
      <c r="C10" s="119">
        <v>7150</v>
      </c>
      <c r="D10" s="69">
        <v>6769</v>
      </c>
      <c r="E10" s="69">
        <v>399</v>
      </c>
      <c r="F10" s="69">
        <v>178</v>
      </c>
      <c r="G10" s="69">
        <v>808</v>
      </c>
      <c r="H10" s="69">
        <v>2862</v>
      </c>
      <c r="I10" s="69">
        <v>4545</v>
      </c>
      <c r="J10" s="69">
        <v>249</v>
      </c>
      <c r="K10" s="69">
        <v>94</v>
      </c>
      <c r="L10" s="69">
        <v>167</v>
      </c>
    </row>
    <row r="11" spans="1:12" ht="12">
      <c r="A11" s="21" t="s">
        <v>12</v>
      </c>
      <c r="B11" s="69">
        <v>1793</v>
      </c>
      <c r="C11" s="119">
        <v>3875</v>
      </c>
      <c r="D11" s="69">
        <v>13066</v>
      </c>
      <c r="E11" s="69">
        <v>33</v>
      </c>
      <c r="F11" s="69">
        <v>376</v>
      </c>
      <c r="G11" s="69">
        <v>805</v>
      </c>
      <c r="H11" s="69">
        <v>3222</v>
      </c>
      <c r="I11" s="69">
        <v>9142</v>
      </c>
      <c r="J11" s="69">
        <v>516</v>
      </c>
      <c r="K11" s="69">
        <v>216</v>
      </c>
      <c r="L11" s="69">
        <v>322</v>
      </c>
    </row>
    <row r="12" spans="1:12" ht="12">
      <c r="A12" s="21" t="s">
        <v>13</v>
      </c>
      <c r="B12" s="69">
        <v>1254</v>
      </c>
      <c r="C12" s="119">
        <v>2740</v>
      </c>
      <c r="D12" s="69">
        <v>15526</v>
      </c>
      <c r="E12" s="69">
        <v>28</v>
      </c>
      <c r="F12" s="69">
        <v>478</v>
      </c>
      <c r="G12" s="69">
        <v>598</v>
      </c>
      <c r="H12" s="69">
        <v>3473</v>
      </c>
      <c r="I12" s="69">
        <v>11330</v>
      </c>
      <c r="J12" s="69">
        <v>709</v>
      </c>
      <c r="K12" s="69">
        <v>279</v>
      </c>
      <c r="L12" s="69">
        <v>463</v>
      </c>
    </row>
    <row r="13" spans="1:12" ht="12">
      <c r="A13" s="21" t="s">
        <v>14</v>
      </c>
      <c r="B13" s="69">
        <v>987</v>
      </c>
      <c r="C13" s="119">
        <v>2425</v>
      </c>
      <c r="D13" s="69">
        <v>17166</v>
      </c>
      <c r="E13" s="69">
        <v>26</v>
      </c>
      <c r="F13" s="69">
        <v>559</v>
      </c>
      <c r="G13" s="69">
        <v>549</v>
      </c>
      <c r="H13" s="69">
        <v>3316</v>
      </c>
      <c r="I13" s="69">
        <v>12888</v>
      </c>
      <c r="J13" s="69">
        <v>853</v>
      </c>
      <c r="K13" s="69">
        <v>301</v>
      </c>
      <c r="L13" s="69">
        <v>573</v>
      </c>
    </row>
    <row r="14" spans="1:12" ht="12">
      <c r="A14" s="21" t="s">
        <v>15</v>
      </c>
      <c r="B14" s="69">
        <v>779</v>
      </c>
      <c r="C14" s="119">
        <v>1942</v>
      </c>
      <c r="D14" s="69">
        <v>17544</v>
      </c>
      <c r="E14" s="69">
        <v>19</v>
      </c>
      <c r="F14" s="69">
        <v>677</v>
      </c>
      <c r="G14" s="69">
        <v>408</v>
      </c>
      <c r="H14" s="69">
        <v>3100</v>
      </c>
      <c r="I14" s="69">
        <v>13553</v>
      </c>
      <c r="J14" s="69">
        <v>949</v>
      </c>
      <c r="K14" s="69">
        <v>278</v>
      </c>
      <c r="L14" s="69">
        <v>680</v>
      </c>
    </row>
    <row r="15" spans="1:12" ht="12">
      <c r="A15" s="21" t="s">
        <v>16</v>
      </c>
      <c r="B15" s="69">
        <v>662</v>
      </c>
      <c r="C15" s="119">
        <v>1679</v>
      </c>
      <c r="D15" s="69">
        <v>18086</v>
      </c>
      <c r="E15" s="69">
        <v>8</v>
      </c>
      <c r="F15" s="69">
        <v>728</v>
      </c>
      <c r="G15" s="69">
        <v>766</v>
      </c>
      <c r="H15" s="69">
        <v>3182</v>
      </c>
      <c r="I15" s="69">
        <v>13538</v>
      </c>
      <c r="J15" s="69">
        <v>986</v>
      </c>
      <c r="K15" s="69">
        <v>258</v>
      </c>
      <c r="L15" s="69">
        <v>740</v>
      </c>
    </row>
    <row r="16" spans="1:12" ht="12">
      <c r="A16" s="21" t="s">
        <v>17</v>
      </c>
      <c r="B16" s="69">
        <v>506</v>
      </c>
      <c r="C16" s="119">
        <v>1325</v>
      </c>
      <c r="D16" s="69">
        <v>16357</v>
      </c>
      <c r="E16" s="69">
        <v>25</v>
      </c>
      <c r="F16" s="69">
        <v>748</v>
      </c>
      <c r="G16" s="69">
        <v>562</v>
      </c>
      <c r="H16" s="69">
        <v>2442</v>
      </c>
      <c r="I16" s="69">
        <v>12681</v>
      </c>
      <c r="J16" s="69">
        <v>954</v>
      </c>
      <c r="K16" s="69">
        <v>204</v>
      </c>
      <c r="L16" s="69">
        <v>754</v>
      </c>
    </row>
    <row r="17" spans="1:12" ht="12">
      <c r="A17" s="21" t="s">
        <v>18</v>
      </c>
      <c r="B17" s="69">
        <v>400</v>
      </c>
      <c r="C17" s="119">
        <v>1103</v>
      </c>
      <c r="D17" s="69">
        <v>14981</v>
      </c>
      <c r="E17" s="69">
        <v>18</v>
      </c>
      <c r="F17" s="69">
        <v>715</v>
      </c>
      <c r="G17" s="69">
        <v>531</v>
      </c>
      <c r="H17" s="69">
        <v>2310</v>
      </c>
      <c r="I17" s="69">
        <v>11498</v>
      </c>
      <c r="J17" s="69">
        <v>887</v>
      </c>
      <c r="K17" s="69">
        <v>153</v>
      </c>
      <c r="L17" s="69">
        <v>737</v>
      </c>
    </row>
    <row r="18" spans="1:12" ht="12">
      <c r="A18" s="21" t="s">
        <v>19</v>
      </c>
      <c r="B18" s="69">
        <v>395</v>
      </c>
      <c r="C18" s="119">
        <v>1088</v>
      </c>
      <c r="D18" s="69">
        <v>16777</v>
      </c>
      <c r="E18" s="69">
        <v>13</v>
      </c>
      <c r="F18" s="69">
        <v>911</v>
      </c>
      <c r="G18" s="69">
        <v>415</v>
      </c>
      <c r="H18" s="69">
        <v>2543</v>
      </c>
      <c r="I18" s="69">
        <v>12926</v>
      </c>
      <c r="J18" s="69">
        <v>1011</v>
      </c>
      <c r="K18" s="69">
        <v>157</v>
      </c>
      <c r="L18" s="69">
        <v>855</v>
      </c>
    </row>
    <row r="19" spans="1:12" ht="12">
      <c r="A19" s="21" t="s">
        <v>20</v>
      </c>
      <c r="B19" s="69">
        <v>299</v>
      </c>
      <c r="C19" s="119">
        <v>828</v>
      </c>
      <c r="D19" s="69">
        <v>14212</v>
      </c>
      <c r="E19" s="69">
        <v>12</v>
      </c>
      <c r="F19" s="69">
        <v>774</v>
      </c>
      <c r="G19" s="69">
        <v>414</v>
      </c>
      <c r="H19" s="69">
        <v>2080</v>
      </c>
      <c r="I19" s="69">
        <v>10970</v>
      </c>
      <c r="J19" s="69">
        <v>872</v>
      </c>
      <c r="K19" s="69">
        <v>124</v>
      </c>
      <c r="L19" s="69">
        <v>748</v>
      </c>
    </row>
    <row r="20" spans="1:12" ht="12">
      <c r="A20" s="21" t="s">
        <v>21</v>
      </c>
      <c r="B20" s="69">
        <v>544</v>
      </c>
      <c r="C20" s="119">
        <v>1490</v>
      </c>
      <c r="D20" s="69">
        <v>29803</v>
      </c>
      <c r="E20" s="69">
        <v>19</v>
      </c>
      <c r="F20" s="69">
        <v>1725</v>
      </c>
      <c r="G20" s="69">
        <v>718</v>
      </c>
      <c r="H20" s="69">
        <v>4242</v>
      </c>
      <c r="I20" s="69">
        <v>23158</v>
      </c>
      <c r="J20" s="69">
        <v>1863</v>
      </c>
      <c r="K20" s="69">
        <v>215</v>
      </c>
      <c r="L20" s="69">
        <v>1648</v>
      </c>
    </row>
    <row r="21" spans="1:12" ht="12">
      <c r="A21" s="21" t="s">
        <v>22</v>
      </c>
      <c r="B21" s="69">
        <v>400</v>
      </c>
      <c r="C21" s="119">
        <v>1122</v>
      </c>
      <c r="D21" s="69">
        <v>25877</v>
      </c>
      <c r="E21" s="69">
        <v>12</v>
      </c>
      <c r="F21" s="69">
        <v>1471</v>
      </c>
      <c r="G21" s="69">
        <v>361</v>
      </c>
      <c r="H21" s="69">
        <v>3633</v>
      </c>
      <c r="I21" s="69">
        <v>20415</v>
      </c>
      <c r="J21" s="69">
        <v>1673</v>
      </c>
      <c r="K21" s="69">
        <v>187</v>
      </c>
      <c r="L21" s="69">
        <v>1487</v>
      </c>
    </row>
    <row r="22" spans="1:12" ht="12">
      <c r="A22" s="21" t="s">
        <v>23</v>
      </c>
      <c r="B22" s="69">
        <v>222</v>
      </c>
      <c r="C22" s="119">
        <v>667</v>
      </c>
      <c r="D22" s="69">
        <v>16650</v>
      </c>
      <c r="E22" s="69">
        <v>11</v>
      </c>
      <c r="F22" s="69">
        <v>895</v>
      </c>
      <c r="G22" s="69">
        <v>518</v>
      </c>
      <c r="H22" s="69">
        <v>2331</v>
      </c>
      <c r="I22" s="69">
        <v>12968</v>
      </c>
      <c r="J22" s="69">
        <v>1078</v>
      </c>
      <c r="K22" s="69">
        <v>112</v>
      </c>
      <c r="L22" s="69">
        <v>966</v>
      </c>
    </row>
    <row r="23" spans="1:12" ht="12">
      <c r="A23" s="21" t="s">
        <v>24</v>
      </c>
      <c r="B23" s="69">
        <v>166</v>
      </c>
      <c r="C23" s="119">
        <v>504</v>
      </c>
      <c r="D23" s="69">
        <v>14021</v>
      </c>
      <c r="E23" s="69">
        <v>11</v>
      </c>
      <c r="F23" s="69">
        <v>707</v>
      </c>
      <c r="G23" s="69">
        <v>194</v>
      </c>
      <c r="H23" s="69">
        <v>2033</v>
      </c>
      <c r="I23" s="69">
        <v>11104</v>
      </c>
      <c r="J23" s="69">
        <v>925</v>
      </c>
      <c r="K23" s="69">
        <v>90</v>
      </c>
      <c r="L23" s="69">
        <v>835</v>
      </c>
    </row>
    <row r="24" spans="1:12" ht="12">
      <c r="A24" s="21" t="s">
        <v>25</v>
      </c>
      <c r="B24" s="69">
        <v>118</v>
      </c>
      <c r="C24" s="119">
        <v>355</v>
      </c>
      <c r="D24" s="69">
        <v>11164</v>
      </c>
      <c r="E24" s="69">
        <v>3</v>
      </c>
      <c r="F24" s="69">
        <v>538</v>
      </c>
      <c r="G24" s="69">
        <v>500</v>
      </c>
      <c r="H24" s="69">
        <v>1375</v>
      </c>
      <c r="I24" s="69">
        <v>8772</v>
      </c>
      <c r="J24" s="69">
        <v>738</v>
      </c>
      <c r="K24" s="69">
        <v>55</v>
      </c>
      <c r="L24" s="69">
        <v>683</v>
      </c>
    </row>
    <row r="25" spans="1:12" ht="12">
      <c r="A25" s="21" t="s">
        <v>26</v>
      </c>
      <c r="B25" s="69">
        <v>376</v>
      </c>
      <c r="C25" s="119">
        <v>1104</v>
      </c>
      <c r="D25" s="69">
        <v>53794</v>
      </c>
      <c r="E25" s="69">
        <v>176</v>
      </c>
      <c r="F25" s="69">
        <v>1527</v>
      </c>
      <c r="G25" s="69">
        <v>1311</v>
      </c>
      <c r="H25" s="69">
        <v>6433</v>
      </c>
      <c r="I25" s="69">
        <v>44719</v>
      </c>
      <c r="J25" s="69">
        <v>3872</v>
      </c>
      <c r="K25" s="69">
        <v>298</v>
      </c>
      <c r="L25" s="69">
        <v>3574</v>
      </c>
    </row>
    <row r="26" spans="1:12" ht="12">
      <c r="A26" s="21" t="s">
        <v>27</v>
      </c>
      <c r="B26" s="69">
        <v>62</v>
      </c>
      <c r="C26" s="119">
        <v>203</v>
      </c>
      <c r="D26" s="69">
        <v>20809</v>
      </c>
      <c r="E26" s="69">
        <v>134</v>
      </c>
      <c r="F26" s="69">
        <v>31</v>
      </c>
      <c r="G26" s="69">
        <v>466</v>
      </c>
      <c r="H26" s="69">
        <v>2502</v>
      </c>
      <c r="I26" s="69">
        <v>17944</v>
      </c>
      <c r="J26" s="69">
        <v>1601</v>
      </c>
      <c r="K26" s="69">
        <v>111</v>
      </c>
      <c r="L26" s="69">
        <v>1489</v>
      </c>
    </row>
    <row r="27" spans="1:12" ht="12">
      <c r="A27" s="22" t="s">
        <v>123</v>
      </c>
      <c r="B27" s="78">
        <v>21</v>
      </c>
      <c r="C27" s="113">
        <v>51</v>
      </c>
      <c r="D27" s="78">
        <v>28370</v>
      </c>
      <c r="E27" s="78">
        <v>86</v>
      </c>
      <c r="F27" s="78">
        <v>0</v>
      </c>
      <c r="G27" s="78">
        <v>1571</v>
      </c>
      <c r="H27" s="78">
        <v>1193</v>
      </c>
      <c r="I27" s="78">
        <v>25848</v>
      </c>
      <c r="J27" s="78">
        <v>2510</v>
      </c>
      <c r="K27" s="78">
        <v>139</v>
      </c>
      <c r="L27" s="78">
        <v>2370</v>
      </c>
    </row>
    <row r="28" spans="1:12" ht="12">
      <c r="A28" s="23"/>
      <c r="B28" s="79"/>
      <c r="C28" s="126"/>
      <c r="D28" s="79"/>
      <c r="E28" s="79"/>
      <c r="F28" s="79"/>
      <c r="G28" s="79"/>
      <c r="H28" s="79"/>
      <c r="I28" s="79"/>
      <c r="J28" s="79"/>
      <c r="K28" s="79"/>
      <c r="L28" s="82"/>
    </row>
    <row r="29" spans="1:12" s="35" customFormat="1" ht="12">
      <c r="A29" s="23"/>
      <c r="B29" s="79"/>
      <c r="C29" s="126"/>
      <c r="D29" s="79"/>
      <c r="E29" s="79"/>
      <c r="F29" s="79"/>
      <c r="G29" s="79"/>
      <c r="H29" s="79"/>
      <c r="I29" s="79"/>
      <c r="J29" s="79"/>
      <c r="K29" s="79"/>
      <c r="L29" s="82"/>
    </row>
    <row r="30" spans="1:12" ht="18.75" customHeight="1">
      <c r="A30" s="25" t="s">
        <v>107</v>
      </c>
      <c r="B30" s="79"/>
      <c r="C30" s="126"/>
      <c r="D30" s="79"/>
      <c r="E30" s="79"/>
      <c r="F30" s="79"/>
      <c r="G30" s="79"/>
      <c r="H30" s="79"/>
      <c r="I30" s="79"/>
      <c r="J30" s="79"/>
      <c r="K30" s="79"/>
      <c r="L30" s="82"/>
    </row>
    <row r="31" spans="1:12" ht="12.75" customHeight="1">
      <c r="A31" s="18"/>
      <c r="B31" s="79"/>
      <c r="C31" s="126"/>
      <c r="D31" s="79"/>
      <c r="E31" s="79"/>
      <c r="F31" s="79"/>
      <c r="G31" s="79"/>
      <c r="H31" s="79"/>
      <c r="I31" s="79"/>
      <c r="J31" s="79"/>
      <c r="K31" s="79"/>
      <c r="L31" s="82"/>
    </row>
    <row r="32" spans="1:12" ht="12.75" customHeight="1">
      <c r="A32" s="26"/>
      <c r="B32" s="83"/>
      <c r="C32" s="127"/>
      <c r="D32" s="83"/>
      <c r="E32" s="83"/>
      <c r="F32" s="83"/>
      <c r="G32" s="83"/>
      <c r="H32" s="83"/>
      <c r="I32" s="83"/>
      <c r="J32" s="83"/>
      <c r="K32" s="83"/>
      <c r="L32" s="83"/>
    </row>
    <row r="33" spans="1:12" ht="12.75" customHeight="1">
      <c r="A33" s="20" t="s">
        <v>29</v>
      </c>
      <c r="B33" s="69">
        <v>2581</v>
      </c>
      <c r="C33" s="119">
        <v>5599</v>
      </c>
      <c r="D33" s="69">
        <v>-27993</v>
      </c>
      <c r="E33" s="69">
        <v>923</v>
      </c>
      <c r="F33" s="69">
        <v>53</v>
      </c>
      <c r="G33" s="69">
        <v>16579</v>
      </c>
      <c r="H33" s="69">
        <v>1384</v>
      </c>
      <c r="I33" s="69">
        <v>1450</v>
      </c>
      <c r="J33" s="69">
        <v>87</v>
      </c>
      <c r="K33" s="69">
        <v>26</v>
      </c>
      <c r="L33" s="69">
        <v>66</v>
      </c>
    </row>
    <row r="34" spans="1:12" ht="12.75" customHeight="1">
      <c r="A34" s="20" t="s">
        <v>30</v>
      </c>
      <c r="B34" s="69">
        <v>2583</v>
      </c>
      <c r="C34" s="119">
        <v>5367</v>
      </c>
      <c r="D34" s="69">
        <v>12896</v>
      </c>
      <c r="E34" s="69">
        <v>60</v>
      </c>
      <c r="F34" s="69">
        <v>339</v>
      </c>
      <c r="G34" s="69">
        <v>942</v>
      </c>
      <c r="H34" s="69">
        <v>3723</v>
      </c>
      <c r="I34" s="69">
        <v>8594</v>
      </c>
      <c r="J34" s="69">
        <v>468</v>
      </c>
      <c r="K34" s="69">
        <v>205</v>
      </c>
      <c r="L34" s="69">
        <v>284</v>
      </c>
    </row>
    <row r="35" spans="1:12" ht="12">
      <c r="A35" s="20" t="s">
        <v>31</v>
      </c>
      <c r="B35" s="69">
        <v>2581</v>
      </c>
      <c r="C35" s="119">
        <v>5827</v>
      </c>
      <c r="D35" s="69">
        <v>33571</v>
      </c>
      <c r="E35" s="69">
        <v>55</v>
      </c>
      <c r="F35" s="69">
        <v>1040</v>
      </c>
      <c r="G35" s="69">
        <v>1204</v>
      </c>
      <c r="H35" s="69">
        <v>7125</v>
      </c>
      <c r="I35" s="69">
        <v>24710</v>
      </c>
      <c r="J35" s="69">
        <v>1559</v>
      </c>
      <c r="K35" s="69">
        <v>586</v>
      </c>
      <c r="L35" s="69">
        <v>1029</v>
      </c>
    </row>
    <row r="36" spans="1:12" ht="12">
      <c r="A36" s="20" t="s">
        <v>32</v>
      </c>
      <c r="B36" s="69">
        <v>2582</v>
      </c>
      <c r="C36" s="119">
        <v>6631</v>
      </c>
      <c r="D36" s="69">
        <v>71968</v>
      </c>
      <c r="E36" s="69">
        <v>72</v>
      </c>
      <c r="F36" s="69">
        <v>3067</v>
      </c>
      <c r="G36" s="69">
        <v>2384</v>
      </c>
      <c r="H36" s="69">
        <v>11975</v>
      </c>
      <c r="I36" s="69">
        <v>55041</v>
      </c>
      <c r="J36" s="69">
        <v>4037</v>
      </c>
      <c r="K36" s="69">
        <v>973</v>
      </c>
      <c r="L36" s="69">
        <v>3097</v>
      </c>
    </row>
    <row r="37" spans="1:12" ht="12">
      <c r="A37" s="20" t="s">
        <v>33</v>
      </c>
      <c r="B37" s="69">
        <v>1937</v>
      </c>
      <c r="C37" s="119">
        <v>5443</v>
      </c>
      <c r="D37" s="69">
        <v>110551</v>
      </c>
      <c r="E37" s="69">
        <v>70</v>
      </c>
      <c r="F37" s="69">
        <v>6142</v>
      </c>
      <c r="G37" s="69">
        <v>2516</v>
      </c>
      <c r="H37" s="69">
        <v>15860</v>
      </c>
      <c r="I37" s="69">
        <v>86196</v>
      </c>
      <c r="J37" s="69">
        <v>6979</v>
      </c>
      <c r="K37" s="69">
        <v>834</v>
      </c>
      <c r="L37" s="69">
        <v>6145</v>
      </c>
    </row>
    <row r="38" spans="1:12" ht="12">
      <c r="A38" s="20" t="s">
        <v>34</v>
      </c>
      <c r="B38" s="69">
        <v>516</v>
      </c>
      <c r="C38" s="119">
        <v>1529</v>
      </c>
      <c r="D38" s="69">
        <v>60896</v>
      </c>
      <c r="E38" s="69">
        <v>146</v>
      </c>
      <c r="F38" s="69">
        <v>2252</v>
      </c>
      <c r="G38" s="69">
        <v>1619</v>
      </c>
      <c r="H38" s="69">
        <v>7413</v>
      </c>
      <c r="I38" s="69">
        <v>49788</v>
      </c>
      <c r="J38" s="69">
        <v>4261</v>
      </c>
      <c r="K38" s="69">
        <v>364</v>
      </c>
      <c r="L38" s="69">
        <v>3898</v>
      </c>
    </row>
    <row r="39" spans="1:12" ht="12">
      <c r="A39" s="27" t="s">
        <v>35</v>
      </c>
      <c r="B39" s="78">
        <v>129</v>
      </c>
      <c r="C39" s="113">
        <v>388</v>
      </c>
      <c r="D39" s="78">
        <v>59187</v>
      </c>
      <c r="E39" s="78">
        <v>261</v>
      </c>
      <c r="F39" s="78">
        <v>146</v>
      </c>
      <c r="G39" s="78">
        <v>2324</v>
      </c>
      <c r="H39" s="78">
        <v>4918</v>
      </c>
      <c r="I39" s="78">
        <v>52220</v>
      </c>
      <c r="J39" s="78">
        <v>4856</v>
      </c>
      <c r="K39" s="78">
        <v>284</v>
      </c>
      <c r="L39" s="78">
        <v>4571</v>
      </c>
    </row>
    <row r="40" spans="1:12" ht="12">
      <c r="A40" s="28"/>
      <c r="B40" s="79"/>
      <c r="C40" s="126"/>
      <c r="D40" s="79"/>
      <c r="E40" s="79"/>
      <c r="F40" s="79"/>
      <c r="G40" s="79"/>
      <c r="H40" s="79"/>
      <c r="I40" s="79"/>
      <c r="J40" s="79"/>
      <c r="K40" s="79"/>
      <c r="L40" s="82"/>
    </row>
    <row r="41" spans="1:12" ht="12">
      <c r="A41" s="28"/>
      <c r="B41" s="79"/>
      <c r="C41" s="126"/>
      <c r="D41" s="79"/>
      <c r="E41" s="79"/>
      <c r="F41" s="79"/>
      <c r="G41" s="79"/>
      <c r="H41" s="79"/>
      <c r="I41" s="79"/>
      <c r="J41" s="79"/>
      <c r="K41" s="79"/>
      <c r="L41" s="82"/>
    </row>
    <row r="42" spans="1:12" s="36" customFormat="1" ht="18.75" customHeight="1">
      <c r="A42" s="29" t="s">
        <v>36</v>
      </c>
      <c r="B42" s="72">
        <v>12909</v>
      </c>
      <c r="C42" s="128">
        <v>30784</v>
      </c>
      <c r="D42" s="72">
        <v>321077</v>
      </c>
      <c r="E42" s="72">
        <v>1586</v>
      </c>
      <c r="F42" s="72">
        <v>13039</v>
      </c>
      <c r="G42" s="72">
        <v>27567</v>
      </c>
      <c r="H42" s="72">
        <v>52397</v>
      </c>
      <c r="I42" s="72">
        <v>277999</v>
      </c>
      <c r="J42" s="72">
        <v>22246</v>
      </c>
      <c r="K42" s="72">
        <v>3272</v>
      </c>
      <c r="L42" s="72">
        <v>19090</v>
      </c>
    </row>
    <row r="43" spans="1:12" s="36" customFormat="1" ht="18.75" customHeight="1">
      <c r="A43" t="s">
        <v>124</v>
      </c>
      <c r="B43" s="85"/>
      <c r="C43" s="85"/>
      <c r="D43" s="85"/>
      <c r="E43" s="85"/>
      <c r="F43" s="85"/>
      <c r="G43" s="85"/>
      <c r="H43" s="85"/>
      <c r="I43" s="85"/>
      <c r="J43" s="85"/>
      <c r="K43" s="85"/>
      <c r="L43" s="85"/>
    </row>
    <row r="45" spans="1:12" s="55" customFormat="1" ht="12">
      <c r="A45" s="55" t="s">
        <v>37</v>
      </c>
      <c r="K45" s="56"/>
      <c r="L45" s="56"/>
    </row>
    <row r="46" s="55" customFormat="1" ht="12">
      <c r="A46" s="55" t="s">
        <v>230</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6.xml><?xml version="1.0" encoding="utf-8"?>
<worksheet xmlns="http://schemas.openxmlformats.org/spreadsheetml/2006/main" xmlns:r="http://schemas.openxmlformats.org/officeDocument/2006/relationships">
  <sheetPr codeName="Sheet1211111111111141111">
    <pageSetUpPr fitToPage="1"/>
  </sheetPr>
  <dimension ref="A1:L45"/>
  <sheetViews>
    <sheetView zoomScale="80" zoomScaleNormal="80" workbookViewId="0" topLeftCell="A1">
      <selection activeCell="A1" sqref="A1"/>
    </sheetView>
  </sheetViews>
  <sheetFormatPr defaultColWidth="8.8515625" defaultRowHeight="12.75"/>
  <cols>
    <col min="1" max="1" width="16.7109375" style="0" customWidth="1"/>
    <col min="2" max="3" width="11.7109375" style="0" customWidth="1"/>
    <col min="4" max="4" width="13.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272</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4462</v>
      </c>
      <c r="C9" s="69">
        <v>9864</v>
      </c>
      <c r="D9" s="69">
        <v>-220807</v>
      </c>
      <c r="E9" s="69">
        <v>34168</v>
      </c>
      <c r="F9" s="69">
        <v>6</v>
      </c>
      <c r="G9" s="69">
        <v>40251</v>
      </c>
      <c r="H9" s="69">
        <v>3005</v>
      </c>
      <c r="I9" s="69">
        <v>1254</v>
      </c>
      <c r="J9" s="69">
        <v>115</v>
      </c>
      <c r="K9" s="69">
        <v>5</v>
      </c>
      <c r="L9" s="69">
        <v>113</v>
      </c>
    </row>
    <row r="10" spans="1:12" ht="12">
      <c r="A10" s="21" t="s">
        <v>11</v>
      </c>
      <c r="B10" s="69">
        <v>21253</v>
      </c>
      <c r="C10" s="69">
        <v>38709</v>
      </c>
      <c r="D10" s="69">
        <v>36034</v>
      </c>
      <c r="E10" s="69">
        <v>1324</v>
      </c>
      <c r="F10" s="69">
        <v>1007</v>
      </c>
      <c r="G10" s="69">
        <v>14834</v>
      </c>
      <c r="H10" s="69">
        <v>61546</v>
      </c>
      <c r="I10" s="69">
        <v>22922</v>
      </c>
      <c r="J10" s="69">
        <v>1253</v>
      </c>
      <c r="K10" s="69">
        <v>428</v>
      </c>
      <c r="L10" s="69">
        <v>871</v>
      </c>
    </row>
    <row r="11" spans="1:12" ht="12">
      <c r="A11" s="21" t="s">
        <v>12</v>
      </c>
      <c r="B11" s="69">
        <v>9163</v>
      </c>
      <c r="C11" s="69">
        <v>15654</v>
      </c>
      <c r="D11" s="69">
        <v>66992</v>
      </c>
      <c r="E11" s="69">
        <v>583</v>
      </c>
      <c r="F11" s="69">
        <v>1767</v>
      </c>
      <c r="G11" s="69">
        <v>5138</v>
      </c>
      <c r="H11" s="69">
        <v>19073</v>
      </c>
      <c r="I11" s="69">
        <v>46885</v>
      </c>
      <c r="J11" s="69">
        <v>2817</v>
      </c>
      <c r="K11" s="69">
        <v>993</v>
      </c>
      <c r="L11" s="69">
        <v>1912</v>
      </c>
    </row>
    <row r="12" spans="1:12" ht="12">
      <c r="A12" s="21" t="s">
        <v>13</v>
      </c>
      <c r="B12" s="69">
        <v>6160</v>
      </c>
      <c r="C12" s="69">
        <v>11082</v>
      </c>
      <c r="D12" s="69">
        <v>76101</v>
      </c>
      <c r="E12" s="69">
        <v>291</v>
      </c>
      <c r="F12" s="69">
        <v>2417</v>
      </c>
      <c r="G12" s="69">
        <v>6071</v>
      </c>
      <c r="H12" s="69">
        <v>37712</v>
      </c>
      <c r="I12" s="69">
        <v>54379</v>
      </c>
      <c r="J12" s="69">
        <v>3588</v>
      </c>
      <c r="K12" s="69">
        <v>1071</v>
      </c>
      <c r="L12" s="69">
        <v>2621</v>
      </c>
    </row>
    <row r="13" spans="1:12" ht="12">
      <c r="A13" s="21" t="s">
        <v>14</v>
      </c>
      <c r="B13" s="69">
        <v>4515</v>
      </c>
      <c r="C13" s="69">
        <v>8420</v>
      </c>
      <c r="D13" s="69">
        <v>78498</v>
      </c>
      <c r="E13" s="69">
        <v>290</v>
      </c>
      <c r="F13" s="69">
        <v>3012</v>
      </c>
      <c r="G13" s="69">
        <v>9925</v>
      </c>
      <c r="H13" s="69">
        <v>15322</v>
      </c>
      <c r="I13" s="69">
        <v>54309</v>
      </c>
      <c r="J13" s="69">
        <v>3824</v>
      </c>
      <c r="K13" s="69">
        <v>931</v>
      </c>
      <c r="L13" s="69">
        <v>2961</v>
      </c>
    </row>
    <row r="14" spans="1:12" ht="12">
      <c r="A14" s="21" t="s">
        <v>15</v>
      </c>
      <c r="B14" s="69">
        <v>3942</v>
      </c>
      <c r="C14" s="69">
        <v>7375</v>
      </c>
      <c r="D14" s="69">
        <v>88248</v>
      </c>
      <c r="E14" s="69">
        <v>214</v>
      </c>
      <c r="F14" s="69">
        <v>3849</v>
      </c>
      <c r="G14" s="69">
        <v>17833</v>
      </c>
      <c r="H14" s="69">
        <v>15503</v>
      </c>
      <c r="I14" s="69">
        <v>55852</v>
      </c>
      <c r="J14" s="69">
        <v>4110</v>
      </c>
      <c r="K14" s="69">
        <v>865</v>
      </c>
      <c r="L14" s="69">
        <v>3294</v>
      </c>
    </row>
    <row r="15" spans="1:12" ht="12">
      <c r="A15" s="21" t="s">
        <v>16</v>
      </c>
      <c r="B15" s="69">
        <v>2948</v>
      </c>
      <c r="C15" s="69">
        <v>5982</v>
      </c>
      <c r="D15" s="69">
        <v>80582</v>
      </c>
      <c r="E15" s="69">
        <v>260</v>
      </c>
      <c r="F15" s="69">
        <v>3923</v>
      </c>
      <c r="G15" s="69">
        <v>19119</v>
      </c>
      <c r="H15" s="69">
        <v>16695</v>
      </c>
      <c r="I15" s="69">
        <v>51339</v>
      </c>
      <c r="J15" s="69">
        <v>3907</v>
      </c>
      <c r="K15" s="69">
        <v>697</v>
      </c>
      <c r="L15" s="69">
        <v>3252</v>
      </c>
    </row>
    <row r="16" spans="1:12" ht="12">
      <c r="A16" s="21" t="s">
        <v>17</v>
      </c>
      <c r="B16" s="69">
        <v>2251</v>
      </c>
      <c r="C16" s="69">
        <v>4829</v>
      </c>
      <c r="D16" s="69">
        <v>73017</v>
      </c>
      <c r="E16" s="69">
        <v>113</v>
      </c>
      <c r="F16" s="69">
        <v>3617</v>
      </c>
      <c r="G16" s="69">
        <v>14683</v>
      </c>
      <c r="H16" s="69">
        <v>11091</v>
      </c>
      <c r="I16" s="69">
        <v>46269</v>
      </c>
      <c r="J16" s="69">
        <v>3577</v>
      </c>
      <c r="K16" s="69">
        <v>610</v>
      </c>
      <c r="L16" s="69">
        <v>2998</v>
      </c>
    </row>
    <row r="17" spans="1:12" ht="12">
      <c r="A17" s="21" t="s">
        <v>18</v>
      </c>
      <c r="B17" s="69">
        <v>1758</v>
      </c>
      <c r="C17" s="69">
        <v>3992</v>
      </c>
      <c r="D17" s="69">
        <v>65821</v>
      </c>
      <c r="E17" s="69">
        <v>169</v>
      </c>
      <c r="F17" s="69">
        <v>3315</v>
      </c>
      <c r="G17" s="69">
        <v>12686</v>
      </c>
      <c r="H17" s="69">
        <v>11063</v>
      </c>
      <c r="I17" s="69">
        <v>42187</v>
      </c>
      <c r="J17" s="69">
        <v>3342</v>
      </c>
      <c r="K17" s="69">
        <v>495</v>
      </c>
      <c r="L17" s="69">
        <v>2874</v>
      </c>
    </row>
    <row r="18" spans="1:12" ht="12">
      <c r="A18" s="21" t="s">
        <v>19</v>
      </c>
      <c r="B18" s="69">
        <v>1491</v>
      </c>
      <c r="C18" s="69">
        <v>3457</v>
      </c>
      <c r="D18" s="69">
        <v>63249</v>
      </c>
      <c r="E18" s="69">
        <v>95</v>
      </c>
      <c r="F18" s="69">
        <v>3215</v>
      </c>
      <c r="G18" s="69">
        <v>12008</v>
      </c>
      <c r="H18" s="69">
        <v>9424</v>
      </c>
      <c r="I18" s="69">
        <v>41012</v>
      </c>
      <c r="J18" s="69">
        <v>3276</v>
      </c>
      <c r="K18" s="69">
        <v>434</v>
      </c>
      <c r="L18" s="69">
        <v>2858</v>
      </c>
    </row>
    <row r="19" spans="1:12" ht="12">
      <c r="A19" s="21" t="s">
        <v>20</v>
      </c>
      <c r="B19" s="69">
        <v>1154</v>
      </c>
      <c r="C19" s="69">
        <v>2741</v>
      </c>
      <c r="D19" s="69">
        <v>54686</v>
      </c>
      <c r="E19" s="69">
        <v>94</v>
      </c>
      <c r="F19" s="69">
        <v>2944</v>
      </c>
      <c r="G19" s="69">
        <v>8571</v>
      </c>
      <c r="H19" s="69">
        <v>8366</v>
      </c>
      <c r="I19" s="69">
        <v>36738</v>
      </c>
      <c r="J19" s="69">
        <v>2987</v>
      </c>
      <c r="K19" s="69">
        <v>355</v>
      </c>
      <c r="L19" s="69">
        <v>2637</v>
      </c>
    </row>
    <row r="20" spans="1:12" ht="12">
      <c r="A20" s="21" t="s">
        <v>21</v>
      </c>
      <c r="B20" s="69">
        <v>1791</v>
      </c>
      <c r="C20" s="69">
        <v>4207</v>
      </c>
      <c r="D20" s="69">
        <v>97944</v>
      </c>
      <c r="E20" s="69">
        <v>278</v>
      </c>
      <c r="F20" s="69">
        <v>5182</v>
      </c>
      <c r="G20" s="69">
        <v>15167</v>
      </c>
      <c r="H20" s="69">
        <v>14492</v>
      </c>
      <c r="I20" s="69">
        <v>66032</v>
      </c>
      <c r="J20" s="69">
        <v>5411</v>
      </c>
      <c r="K20" s="69">
        <v>580</v>
      </c>
      <c r="L20" s="69">
        <v>4840</v>
      </c>
    </row>
    <row r="21" spans="1:12" ht="12">
      <c r="A21" s="21" t="s">
        <v>22</v>
      </c>
      <c r="B21" s="69">
        <v>1261</v>
      </c>
      <c r="C21" s="69">
        <v>3051</v>
      </c>
      <c r="D21" s="69">
        <v>81514</v>
      </c>
      <c r="E21" s="69">
        <v>209</v>
      </c>
      <c r="F21" s="69">
        <v>4302</v>
      </c>
      <c r="G21" s="69">
        <v>19958</v>
      </c>
      <c r="H21" s="69">
        <v>10688</v>
      </c>
      <c r="I21" s="69">
        <v>55615</v>
      </c>
      <c r="J21" s="69">
        <v>4610</v>
      </c>
      <c r="K21" s="69">
        <v>440</v>
      </c>
      <c r="L21" s="69">
        <v>4171</v>
      </c>
    </row>
    <row r="22" spans="1:12" ht="12">
      <c r="A22" s="21" t="s">
        <v>23</v>
      </c>
      <c r="B22" s="69">
        <v>1024</v>
      </c>
      <c r="C22" s="69">
        <v>2475</v>
      </c>
      <c r="D22" s="69">
        <v>76784</v>
      </c>
      <c r="E22" s="69">
        <v>182</v>
      </c>
      <c r="F22" s="69">
        <v>3792</v>
      </c>
      <c r="G22" s="69">
        <v>11569</v>
      </c>
      <c r="H22" s="69">
        <v>12394</v>
      </c>
      <c r="I22" s="69">
        <v>52633</v>
      </c>
      <c r="J22" s="69">
        <v>4418</v>
      </c>
      <c r="K22" s="69">
        <v>386</v>
      </c>
      <c r="L22" s="69">
        <v>4032</v>
      </c>
    </row>
    <row r="23" spans="1:12" ht="12">
      <c r="A23" s="21" t="s">
        <v>24</v>
      </c>
      <c r="B23" s="69">
        <v>761</v>
      </c>
      <c r="C23" s="69">
        <v>1884</v>
      </c>
      <c r="D23" s="69">
        <v>64564</v>
      </c>
      <c r="E23" s="69">
        <v>82</v>
      </c>
      <c r="F23" s="69">
        <v>3098</v>
      </c>
      <c r="G23" s="69">
        <v>10561</v>
      </c>
      <c r="H23" s="69">
        <v>8589</v>
      </c>
      <c r="I23" s="69">
        <v>44303</v>
      </c>
      <c r="J23" s="69">
        <v>3727</v>
      </c>
      <c r="K23" s="69">
        <v>270</v>
      </c>
      <c r="L23" s="69">
        <v>3457</v>
      </c>
    </row>
    <row r="24" spans="1:12" ht="12">
      <c r="A24" s="21" t="s">
        <v>25</v>
      </c>
      <c r="B24" s="69">
        <v>562</v>
      </c>
      <c r="C24" s="69">
        <v>1439</v>
      </c>
      <c r="D24" s="69">
        <v>53323</v>
      </c>
      <c r="E24" s="69">
        <v>215</v>
      </c>
      <c r="F24" s="69">
        <v>2219</v>
      </c>
      <c r="G24" s="69">
        <v>5765</v>
      </c>
      <c r="H24" s="69">
        <v>8838</v>
      </c>
      <c r="I24" s="69">
        <v>39294</v>
      </c>
      <c r="J24" s="69">
        <v>3354</v>
      </c>
      <c r="K24" s="69">
        <v>247</v>
      </c>
      <c r="L24" s="69">
        <v>3107</v>
      </c>
    </row>
    <row r="25" spans="1:12" ht="12">
      <c r="A25" s="21" t="s">
        <v>26</v>
      </c>
      <c r="B25" s="69">
        <v>2458</v>
      </c>
      <c r="C25" s="69">
        <v>6298</v>
      </c>
      <c r="D25" s="69">
        <v>361266</v>
      </c>
      <c r="E25" s="69">
        <v>2172</v>
      </c>
      <c r="F25" s="69">
        <v>8325</v>
      </c>
      <c r="G25" s="69">
        <v>27948</v>
      </c>
      <c r="H25" s="69">
        <v>46577</v>
      </c>
      <c r="I25" s="69">
        <v>286827</v>
      </c>
      <c r="J25" s="69">
        <v>25017</v>
      </c>
      <c r="K25" s="69">
        <v>1186</v>
      </c>
      <c r="L25" s="69">
        <v>23831</v>
      </c>
    </row>
    <row r="26" spans="1:12" ht="12">
      <c r="A26" s="21" t="s">
        <v>27</v>
      </c>
      <c r="B26" s="69">
        <v>455</v>
      </c>
      <c r="C26" s="69">
        <v>1199</v>
      </c>
      <c r="D26" s="69">
        <v>155693</v>
      </c>
      <c r="E26" s="69">
        <v>1434</v>
      </c>
      <c r="F26" s="69">
        <v>147</v>
      </c>
      <c r="G26" s="69">
        <v>3161</v>
      </c>
      <c r="H26" s="69">
        <v>32104</v>
      </c>
      <c r="I26" s="69">
        <v>137140</v>
      </c>
      <c r="J26" s="69">
        <v>12540</v>
      </c>
      <c r="K26" s="69">
        <v>727</v>
      </c>
      <c r="L26" s="69">
        <v>11813</v>
      </c>
    </row>
    <row r="27" spans="1:12" ht="12">
      <c r="A27" s="22" t="s">
        <v>28</v>
      </c>
      <c r="B27" s="78">
        <v>287</v>
      </c>
      <c r="C27" s="112">
        <v>686</v>
      </c>
      <c r="D27" s="78">
        <v>386934</v>
      </c>
      <c r="E27" s="78">
        <v>6916</v>
      </c>
      <c r="F27" s="78">
        <v>3</v>
      </c>
      <c r="G27" s="78">
        <v>12484</v>
      </c>
      <c r="H27" s="78">
        <v>34758</v>
      </c>
      <c r="I27" s="78">
        <v>348483</v>
      </c>
      <c r="J27" s="78">
        <v>33849</v>
      </c>
      <c r="K27" s="78">
        <v>2888</v>
      </c>
      <c r="L27" s="78">
        <v>30961</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13539</v>
      </c>
      <c r="C33" s="69">
        <v>28529</v>
      </c>
      <c r="D33" s="69">
        <v>-219094</v>
      </c>
      <c r="E33" s="69">
        <v>35010</v>
      </c>
      <c r="F33" s="69">
        <v>137</v>
      </c>
      <c r="G33" s="69">
        <v>50431</v>
      </c>
      <c r="H33" s="69">
        <v>27779</v>
      </c>
      <c r="I33" s="69">
        <v>2659</v>
      </c>
      <c r="J33" s="69">
        <v>195</v>
      </c>
      <c r="K33" s="69">
        <v>23</v>
      </c>
      <c r="L33" s="69">
        <v>179</v>
      </c>
    </row>
    <row r="34" spans="1:12" ht="12.75" customHeight="1">
      <c r="A34" s="20" t="s">
        <v>30</v>
      </c>
      <c r="B34" s="69">
        <v>13540</v>
      </c>
      <c r="C34" s="69">
        <v>22256</v>
      </c>
      <c r="D34" s="69">
        <v>41565</v>
      </c>
      <c r="E34" s="69">
        <v>563</v>
      </c>
      <c r="F34" s="69">
        <v>1056</v>
      </c>
      <c r="G34" s="69">
        <v>5171</v>
      </c>
      <c r="H34" s="69">
        <v>39814</v>
      </c>
      <c r="I34" s="69">
        <v>26474</v>
      </c>
      <c r="J34" s="69">
        <v>1452</v>
      </c>
      <c r="K34" s="69">
        <v>512</v>
      </c>
      <c r="L34" s="69">
        <v>992</v>
      </c>
    </row>
    <row r="35" spans="1:12" ht="12">
      <c r="A35" s="20" t="s">
        <v>31</v>
      </c>
      <c r="B35" s="69">
        <v>13538</v>
      </c>
      <c r="C35" s="69">
        <v>23703</v>
      </c>
      <c r="D35" s="69">
        <v>129612</v>
      </c>
      <c r="E35" s="69">
        <v>720</v>
      </c>
      <c r="F35" s="69">
        <v>3805</v>
      </c>
      <c r="G35" s="69">
        <v>10128</v>
      </c>
      <c r="H35" s="69">
        <v>52389</v>
      </c>
      <c r="I35" s="69">
        <v>91811</v>
      </c>
      <c r="J35" s="69">
        <v>5821</v>
      </c>
      <c r="K35" s="69">
        <v>1865</v>
      </c>
      <c r="L35" s="69">
        <v>4127</v>
      </c>
    </row>
    <row r="36" spans="1:12" ht="12">
      <c r="A36" s="20" t="s">
        <v>32</v>
      </c>
      <c r="B36" s="69">
        <v>13540</v>
      </c>
      <c r="C36" s="69">
        <v>26238</v>
      </c>
      <c r="D36" s="69">
        <v>308113</v>
      </c>
      <c r="E36" s="69">
        <v>936</v>
      </c>
      <c r="F36" s="69">
        <v>13708</v>
      </c>
      <c r="G36" s="69">
        <v>58265</v>
      </c>
      <c r="H36" s="69">
        <v>57325</v>
      </c>
      <c r="I36" s="69">
        <v>200705</v>
      </c>
      <c r="J36" s="69">
        <v>14825</v>
      </c>
      <c r="K36" s="69">
        <v>3041</v>
      </c>
      <c r="L36" s="69">
        <v>11978</v>
      </c>
    </row>
    <row r="37" spans="1:12" ht="12">
      <c r="A37" s="20" t="s">
        <v>33</v>
      </c>
      <c r="B37" s="69">
        <v>10155</v>
      </c>
      <c r="C37" s="69">
        <v>23949</v>
      </c>
      <c r="D37" s="69">
        <v>558261</v>
      </c>
      <c r="E37" s="69">
        <v>1273</v>
      </c>
      <c r="F37" s="69">
        <v>28230</v>
      </c>
      <c r="G37" s="69">
        <v>98272</v>
      </c>
      <c r="H37" s="69">
        <v>84278</v>
      </c>
      <c r="I37" s="69">
        <v>375857</v>
      </c>
      <c r="J37" s="69">
        <v>30867</v>
      </c>
      <c r="K37" s="69">
        <v>3277</v>
      </c>
      <c r="L37" s="69">
        <v>27655</v>
      </c>
    </row>
    <row r="38" spans="1:12" ht="12">
      <c r="A38" s="20" t="s">
        <v>34</v>
      </c>
      <c r="B38" s="69">
        <v>2708</v>
      </c>
      <c r="C38" s="69">
        <v>6943</v>
      </c>
      <c r="D38" s="69">
        <v>396457</v>
      </c>
      <c r="E38" s="69">
        <v>2335</v>
      </c>
      <c r="F38" s="69">
        <v>9132</v>
      </c>
      <c r="G38" s="69">
        <v>30269</v>
      </c>
      <c r="H38" s="69">
        <v>51014</v>
      </c>
      <c r="I38" s="69">
        <v>315150</v>
      </c>
      <c r="J38" s="69">
        <v>27498</v>
      </c>
      <c r="K38" s="69">
        <v>1329</v>
      </c>
      <c r="L38" s="69">
        <v>26169</v>
      </c>
    </row>
    <row r="39" spans="1:12" ht="12">
      <c r="A39" s="27" t="s">
        <v>35</v>
      </c>
      <c r="B39" s="78">
        <v>676</v>
      </c>
      <c r="C39" s="78">
        <v>1726</v>
      </c>
      <c r="D39" s="78">
        <v>525528</v>
      </c>
      <c r="E39" s="78">
        <v>8253</v>
      </c>
      <c r="F39" s="78">
        <v>73</v>
      </c>
      <c r="G39" s="78">
        <v>15197</v>
      </c>
      <c r="H39" s="78">
        <v>64641</v>
      </c>
      <c r="I39" s="78">
        <v>470816</v>
      </c>
      <c r="J39" s="78">
        <v>45064</v>
      </c>
      <c r="K39" s="78">
        <v>3560</v>
      </c>
      <c r="L39" s="78">
        <v>41504</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67696</v>
      </c>
      <c r="C42" s="72">
        <v>133344</v>
      </c>
      <c r="D42" s="72">
        <v>1740443</v>
      </c>
      <c r="E42" s="72">
        <v>49089</v>
      </c>
      <c r="F42" s="72">
        <v>56139</v>
      </c>
      <c r="G42" s="72">
        <v>267732</v>
      </c>
      <c r="H42" s="72">
        <v>377240</v>
      </c>
      <c r="I42" s="72">
        <v>1483472</v>
      </c>
      <c r="J42" s="72">
        <v>125722</v>
      </c>
      <c r="K42" s="72">
        <v>13607</v>
      </c>
      <c r="L42" s="72">
        <v>112603</v>
      </c>
    </row>
    <row r="44" spans="1:12" s="55" customFormat="1" ht="12">
      <c r="A44" s="55" t="s">
        <v>37</v>
      </c>
      <c r="K44" s="56"/>
      <c r="L44" s="56"/>
    </row>
    <row r="45" s="55" customFormat="1" ht="12">
      <c r="A45" s="55" t="s">
        <v>230</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7.xml><?xml version="1.0" encoding="utf-8"?>
<worksheet xmlns="http://schemas.openxmlformats.org/spreadsheetml/2006/main" xmlns:r="http://schemas.openxmlformats.org/officeDocument/2006/relationships">
  <sheetPr codeName="Sheet13">
    <pageSetUpPr fitToPage="1"/>
  </sheetPr>
  <dimension ref="A1:L52"/>
  <sheetViews>
    <sheetView zoomScale="80" zoomScaleNormal="80" workbookViewId="0" topLeftCell="A1">
      <selection activeCell="A1" sqref="A1"/>
    </sheetView>
  </sheetViews>
  <sheetFormatPr defaultColWidth="8.8515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229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112</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41" t="s">
        <v>116</v>
      </c>
      <c r="B6" s="139" t="s">
        <v>1</v>
      </c>
      <c r="C6" s="139" t="s">
        <v>2</v>
      </c>
      <c r="D6" s="139" t="s">
        <v>3</v>
      </c>
      <c r="E6" s="142" t="s">
        <v>4</v>
      </c>
      <c r="F6" s="143"/>
      <c r="G6" s="144"/>
      <c r="H6" s="139" t="s">
        <v>5</v>
      </c>
      <c r="I6" s="139" t="s">
        <v>109</v>
      </c>
      <c r="J6" s="139" t="s">
        <v>110</v>
      </c>
      <c r="K6" s="139" t="s">
        <v>6</v>
      </c>
      <c r="L6" s="139" t="s">
        <v>111</v>
      </c>
    </row>
    <row r="7" spans="1:12" s="34" customFormat="1" ht="27" customHeight="1">
      <c r="A7" s="140"/>
      <c r="B7" s="140"/>
      <c r="C7" s="140"/>
      <c r="D7" s="140"/>
      <c r="E7" s="16" t="s">
        <v>7</v>
      </c>
      <c r="F7" s="17" t="s">
        <v>8</v>
      </c>
      <c r="G7" s="15" t="s">
        <v>9</v>
      </c>
      <c r="H7" s="140"/>
      <c r="I7" s="140"/>
      <c r="J7" s="140"/>
      <c r="K7" s="140"/>
      <c r="L7" s="140"/>
    </row>
    <row r="8" spans="1:12" ht="12">
      <c r="A8" s="39"/>
      <c r="B8" s="19"/>
      <c r="C8" s="19"/>
      <c r="D8" s="19"/>
      <c r="E8" s="19"/>
      <c r="F8" s="19"/>
      <c r="G8" s="19"/>
      <c r="H8" s="19"/>
      <c r="I8" s="19"/>
      <c r="J8" s="19"/>
      <c r="K8" s="19"/>
      <c r="L8" s="19"/>
    </row>
    <row r="9" spans="1:12" ht="12">
      <c r="A9" s="40" t="s">
        <v>125</v>
      </c>
      <c r="B9" s="86">
        <v>25503</v>
      </c>
      <c r="C9" s="86">
        <v>52819</v>
      </c>
      <c r="D9" s="86">
        <v>1282698</v>
      </c>
      <c r="E9" s="86">
        <v>3865</v>
      </c>
      <c r="F9" s="86">
        <v>60329</v>
      </c>
      <c r="G9" s="86">
        <v>92186</v>
      </c>
      <c r="H9" s="86">
        <v>201863</v>
      </c>
      <c r="I9" s="86">
        <v>949843</v>
      </c>
      <c r="J9" s="86">
        <v>78166</v>
      </c>
      <c r="K9" s="86">
        <v>10621</v>
      </c>
      <c r="L9" s="87">
        <v>67928</v>
      </c>
    </row>
    <row r="10" spans="1:12" ht="12">
      <c r="A10" s="40" t="s">
        <v>126</v>
      </c>
      <c r="B10" s="86">
        <v>11129</v>
      </c>
      <c r="C10" s="86">
        <v>23243</v>
      </c>
      <c r="D10" s="86">
        <v>599668</v>
      </c>
      <c r="E10" s="86">
        <v>1188</v>
      </c>
      <c r="F10" s="86">
        <v>29302</v>
      </c>
      <c r="G10" s="86">
        <v>33849</v>
      </c>
      <c r="H10" s="86">
        <v>92588</v>
      </c>
      <c r="I10" s="86">
        <v>451051</v>
      </c>
      <c r="J10" s="86">
        <v>37265</v>
      </c>
      <c r="K10" s="86">
        <v>4780</v>
      </c>
      <c r="L10" s="87">
        <v>32651</v>
      </c>
    </row>
    <row r="11" spans="1:12" ht="12">
      <c r="A11" s="40" t="s">
        <v>127</v>
      </c>
      <c r="B11" s="86">
        <v>11505</v>
      </c>
      <c r="C11" s="86">
        <v>19579</v>
      </c>
      <c r="D11" s="86">
        <v>675501</v>
      </c>
      <c r="E11" s="86">
        <v>8991</v>
      </c>
      <c r="F11" s="86">
        <v>25469</v>
      </c>
      <c r="G11" s="86">
        <v>58839</v>
      </c>
      <c r="H11" s="86">
        <v>117504</v>
      </c>
      <c r="I11" s="86">
        <v>512899</v>
      </c>
      <c r="J11" s="86">
        <v>43903</v>
      </c>
      <c r="K11" s="86">
        <v>4842</v>
      </c>
      <c r="L11" s="87">
        <v>39192</v>
      </c>
    </row>
    <row r="12" spans="1:12" ht="12">
      <c r="A12" s="40" t="s">
        <v>128</v>
      </c>
      <c r="B12" s="86">
        <v>7069</v>
      </c>
      <c r="C12" s="86">
        <v>13653</v>
      </c>
      <c r="D12" s="86">
        <v>331870</v>
      </c>
      <c r="E12" s="86">
        <v>3107</v>
      </c>
      <c r="F12" s="86">
        <v>16244</v>
      </c>
      <c r="G12" s="86">
        <v>29888</v>
      </c>
      <c r="H12" s="86">
        <v>54041</v>
      </c>
      <c r="I12" s="86">
        <v>243307</v>
      </c>
      <c r="J12" s="86">
        <v>19978</v>
      </c>
      <c r="K12" s="86">
        <v>2838</v>
      </c>
      <c r="L12" s="87">
        <v>17232</v>
      </c>
    </row>
    <row r="13" spans="1:12" ht="12">
      <c r="A13" s="40" t="s">
        <v>129</v>
      </c>
      <c r="B13" s="86">
        <v>4955</v>
      </c>
      <c r="C13" s="86">
        <v>9994</v>
      </c>
      <c r="D13" s="86">
        <v>206075</v>
      </c>
      <c r="E13" s="86">
        <v>784</v>
      </c>
      <c r="F13" s="86">
        <v>10006</v>
      </c>
      <c r="G13" s="86">
        <v>21674</v>
      </c>
      <c r="H13" s="86">
        <v>35406</v>
      </c>
      <c r="I13" s="86">
        <v>155921</v>
      </c>
      <c r="J13" s="86">
        <v>12697</v>
      </c>
      <c r="K13" s="86">
        <v>2104</v>
      </c>
      <c r="L13" s="87">
        <v>10675</v>
      </c>
    </row>
    <row r="14" spans="1:12" ht="12">
      <c r="A14" s="40" t="s">
        <v>130</v>
      </c>
      <c r="B14" s="86">
        <v>73267</v>
      </c>
      <c r="C14" s="86">
        <v>149758</v>
      </c>
      <c r="D14" s="86">
        <v>4400323</v>
      </c>
      <c r="E14" s="86">
        <v>12113</v>
      </c>
      <c r="F14" s="86">
        <v>193711</v>
      </c>
      <c r="G14" s="86">
        <v>186254</v>
      </c>
      <c r="H14" s="86">
        <v>605798</v>
      </c>
      <c r="I14" s="86">
        <v>3501350</v>
      </c>
      <c r="J14" s="86">
        <v>295264</v>
      </c>
      <c r="K14" s="86">
        <v>30667</v>
      </c>
      <c r="L14" s="87">
        <v>265719</v>
      </c>
    </row>
    <row r="15" spans="1:12" ht="12">
      <c r="A15" s="40" t="s">
        <v>131</v>
      </c>
      <c r="B15" s="86">
        <v>49690</v>
      </c>
      <c r="C15" s="86">
        <v>96566</v>
      </c>
      <c r="D15" s="86">
        <v>3124677</v>
      </c>
      <c r="E15" s="86">
        <v>30434</v>
      </c>
      <c r="F15" s="86">
        <v>115615</v>
      </c>
      <c r="G15" s="86">
        <v>202537</v>
      </c>
      <c r="H15" s="86">
        <v>491415</v>
      </c>
      <c r="I15" s="86">
        <v>2478469</v>
      </c>
      <c r="J15" s="86">
        <v>212805</v>
      </c>
      <c r="K15" s="86">
        <v>21957</v>
      </c>
      <c r="L15" s="87">
        <v>191535</v>
      </c>
    </row>
    <row r="16" spans="1:12" ht="12">
      <c r="A16" s="40" t="s">
        <v>132</v>
      </c>
      <c r="B16" s="86">
        <v>4053</v>
      </c>
      <c r="C16" s="86">
        <v>8335</v>
      </c>
      <c r="D16" s="86">
        <v>253166</v>
      </c>
      <c r="E16" s="86">
        <v>1777</v>
      </c>
      <c r="F16" s="86">
        <v>10966</v>
      </c>
      <c r="G16" s="86">
        <v>19520</v>
      </c>
      <c r="H16" s="86">
        <v>43074</v>
      </c>
      <c r="I16" s="86">
        <v>199818</v>
      </c>
      <c r="J16" s="86">
        <v>16989</v>
      </c>
      <c r="K16" s="86">
        <v>1953</v>
      </c>
      <c r="L16" s="87">
        <v>15070</v>
      </c>
    </row>
    <row r="17" spans="1:12" ht="12">
      <c r="A17" s="40" t="s">
        <v>133</v>
      </c>
      <c r="B17" s="86">
        <v>5442</v>
      </c>
      <c r="C17" s="86">
        <v>10511</v>
      </c>
      <c r="D17" s="86">
        <v>240495</v>
      </c>
      <c r="E17" s="86">
        <v>2275</v>
      </c>
      <c r="F17" s="86">
        <v>10716</v>
      </c>
      <c r="G17" s="86">
        <v>26402</v>
      </c>
      <c r="H17" s="86">
        <v>44959</v>
      </c>
      <c r="I17" s="86">
        <v>173135</v>
      </c>
      <c r="J17" s="86">
        <v>14321</v>
      </c>
      <c r="K17" s="86">
        <v>2036</v>
      </c>
      <c r="L17" s="87">
        <v>12353</v>
      </c>
    </row>
    <row r="18" spans="1:12" ht="12">
      <c r="A18" s="40" t="s">
        <v>134</v>
      </c>
      <c r="B18" s="86">
        <v>9748</v>
      </c>
      <c r="C18" s="86">
        <v>21424</v>
      </c>
      <c r="D18" s="86">
        <v>567998</v>
      </c>
      <c r="E18" s="86">
        <v>2627</v>
      </c>
      <c r="F18" s="86">
        <v>24620</v>
      </c>
      <c r="G18" s="86">
        <v>37081</v>
      </c>
      <c r="H18" s="86">
        <v>91376</v>
      </c>
      <c r="I18" s="86">
        <v>427222</v>
      </c>
      <c r="J18" s="86">
        <v>35698</v>
      </c>
      <c r="K18" s="86">
        <v>4304</v>
      </c>
      <c r="L18" s="87">
        <v>31511</v>
      </c>
    </row>
    <row r="19" spans="1:12" ht="12">
      <c r="A19" s="40" t="s">
        <v>135</v>
      </c>
      <c r="B19" s="86">
        <v>11638</v>
      </c>
      <c r="C19" s="86">
        <v>24316</v>
      </c>
      <c r="D19" s="86">
        <v>542814</v>
      </c>
      <c r="E19" s="86">
        <v>1729</v>
      </c>
      <c r="F19" s="86">
        <v>25063</v>
      </c>
      <c r="G19" s="86">
        <v>41058</v>
      </c>
      <c r="H19" s="86">
        <v>96616</v>
      </c>
      <c r="I19" s="86">
        <v>404843</v>
      </c>
      <c r="J19" s="86">
        <v>33227</v>
      </c>
      <c r="K19" s="86">
        <v>4929</v>
      </c>
      <c r="L19" s="87">
        <v>28521</v>
      </c>
    </row>
    <row r="20" spans="1:12" ht="12">
      <c r="A20" s="40" t="s">
        <v>136</v>
      </c>
      <c r="B20" s="86">
        <v>10039</v>
      </c>
      <c r="C20" s="86">
        <v>20483</v>
      </c>
      <c r="D20" s="86">
        <v>560735</v>
      </c>
      <c r="E20" s="86">
        <v>1596</v>
      </c>
      <c r="F20" s="86">
        <v>26080</v>
      </c>
      <c r="G20" s="86">
        <v>30035</v>
      </c>
      <c r="H20" s="86">
        <v>84374</v>
      </c>
      <c r="I20" s="86">
        <v>437001</v>
      </c>
      <c r="J20" s="86">
        <v>36534</v>
      </c>
      <c r="K20" s="86">
        <v>4273</v>
      </c>
      <c r="L20" s="87">
        <v>32390</v>
      </c>
    </row>
    <row r="21" spans="1:12" ht="12">
      <c r="A21" s="40" t="s">
        <v>137</v>
      </c>
      <c r="B21" s="86">
        <v>10092</v>
      </c>
      <c r="C21" s="86">
        <v>19992</v>
      </c>
      <c r="D21" s="86">
        <v>418095</v>
      </c>
      <c r="E21" s="86">
        <v>1701</v>
      </c>
      <c r="F21" s="86">
        <v>19436</v>
      </c>
      <c r="G21" s="86">
        <v>38545</v>
      </c>
      <c r="H21" s="86">
        <v>69189</v>
      </c>
      <c r="I21" s="86">
        <v>305374</v>
      </c>
      <c r="J21" s="86">
        <v>24765</v>
      </c>
      <c r="K21" s="86">
        <v>4101</v>
      </c>
      <c r="L21" s="87">
        <v>20849</v>
      </c>
    </row>
    <row r="22" spans="1:12" ht="12">
      <c r="A22" s="40" t="s">
        <v>138</v>
      </c>
      <c r="B22" s="86">
        <v>5848</v>
      </c>
      <c r="C22" s="86">
        <v>14055</v>
      </c>
      <c r="D22" s="86">
        <v>265028</v>
      </c>
      <c r="E22" s="86">
        <v>1073</v>
      </c>
      <c r="F22" s="86">
        <v>11204</v>
      </c>
      <c r="G22" s="86">
        <v>11639</v>
      </c>
      <c r="H22" s="86">
        <v>42462</v>
      </c>
      <c r="I22" s="86">
        <v>203859</v>
      </c>
      <c r="J22" s="86">
        <v>16556</v>
      </c>
      <c r="K22" s="86">
        <v>3059</v>
      </c>
      <c r="L22" s="87">
        <v>13622</v>
      </c>
    </row>
    <row r="23" spans="1:12" ht="12">
      <c r="A23" s="40" t="s">
        <v>139</v>
      </c>
      <c r="B23" s="86">
        <v>26126</v>
      </c>
      <c r="C23" s="86">
        <v>46265</v>
      </c>
      <c r="D23" s="86">
        <v>1571342</v>
      </c>
      <c r="E23" s="86">
        <v>9199</v>
      </c>
      <c r="F23" s="86">
        <v>62848</v>
      </c>
      <c r="G23" s="86">
        <v>117479</v>
      </c>
      <c r="H23" s="86">
        <v>220684</v>
      </c>
      <c r="I23" s="86">
        <v>1204652</v>
      </c>
      <c r="J23" s="86">
        <v>102350</v>
      </c>
      <c r="K23" s="86">
        <v>11023</v>
      </c>
      <c r="L23" s="87">
        <v>91519</v>
      </c>
    </row>
    <row r="24" spans="1:12" ht="12">
      <c r="A24" s="40" t="s">
        <v>140</v>
      </c>
      <c r="B24" s="86">
        <v>6619</v>
      </c>
      <c r="C24" s="86">
        <v>13758</v>
      </c>
      <c r="D24" s="86">
        <v>283382</v>
      </c>
      <c r="E24" s="86">
        <v>620</v>
      </c>
      <c r="F24" s="86">
        <v>13711</v>
      </c>
      <c r="G24" s="86">
        <v>23127</v>
      </c>
      <c r="H24" s="86">
        <v>50420</v>
      </c>
      <c r="I24" s="86">
        <v>202720</v>
      </c>
      <c r="J24" s="86">
        <v>16347</v>
      </c>
      <c r="K24" s="86">
        <v>2771</v>
      </c>
      <c r="L24" s="87">
        <v>13686</v>
      </c>
    </row>
    <row r="25" spans="1:12" ht="12">
      <c r="A25" s="40" t="s">
        <v>141</v>
      </c>
      <c r="B25" s="86">
        <v>3961</v>
      </c>
      <c r="C25" s="86">
        <v>8513</v>
      </c>
      <c r="D25" s="86">
        <v>212869</v>
      </c>
      <c r="E25" s="86">
        <v>644</v>
      </c>
      <c r="F25" s="86">
        <v>9390</v>
      </c>
      <c r="G25" s="86">
        <v>13884</v>
      </c>
      <c r="H25" s="86">
        <v>34794</v>
      </c>
      <c r="I25" s="86">
        <v>159993</v>
      </c>
      <c r="J25" s="86">
        <v>13337</v>
      </c>
      <c r="K25" s="86">
        <v>1863</v>
      </c>
      <c r="L25" s="87">
        <v>11548</v>
      </c>
    </row>
    <row r="26" spans="1:12" ht="12">
      <c r="A26" s="40" t="s">
        <v>142</v>
      </c>
      <c r="B26" s="86">
        <v>8187</v>
      </c>
      <c r="C26" s="86">
        <v>17696</v>
      </c>
      <c r="D26" s="86">
        <v>402436</v>
      </c>
      <c r="E26" s="86">
        <v>3278</v>
      </c>
      <c r="F26" s="86">
        <v>19534</v>
      </c>
      <c r="G26" s="86">
        <v>37319</v>
      </c>
      <c r="H26" s="86">
        <v>70859</v>
      </c>
      <c r="I26" s="86">
        <v>291350</v>
      </c>
      <c r="J26" s="86">
        <v>23796</v>
      </c>
      <c r="K26" s="86">
        <v>3506</v>
      </c>
      <c r="L26" s="87">
        <v>20413</v>
      </c>
    </row>
    <row r="27" spans="1:12" ht="12.75" customHeight="1">
      <c r="A27" s="40" t="s">
        <v>143</v>
      </c>
      <c r="B27" s="86">
        <v>4945</v>
      </c>
      <c r="C27" s="86">
        <v>10534</v>
      </c>
      <c r="D27" s="86">
        <v>344222</v>
      </c>
      <c r="E27" s="86">
        <v>1554</v>
      </c>
      <c r="F27" s="86">
        <v>14558</v>
      </c>
      <c r="G27" s="86">
        <v>23457</v>
      </c>
      <c r="H27" s="86">
        <v>58733</v>
      </c>
      <c r="I27" s="86">
        <v>259904</v>
      </c>
      <c r="J27" s="86">
        <v>22021</v>
      </c>
      <c r="K27" s="86">
        <v>2338</v>
      </c>
      <c r="L27" s="87">
        <v>19728</v>
      </c>
    </row>
    <row r="28" spans="1:12" ht="12.75" customHeight="1">
      <c r="A28" s="40" t="s">
        <v>144</v>
      </c>
      <c r="B28" s="86">
        <v>5818</v>
      </c>
      <c r="C28" s="86">
        <v>12280</v>
      </c>
      <c r="D28" s="86">
        <v>280868</v>
      </c>
      <c r="E28" s="86">
        <v>944</v>
      </c>
      <c r="F28" s="86">
        <v>13113</v>
      </c>
      <c r="G28" s="86">
        <v>24513</v>
      </c>
      <c r="H28" s="86">
        <v>51937</v>
      </c>
      <c r="I28" s="86">
        <v>205741</v>
      </c>
      <c r="J28" s="86">
        <v>16879</v>
      </c>
      <c r="K28" s="86">
        <v>2598</v>
      </c>
      <c r="L28" s="87">
        <v>14382</v>
      </c>
    </row>
    <row r="29" spans="1:12" ht="12.75" customHeight="1">
      <c r="A29" s="40" t="s">
        <v>145</v>
      </c>
      <c r="B29" s="86">
        <v>4206</v>
      </c>
      <c r="C29" s="86">
        <v>8575</v>
      </c>
      <c r="D29" s="86">
        <v>220236</v>
      </c>
      <c r="E29" s="86">
        <v>516</v>
      </c>
      <c r="F29" s="86">
        <v>10745</v>
      </c>
      <c r="G29" s="86">
        <v>14676</v>
      </c>
      <c r="H29" s="86">
        <v>37923</v>
      </c>
      <c r="I29" s="86">
        <v>162261</v>
      </c>
      <c r="J29" s="86">
        <v>13411</v>
      </c>
      <c r="K29" s="86">
        <v>1779</v>
      </c>
      <c r="L29" s="87">
        <v>11679</v>
      </c>
    </row>
    <row r="30" spans="1:12" ht="12.75" customHeight="1">
      <c r="A30" s="40" t="s">
        <v>146</v>
      </c>
      <c r="B30" s="86">
        <v>81625</v>
      </c>
      <c r="C30" s="86">
        <v>149089</v>
      </c>
      <c r="D30" s="86">
        <v>4673298</v>
      </c>
      <c r="E30" s="86">
        <v>32919</v>
      </c>
      <c r="F30" s="86">
        <v>183847</v>
      </c>
      <c r="G30" s="86">
        <v>327623</v>
      </c>
      <c r="H30" s="86">
        <v>680333</v>
      </c>
      <c r="I30" s="86">
        <v>3612381</v>
      </c>
      <c r="J30" s="86">
        <v>307427</v>
      </c>
      <c r="K30" s="86">
        <v>35938</v>
      </c>
      <c r="L30" s="87">
        <v>272641</v>
      </c>
    </row>
    <row r="31" spans="1:12" ht="12">
      <c r="A31" s="40" t="s">
        <v>147</v>
      </c>
      <c r="B31" s="86">
        <v>5148</v>
      </c>
      <c r="C31" s="86">
        <v>10496</v>
      </c>
      <c r="D31" s="86">
        <v>250143</v>
      </c>
      <c r="E31" s="86">
        <v>687</v>
      </c>
      <c r="F31" s="86">
        <v>12047</v>
      </c>
      <c r="G31" s="86">
        <v>14666</v>
      </c>
      <c r="H31" s="86">
        <v>37122</v>
      </c>
      <c r="I31" s="86">
        <v>191059</v>
      </c>
      <c r="J31" s="86">
        <v>15764</v>
      </c>
      <c r="K31" s="86">
        <v>2103</v>
      </c>
      <c r="L31" s="87">
        <v>13746</v>
      </c>
    </row>
    <row r="32" spans="1:12" ht="12">
      <c r="A32" s="40" t="s">
        <v>148</v>
      </c>
      <c r="B32" s="86">
        <v>6246</v>
      </c>
      <c r="C32" s="86">
        <v>11325</v>
      </c>
      <c r="D32" s="86">
        <v>259734</v>
      </c>
      <c r="E32" s="86">
        <v>2467</v>
      </c>
      <c r="F32" s="86">
        <v>12452</v>
      </c>
      <c r="G32" s="86">
        <v>40830</v>
      </c>
      <c r="H32" s="86">
        <v>54619</v>
      </c>
      <c r="I32" s="86">
        <v>169824</v>
      </c>
      <c r="J32" s="86">
        <v>13747</v>
      </c>
      <c r="K32" s="86">
        <v>2444</v>
      </c>
      <c r="L32" s="87">
        <v>11374</v>
      </c>
    </row>
    <row r="33" spans="1:12" ht="12">
      <c r="A33" s="40" t="s">
        <v>149</v>
      </c>
      <c r="B33" s="86">
        <v>9839</v>
      </c>
      <c r="C33" s="86">
        <v>21633</v>
      </c>
      <c r="D33" s="86">
        <v>521678</v>
      </c>
      <c r="E33" s="86">
        <v>1465</v>
      </c>
      <c r="F33" s="86">
        <v>23319</v>
      </c>
      <c r="G33" s="86">
        <v>30566</v>
      </c>
      <c r="H33" s="86">
        <v>82190</v>
      </c>
      <c r="I33" s="86">
        <v>394642</v>
      </c>
      <c r="J33" s="86">
        <v>32600</v>
      </c>
      <c r="K33" s="86">
        <v>4329</v>
      </c>
      <c r="L33" s="87">
        <v>28427</v>
      </c>
    </row>
    <row r="34" spans="1:12" ht="12">
      <c r="A34" s="40" t="s">
        <v>150</v>
      </c>
      <c r="B34" s="86">
        <v>5408</v>
      </c>
      <c r="C34" s="86">
        <v>10538</v>
      </c>
      <c r="D34" s="86">
        <v>270337</v>
      </c>
      <c r="E34" s="86">
        <v>488</v>
      </c>
      <c r="F34" s="86">
        <v>13770</v>
      </c>
      <c r="G34" s="86">
        <v>18190</v>
      </c>
      <c r="H34" s="86">
        <v>44314</v>
      </c>
      <c r="I34" s="86">
        <v>198647</v>
      </c>
      <c r="J34" s="86">
        <v>16325</v>
      </c>
      <c r="K34" s="86">
        <v>2066</v>
      </c>
      <c r="L34" s="87">
        <v>14324</v>
      </c>
    </row>
    <row r="35" spans="1:12" ht="12">
      <c r="A35" s="40" t="s">
        <v>151</v>
      </c>
      <c r="B35" s="86">
        <v>26634</v>
      </c>
      <c r="C35" s="86">
        <v>53509</v>
      </c>
      <c r="D35" s="86">
        <v>1144147</v>
      </c>
      <c r="E35" s="86">
        <v>6597</v>
      </c>
      <c r="F35" s="86">
        <v>50103</v>
      </c>
      <c r="G35" s="86">
        <v>116625</v>
      </c>
      <c r="H35" s="86">
        <v>203195</v>
      </c>
      <c r="I35" s="86">
        <v>831133</v>
      </c>
      <c r="J35" s="86">
        <v>67938</v>
      </c>
      <c r="K35" s="86">
        <v>11300</v>
      </c>
      <c r="L35" s="87">
        <v>57161</v>
      </c>
    </row>
    <row r="36" spans="1:12" ht="12">
      <c r="A36" s="40" t="s">
        <v>152</v>
      </c>
      <c r="B36" s="86">
        <v>33638</v>
      </c>
      <c r="C36" s="86">
        <v>69833</v>
      </c>
      <c r="D36" s="86">
        <v>1658606</v>
      </c>
      <c r="E36" s="86">
        <v>3650</v>
      </c>
      <c r="F36" s="86">
        <v>79264</v>
      </c>
      <c r="G36" s="86">
        <v>105205</v>
      </c>
      <c r="H36" s="86">
        <v>266547</v>
      </c>
      <c r="I36" s="86">
        <v>1235940</v>
      </c>
      <c r="J36" s="86">
        <v>101448</v>
      </c>
      <c r="K36" s="86">
        <v>14200</v>
      </c>
      <c r="L36" s="87">
        <v>87808</v>
      </c>
    </row>
    <row r="37" spans="1:12" ht="12">
      <c r="A37" s="40" t="s">
        <v>153</v>
      </c>
      <c r="B37" s="86">
        <v>11288</v>
      </c>
      <c r="C37" s="86">
        <v>24081</v>
      </c>
      <c r="D37" s="86">
        <v>851878</v>
      </c>
      <c r="E37" s="86">
        <v>2875</v>
      </c>
      <c r="F37" s="86">
        <v>31012</v>
      </c>
      <c r="G37" s="86">
        <v>39030</v>
      </c>
      <c r="H37" s="86">
        <v>130395</v>
      </c>
      <c r="I37" s="86">
        <v>677110</v>
      </c>
      <c r="J37" s="86">
        <v>58205</v>
      </c>
      <c r="K37" s="86">
        <v>5047</v>
      </c>
      <c r="L37" s="87">
        <v>53308</v>
      </c>
    </row>
    <row r="38" spans="1:12" s="36" customFormat="1" ht="12.75" customHeight="1">
      <c r="A38" s="40" t="s">
        <v>154</v>
      </c>
      <c r="B38" s="86">
        <v>10004</v>
      </c>
      <c r="C38" s="86">
        <v>23730</v>
      </c>
      <c r="D38" s="86">
        <v>470174</v>
      </c>
      <c r="E38" s="86">
        <v>1732</v>
      </c>
      <c r="F38" s="86">
        <v>20726</v>
      </c>
      <c r="G38" s="86">
        <v>31991</v>
      </c>
      <c r="H38" s="86">
        <v>69051</v>
      </c>
      <c r="I38" s="86">
        <v>364838</v>
      </c>
      <c r="J38" s="86">
        <v>29851</v>
      </c>
      <c r="K38" s="86">
        <v>4989</v>
      </c>
      <c r="L38" s="87">
        <v>25113</v>
      </c>
    </row>
    <row r="39" spans="1:12" ht="12">
      <c r="A39" s="40" t="s">
        <v>155</v>
      </c>
      <c r="B39" s="86">
        <v>41236</v>
      </c>
      <c r="C39" s="86">
        <v>88065</v>
      </c>
      <c r="D39" s="86">
        <v>2825708</v>
      </c>
      <c r="E39" s="86">
        <v>9329</v>
      </c>
      <c r="F39" s="86">
        <v>116667</v>
      </c>
      <c r="G39" s="86">
        <v>110199</v>
      </c>
      <c r="H39" s="86">
        <v>492921</v>
      </c>
      <c r="I39" s="86">
        <v>2165772</v>
      </c>
      <c r="J39" s="86">
        <v>184097</v>
      </c>
      <c r="K39" s="86">
        <v>18107</v>
      </c>
      <c r="L39" s="87">
        <v>166521</v>
      </c>
    </row>
    <row r="40" spans="1:12" s="30" customFormat="1" ht="12">
      <c r="A40" s="40" t="s">
        <v>156</v>
      </c>
      <c r="B40" s="86">
        <v>8283</v>
      </c>
      <c r="C40" s="86">
        <v>17381</v>
      </c>
      <c r="D40" s="86">
        <v>451175</v>
      </c>
      <c r="E40" s="86">
        <v>4686</v>
      </c>
      <c r="F40" s="86">
        <v>18376</v>
      </c>
      <c r="G40" s="86">
        <v>25482</v>
      </c>
      <c r="H40" s="86">
        <v>67325</v>
      </c>
      <c r="I40" s="86">
        <v>363862</v>
      </c>
      <c r="J40" s="86">
        <v>30522</v>
      </c>
      <c r="K40" s="86">
        <v>4235</v>
      </c>
      <c r="L40" s="87">
        <v>26408</v>
      </c>
    </row>
    <row r="41" spans="1:12" s="30" customFormat="1" ht="12">
      <c r="A41" s="40" t="s">
        <v>157</v>
      </c>
      <c r="B41" s="86">
        <v>3715</v>
      </c>
      <c r="C41" s="86">
        <v>8939</v>
      </c>
      <c r="D41" s="86">
        <v>158756</v>
      </c>
      <c r="E41" s="86">
        <v>507</v>
      </c>
      <c r="F41" s="86">
        <v>6744</v>
      </c>
      <c r="G41" s="86">
        <v>10850</v>
      </c>
      <c r="H41" s="86">
        <v>27174</v>
      </c>
      <c r="I41" s="86">
        <v>118905</v>
      </c>
      <c r="J41" s="86">
        <v>9592</v>
      </c>
      <c r="K41" s="86">
        <v>1827</v>
      </c>
      <c r="L41" s="87">
        <v>7846</v>
      </c>
    </row>
    <row r="42" spans="1:12" ht="12">
      <c r="A42" s="40" t="s">
        <v>158</v>
      </c>
      <c r="B42" s="86">
        <v>5049</v>
      </c>
      <c r="C42" s="86">
        <v>10504</v>
      </c>
      <c r="D42" s="86">
        <v>246581</v>
      </c>
      <c r="E42" s="86">
        <v>1272</v>
      </c>
      <c r="F42" s="86">
        <v>11480</v>
      </c>
      <c r="G42" s="86">
        <v>18317</v>
      </c>
      <c r="H42" s="86">
        <v>38585</v>
      </c>
      <c r="I42" s="86">
        <v>185349</v>
      </c>
      <c r="J42" s="86">
        <v>15266</v>
      </c>
      <c r="K42" s="86">
        <v>2172</v>
      </c>
      <c r="L42" s="87">
        <v>13164</v>
      </c>
    </row>
    <row r="43" spans="1:12" ht="12">
      <c r="A43" s="40" t="s">
        <v>159</v>
      </c>
      <c r="B43" s="86">
        <v>14568</v>
      </c>
      <c r="C43" s="86">
        <v>31397</v>
      </c>
      <c r="D43" s="86">
        <v>745916</v>
      </c>
      <c r="E43" s="86">
        <v>1755</v>
      </c>
      <c r="F43" s="86">
        <v>35547</v>
      </c>
      <c r="G43" s="86">
        <v>54088</v>
      </c>
      <c r="H43" s="86">
        <v>117898</v>
      </c>
      <c r="I43" s="86">
        <v>552896</v>
      </c>
      <c r="J43" s="86">
        <v>45348</v>
      </c>
      <c r="K43" s="86">
        <v>6453</v>
      </c>
      <c r="L43" s="87">
        <v>39180</v>
      </c>
    </row>
    <row r="44" spans="1:12" ht="12">
      <c r="A44" s="40" t="s">
        <v>160</v>
      </c>
      <c r="B44" s="86">
        <v>19916</v>
      </c>
      <c r="C44" s="86">
        <v>40748</v>
      </c>
      <c r="D44" s="86">
        <v>866350</v>
      </c>
      <c r="E44" s="86">
        <v>3059</v>
      </c>
      <c r="F44" s="86">
        <v>39962</v>
      </c>
      <c r="G44" s="86">
        <v>81223</v>
      </c>
      <c r="H44" s="86">
        <v>139328</v>
      </c>
      <c r="I44" s="86">
        <v>644479</v>
      </c>
      <c r="J44" s="86">
        <v>52533</v>
      </c>
      <c r="K44" s="86">
        <v>8112</v>
      </c>
      <c r="L44" s="87">
        <v>44802</v>
      </c>
    </row>
    <row r="45" spans="1:12" ht="12">
      <c r="A45" s="40" t="s">
        <v>161</v>
      </c>
      <c r="B45" s="86">
        <v>6652</v>
      </c>
      <c r="C45" s="86">
        <v>13417</v>
      </c>
      <c r="D45" s="86">
        <v>299334</v>
      </c>
      <c r="E45" s="86">
        <v>1077</v>
      </c>
      <c r="F45" s="86">
        <v>14127</v>
      </c>
      <c r="G45" s="86">
        <v>24535</v>
      </c>
      <c r="H45" s="86">
        <v>45462</v>
      </c>
      <c r="I45" s="86">
        <v>222652</v>
      </c>
      <c r="J45" s="86">
        <v>18181</v>
      </c>
      <c r="K45" s="86">
        <v>2857</v>
      </c>
      <c r="L45" s="87">
        <v>15434</v>
      </c>
    </row>
    <row r="46" spans="1:12" ht="12">
      <c r="A46" s="40" t="s">
        <v>162</v>
      </c>
      <c r="B46" s="86">
        <v>4380</v>
      </c>
      <c r="C46" s="86">
        <v>8704</v>
      </c>
      <c r="D46" s="86">
        <v>156214</v>
      </c>
      <c r="E46" s="86">
        <v>338</v>
      </c>
      <c r="F46" s="86">
        <v>7631</v>
      </c>
      <c r="G46" s="86">
        <v>18585</v>
      </c>
      <c r="H46" s="86">
        <v>33365</v>
      </c>
      <c r="I46" s="86">
        <v>102226</v>
      </c>
      <c r="J46" s="86">
        <v>8032</v>
      </c>
      <c r="K46" s="86">
        <v>1560</v>
      </c>
      <c r="L46" s="87">
        <v>6538</v>
      </c>
    </row>
    <row r="47" spans="1:12" ht="12">
      <c r="A47" s="40" t="s">
        <v>163</v>
      </c>
      <c r="B47" s="86">
        <v>21506</v>
      </c>
      <c r="C47" s="86">
        <v>41833</v>
      </c>
      <c r="D47" s="86">
        <v>2701209</v>
      </c>
      <c r="E47" s="86">
        <v>26532</v>
      </c>
      <c r="F47" s="86">
        <v>62077</v>
      </c>
      <c r="G47" s="86">
        <v>125806</v>
      </c>
      <c r="H47" s="86">
        <v>348689</v>
      </c>
      <c r="I47" s="86">
        <v>2267227</v>
      </c>
      <c r="J47" s="86">
        <v>204538</v>
      </c>
      <c r="K47" s="86">
        <v>15593</v>
      </c>
      <c r="L47" s="87">
        <v>189035</v>
      </c>
    </row>
    <row r="48" spans="1:12" ht="12">
      <c r="A48" s="67" t="s">
        <v>164</v>
      </c>
      <c r="B48" s="88">
        <v>11270</v>
      </c>
      <c r="C48" s="88">
        <v>24069</v>
      </c>
      <c r="D48" s="88">
        <v>494371</v>
      </c>
      <c r="E48" s="88">
        <v>1736</v>
      </c>
      <c r="F48" s="88">
        <v>24192</v>
      </c>
      <c r="G48" s="88">
        <v>37925</v>
      </c>
      <c r="H48" s="88">
        <v>84750</v>
      </c>
      <c r="I48" s="88">
        <v>363319</v>
      </c>
      <c r="J48" s="88">
        <v>29463</v>
      </c>
      <c r="K48" s="88">
        <v>4870</v>
      </c>
      <c r="L48" s="89">
        <v>24784</v>
      </c>
    </row>
    <row r="49" spans="1:12" ht="17.25" customHeight="1">
      <c r="A49" t="s">
        <v>121</v>
      </c>
      <c r="B49" s="79"/>
      <c r="C49" s="79"/>
      <c r="D49" s="79"/>
      <c r="E49" s="79"/>
      <c r="F49" s="79"/>
      <c r="G49" s="79"/>
      <c r="H49" s="79"/>
      <c r="I49" s="79"/>
      <c r="J49" s="79"/>
      <c r="K49" s="79"/>
      <c r="L49" s="79"/>
    </row>
    <row r="51" spans="1:12" s="30" customFormat="1" ht="12">
      <c r="A51" s="55" t="s">
        <v>37</v>
      </c>
      <c r="B51" s="55"/>
      <c r="C51" s="55"/>
      <c r="D51" s="55"/>
      <c r="E51" s="55"/>
      <c r="F51" s="55"/>
      <c r="G51" s="55"/>
      <c r="H51" s="55"/>
      <c r="I51" s="55"/>
      <c r="J51" s="55"/>
      <c r="K51" s="56"/>
      <c r="L51" s="55"/>
    </row>
    <row r="52" spans="1:12" s="30" customFormat="1" ht="12">
      <c r="A52" s="55" t="s">
        <v>230</v>
      </c>
      <c r="B52" s="55"/>
      <c r="C52" s="55"/>
      <c r="D52" s="55"/>
      <c r="E52" s="55"/>
      <c r="F52" s="55"/>
      <c r="G52" s="55"/>
      <c r="H52" s="55"/>
      <c r="I52" s="55"/>
      <c r="J52" s="55"/>
      <c r="K52" s="55"/>
      <c r="L52"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worksheet>
</file>

<file path=xl/worksheets/sheet48.xml><?xml version="1.0" encoding="utf-8"?>
<worksheet xmlns="http://schemas.openxmlformats.org/spreadsheetml/2006/main" xmlns:r="http://schemas.openxmlformats.org/officeDocument/2006/relationships">
  <sheetPr codeName="Sheet14">
    <pageSetUpPr fitToPage="1"/>
  </sheetPr>
  <dimension ref="A1:L51"/>
  <sheetViews>
    <sheetView zoomScale="80" zoomScaleNormal="80" workbookViewId="0" topLeftCell="A1">
      <selection activeCell="A1" sqref="A1"/>
    </sheetView>
  </sheetViews>
  <sheetFormatPr defaultColWidth="8.8515625" defaultRowHeight="12.75"/>
  <cols>
    <col min="1" max="1" width="20.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113</v>
      </c>
      <c r="B1" s="2"/>
      <c r="C1" s="3"/>
      <c r="D1" s="3"/>
      <c r="E1" s="3"/>
      <c r="F1" s="3"/>
      <c r="G1" s="3"/>
      <c r="H1" s="3"/>
      <c r="I1" s="3"/>
      <c r="J1" s="3"/>
      <c r="K1" s="3"/>
      <c r="L1" s="58" t="s">
        <v>229</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112</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41" t="s">
        <v>116</v>
      </c>
      <c r="B6" s="139" t="s">
        <v>1</v>
      </c>
      <c r="C6" s="139" t="s">
        <v>2</v>
      </c>
      <c r="D6" s="139" t="s">
        <v>3</v>
      </c>
      <c r="E6" s="142" t="s">
        <v>4</v>
      </c>
      <c r="F6" s="143"/>
      <c r="G6" s="144"/>
      <c r="H6" s="139" t="s">
        <v>5</v>
      </c>
      <c r="I6" s="139" t="s">
        <v>109</v>
      </c>
      <c r="J6" s="139" t="s">
        <v>110</v>
      </c>
      <c r="K6" s="139" t="s">
        <v>6</v>
      </c>
      <c r="L6" s="139" t="s">
        <v>111</v>
      </c>
    </row>
    <row r="7" spans="1:12" s="34" customFormat="1" ht="27" customHeight="1">
      <c r="A7" s="140"/>
      <c r="B7" s="140"/>
      <c r="C7" s="140"/>
      <c r="D7" s="140"/>
      <c r="E7" s="16" t="s">
        <v>7</v>
      </c>
      <c r="F7" s="17" t="s">
        <v>8</v>
      </c>
      <c r="G7" s="15" t="s">
        <v>9</v>
      </c>
      <c r="H7" s="140"/>
      <c r="I7" s="140"/>
      <c r="J7" s="140"/>
      <c r="K7" s="140"/>
      <c r="L7" s="140"/>
    </row>
    <row r="8" spans="1:12" ht="12">
      <c r="A8" s="39"/>
      <c r="B8" s="19"/>
      <c r="C8" s="19"/>
      <c r="D8" s="19"/>
      <c r="E8" s="19"/>
      <c r="F8" s="19"/>
      <c r="G8" s="19"/>
      <c r="H8" s="19"/>
      <c r="I8" s="19"/>
      <c r="J8" s="19"/>
      <c r="K8" s="19"/>
      <c r="L8" s="19"/>
    </row>
    <row r="9" spans="1:12" ht="12">
      <c r="A9" s="40" t="s">
        <v>165</v>
      </c>
      <c r="B9" s="87">
        <v>4006</v>
      </c>
      <c r="C9" s="87">
        <v>7448</v>
      </c>
      <c r="D9" s="87">
        <v>160167</v>
      </c>
      <c r="E9" s="87">
        <v>512</v>
      </c>
      <c r="F9" s="87">
        <v>7452</v>
      </c>
      <c r="G9" s="87">
        <v>17525</v>
      </c>
      <c r="H9" s="87">
        <v>31922</v>
      </c>
      <c r="I9" s="87">
        <v>108362</v>
      </c>
      <c r="J9" s="87">
        <v>8701</v>
      </c>
      <c r="K9" s="87">
        <v>1491</v>
      </c>
      <c r="L9" s="87">
        <v>7275</v>
      </c>
    </row>
    <row r="10" spans="1:12" ht="12">
      <c r="A10" s="40" t="s">
        <v>166</v>
      </c>
      <c r="B10" s="87">
        <v>4088</v>
      </c>
      <c r="C10" s="87">
        <v>9261</v>
      </c>
      <c r="D10" s="87">
        <v>159307</v>
      </c>
      <c r="E10" s="87">
        <v>1251</v>
      </c>
      <c r="F10" s="87">
        <v>7040</v>
      </c>
      <c r="G10" s="87">
        <v>12478</v>
      </c>
      <c r="H10" s="87">
        <v>27729</v>
      </c>
      <c r="I10" s="87">
        <v>123848</v>
      </c>
      <c r="J10" s="87">
        <v>9981</v>
      </c>
      <c r="K10" s="87">
        <v>1945</v>
      </c>
      <c r="L10" s="87">
        <v>8156</v>
      </c>
    </row>
    <row r="11" spans="1:12" ht="12">
      <c r="A11" s="40" t="s">
        <v>167</v>
      </c>
      <c r="B11" s="87">
        <v>14484</v>
      </c>
      <c r="C11" s="87">
        <v>31666</v>
      </c>
      <c r="D11" s="87">
        <v>701818</v>
      </c>
      <c r="E11" s="87">
        <v>2762</v>
      </c>
      <c r="F11" s="87">
        <v>30255</v>
      </c>
      <c r="G11" s="87">
        <v>55007</v>
      </c>
      <c r="H11" s="87">
        <v>120113</v>
      </c>
      <c r="I11" s="87">
        <v>518203</v>
      </c>
      <c r="J11" s="87">
        <v>42514</v>
      </c>
      <c r="K11" s="87">
        <v>6522</v>
      </c>
      <c r="L11" s="87">
        <v>36266</v>
      </c>
    </row>
    <row r="12" spans="1:12" ht="12">
      <c r="A12" s="40" t="s">
        <v>168</v>
      </c>
      <c r="B12" s="87">
        <v>37961</v>
      </c>
      <c r="C12" s="87">
        <v>77476</v>
      </c>
      <c r="D12" s="87">
        <v>1830672</v>
      </c>
      <c r="E12" s="87">
        <v>9689</v>
      </c>
      <c r="F12" s="87">
        <v>74577</v>
      </c>
      <c r="G12" s="87">
        <v>145027</v>
      </c>
      <c r="H12" s="87">
        <v>307136</v>
      </c>
      <c r="I12" s="87">
        <v>1371188</v>
      </c>
      <c r="J12" s="87">
        <v>113738</v>
      </c>
      <c r="K12" s="87">
        <v>15873</v>
      </c>
      <c r="L12" s="87">
        <v>98693</v>
      </c>
    </row>
    <row r="13" spans="1:12" ht="12">
      <c r="A13" s="40" t="s">
        <v>169</v>
      </c>
      <c r="B13" s="87">
        <v>4105</v>
      </c>
      <c r="C13" s="87">
        <v>9228</v>
      </c>
      <c r="D13" s="87">
        <v>154251</v>
      </c>
      <c r="E13" s="87">
        <v>902</v>
      </c>
      <c r="F13" s="87">
        <v>6825</v>
      </c>
      <c r="G13" s="87">
        <v>11231</v>
      </c>
      <c r="H13" s="87">
        <v>25319</v>
      </c>
      <c r="I13" s="87">
        <v>118335</v>
      </c>
      <c r="J13" s="87">
        <v>9456</v>
      </c>
      <c r="K13" s="87">
        <v>1877</v>
      </c>
      <c r="L13" s="87">
        <v>7693</v>
      </c>
    </row>
    <row r="14" spans="1:12" ht="12">
      <c r="A14" s="40" t="s">
        <v>170</v>
      </c>
      <c r="B14" s="87">
        <v>25263</v>
      </c>
      <c r="C14" s="87">
        <v>47905</v>
      </c>
      <c r="D14" s="87">
        <v>1327387</v>
      </c>
      <c r="E14" s="87">
        <v>4002</v>
      </c>
      <c r="F14" s="87">
        <v>66574</v>
      </c>
      <c r="G14" s="87">
        <v>91140</v>
      </c>
      <c r="H14" s="87">
        <v>206939</v>
      </c>
      <c r="I14" s="87">
        <v>985170</v>
      </c>
      <c r="J14" s="87">
        <v>81723</v>
      </c>
      <c r="K14" s="87">
        <v>10044</v>
      </c>
      <c r="L14" s="87">
        <v>71996</v>
      </c>
    </row>
    <row r="15" spans="1:12" ht="12">
      <c r="A15" s="40" t="s">
        <v>171</v>
      </c>
      <c r="B15" s="87">
        <v>6086</v>
      </c>
      <c r="C15" s="87">
        <v>13217</v>
      </c>
      <c r="D15" s="87">
        <v>293508</v>
      </c>
      <c r="E15" s="87">
        <v>520</v>
      </c>
      <c r="F15" s="87">
        <v>14655</v>
      </c>
      <c r="G15" s="87">
        <v>17339</v>
      </c>
      <c r="H15" s="87">
        <v>50407</v>
      </c>
      <c r="I15" s="87">
        <v>218530</v>
      </c>
      <c r="J15" s="87">
        <v>17822</v>
      </c>
      <c r="K15" s="87">
        <v>2538</v>
      </c>
      <c r="L15" s="87">
        <v>15370</v>
      </c>
    </row>
    <row r="16" spans="1:12" ht="12">
      <c r="A16" s="40" t="s">
        <v>172</v>
      </c>
      <c r="B16" s="87">
        <v>4076</v>
      </c>
      <c r="C16" s="87">
        <v>8214</v>
      </c>
      <c r="D16" s="87">
        <v>189012</v>
      </c>
      <c r="E16" s="87">
        <v>376</v>
      </c>
      <c r="F16" s="87">
        <v>8993</v>
      </c>
      <c r="G16" s="87">
        <v>15427</v>
      </c>
      <c r="H16" s="87">
        <v>32345</v>
      </c>
      <c r="I16" s="87">
        <v>138385</v>
      </c>
      <c r="J16" s="87">
        <v>11310</v>
      </c>
      <c r="K16" s="87">
        <v>1631</v>
      </c>
      <c r="L16" s="87">
        <v>9743</v>
      </c>
    </row>
    <row r="17" spans="1:12" ht="12">
      <c r="A17" s="40" t="s">
        <v>173</v>
      </c>
      <c r="B17" s="87">
        <v>3506</v>
      </c>
      <c r="C17" s="87">
        <v>7217</v>
      </c>
      <c r="D17" s="87">
        <v>133841</v>
      </c>
      <c r="E17" s="87">
        <v>138</v>
      </c>
      <c r="F17" s="87">
        <v>6713</v>
      </c>
      <c r="G17" s="87">
        <v>10902</v>
      </c>
      <c r="H17" s="87">
        <v>22373</v>
      </c>
      <c r="I17" s="87">
        <v>96834</v>
      </c>
      <c r="J17" s="87">
        <v>7732</v>
      </c>
      <c r="K17" s="87">
        <v>1356</v>
      </c>
      <c r="L17" s="87">
        <v>6437</v>
      </c>
    </row>
    <row r="18" spans="1:12" ht="12">
      <c r="A18" s="40" t="s">
        <v>174</v>
      </c>
      <c r="B18" s="87">
        <v>11736</v>
      </c>
      <c r="C18" s="87">
        <v>24969</v>
      </c>
      <c r="D18" s="87">
        <v>715460</v>
      </c>
      <c r="E18" s="87">
        <v>5749</v>
      </c>
      <c r="F18" s="87">
        <v>29932</v>
      </c>
      <c r="G18" s="87">
        <v>45628</v>
      </c>
      <c r="H18" s="87">
        <v>115875</v>
      </c>
      <c r="I18" s="87">
        <v>547826</v>
      </c>
      <c r="J18" s="87">
        <v>46242</v>
      </c>
      <c r="K18" s="87">
        <v>6394</v>
      </c>
      <c r="L18" s="87">
        <v>39975</v>
      </c>
    </row>
    <row r="19" spans="1:12" ht="12">
      <c r="A19" s="40" t="s">
        <v>175</v>
      </c>
      <c r="B19" s="87">
        <v>4731</v>
      </c>
      <c r="C19" s="87">
        <v>9036</v>
      </c>
      <c r="D19" s="87">
        <v>239250</v>
      </c>
      <c r="E19" s="87">
        <v>1572</v>
      </c>
      <c r="F19" s="87">
        <v>9823</v>
      </c>
      <c r="G19" s="87">
        <v>19920</v>
      </c>
      <c r="H19" s="87">
        <v>40161</v>
      </c>
      <c r="I19" s="87">
        <v>183567</v>
      </c>
      <c r="J19" s="87">
        <v>15455</v>
      </c>
      <c r="K19" s="87">
        <v>2102</v>
      </c>
      <c r="L19" s="87">
        <v>13419</v>
      </c>
    </row>
    <row r="20" spans="1:12" ht="12">
      <c r="A20" s="40" t="s">
        <v>176</v>
      </c>
      <c r="B20" s="87">
        <v>5886</v>
      </c>
      <c r="C20" s="87">
        <v>11783</v>
      </c>
      <c r="D20" s="87">
        <v>284904</v>
      </c>
      <c r="E20" s="87">
        <v>1547</v>
      </c>
      <c r="F20" s="87">
        <v>13030</v>
      </c>
      <c r="G20" s="87">
        <v>26060</v>
      </c>
      <c r="H20" s="87">
        <v>44265</v>
      </c>
      <c r="I20" s="87">
        <v>210051</v>
      </c>
      <c r="J20" s="87">
        <v>17348</v>
      </c>
      <c r="K20" s="87">
        <v>2406</v>
      </c>
      <c r="L20" s="87">
        <v>15040</v>
      </c>
    </row>
    <row r="21" spans="1:12" ht="12">
      <c r="A21" s="40" t="s">
        <v>177</v>
      </c>
      <c r="B21" s="87">
        <v>5589</v>
      </c>
      <c r="C21" s="87">
        <v>12689</v>
      </c>
      <c r="D21" s="87">
        <v>218964</v>
      </c>
      <c r="E21" s="87">
        <v>1050</v>
      </c>
      <c r="F21" s="87">
        <v>9366</v>
      </c>
      <c r="G21" s="87">
        <v>17769</v>
      </c>
      <c r="H21" s="87">
        <v>37230</v>
      </c>
      <c r="I21" s="87">
        <v>167058</v>
      </c>
      <c r="J21" s="87">
        <v>13416</v>
      </c>
      <c r="K21" s="87">
        <v>3503</v>
      </c>
      <c r="L21" s="87">
        <v>10057</v>
      </c>
    </row>
    <row r="22" spans="1:12" ht="12">
      <c r="A22" s="40" t="s">
        <v>178</v>
      </c>
      <c r="B22" s="87">
        <v>23457</v>
      </c>
      <c r="C22" s="87">
        <v>47972</v>
      </c>
      <c r="D22" s="87">
        <v>1411341</v>
      </c>
      <c r="E22" s="87">
        <v>4642</v>
      </c>
      <c r="F22" s="87">
        <v>65617</v>
      </c>
      <c r="G22" s="87">
        <v>88511</v>
      </c>
      <c r="H22" s="87">
        <v>236194</v>
      </c>
      <c r="I22" s="87">
        <v>1061155</v>
      </c>
      <c r="J22" s="87">
        <v>88823</v>
      </c>
      <c r="K22" s="87">
        <v>9659</v>
      </c>
      <c r="L22" s="87">
        <v>79424</v>
      </c>
    </row>
    <row r="23" spans="1:12" ht="12">
      <c r="A23" s="40" t="s">
        <v>179</v>
      </c>
      <c r="B23" s="87">
        <v>8541</v>
      </c>
      <c r="C23" s="87">
        <v>17083</v>
      </c>
      <c r="D23" s="87">
        <v>410471</v>
      </c>
      <c r="E23" s="87">
        <v>1516</v>
      </c>
      <c r="F23" s="87">
        <v>19899</v>
      </c>
      <c r="G23" s="87">
        <v>42454</v>
      </c>
      <c r="H23" s="87">
        <v>57174</v>
      </c>
      <c r="I23" s="87">
        <v>302721</v>
      </c>
      <c r="J23" s="87">
        <v>24886</v>
      </c>
      <c r="K23" s="87">
        <v>3634</v>
      </c>
      <c r="L23" s="87">
        <v>21428</v>
      </c>
    </row>
    <row r="24" spans="1:12" ht="12">
      <c r="A24" s="40" t="s">
        <v>180</v>
      </c>
      <c r="B24" s="87">
        <v>3822</v>
      </c>
      <c r="C24" s="87">
        <v>7911</v>
      </c>
      <c r="D24" s="87">
        <v>217639</v>
      </c>
      <c r="E24" s="87">
        <v>856</v>
      </c>
      <c r="F24" s="87">
        <v>9726</v>
      </c>
      <c r="G24" s="87">
        <v>14127</v>
      </c>
      <c r="H24" s="87">
        <v>33799</v>
      </c>
      <c r="I24" s="87">
        <v>164078</v>
      </c>
      <c r="J24" s="87">
        <v>13677</v>
      </c>
      <c r="K24" s="87">
        <v>1632</v>
      </c>
      <c r="L24" s="87">
        <v>12098</v>
      </c>
    </row>
    <row r="25" spans="1:12" ht="12">
      <c r="A25" s="40" t="s">
        <v>181</v>
      </c>
      <c r="B25" s="87">
        <v>349908</v>
      </c>
      <c r="C25" s="87">
        <v>636640</v>
      </c>
      <c r="D25" s="87">
        <v>23213630</v>
      </c>
      <c r="E25" s="87">
        <v>110059</v>
      </c>
      <c r="F25" s="87">
        <v>888736</v>
      </c>
      <c r="G25" s="87">
        <v>993792</v>
      </c>
      <c r="H25" s="87">
        <v>3176885</v>
      </c>
      <c r="I25" s="87">
        <v>18776240</v>
      </c>
      <c r="J25" s="87">
        <v>1619364</v>
      </c>
      <c r="K25" s="87">
        <v>145664</v>
      </c>
      <c r="L25" s="87">
        <v>1477944</v>
      </c>
    </row>
    <row r="26" spans="1:12" ht="12">
      <c r="A26" s="40" t="s">
        <v>182</v>
      </c>
      <c r="B26" s="87">
        <v>7258</v>
      </c>
      <c r="C26" s="87">
        <v>15184</v>
      </c>
      <c r="D26" s="87">
        <v>296850</v>
      </c>
      <c r="E26" s="87">
        <v>998</v>
      </c>
      <c r="F26" s="87">
        <v>14280</v>
      </c>
      <c r="G26" s="87">
        <v>30031</v>
      </c>
      <c r="H26" s="87">
        <v>54999</v>
      </c>
      <c r="I26" s="87">
        <v>214135</v>
      </c>
      <c r="J26" s="87">
        <v>17241</v>
      </c>
      <c r="K26" s="87">
        <v>2936</v>
      </c>
      <c r="L26" s="87">
        <v>14434</v>
      </c>
    </row>
    <row r="27" spans="1:12" ht="12">
      <c r="A27" s="40" t="s">
        <v>183</v>
      </c>
      <c r="B27" s="87">
        <v>14653</v>
      </c>
      <c r="C27" s="87">
        <v>30639</v>
      </c>
      <c r="D27" s="87">
        <v>609964</v>
      </c>
      <c r="E27" s="87">
        <v>4696</v>
      </c>
      <c r="F27" s="87">
        <v>29187</v>
      </c>
      <c r="G27" s="87">
        <v>55109</v>
      </c>
      <c r="H27" s="87">
        <v>118805</v>
      </c>
      <c r="I27" s="87">
        <v>462775</v>
      </c>
      <c r="J27" s="87">
        <v>37529</v>
      </c>
      <c r="K27" s="87">
        <v>6186</v>
      </c>
      <c r="L27" s="87">
        <v>31655</v>
      </c>
    </row>
    <row r="28" spans="1:12" ht="12">
      <c r="A28" s="40" t="s">
        <v>184</v>
      </c>
      <c r="B28" s="87">
        <v>19580</v>
      </c>
      <c r="C28" s="87">
        <v>39346</v>
      </c>
      <c r="D28" s="87">
        <v>938551</v>
      </c>
      <c r="E28" s="87">
        <v>8793</v>
      </c>
      <c r="F28" s="87">
        <v>41465</v>
      </c>
      <c r="G28" s="87">
        <v>86704</v>
      </c>
      <c r="H28" s="87">
        <v>152788</v>
      </c>
      <c r="I28" s="87">
        <v>698496</v>
      </c>
      <c r="J28" s="87">
        <v>57777</v>
      </c>
      <c r="K28" s="87">
        <v>9496</v>
      </c>
      <c r="L28" s="87">
        <v>48604</v>
      </c>
    </row>
    <row r="29" spans="1:12" ht="12.75" customHeight="1">
      <c r="A29" s="40" t="s">
        <v>185</v>
      </c>
      <c r="B29" s="87">
        <v>87556</v>
      </c>
      <c r="C29" s="87">
        <v>189369</v>
      </c>
      <c r="D29" s="87">
        <v>4664641</v>
      </c>
      <c r="E29" s="87">
        <v>17328</v>
      </c>
      <c r="F29" s="87">
        <v>192853</v>
      </c>
      <c r="G29" s="87">
        <v>314506</v>
      </c>
      <c r="H29" s="87">
        <v>731636</v>
      </c>
      <c r="I29" s="87">
        <v>3537519</v>
      </c>
      <c r="J29" s="87">
        <v>295818</v>
      </c>
      <c r="K29" s="87">
        <v>47258</v>
      </c>
      <c r="L29" s="87">
        <v>250385</v>
      </c>
    </row>
    <row r="30" spans="1:12" ht="12.75" customHeight="1">
      <c r="A30" s="40" t="s">
        <v>186</v>
      </c>
      <c r="B30" s="87">
        <v>7522</v>
      </c>
      <c r="C30" s="87">
        <v>16079</v>
      </c>
      <c r="D30" s="87">
        <v>403392</v>
      </c>
      <c r="E30" s="87">
        <v>1161</v>
      </c>
      <c r="F30" s="87">
        <v>19865</v>
      </c>
      <c r="G30" s="87">
        <v>24798</v>
      </c>
      <c r="H30" s="87">
        <v>69253</v>
      </c>
      <c r="I30" s="87">
        <v>304395</v>
      </c>
      <c r="J30" s="87">
        <v>25146</v>
      </c>
      <c r="K30" s="87">
        <v>3228</v>
      </c>
      <c r="L30" s="87">
        <v>22007</v>
      </c>
    </row>
    <row r="31" spans="1:12" ht="12">
      <c r="A31" s="40" t="s">
        <v>187</v>
      </c>
      <c r="B31" s="87">
        <v>5193</v>
      </c>
      <c r="C31" s="87">
        <v>10669</v>
      </c>
      <c r="D31" s="87">
        <v>306892</v>
      </c>
      <c r="E31" s="87">
        <v>496</v>
      </c>
      <c r="F31" s="87">
        <v>15176</v>
      </c>
      <c r="G31" s="87">
        <v>19646</v>
      </c>
      <c r="H31" s="87">
        <v>46772</v>
      </c>
      <c r="I31" s="87">
        <v>231797</v>
      </c>
      <c r="J31" s="87">
        <v>19341</v>
      </c>
      <c r="K31" s="87">
        <v>2030</v>
      </c>
      <c r="L31" s="87">
        <v>17358</v>
      </c>
    </row>
    <row r="32" spans="1:12" ht="12">
      <c r="A32" s="40" t="s">
        <v>188</v>
      </c>
      <c r="B32" s="87">
        <v>10042</v>
      </c>
      <c r="C32" s="87">
        <v>23085</v>
      </c>
      <c r="D32" s="87">
        <v>824706</v>
      </c>
      <c r="E32" s="87">
        <v>3337</v>
      </c>
      <c r="F32" s="87">
        <v>30443</v>
      </c>
      <c r="G32" s="87">
        <v>36824</v>
      </c>
      <c r="H32" s="87">
        <v>130945</v>
      </c>
      <c r="I32" s="87">
        <v>666884</v>
      </c>
      <c r="J32" s="87">
        <v>57661</v>
      </c>
      <c r="K32" s="87">
        <v>4933</v>
      </c>
      <c r="L32" s="87">
        <v>52801</v>
      </c>
    </row>
    <row r="33" spans="1:12" ht="12">
      <c r="A33" s="40" t="s">
        <v>189</v>
      </c>
      <c r="B33" s="87">
        <v>6335</v>
      </c>
      <c r="C33" s="87">
        <v>13799</v>
      </c>
      <c r="D33" s="87">
        <v>388062</v>
      </c>
      <c r="E33" s="87">
        <v>2225</v>
      </c>
      <c r="F33" s="87">
        <v>15493</v>
      </c>
      <c r="G33" s="87">
        <v>26112</v>
      </c>
      <c r="H33" s="87">
        <v>69522</v>
      </c>
      <c r="I33" s="87">
        <v>287982</v>
      </c>
      <c r="J33" s="87">
        <v>24282</v>
      </c>
      <c r="K33" s="87">
        <v>3140</v>
      </c>
      <c r="L33" s="87">
        <v>21229</v>
      </c>
    </row>
    <row r="34" spans="1:12" ht="12">
      <c r="A34" s="40" t="s">
        <v>190</v>
      </c>
      <c r="B34" s="87">
        <v>30130</v>
      </c>
      <c r="C34" s="87">
        <v>60575</v>
      </c>
      <c r="D34" s="87">
        <v>1285294</v>
      </c>
      <c r="E34" s="87">
        <v>4900</v>
      </c>
      <c r="F34" s="87">
        <v>61359</v>
      </c>
      <c r="G34" s="87">
        <v>80392</v>
      </c>
      <c r="H34" s="87">
        <v>209875</v>
      </c>
      <c r="I34" s="87">
        <v>956385</v>
      </c>
      <c r="J34" s="87">
        <v>77578</v>
      </c>
      <c r="K34" s="87">
        <v>12699</v>
      </c>
      <c r="L34" s="87">
        <v>65482</v>
      </c>
    </row>
    <row r="35" spans="1:12" ht="12">
      <c r="A35" s="102" t="s">
        <v>191</v>
      </c>
      <c r="B35" s="87">
        <v>6374</v>
      </c>
      <c r="C35" s="87">
        <v>13552</v>
      </c>
      <c r="D35" s="87">
        <v>321243</v>
      </c>
      <c r="E35" s="87">
        <v>334</v>
      </c>
      <c r="F35" s="87">
        <v>16095</v>
      </c>
      <c r="G35" s="87">
        <v>19751</v>
      </c>
      <c r="H35" s="87">
        <v>50715</v>
      </c>
      <c r="I35" s="87">
        <v>239482</v>
      </c>
      <c r="J35" s="87">
        <v>19624</v>
      </c>
      <c r="K35" s="87">
        <v>2655</v>
      </c>
      <c r="L35" s="87">
        <v>17071</v>
      </c>
    </row>
    <row r="36" spans="1:12" ht="12">
      <c r="A36" s="40" t="s">
        <v>192</v>
      </c>
      <c r="B36" s="87">
        <v>3984</v>
      </c>
      <c r="C36" s="87">
        <v>8674</v>
      </c>
      <c r="D36" s="87">
        <v>197237</v>
      </c>
      <c r="E36" s="87">
        <v>968</v>
      </c>
      <c r="F36" s="87">
        <v>8896</v>
      </c>
      <c r="G36" s="87">
        <v>14708</v>
      </c>
      <c r="H36" s="87">
        <v>31772</v>
      </c>
      <c r="I36" s="87">
        <v>147630</v>
      </c>
      <c r="J36" s="87">
        <v>12142</v>
      </c>
      <c r="K36" s="87">
        <v>2241</v>
      </c>
      <c r="L36" s="87">
        <v>9971</v>
      </c>
    </row>
    <row r="37" spans="1:12" ht="12">
      <c r="A37" s="40" t="s">
        <v>193</v>
      </c>
      <c r="B37" s="87">
        <v>3668</v>
      </c>
      <c r="C37" s="87">
        <v>7568</v>
      </c>
      <c r="D37" s="87">
        <v>147611</v>
      </c>
      <c r="E37" s="87">
        <v>1200</v>
      </c>
      <c r="F37" s="87">
        <v>6639</v>
      </c>
      <c r="G37" s="87">
        <v>14188</v>
      </c>
      <c r="H37" s="87">
        <v>27236</v>
      </c>
      <c r="I37" s="87">
        <v>104795</v>
      </c>
      <c r="J37" s="87">
        <v>8505</v>
      </c>
      <c r="K37" s="87">
        <v>1386</v>
      </c>
      <c r="L37" s="87">
        <v>7187</v>
      </c>
    </row>
    <row r="38" spans="1:12" s="36" customFormat="1" ht="12.75" customHeight="1">
      <c r="A38" s="40" t="s">
        <v>194</v>
      </c>
      <c r="B38" s="87">
        <v>4498</v>
      </c>
      <c r="C38" s="87">
        <v>9964</v>
      </c>
      <c r="D38" s="87">
        <v>188549</v>
      </c>
      <c r="E38" s="87">
        <v>492</v>
      </c>
      <c r="F38" s="87">
        <v>8833</v>
      </c>
      <c r="G38" s="87">
        <v>14856</v>
      </c>
      <c r="H38" s="87">
        <v>33835</v>
      </c>
      <c r="I38" s="87">
        <v>137372</v>
      </c>
      <c r="J38" s="87">
        <v>11084</v>
      </c>
      <c r="K38" s="87">
        <v>1877</v>
      </c>
      <c r="L38" s="87">
        <v>9292</v>
      </c>
    </row>
    <row r="39" spans="1:12" ht="12">
      <c r="A39" s="40" t="s">
        <v>195</v>
      </c>
      <c r="B39" s="87">
        <v>3597</v>
      </c>
      <c r="C39" s="87">
        <v>6886</v>
      </c>
      <c r="D39" s="87">
        <v>155262</v>
      </c>
      <c r="E39" s="87">
        <v>1918</v>
      </c>
      <c r="F39" s="87">
        <v>6822</v>
      </c>
      <c r="G39" s="87">
        <v>12129</v>
      </c>
      <c r="H39" s="87">
        <v>25998</v>
      </c>
      <c r="I39" s="87">
        <v>117260</v>
      </c>
      <c r="J39" s="87">
        <v>9688</v>
      </c>
      <c r="K39" s="87">
        <v>1357</v>
      </c>
      <c r="L39" s="87">
        <v>8394</v>
      </c>
    </row>
    <row r="40" spans="1:12" s="30" customFormat="1" ht="12">
      <c r="A40" s="40" t="s">
        <v>196</v>
      </c>
      <c r="B40" s="87">
        <v>8319</v>
      </c>
      <c r="C40" s="87">
        <v>17409</v>
      </c>
      <c r="D40" s="87">
        <v>372303</v>
      </c>
      <c r="E40" s="87">
        <v>2848</v>
      </c>
      <c r="F40" s="87">
        <v>16434</v>
      </c>
      <c r="G40" s="87">
        <v>29732</v>
      </c>
      <c r="H40" s="87">
        <v>59806</v>
      </c>
      <c r="I40" s="87">
        <v>277845</v>
      </c>
      <c r="J40" s="87">
        <v>22717</v>
      </c>
      <c r="K40" s="87">
        <v>3858</v>
      </c>
      <c r="L40" s="87">
        <v>19039</v>
      </c>
    </row>
    <row r="41" spans="1:12" s="30" customFormat="1" ht="12">
      <c r="A41" s="40" t="s">
        <v>197</v>
      </c>
      <c r="B41" s="87">
        <v>26890</v>
      </c>
      <c r="C41" s="87">
        <v>54226</v>
      </c>
      <c r="D41" s="87">
        <v>1840211</v>
      </c>
      <c r="E41" s="87">
        <v>5562</v>
      </c>
      <c r="F41" s="87">
        <v>77923</v>
      </c>
      <c r="G41" s="87">
        <v>94600</v>
      </c>
      <c r="H41" s="87">
        <v>265882</v>
      </c>
      <c r="I41" s="87">
        <v>1435329</v>
      </c>
      <c r="J41" s="87">
        <v>122007</v>
      </c>
      <c r="K41" s="87">
        <v>11272</v>
      </c>
      <c r="L41" s="87">
        <v>111015</v>
      </c>
    </row>
    <row r="42" spans="1:12" ht="12">
      <c r="A42" s="40" t="s">
        <v>198</v>
      </c>
      <c r="B42" s="87">
        <v>5354</v>
      </c>
      <c r="C42" s="87">
        <v>11142</v>
      </c>
      <c r="D42" s="87">
        <v>231421</v>
      </c>
      <c r="E42" s="87">
        <v>6753</v>
      </c>
      <c r="F42" s="87">
        <v>10871</v>
      </c>
      <c r="G42" s="87">
        <v>19164</v>
      </c>
      <c r="H42" s="87">
        <v>39406</v>
      </c>
      <c r="I42" s="87">
        <v>175448</v>
      </c>
      <c r="J42" s="87">
        <v>14328</v>
      </c>
      <c r="K42" s="87">
        <v>2472</v>
      </c>
      <c r="L42" s="87">
        <v>11936</v>
      </c>
    </row>
    <row r="43" spans="1:12" ht="12">
      <c r="A43" s="40" t="s">
        <v>199</v>
      </c>
      <c r="B43" s="87">
        <v>8038</v>
      </c>
      <c r="C43" s="87">
        <v>16995</v>
      </c>
      <c r="D43" s="87">
        <v>409607</v>
      </c>
      <c r="E43" s="87">
        <v>631</v>
      </c>
      <c r="F43" s="87">
        <v>19846</v>
      </c>
      <c r="G43" s="87">
        <v>23792</v>
      </c>
      <c r="H43" s="87">
        <v>65803</v>
      </c>
      <c r="I43" s="87">
        <v>306953</v>
      </c>
      <c r="J43" s="87">
        <v>25231</v>
      </c>
      <c r="K43" s="87">
        <v>3480</v>
      </c>
      <c r="L43" s="87">
        <v>21879</v>
      </c>
    </row>
    <row r="44" spans="1:12" ht="12">
      <c r="A44" s="40" t="s">
        <v>200</v>
      </c>
      <c r="B44" s="87">
        <v>12974</v>
      </c>
      <c r="C44" s="87">
        <v>27009</v>
      </c>
      <c r="D44" s="87">
        <v>976745</v>
      </c>
      <c r="E44" s="87">
        <v>4638</v>
      </c>
      <c r="F44" s="87">
        <v>35733</v>
      </c>
      <c r="G44" s="87">
        <v>38952</v>
      </c>
      <c r="H44" s="87">
        <v>137439</v>
      </c>
      <c r="I44" s="87">
        <v>785646</v>
      </c>
      <c r="J44" s="87">
        <v>67756</v>
      </c>
      <c r="K44" s="87">
        <v>6107</v>
      </c>
      <c r="L44" s="87">
        <v>61801</v>
      </c>
    </row>
    <row r="45" spans="1:12" ht="12">
      <c r="A45" s="40" t="s">
        <v>201</v>
      </c>
      <c r="B45" s="87">
        <v>12909</v>
      </c>
      <c r="C45" s="87">
        <v>27274</v>
      </c>
      <c r="D45" s="87">
        <v>1395641</v>
      </c>
      <c r="E45" s="87">
        <v>7614</v>
      </c>
      <c r="F45" s="87">
        <v>38815</v>
      </c>
      <c r="G45" s="87">
        <v>64135</v>
      </c>
      <c r="H45" s="87">
        <v>191736</v>
      </c>
      <c r="I45" s="87">
        <v>1146988</v>
      </c>
      <c r="J45" s="87">
        <v>101796</v>
      </c>
      <c r="K45" s="87">
        <v>6627</v>
      </c>
      <c r="L45" s="87">
        <v>95263</v>
      </c>
    </row>
    <row r="46" spans="1:12" ht="12">
      <c r="A46" s="40" t="s">
        <v>202</v>
      </c>
      <c r="B46" s="87">
        <v>4332</v>
      </c>
      <c r="C46" s="87">
        <v>9797</v>
      </c>
      <c r="D46" s="87">
        <v>158861</v>
      </c>
      <c r="E46" s="87">
        <v>574</v>
      </c>
      <c r="F46" s="87">
        <v>6926</v>
      </c>
      <c r="G46" s="87">
        <v>7866</v>
      </c>
      <c r="H46" s="87">
        <v>26580</v>
      </c>
      <c r="I46" s="87">
        <v>124034</v>
      </c>
      <c r="J46" s="87">
        <v>9917</v>
      </c>
      <c r="K46" s="87">
        <v>1962</v>
      </c>
      <c r="L46" s="87">
        <v>8077</v>
      </c>
    </row>
    <row r="47" spans="1:12" ht="12">
      <c r="A47" s="40" t="s">
        <v>203</v>
      </c>
      <c r="B47" s="87">
        <v>10275</v>
      </c>
      <c r="C47" s="87">
        <v>19999</v>
      </c>
      <c r="D47" s="87">
        <v>758457</v>
      </c>
      <c r="E47" s="87">
        <v>4642</v>
      </c>
      <c r="F47" s="87">
        <v>28681</v>
      </c>
      <c r="G47" s="87">
        <v>46277</v>
      </c>
      <c r="H47" s="87">
        <v>112288</v>
      </c>
      <c r="I47" s="87">
        <v>598321</v>
      </c>
      <c r="J47" s="87">
        <v>51663</v>
      </c>
      <c r="K47" s="87">
        <v>4305</v>
      </c>
      <c r="L47" s="87">
        <v>47455</v>
      </c>
    </row>
    <row r="48" spans="1:12" ht="12">
      <c r="A48" s="67" t="s">
        <v>204</v>
      </c>
      <c r="B48" s="89">
        <v>10850</v>
      </c>
      <c r="C48" s="89">
        <v>27273</v>
      </c>
      <c r="D48" s="89">
        <v>409539</v>
      </c>
      <c r="E48" s="89">
        <v>1104</v>
      </c>
      <c r="F48" s="89">
        <v>16354</v>
      </c>
      <c r="G48" s="89">
        <v>30419</v>
      </c>
      <c r="H48" s="89">
        <v>72682</v>
      </c>
      <c r="I48" s="89">
        <v>300843</v>
      </c>
      <c r="J48" s="89">
        <v>23792</v>
      </c>
      <c r="K48" s="89">
        <v>5559</v>
      </c>
      <c r="L48" s="89">
        <v>18453</v>
      </c>
    </row>
    <row r="49" spans="1:12" ht="12">
      <c r="A49" s="68"/>
      <c r="B49" s="24"/>
      <c r="C49" s="24"/>
      <c r="D49" s="24"/>
      <c r="E49" s="24"/>
      <c r="F49" s="24"/>
      <c r="G49" s="24"/>
      <c r="H49" s="24"/>
      <c r="I49" s="24"/>
      <c r="J49" s="24"/>
      <c r="K49" s="24"/>
      <c r="L49" s="24"/>
    </row>
    <row r="50" spans="1:12" s="30" customFormat="1" ht="12">
      <c r="A50" s="55" t="s">
        <v>37</v>
      </c>
      <c r="B50" s="55"/>
      <c r="C50" s="55"/>
      <c r="D50" s="55"/>
      <c r="E50" s="55"/>
      <c r="F50" s="55"/>
      <c r="G50" s="55"/>
      <c r="H50" s="55"/>
      <c r="I50" s="55"/>
      <c r="J50" s="55"/>
      <c r="K50" s="56"/>
      <c r="L50" s="55"/>
    </row>
    <row r="51" spans="1:12" s="30" customFormat="1" ht="12">
      <c r="A51" s="55" t="s">
        <v>230</v>
      </c>
      <c r="B51" s="55"/>
      <c r="C51" s="55"/>
      <c r="D51" s="55"/>
      <c r="E51" s="55"/>
      <c r="F51" s="55"/>
      <c r="G51" s="55"/>
      <c r="H51" s="55"/>
      <c r="I51" s="55"/>
      <c r="J51" s="55"/>
      <c r="K51" s="55"/>
      <c r="L51"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worksheet>
</file>

<file path=xl/worksheets/sheet49.xml><?xml version="1.0" encoding="utf-8"?>
<worksheet xmlns="http://schemas.openxmlformats.org/spreadsheetml/2006/main" xmlns:r="http://schemas.openxmlformats.org/officeDocument/2006/relationships">
  <sheetPr codeName="Sheet113">
    <pageSetUpPr fitToPage="1"/>
  </sheetPr>
  <dimension ref="A1:N52"/>
  <sheetViews>
    <sheetView zoomScale="80" zoomScaleNormal="80" workbookViewId="0" topLeftCell="A1">
      <selection activeCell="A1" sqref="A1"/>
    </sheetView>
  </sheetViews>
  <sheetFormatPr defaultColWidth="8.8515625" defaultRowHeight="12.75"/>
  <cols>
    <col min="1" max="1" width="17.140625" style="0" customWidth="1"/>
    <col min="2" max="2" width="10.421875" style="0" customWidth="1"/>
    <col min="3" max="3" width="11.8515625" style="0" customWidth="1"/>
    <col min="4" max="4" width="11.421875" style="0" customWidth="1"/>
    <col min="5" max="5" width="8.8515625" style="0" customWidth="1"/>
    <col min="6" max="9" width="12.00390625" style="0" customWidth="1"/>
    <col min="10" max="12" width="8.7109375" style="0" customWidth="1"/>
    <col min="13" max="14" width="11.8515625" style="0" customWidth="1"/>
  </cols>
  <sheetData>
    <row r="1" spans="1:14" ht="30" customHeight="1">
      <c r="A1" s="1" t="s">
        <v>101</v>
      </c>
      <c r="B1" s="2"/>
      <c r="C1" s="3"/>
      <c r="D1" s="3"/>
      <c r="E1" s="3"/>
      <c r="F1" s="3"/>
      <c r="G1" s="3"/>
      <c r="H1" s="3"/>
      <c r="I1" s="3"/>
      <c r="J1" s="3"/>
      <c r="K1" s="3"/>
      <c r="L1" s="3"/>
      <c r="M1" s="3"/>
      <c r="N1" s="58" t="s">
        <v>229</v>
      </c>
    </row>
    <row r="2" spans="1:14" ht="21" customHeight="1" thickBot="1">
      <c r="A2" s="107" t="s">
        <v>225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112</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41" t="s">
        <v>116</v>
      </c>
      <c r="B6" s="139" t="s">
        <v>1</v>
      </c>
      <c r="C6" s="139" t="s">
        <v>2</v>
      </c>
      <c r="D6" s="139" t="s">
        <v>3</v>
      </c>
      <c r="E6" s="142" t="s">
        <v>4</v>
      </c>
      <c r="F6" s="147"/>
      <c r="G6" s="148"/>
      <c r="H6" s="139" t="s">
        <v>5</v>
      </c>
      <c r="I6" s="139" t="s">
        <v>109</v>
      </c>
      <c r="J6" s="139" t="s">
        <v>115</v>
      </c>
      <c r="K6" s="139" t="s">
        <v>6</v>
      </c>
      <c r="L6" s="139" t="s">
        <v>111</v>
      </c>
      <c r="M6" s="139" t="s">
        <v>97</v>
      </c>
      <c r="N6" s="139" t="s">
        <v>98</v>
      </c>
    </row>
    <row r="7" spans="1:14" s="34" customFormat="1" ht="37.5" customHeight="1">
      <c r="A7" s="146"/>
      <c r="B7" s="145"/>
      <c r="C7" s="145"/>
      <c r="D7" s="145"/>
      <c r="E7" s="16" t="s">
        <v>7</v>
      </c>
      <c r="F7" s="17" t="s">
        <v>8</v>
      </c>
      <c r="G7" s="15" t="s">
        <v>9</v>
      </c>
      <c r="H7" s="145"/>
      <c r="I7" s="145"/>
      <c r="J7" s="145"/>
      <c r="K7" s="145"/>
      <c r="L7" s="145"/>
      <c r="M7" s="145"/>
      <c r="N7" s="145"/>
    </row>
    <row r="8" spans="1:14" ht="12.75" customHeight="1">
      <c r="A8" s="39"/>
      <c r="B8" s="19"/>
      <c r="C8" s="94"/>
      <c r="D8" s="94"/>
      <c r="E8" s="94"/>
      <c r="F8" s="94"/>
      <c r="G8" s="94"/>
      <c r="H8" s="94"/>
      <c r="I8" s="94"/>
      <c r="J8" s="94"/>
      <c r="K8" s="94"/>
      <c r="L8" s="94"/>
      <c r="M8" s="38"/>
      <c r="N8" s="38"/>
    </row>
    <row r="9" spans="1:14" ht="12.75" customHeight="1">
      <c r="A9" s="40" t="s">
        <v>125</v>
      </c>
      <c r="B9" s="93">
        <v>25503</v>
      </c>
      <c r="C9" s="97">
        <v>2.1</v>
      </c>
      <c r="D9" s="93">
        <v>50295.9</v>
      </c>
      <c r="E9" s="93">
        <v>151.6</v>
      </c>
      <c r="F9" s="93">
        <v>2365.6</v>
      </c>
      <c r="G9" s="93">
        <v>3614.7</v>
      </c>
      <c r="H9" s="93">
        <v>7915.3</v>
      </c>
      <c r="I9" s="93">
        <v>37244.4</v>
      </c>
      <c r="J9" s="93">
        <v>3065</v>
      </c>
      <c r="K9" s="93">
        <v>416.4</v>
      </c>
      <c r="L9" s="93">
        <v>2663.5</v>
      </c>
      <c r="M9" s="73">
        <v>5.29566028244847</v>
      </c>
      <c r="N9" s="73">
        <v>7.151410681874322</v>
      </c>
    </row>
    <row r="10" spans="1:14" ht="12.75" customHeight="1">
      <c r="A10" s="40" t="s">
        <v>126</v>
      </c>
      <c r="B10" s="93">
        <v>11129</v>
      </c>
      <c r="C10" s="97">
        <v>2.1</v>
      </c>
      <c r="D10" s="93">
        <v>53883.4</v>
      </c>
      <c r="E10" s="93">
        <v>106.8</v>
      </c>
      <c r="F10" s="93">
        <v>2632.9</v>
      </c>
      <c r="G10" s="93">
        <v>3041.6</v>
      </c>
      <c r="H10" s="93">
        <v>8319.6</v>
      </c>
      <c r="I10" s="93">
        <v>40529.3</v>
      </c>
      <c r="J10" s="93">
        <v>3348.5</v>
      </c>
      <c r="K10" s="93">
        <v>429.5</v>
      </c>
      <c r="L10" s="93">
        <v>2933.8</v>
      </c>
      <c r="M10" s="73">
        <v>5.444719524009249</v>
      </c>
      <c r="N10" s="73">
        <v>7.238713720690956</v>
      </c>
    </row>
    <row r="11" spans="1:14" ht="12.75" customHeight="1">
      <c r="A11" s="40" t="s">
        <v>127</v>
      </c>
      <c r="B11" s="93">
        <v>11505</v>
      </c>
      <c r="C11" s="97">
        <v>1.7</v>
      </c>
      <c r="D11" s="93">
        <v>58713.7</v>
      </c>
      <c r="E11" s="93">
        <v>781.5</v>
      </c>
      <c r="F11" s="93">
        <v>2213.7</v>
      </c>
      <c r="G11" s="93">
        <v>5114.2</v>
      </c>
      <c r="H11" s="93">
        <v>10213.3</v>
      </c>
      <c r="I11" s="93">
        <v>44580.5</v>
      </c>
      <c r="J11" s="93">
        <v>3816</v>
      </c>
      <c r="K11" s="93">
        <v>420.9</v>
      </c>
      <c r="L11" s="93">
        <v>3406.5</v>
      </c>
      <c r="M11" s="73">
        <v>5.801882695180171</v>
      </c>
      <c r="N11" s="73">
        <v>7.641233274638013</v>
      </c>
    </row>
    <row r="12" spans="1:14" ht="12.75" customHeight="1">
      <c r="A12" s="40" t="s">
        <v>128</v>
      </c>
      <c r="B12" s="93">
        <v>7069</v>
      </c>
      <c r="C12" s="97">
        <v>1.9</v>
      </c>
      <c r="D12" s="93">
        <v>46947.2</v>
      </c>
      <c r="E12" s="93">
        <v>439.6</v>
      </c>
      <c r="F12" s="93">
        <v>2297.9</v>
      </c>
      <c r="G12" s="93">
        <v>4228.1</v>
      </c>
      <c r="H12" s="93">
        <v>7644.7</v>
      </c>
      <c r="I12" s="93">
        <v>34418.9</v>
      </c>
      <c r="J12" s="93">
        <v>2826.1</v>
      </c>
      <c r="K12" s="93">
        <v>401.5</v>
      </c>
      <c r="L12" s="93">
        <v>2437.7</v>
      </c>
      <c r="M12" s="73">
        <v>5.1924289414491165</v>
      </c>
      <c r="N12" s="73">
        <v>7.0824459817135335</v>
      </c>
    </row>
    <row r="13" spans="1:14" ht="12.75" customHeight="1">
      <c r="A13" s="40" t="s">
        <v>129</v>
      </c>
      <c r="B13" s="93">
        <v>4955</v>
      </c>
      <c r="C13" s="97">
        <v>2</v>
      </c>
      <c r="D13" s="93">
        <v>41589.4</v>
      </c>
      <c r="E13" s="93">
        <v>158.3</v>
      </c>
      <c r="F13" s="93">
        <v>2019.4</v>
      </c>
      <c r="G13" s="93">
        <v>4374.1</v>
      </c>
      <c r="H13" s="93">
        <v>7145.5</v>
      </c>
      <c r="I13" s="93">
        <v>31467.4</v>
      </c>
      <c r="J13" s="93">
        <v>2562.4</v>
      </c>
      <c r="K13" s="93">
        <v>424.6</v>
      </c>
      <c r="L13" s="93">
        <v>2154.4</v>
      </c>
      <c r="M13" s="73">
        <v>5.180166100015869</v>
      </c>
      <c r="N13" s="73">
        <v>6.846450612379797</v>
      </c>
    </row>
    <row r="14" spans="1:14" ht="12.75" customHeight="1">
      <c r="A14" s="40" t="s">
        <v>130</v>
      </c>
      <c r="B14" s="93">
        <v>73267</v>
      </c>
      <c r="C14" s="97">
        <v>2</v>
      </c>
      <c r="D14" s="93">
        <v>60058.7</v>
      </c>
      <c r="E14" s="93">
        <v>165.3</v>
      </c>
      <c r="F14" s="93">
        <v>2643.9</v>
      </c>
      <c r="G14" s="93">
        <v>2542.1</v>
      </c>
      <c r="H14" s="93">
        <v>8268.4</v>
      </c>
      <c r="I14" s="93">
        <v>47788.9</v>
      </c>
      <c r="J14" s="93">
        <v>4030</v>
      </c>
      <c r="K14" s="93">
        <v>418.6</v>
      </c>
      <c r="L14" s="93">
        <v>3626.7</v>
      </c>
      <c r="M14" s="73">
        <v>6.0385922439213635</v>
      </c>
      <c r="N14" s="73">
        <v>7.589000793071193</v>
      </c>
    </row>
    <row r="15" spans="1:14" ht="12.75" customHeight="1">
      <c r="A15" s="40" t="s">
        <v>131</v>
      </c>
      <c r="B15" s="93">
        <v>49690</v>
      </c>
      <c r="C15" s="97">
        <v>1.9</v>
      </c>
      <c r="D15" s="93">
        <v>62883.4</v>
      </c>
      <c r="E15" s="93">
        <v>612.5</v>
      </c>
      <c r="F15" s="93">
        <v>2326.7</v>
      </c>
      <c r="G15" s="93">
        <v>4076</v>
      </c>
      <c r="H15" s="93">
        <v>9889.6</v>
      </c>
      <c r="I15" s="93">
        <v>49878.6</v>
      </c>
      <c r="J15" s="93">
        <v>4282.6</v>
      </c>
      <c r="K15" s="93">
        <v>441.9</v>
      </c>
      <c r="L15" s="93">
        <v>3854.6</v>
      </c>
      <c r="M15" s="73">
        <v>6.129757614887235</v>
      </c>
      <c r="N15" s="73">
        <v>7.72796349536675</v>
      </c>
    </row>
    <row r="16" spans="1:14" ht="12.75" customHeight="1">
      <c r="A16" s="40" t="s">
        <v>132</v>
      </c>
      <c r="B16" s="93">
        <v>4053</v>
      </c>
      <c r="C16" s="97">
        <v>2.1</v>
      </c>
      <c r="D16" s="93">
        <v>62463.8</v>
      </c>
      <c r="E16" s="93">
        <v>438.5</v>
      </c>
      <c r="F16" s="93">
        <v>2705.7</v>
      </c>
      <c r="G16" s="93">
        <v>4816.1</v>
      </c>
      <c r="H16" s="93">
        <v>10627.7</v>
      </c>
      <c r="I16" s="93">
        <v>49301.3</v>
      </c>
      <c r="J16" s="93">
        <v>4191.7</v>
      </c>
      <c r="K16" s="93">
        <v>481.9</v>
      </c>
      <c r="L16" s="93">
        <v>3718.2</v>
      </c>
      <c r="M16" s="73">
        <v>5.95256772722761</v>
      </c>
      <c r="N16" s="73">
        <v>7.541788958911832</v>
      </c>
    </row>
    <row r="17" spans="1:14" ht="12.75" customHeight="1">
      <c r="A17" s="40" t="s">
        <v>133</v>
      </c>
      <c r="B17" s="93">
        <v>5442</v>
      </c>
      <c r="C17" s="97">
        <v>1.9</v>
      </c>
      <c r="D17" s="93">
        <v>44192.5</v>
      </c>
      <c r="E17" s="93">
        <v>418</v>
      </c>
      <c r="F17" s="93">
        <v>1969</v>
      </c>
      <c r="G17" s="93">
        <v>4851.6</v>
      </c>
      <c r="H17" s="93">
        <v>8261.6</v>
      </c>
      <c r="I17" s="93">
        <v>31814.5</v>
      </c>
      <c r="J17" s="93">
        <v>2631.6</v>
      </c>
      <c r="K17" s="93">
        <v>374.1</v>
      </c>
      <c r="L17" s="93">
        <v>2270</v>
      </c>
      <c r="M17" s="73">
        <v>5.136618204446456</v>
      </c>
      <c r="N17" s="73">
        <v>7.135111348598909</v>
      </c>
    </row>
    <row r="18" spans="1:14" ht="12.75" customHeight="1">
      <c r="A18" s="40" t="s">
        <v>134</v>
      </c>
      <c r="B18" s="93">
        <v>9748</v>
      </c>
      <c r="C18" s="97">
        <v>2.2</v>
      </c>
      <c r="D18" s="93">
        <v>58268.2</v>
      </c>
      <c r="E18" s="93">
        <v>269.5</v>
      </c>
      <c r="F18" s="93">
        <v>2525.7</v>
      </c>
      <c r="G18" s="93">
        <v>3803.9</v>
      </c>
      <c r="H18" s="93">
        <v>9373.8</v>
      </c>
      <c r="I18" s="93">
        <v>43826.6</v>
      </c>
      <c r="J18" s="93">
        <v>3662.1</v>
      </c>
      <c r="K18" s="93">
        <v>441.5</v>
      </c>
      <c r="L18" s="93">
        <v>3232.6</v>
      </c>
      <c r="M18" s="73">
        <v>5.547794508840156</v>
      </c>
      <c r="N18" s="73">
        <v>7.375885877526434</v>
      </c>
    </row>
    <row r="19" spans="1:14" ht="12.75" customHeight="1">
      <c r="A19" s="40" t="s">
        <v>135</v>
      </c>
      <c r="B19" s="93">
        <v>11638</v>
      </c>
      <c r="C19" s="97">
        <v>2.1</v>
      </c>
      <c r="D19" s="93">
        <v>46641.5</v>
      </c>
      <c r="E19" s="93">
        <v>148.6</v>
      </c>
      <c r="F19" s="93">
        <v>2153.6</v>
      </c>
      <c r="G19" s="93">
        <v>3527.9</v>
      </c>
      <c r="H19" s="93">
        <v>8301.8</v>
      </c>
      <c r="I19" s="93">
        <v>34786.3</v>
      </c>
      <c r="J19" s="93">
        <v>2855</v>
      </c>
      <c r="K19" s="93">
        <v>423.6</v>
      </c>
      <c r="L19" s="93">
        <v>2450.7</v>
      </c>
      <c r="M19" s="73">
        <v>5.254333587041582</v>
      </c>
      <c r="N19" s="73">
        <v>7.045014847799276</v>
      </c>
    </row>
    <row r="20" spans="1:14" ht="12.75" customHeight="1">
      <c r="A20" s="40" t="s">
        <v>136</v>
      </c>
      <c r="B20" s="93">
        <v>10039</v>
      </c>
      <c r="C20" s="97">
        <v>2</v>
      </c>
      <c r="D20" s="93">
        <v>55855.7</v>
      </c>
      <c r="E20" s="93">
        <v>159</v>
      </c>
      <c r="F20" s="93">
        <v>2597.8</v>
      </c>
      <c r="G20" s="93">
        <v>2991.9</v>
      </c>
      <c r="H20" s="93">
        <v>8404.6</v>
      </c>
      <c r="I20" s="93">
        <v>43530.4</v>
      </c>
      <c r="J20" s="93">
        <v>3639.2</v>
      </c>
      <c r="K20" s="93">
        <v>425.6</v>
      </c>
      <c r="L20" s="93">
        <v>3226.4</v>
      </c>
      <c r="M20" s="73">
        <v>5.776312891969844</v>
      </c>
      <c r="N20" s="73">
        <v>7.4118317313877204</v>
      </c>
    </row>
    <row r="21" spans="1:14" ht="12.75" customHeight="1">
      <c r="A21" s="40" t="s">
        <v>137</v>
      </c>
      <c r="B21" s="93">
        <v>10092</v>
      </c>
      <c r="C21" s="97">
        <v>2</v>
      </c>
      <c r="D21" s="93">
        <v>41428.4</v>
      </c>
      <c r="E21" s="93">
        <v>168.6</v>
      </c>
      <c r="F21" s="93">
        <v>1925.9</v>
      </c>
      <c r="G21" s="93">
        <v>3819.3</v>
      </c>
      <c r="H21" s="93">
        <v>6855.8</v>
      </c>
      <c r="I21" s="93">
        <v>30259.1</v>
      </c>
      <c r="J21" s="93">
        <v>2453.9</v>
      </c>
      <c r="K21" s="93">
        <v>406.4</v>
      </c>
      <c r="L21" s="93">
        <v>2065.9</v>
      </c>
      <c r="M21" s="73">
        <v>4.9866758069343735</v>
      </c>
      <c r="N21" s="73">
        <v>6.8273676348602566</v>
      </c>
    </row>
    <row r="22" spans="1:14" ht="12.75" customHeight="1">
      <c r="A22" s="40" t="s">
        <v>138</v>
      </c>
      <c r="B22" s="93">
        <v>5848</v>
      </c>
      <c r="C22" s="97">
        <v>2.4</v>
      </c>
      <c r="D22" s="93">
        <v>45319.5</v>
      </c>
      <c r="E22" s="93">
        <v>183.6</v>
      </c>
      <c r="F22" s="93">
        <v>1915.8</v>
      </c>
      <c r="G22" s="93">
        <v>1990.3</v>
      </c>
      <c r="H22" s="93">
        <v>7261</v>
      </c>
      <c r="I22" s="93">
        <v>34859.6</v>
      </c>
      <c r="J22" s="93">
        <v>2831.1</v>
      </c>
      <c r="K22" s="93">
        <v>523.1</v>
      </c>
      <c r="L22" s="93">
        <v>2329.3</v>
      </c>
      <c r="M22" s="73">
        <v>5.139730138240713</v>
      </c>
      <c r="N22" s="73">
        <v>6.681947010292717</v>
      </c>
    </row>
    <row r="23" spans="1:14" ht="12.75" customHeight="1">
      <c r="A23" s="40" t="s">
        <v>139</v>
      </c>
      <c r="B23" s="93">
        <v>26126</v>
      </c>
      <c r="C23" s="97">
        <v>1.8</v>
      </c>
      <c r="D23" s="93">
        <v>60144.8</v>
      </c>
      <c r="E23" s="93">
        <v>352.1</v>
      </c>
      <c r="F23" s="93">
        <v>2405.6</v>
      </c>
      <c r="G23" s="93">
        <v>4496.6</v>
      </c>
      <c r="H23" s="93">
        <v>8446.9</v>
      </c>
      <c r="I23" s="93">
        <v>46109.3</v>
      </c>
      <c r="J23" s="93">
        <v>3917.5</v>
      </c>
      <c r="K23" s="93">
        <v>421.9</v>
      </c>
      <c r="L23" s="93">
        <v>3503</v>
      </c>
      <c r="M23" s="73">
        <v>5.824277410515954</v>
      </c>
      <c r="N23" s="73">
        <v>7.59716586458697</v>
      </c>
    </row>
    <row r="24" spans="1:14" ht="12.75" customHeight="1">
      <c r="A24" s="40" t="s">
        <v>140</v>
      </c>
      <c r="B24" s="93">
        <v>6619</v>
      </c>
      <c r="C24" s="97">
        <v>2.1</v>
      </c>
      <c r="D24" s="93">
        <v>42813.4</v>
      </c>
      <c r="E24" s="93">
        <v>93.6</v>
      </c>
      <c r="F24" s="93">
        <v>2071.5</v>
      </c>
      <c r="G24" s="93">
        <v>3494</v>
      </c>
      <c r="H24" s="93">
        <v>7617.4</v>
      </c>
      <c r="I24" s="93">
        <v>30627</v>
      </c>
      <c r="J24" s="93">
        <v>2469.7</v>
      </c>
      <c r="K24" s="93">
        <v>418.7</v>
      </c>
      <c r="L24" s="93">
        <v>2067.7</v>
      </c>
      <c r="M24" s="73">
        <v>4.829562707002947</v>
      </c>
      <c r="N24" s="73">
        <v>6.751232572566688</v>
      </c>
    </row>
    <row r="25" spans="1:14" ht="12.75" customHeight="1">
      <c r="A25" s="40" t="s">
        <v>141</v>
      </c>
      <c r="B25" s="93">
        <v>3961</v>
      </c>
      <c r="C25" s="97">
        <v>2.1</v>
      </c>
      <c r="D25" s="93">
        <v>53741.3</v>
      </c>
      <c r="E25" s="93">
        <v>162.5</v>
      </c>
      <c r="F25" s="93">
        <v>2370.5</v>
      </c>
      <c r="G25" s="93">
        <v>3505.2</v>
      </c>
      <c r="H25" s="93">
        <v>8784.2</v>
      </c>
      <c r="I25" s="93">
        <v>40392</v>
      </c>
      <c r="J25" s="93">
        <v>3367.1</v>
      </c>
      <c r="K25" s="93">
        <v>470.4</v>
      </c>
      <c r="L25" s="93">
        <v>2915.5</v>
      </c>
      <c r="M25" s="73">
        <v>5.425064149918219</v>
      </c>
      <c r="N25" s="73">
        <v>7.218013468013468</v>
      </c>
    </row>
    <row r="26" spans="1:14" ht="12.75" customHeight="1">
      <c r="A26" s="40" t="s">
        <v>142</v>
      </c>
      <c r="B26" s="93">
        <v>8187</v>
      </c>
      <c r="C26" s="97">
        <v>2.2</v>
      </c>
      <c r="D26" s="93">
        <v>49155.5</v>
      </c>
      <c r="E26" s="93">
        <v>400.4</v>
      </c>
      <c r="F26" s="93">
        <v>2385.9</v>
      </c>
      <c r="G26" s="93">
        <v>4558.3</v>
      </c>
      <c r="H26" s="93">
        <v>8655.1</v>
      </c>
      <c r="I26" s="93">
        <v>35586.9</v>
      </c>
      <c r="J26" s="93">
        <v>2906.6</v>
      </c>
      <c r="K26" s="93">
        <v>428.2</v>
      </c>
      <c r="L26" s="93">
        <v>2493.3</v>
      </c>
      <c r="M26" s="73">
        <v>5.072270651300466</v>
      </c>
      <c r="N26" s="73">
        <v>7.006229820523845</v>
      </c>
    </row>
    <row r="27" spans="1:14" ht="12.75" customHeight="1">
      <c r="A27" s="40" t="s">
        <v>143</v>
      </c>
      <c r="B27" s="93">
        <v>4945</v>
      </c>
      <c r="C27" s="97">
        <v>2.1</v>
      </c>
      <c r="D27" s="93">
        <v>69610</v>
      </c>
      <c r="E27" s="93">
        <v>314.2</v>
      </c>
      <c r="F27" s="93">
        <v>2944.1</v>
      </c>
      <c r="G27" s="93">
        <v>4743.6</v>
      </c>
      <c r="H27" s="93">
        <v>11877.3</v>
      </c>
      <c r="I27" s="93">
        <v>52558.9</v>
      </c>
      <c r="J27" s="93">
        <v>4453.2</v>
      </c>
      <c r="K27" s="93">
        <v>472.8</v>
      </c>
      <c r="L27" s="93">
        <v>3989.4</v>
      </c>
      <c r="M27" s="73">
        <v>5.7310731216779205</v>
      </c>
      <c r="N27" s="73">
        <v>7.590341502580913</v>
      </c>
    </row>
    <row r="28" spans="1:14" ht="12.75" customHeight="1">
      <c r="A28" s="40" t="s">
        <v>144</v>
      </c>
      <c r="B28" s="93">
        <v>5818</v>
      </c>
      <c r="C28" s="97">
        <v>2.1</v>
      </c>
      <c r="D28" s="93">
        <v>48275.7</v>
      </c>
      <c r="E28" s="93">
        <v>162.2</v>
      </c>
      <c r="F28" s="93">
        <v>2253.8</v>
      </c>
      <c r="G28" s="93">
        <v>4213.3</v>
      </c>
      <c r="H28" s="93">
        <v>8927</v>
      </c>
      <c r="I28" s="93">
        <v>35362.9</v>
      </c>
      <c r="J28" s="93">
        <v>2901.1</v>
      </c>
      <c r="K28" s="93">
        <v>446.6</v>
      </c>
      <c r="L28" s="93">
        <v>2472</v>
      </c>
      <c r="M28" s="73">
        <v>5.120588619118936</v>
      </c>
      <c r="N28" s="73">
        <v>6.990376920444873</v>
      </c>
    </row>
    <row r="29" spans="1:14" ht="12.75" customHeight="1">
      <c r="A29" s="40" t="s">
        <v>145</v>
      </c>
      <c r="B29" s="93">
        <v>4206</v>
      </c>
      <c r="C29" s="97">
        <v>2</v>
      </c>
      <c r="D29" s="93">
        <v>52362.2</v>
      </c>
      <c r="E29" s="93">
        <v>122.6</v>
      </c>
      <c r="F29" s="93">
        <v>2554.7</v>
      </c>
      <c r="G29" s="93">
        <v>3489.4</v>
      </c>
      <c r="H29" s="93">
        <v>9016.3</v>
      </c>
      <c r="I29" s="93">
        <v>38578.4</v>
      </c>
      <c r="J29" s="93">
        <v>3188.5</v>
      </c>
      <c r="K29" s="93">
        <v>423</v>
      </c>
      <c r="L29" s="93">
        <v>2776.8</v>
      </c>
      <c r="M29" s="73">
        <v>5.30306213260711</v>
      </c>
      <c r="N29" s="73">
        <v>7.197810173568629</v>
      </c>
    </row>
    <row r="30" spans="1:14" ht="12.75" customHeight="1">
      <c r="A30" s="40" t="s">
        <v>146</v>
      </c>
      <c r="B30" s="93">
        <v>81625</v>
      </c>
      <c r="C30" s="97">
        <v>1.8</v>
      </c>
      <c r="D30" s="93">
        <v>57253.3</v>
      </c>
      <c r="E30" s="93">
        <v>403.3</v>
      </c>
      <c r="F30" s="93">
        <v>2252.3</v>
      </c>
      <c r="G30" s="93">
        <v>4013.8</v>
      </c>
      <c r="H30" s="93">
        <v>8334.9</v>
      </c>
      <c r="I30" s="93">
        <v>44255.8</v>
      </c>
      <c r="J30" s="93">
        <v>3766.3</v>
      </c>
      <c r="K30" s="93">
        <v>440.3</v>
      </c>
      <c r="L30" s="93">
        <v>3340.2</v>
      </c>
      <c r="M30" s="73">
        <v>5.8340741931032785</v>
      </c>
      <c r="N30" s="73">
        <v>7.547485301361628</v>
      </c>
    </row>
    <row r="31" spans="1:14" s="35" customFormat="1" ht="12.75" customHeight="1">
      <c r="A31" s="40" t="s">
        <v>147</v>
      </c>
      <c r="B31" s="93">
        <v>5148</v>
      </c>
      <c r="C31" s="97">
        <v>2</v>
      </c>
      <c r="D31" s="93">
        <v>48590.4</v>
      </c>
      <c r="E31" s="93">
        <v>133.5</v>
      </c>
      <c r="F31" s="93">
        <v>2340.2</v>
      </c>
      <c r="G31" s="93">
        <v>2848.9</v>
      </c>
      <c r="H31" s="93">
        <v>7211</v>
      </c>
      <c r="I31" s="93">
        <v>37113.2</v>
      </c>
      <c r="J31" s="93">
        <v>3062.2</v>
      </c>
      <c r="K31" s="93">
        <v>408.5</v>
      </c>
      <c r="L31" s="93">
        <v>2670.2</v>
      </c>
      <c r="M31" s="73">
        <v>5.495324179261747</v>
      </c>
      <c r="N31" s="73">
        <v>7.194744726943513</v>
      </c>
    </row>
    <row r="32" spans="1:14" ht="12.75" customHeight="1">
      <c r="A32" s="40" t="s">
        <v>148</v>
      </c>
      <c r="B32" s="93">
        <v>6246</v>
      </c>
      <c r="C32" s="97">
        <v>1.8</v>
      </c>
      <c r="D32" s="93">
        <v>41584.1</v>
      </c>
      <c r="E32" s="93">
        <v>395</v>
      </c>
      <c r="F32" s="93">
        <v>1993.6</v>
      </c>
      <c r="G32" s="93">
        <v>6536.9</v>
      </c>
      <c r="H32" s="93">
        <v>8744.6</v>
      </c>
      <c r="I32" s="93">
        <v>27189.3</v>
      </c>
      <c r="J32" s="93">
        <v>2200.9</v>
      </c>
      <c r="K32" s="93">
        <v>391.3</v>
      </c>
      <c r="L32" s="93">
        <v>1821.1</v>
      </c>
      <c r="M32" s="73">
        <v>4.379318056661079</v>
      </c>
      <c r="N32" s="73">
        <v>6.697855406354705</v>
      </c>
    </row>
    <row r="33" spans="1:14" ht="12.75" customHeight="1">
      <c r="A33" s="40" t="s">
        <v>149</v>
      </c>
      <c r="B33" s="93">
        <v>9839</v>
      </c>
      <c r="C33" s="97">
        <v>2.2</v>
      </c>
      <c r="D33" s="93">
        <v>53021.4</v>
      </c>
      <c r="E33" s="93">
        <v>148.9</v>
      </c>
      <c r="F33" s="93">
        <v>2370</v>
      </c>
      <c r="G33" s="93">
        <v>3106.6</v>
      </c>
      <c r="H33" s="93">
        <v>8353.5</v>
      </c>
      <c r="I33" s="93">
        <v>40110</v>
      </c>
      <c r="J33" s="93">
        <v>3313.4</v>
      </c>
      <c r="K33" s="93">
        <v>440</v>
      </c>
      <c r="L33" s="93">
        <v>2889.2</v>
      </c>
      <c r="M33" s="73">
        <v>5.4491205437804355</v>
      </c>
      <c r="N33" s="73">
        <v>7.203191224133631</v>
      </c>
    </row>
    <row r="34" spans="1:14" ht="12.75" customHeight="1">
      <c r="A34" s="40" t="s">
        <v>150</v>
      </c>
      <c r="B34" s="93">
        <v>5408</v>
      </c>
      <c r="C34" s="97">
        <v>1.9</v>
      </c>
      <c r="D34" s="93">
        <v>49988.3</v>
      </c>
      <c r="E34" s="93">
        <v>90.3</v>
      </c>
      <c r="F34" s="93">
        <v>2546.3</v>
      </c>
      <c r="G34" s="93">
        <v>3363.6</v>
      </c>
      <c r="H34" s="93">
        <v>8194.2</v>
      </c>
      <c r="I34" s="93">
        <v>36732</v>
      </c>
      <c r="J34" s="93">
        <v>3018.6</v>
      </c>
      <c r="K34" s="93">
        <v>382</v>
      </c>
      <c r="L34" s="93">
        <v>2648.6</v>
      </c>
      <c r="M34" s="73">
        <v>5.298439834921371</v>
      </c>
      <c r="N34" s="73">
        <v>7.210606555591855</v>
      </c>
    </row>
    <row r="35" spans="1:14" ht="12.75" customHeight="1">
      <c r="A35" s="40" t="s">
        <v>151</v>
      </c>
      <c r="B35" s="93">
        <v>26634</v>
      </c>
      <c r="C35" s="97">
        <v>2</v>
      </c>
      <c r="D35" s="93">
        <v>42958.1</v>
      </c>
      <c r="E35" s="93">
        <v>247.7</v>
      </c>
      <c r="F35" s="93">
        <v>1881.2</v>
      </c>
      <c r="G35" s="93">
        <v>4378.8</v>
      </c>
      <c r="H35" s="93">
        <v>7629.2</v>
      </c>
      <c r="I35" s="93">
        <v>31205.7</v>
      </c>
      <c r="J35" s="93">
        <v>2550.8</v>
      </c>
      <c r="K35" s="93">
        <v>424.3</v>
      </c>
      <c r="L35" s="93">
        <v>2146.1</v>
      </c>
      <c r="M35" s="73">
        <v>4.995798231299801</v>
      </c>
      <c r="N35" s="73">
        <v>6.877269216841794</v>
      </c>
    </row>
    <row r="36" spans="1:14" ht="12.75" customHeight="1">
      <c r="A36" s="40" t="s">
        <v>152</v>
      </c>
      <c r="B36" s="93">
        <v>33638</v>
      </c>
      <c r="C36" s="97">
        <v>2.1</v>
      </c>
      <c r="D36" s="93">
        <v>49307.5</v>
      </c>
      <c r="E36" s="93">
        <v>108.5</v>
      </c>
      <c r="F36" s="93">
        <v>2356.4</v>
      </c>
      <c r="G36" s="93">
        <v>3127.6</v>
      </c>
      <c r="H36" s="93">
        <v>7924</v>
      </c>
      <c r="I36" s="93">
        <v>36742.4</v>
      </c>
      <c r="J36" s="93">
        <v>3015.9</v>
      </c>
      <c r="K36" s="93">
        <v>422.2</v>
      </c>
      <c r="L36" s="93">
        <v>2610.4</v>
      </c>
      <c r="M36" s="73">
        <v>5.294123612026568</v>
      </c>
      <c r="N36" s="73">
        <v>7.104598502003136</v>
      </c>
    </row>
    <row r="37" spans="1:14" ht="12.75" customHeight="1">
      <c r="A37" s="40" t="s">
        <v>153</v>
      </c>
      <c r="B37" s="93">
        <v>11288</v>
      </c>
      <c r="C37" s="97">
        <v>2.1</v>
      </c>
      <c r="D37" s="93">
        <v>75467.6</v>
      </c>
      <c r="E37" s="93">
        <v>254.7</v>
      </c>
      <c r="F37" s="93">
        <v>2747.4</v>
      </c>
      <c r="G37" s="93">
        <v>3457.6</v>
      </c>
      <c r="H37" s="93">
        <v>11551.6</v>
      </c>
      <c r="I37" s="93">
        <v>59984.9</v>
      </c>
      <c r="J37" s="93">
        <v>5156.4</v>
      </c>
      <c r="K37" s="93">
        <v>447.1</v>
      </c>
      <c r="L37" s="93">
        <v>4722.6</v>
      </c>
      <c r="M37" s="73">
        <v>6.257784797714516</v>
      </c>
      <c r="N37" s="73">
        <v>7.872981366977356</v>
      </c>
    </row>
    <row r="38" spans="1:14" ht="12.75" customHeight="1">
      <c r="A38" s="40" t="s">
        <v>154</v>
      </c>
      <c r="B38" s="93">
        <v>10004</v>
      </c>
      <c r="C38" s="97">
        <v>2.4</v>
      </c>
      <c r="D38" s="93">
        <v>46998.6</v>
      </c>
      <c r="E38" s="93">
        <v>173.1</v>
      </c>
      <c r="F38" s="93">
        <v>2071.8</v>
      </c>
      <c r="G38" s="93">
        <v>3197.8</v>
      </c>
      <c r="H38" s="93">
        <v>6902.4</v>
      </c>
      <c r="I38" s="93">
        <v>36469.2</v>
      </c>
      <c r="J38" s="93">
        <v>2983.9</v>
      </c>
      <c r="K38" s="93">
        <v>498.7</v>
      </c>
      <c r="L38" s="93">
        <v>2510.3</v>
      </c>
      <c r="M38" s="73">
        <v>5.341222930044726</v>
      </c>
      <c r="N38" s="73">
        <v>6.8833426562688524</v>
      </c>
    </row>
    <row r="39" spans="1:14" ht="12.75" customHeight="1">
      <c r="A39" s="40" t="s">
        <v>155</v>
      </c>
      <c r="B39" s="93">
        <v>41236</v>
      </c>
      <c r="C39" s="97">
        <v>2.1</v>
      </c>
      <c r="D39" s="93">
        <v>68525.3</v>
      </c>
      <c r="E39" s="93">
        <v>226.2</v>
      </c>
      <c r="F39" s="93">
        <v>2829.3</v>
      </c>
      <c r="G39" s="93">
        <v>2672.4</v>
      </c>
      <c r="H39" s="93">
        <v>11953.7</v>
      </c>
      <c r="I39" s="93">
        <v>52521.4</v>
      </c>
      <c r="J39" s="93">
        <v>4464.5</v>
      </c>
      <c r="K39" s="93">
        <v>439.1</v>
      </c>
      <c r="L39" s="93">
        <v>4038.2</v>
      </c>
      <c r="M39" s="73">
        <v>5.893005940871474</v>
      </c>
      <c r="N39" s="73">
        <v>7.68867547323567</v>
      </c>
    </row>
    <row r="40" spans="1:14" ht="12.75" customHeight="1">
      <c r="A40" s="40" t="s">
        <v>156</v>
      </c>
      <c r="B40" s="93">
        <v>8283</v>
      </c>
      <c r="C40" s="97">
        <v>2.1</v>
      </c>
      <c r="D40" s="93">
        <v>54470</v>
      </c>
      <c r="E40" s="93">
        <v>565.7</v>
      </c>
      <c r="F40" s="93">
        <v>2218.6</v>
      </c>
      <c r="G40" s="93">
        <v>3076.4</v>
      </c>
      <c r="H40" s="93">
        <v>8128</v>
      </c>
      <c r="I40" s="93">
        <v>43928.8</v>
      </c>
      <c r="J40" s="93">
        <v>3684.9</v>
      </c>
      <c r="K40" s="93">
        <v>511.3</v>
      </c>
      <c r="L40" s="93">
        <v>3188.3</v>
      </c>
      <c r="M40" s="73">
        <v>5.853313750688453</v>
      </c>
      <c r="N40" s="73">
        <v>7.257880934603267</v>
      </c>
    </row>
    <row r="41" spans="1:14" ht="12.75" customHeight="1">
      <c r="A41" s="40" t="s">
        <v>157</v>
      </c>
      <c r="B41" s="93">
        <v>3715</v>
      </c>
      <c r="C41" s="97">
        <v>2.4</v>
      </c>
      <c r="D41" s="93">
        <v>42733.9</v>
      </c>
      <c r="E41" s="93">
        <v>136.4</v>
      </c>
      <c r="F41" s="93">
        <v>1815.3</v>
      </c>
      <c r="G41" s="93">
        <v>2920.5</v>
      </c>
      <c r="H41" s="93">
        <v>7314.6</v>
      </c>
      <c r="I41" s="93">
        <v>32006.7</v>
      </c>
      <c r="J41" s="93">
        <v>2582</v>
      </c>
      <c r="K41" s="93">
        <v>491.8</v>
      </c>
      <c r="L41" s="93">
        <v>2112</v>
      </c>
      <c r="M41" s="73">
        <v>4.942212154753018</v>
      </c>
      <c r="N41" s="73">
        <v>6.598618414269512</v>
      </c>
    </row>
    <row r="42" spans="1:14" ht="12.75" customHeight="1">
      <c r="A42" s="40" t="s">
        <v>158</v>
      </c>
      <c r="B42" s="93">
        <v>5049</v>
      </c>
      <c r="C42" s="97">
        <v>2.1</v>
      </c>
      <c r="D42" s="93">
        <v>48837.7</v>
      </c>
      <c r="E42" s="93">
        <v>251.9</v>
      </c>
      <c r="F42" s="93">
        <v>2273.7</v>
      </c>
      <c r="G42" s="93">
        <v>3627.8</v>
      </c>
      <c r="H42" s="93">
        <v>7642</v>
      </c>
      <c r="I42" s="93">
        <v>36710.1</v>
      </c>
      <c r="J42" s="93">
        <v>3023.5</v>
      </c>
      <c r="K42" s="93">
        <v>430.2</v>
      </c>
      <c r="L42" s="93">
        <v>2607.2</v>
      </c>
      <c r="M42" s="73">
        <v>5.338498741750738</v>
      </c>
      <c r="N42" s="73">
        <v>7.102132655590696</v>
      </c>
    </row>
    <row r="43" spans="1:14" ht="12.75" customHeight="1">
      <c r="A43" s="40" t="s">
        <v>159</v>
      </c>
      <c r="B43" s="93">
        <v>14568</v>
      </c>
      <c r="C43" s="97">
        <v>2.2</v>
      </c>
      <c r="D43" s="93">
        <v>51202.3</v>
      </c>
      <c r="E43" s="93">
        <v>120.4</v>
      </c>
      <c r="F43" s="93">
        <v>2440.1</v>
      </c>
      <c r="G43" s="93">
        <v>3712.8</v>
      </c>
      <c r="H43" s="93">
        <v>8093</v>
      </c>
      <c r="I43" s="93">
        <v>37952.8</v>
      </c>
      <c r="J43" s="93">
        <v>3112.8</v>
      </c>
      <c r="K43" s="93">
        <v>443</v>
      </c>
      <c r="L43" s="93">
        <v>2689.4</v>
      </c>
      <c r="M43" s="73">
        <v>5.252498422922407</v>
      </c>
      <c r="N43" s="73">
        <v>7.0861701903416865</v>
      </c>
    </row>
    <row r="44" spans="1:14" s="36" customFormat="1" ht="12.75" customHeight="1">
      <c r="A44" s="40" t="s">
        <v>160</v>
      </c>
      <c r="B44" s="93">
        <v>19916</v>
      </c>
      <c r="C44" s="97">
        <v>2</v>
      </c>
      <c r="D44" s="93">
        <v>43500.2</v>
      </c>
      <c r="E44" s="93">
        <v>153.6</v>
      </c>
      <c r="F44" s="93">
        <v>2006.5</v>
      </c>
      <c r="G44" s="93">
        <v>4078.3</v>
      </c>
      <c r="H44" s="93">
        <v>6995.8</v>
      </c>
      <c r="I44" s="93">
        <v>32359.9</v>
      </c>
      <c r="J44" s="93">
        <v>2637.7</v>
      </c>
      <c r="K44" s="93">
        <v>407.3</v>
      </c>
      <c r="L44" s="93">
        <v>2249.5</v>
      </c>
      <c r="M44" s="73">
        <v>5.171240591997279</v>
      </c>
      <c r="N44" s="73">
        <v>6.9515047945141974</v>
      </c>
    </row>
    <row r="45" spans="1:14" ht="12.75" customHeight="1">
      <c r="A45" s="40" t="s">
        <v>161</v>
      </c>
      <c r="B45" s="93">
        <v>6652</v>
      </c>
      <c r="C45" s="97">
        <v>2</v>
      </c>
      <c r="D45" s="93">
        <v>44999</v>
      </c>
      <c r="E45" s="93">
        <v>161.9</v>
      </c>
      <c r="F45" s="93">
        <v>2123.8</v>
      </c>
      <c r="G45" s="93">
        <v>3688.3</v>
      </c>
      <c r="H45" s="93">
        <v>6834.3</v>
      </c>
      <c r="I45" s="93">
        <v>33471.4</v>
      </c>
      <c r="J45" s="93">
        <v>2733.2</v>
      </c>
      <c r="K45" s="93">
        <v>429.5</v>
      </c>
      <c r="L45" s="93">
        <v>2320.3</v>
      </c>
      <c r="M45" s="73">
        <v>5.156336807484611</v>
      </c>
      <c r="N45" s="73">
        <v>6.932186881935025</v>
      </c>
    </row>
    <row r="46" spans="1:14" s="30" customFormat="1" ht="12.75" customHeight="1">
      <c r="A46" s="40" t="s">
        <v>162</v>
      </c>
      <c r="B46" s="93">
        <v>4380</v>
      </c>
      <c r="C46" s="97">
        <v>2</v>
      </c>
      <c r="D46" s="93">
        <v>35665.4</v>
      </c>
      <c r="E46" s="93">
        <v>77.1</v>
      </c>
      <c r="F46" s="93">
        <v>1742.3</v>
      </c>
      <c r="G46" s="93">
        <v>4243.2</v>
      </c>
      <c r="H46" s="93">
        <v>7617.7</v>
      </c>
      <c r="I46" s="93">
        <v>23339.3</v>
      </c>
      <c r="J46" s="93">
        <v>1833.7</v>
      </c>
      <c r="K46" s="93">
        <v>356.2</v>
      </c>
      <c r="L46" s="93">
        <v>1492.7</v>
      </c>
      <c r="M46" s="73">
        <v>4.18528882334139</v>
      </c>
      <c r="N46" s="73">
        <v>6.39565025514904</v>
      </c>
    </row>
    <row r="47" spans="1:14" s="30" customFormat="1" ht="12.75" customHeight="1">
      <c r="A47" s="40" t="s">
        <v>163</v>
      </c>
      <c r="B47" s="93">
        <v>21506</v>
      </c>
      <c r="C47" s="97">
        <v>1.9</v>
      </c>
      <c r="D47" s="93">
        <v>125602.6</v>
      </c>
      <c r="E47" s="93">
        <v>1233.7</v>
      </c>
      <c r="F47" s="93">
        <v>2886.5</v>
      </c>
      <c r="G47" s="93">
        <v>5849.8</v>
      </c>
      <c r="H47" s="93">
        <v>16213.6</v>
      </c>
      <c r="I47" s="93">
        <v>105423</v>
      </c>
      <c r="J47" s="93">
        <v>9510.7</v>
      </c>
      <c r="K47" s="93">
        <v>725.1</v>
      </c>
      <c r="L47" s="93">
        <v>8789.9</v>
      </c>
      <c r="M47" s="73">
        <v>6.998183158628882</v>
      </c>
      <c r="N47" s="73">
        <v>8.337744135530196</v>
      </c>
    </row>
    <row r="48" spans="1:14" ht="12.75" customHeight="1">
      <c r="A48" s="99" t="s">
        <v>164</v>
      </c>
      <c r="B48" s="95">
        <v>11270</v>
      </c>
      <c r="C48" s="98">
        <v>2.1</v>
      </c>
      <c r="D48" s="95">
        <v>43866.1</v>
      </c>
      <c r="E48" s="95">
        <v>154</v>
      </c>
      <c r="F48" s="95">
        <v>2146.6</v>
      </c>
      <c r="G48" s="95">
        <v>3365.1</v>
      </c>
      <c r="H48" s="95">
        <v>7519.9</v>
      </c>
      <c r="I48" s="95">
        <v>32237.7</v>
      </c>
      <c r="J48" s="95">
        <v>2614.2</v>
      </c>
      <c r="K48" s="95">
        <v>432.1</v>
      </c>
      <c r="L48" s="96">
        <v>2199.1</v>
      </c>
      <c r="M48" s="74">
        <v>5.013210656976572</v>
      </c>
      <c r="N48" s="74">
        <v>6.82151642331804</v>
      </c>
    </row>
    <row r="49" spans="1:12" ht="17.25" customHeight="1">
      <c r="A49" t="s">
        <v>121</v>
      </c>
      <c r="B49" s="79"/>
      <c r="C49" s="79"/>
      <c r="D49" s="79"/>
      <c r="E49" s="79"/>
      <c r="F49" s="79"/>
      <c r="G49" s="79"/>
      <c r="H49" s="79"/>
      <c r="I49" s="79"/>
      <c r="J49" s="79"/>
      <c r="K49" s="79"/>
      <c r="L49" s="79"/>
    </row>
    <row r="51" spans="1:12" s="55" customFormat="1" ht="12">
      <c r="A51" s="55" t="s">
        <v>37</v>
      </c>
      <c r="K51" s="56"/>
      <c r="L51" s="56"/>
    </row>
    <row r="52" s="55" customFormat="1" ht="12">
      <c r="A52" s="55" t="s">
        <v>230</v>
      </c>
    </row>
  </sheetData>
  <sheetProtection/>
  <mergeCells count="12">
    <mergeCell ref="N6:N7"/>
    <mergeCell ref="L6:L7"/>
    <mergeCell ref="M6:M7"/>
    <mergeCell ref="I6:I7"/>
    <mergeCell ref="J6:J7"/>
    <mergeCell ref="K6:K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1"/>
</worksheet>
</file>

<file path=xl/worksheets/sheet5.xml><?xml version="1.0" encoding="utf-8"?>
<worksheet xmlns="http://schemas.openxmlformats.org/spreadsheetml/2006/main" xmlns:r="http://schemas.openxmlformats.org/officeDocument/2006/relationships">
  <sheetPr codeName="Sheet21">
    <pageSetUpPr fitToPage="1"/>
  </sheetPr>
  <dimension ref="A1:L57"/>
  <sheetViews>
    <sheetView zoomScale="80" zoomScaleNormal="80" workbookViewId="0" topLeftCell="A1">
      <selection activeCell="A1" sqref="A1"/>
    </sheetView>
  </sheetViews>
  <sheetFormatPr defaultColWidth="8.8515625" defaultRowHeight="12.75"/>
  <cols>
    <col min="1" max="1" width="17.00390625" style="0" customWidth="1"/>
    <col min="2" max="2" width="12.8515625" style="0" customWidth="1"/>
    <col min="3" max="3" width="14.7109375" style="0" customWidth="1"/>
    <col min="4" max="4" width="16.28125" style="0" customWidth="1"/>
    <col min="5" max="5" width="13.421875" style="0" customWidth="1"/>
    <col min="6" max="6" width="14.421875" style="0" customWidth="1"/>
    <col min="7" max="7" width="15.7109375" style="0" customWidth="1"/>
    <col min="8" max="8" width="16.140625" style="0" customWidth="1"/>
    <col min="9" max="9" width="13.421875" style="0" customWidth="1"/>
    <col min="10" max="10" width="12.421875" style="0" customWidth="1"/>
    <col min="11" max="11" width="11.140625" style="0" customWidth="1"/>
    <col min="12" max="12" width="15.421875" style="0" customWidth="1"/>
  </cols>
  <sheetData>
    <row r="1" spans="1:12" ht="19.5" customHeight="1">
      <c r="A1" s="1" t="s">
        <v>103</v>
      </c>
      <c r="B1" s="2"/>
      <c r="C1" s="3"/>
      <c r="D1" s="3"/>
      <c r="E1" s="3"/>
      <c r="F1" s="3"/>
      <c r="G1" s="3"/>
      <c r="H1" s="3"/>
      <c r="I1" s="3"/>
      <c r="J1" s="62"/>
      <c r="K1" s="62"/>
      <c r="L1" s="58" t="s">
        <v>231</v>
      </c>
    </row>
    <row r="2" spans="1:12" ht="18.75" customHeight="1" thickBot="1">
      <c r="A2" s="107" t="s">
        <v>225</v>
      </c>
      <c r="B2" s="4"/>
      <c r="C2" s="5"/>
      <c r="D2" s="5"/>
      <c r="E2" s="5"/>
      <c r="F2" s="5"/>
      <c r="G2" s="5"/>
      <c r="H2" s="5"/>
      <c r="I2" s="5"/>
      <c r="J2" s="5"/>
      <c r="K2" s="5"/>
      <c r="L2" s="48"/>
    </row>
    <row r="3" spans="1:12" ht="12.75" customHeight="1" thickTop="1">
      <c r="A3" s="7"/>
      <c r="B3" s="8"/>
      <c r="C3" s="9"/>
      <c r="D3" s="9"/>
      <c r="E3" s="9"/>
      <c r="F3" s="9"/>
      <c r="G3" s="9"/>
      <c r="H3" s="9"/>
      <c r="I3" s="9"/>
      <c r="J3" s="9"/>
      <c r="K3" s="9"/>
      <c r="L3" s="10"/>
    </row>
    <row r="4" spans="1:12" ht="18.75" customHeight="1">
      <c r="A4" s="149" t="s">
        <v>96</v>
      </c>
      <c r="B4" s="150"/>
      <c r="C4" s="150"/>
      <c r="D4" s="12"/>
      <c r="E4" s="12"/>
      <c r="F4" s="12"/>
      <c r="G4" s="12"/>
      <c r="H4" s="12"/>
      <c r="I4" s="12"/>
      <c r="J4" s="12"/>
      <c r="K4" s="12"/>
      <c r="L4" s="49"/>
    </row>
    <row r="5" spans="1:12" ht="15.75" customHeight="1">
      <c r="A5" s="14"/>
      <c r="B5" s="9"/>
      <c r="C5" s="9"/>
      <c r="D5" s="9"/>
      <c r="E5" s="9"/>
      <c r="F5" s="9"/>
      <c r="G5" s="9"/>
      <c r="H5" s="9"/>
      <c r="I5" s="9"/>
      <c r="J5" s="9"/>
      <c r="K5" s="9"/>
      <c r="L5" s="10"/>
    </row>
    <row r="6" spans="1:12" s="34" customFormat="1" ht="24.75" customHeight="1">
      <c r="A6" s="139" t="s">
        <v>38</v>
      </c>
      <c r="B6" s="139" t="s">
        <v>1</v>
      </c>
      <c r="C6" s="139" t="s">
        <v>3</v>
      </c>
      <c r="D6" s="139" t="s">
        <v>94</v>
      </c>
      <c r="E6" s="139" t="s">
        <v>89</v>
      </c>
      <c r="F6" s="139" t="s">
        <v>90</v>
      </c>
      <c r="G6" s="139" t="s">
        <v>117</v>
      </c>
      <c r="H6" s="139" t="s">
        <v>91</v>
      </c>
      <c r="I6" s="139" t="s">
        <v>118</v>
      </c>
      <c r="J6" s="139" t="s">
        <v>92</v>
      </c>
      <c r="K6" s="139" t="s">
        <v>119</v>
      </c>
      <c r="L6" s="139" t="s">
        <v>93</v>
      </c>
    </row>
    <row r="7" spans="1:12" s="34" customFormat="1" ht="17.25" customHeight="1">
      <c r="A7" s="145"/>
      <c r="B7" s="145"/>
      <c r="C7" s="145"/>
      <c r="D7" s="145"/>
      <c r="E7" s="145"/>
      <c r="F7" s="145"/>
      <c r="G7" s="145"/>
      <c r="H7" s="145"/>
      <c r="I7" s="145"/>
      <c r="J7" s="145"/>
      <c r="K7" s="145"/>
      <c r="L7" s="145"/>
    </row>
    <row r="8" spans="1:12" ht="6" customHeight="1">
      <c r="A8" s="19"/>
      <c r="B8" s="19"/>
      <c r="C8" s="19"/>
      <c r="D8" s="19"/>
      <c r="E8" s="19"/>
      <c r="F8" s="19"/>
      <c r="G8" s="19"/>
      <c r="H8" s="19"/>
      <c r="I8" s="19"/>
      <c r="J8" s="19"/>
      <c r="K8" s="19"/>
      <c r="L8" s="19"/>
    </row>
    <row r="9" spans="1:12" ht="12">
      <c r="A9" s="40" t="s">
        <v>39</v>
      </c>
      <c r="B9" s="69">
        <v>6180</v>
      </c>
      <c r="C9" s="69">
        <v>253839.57</v>
      </c>
      <c r="D9" s="69">
        <v>162252.263</v>
      </c>
      <c r="E9" s="69">
        <v>10516.601999999999</v>
      </c>
      <c r="F9" s="69">
        <v>4067.444</v>
      </c>
      <c r="G9" s="69">
        <v>20938.077</v>
      </c>
      <c r="H9" s="69">
        <v>66209.692</v>
      </c>
      <c r="I9" s="69">
        <v>10741.12</v>
      </c>
      <c r="J9" s="69">
        <v>-5629.37</v>
      </c>
      <c r="K9" s="69">
        <v>-10102.284</v>
      </c>
      <c r="L9" s="69">
        <v>5153.983</v>
      </c>
    </row>
    <row r="10" spans="1:12" ht="12">
      <c r="A10" s="40" t="s">
        <v>40</v>
      </c>
      <c r="B10" s="69">
        <v>33494</v>
      </c>
      <c r="C10" s="69">
        <v>2124431.24</v>
      </c>
      <c r="D10" s="69">
        <v>1352571.05</v>
      </c>
      <c r="E10" s="69">
        <v>79479.22899999999</v>
      </c>
      <c r="F10" s="69">
        <v>69141.355</v>
      </c>
      <c r="G10" s="69">
        <v>117834.968</v>
      </c>
      <c r="H10" s="69">
        <v>405520.59199999995</v>
      </c>
      <c r="I10" s="69">
        <v>110321.2</v>
      </c>
      <c r="J10" s="69">
        <v>-4129.53</v>
      </c>
      <c r="K10" s="69">
        <v>30294.58</v>
      </c>
      <c r="L10" s="69">
        <v>36602.23</v>
      </c>
    </row>
    <row r="11" spans="1:12" ht="12">
      <c r="A11" s="40" t="s">
        <v>41</v>
      </c>
      <c r="B11" s="69">
        <v>168928</v>
      </c>
      <c r="C11" s="69">
        <v>12188365.3</v>
      </c>
      <c r="D11" s="69">
        <v>8312799.4</v>
      </c>
      <c r="E11" s="69">
        <v>363056.516</v>
      </c>
      <c r="F11" s="69">
        <v>428178.955</v>
      </c>
      <c r="G11" s="69">
        <v>516925.6</v>
      </c>
      <c r="H11" s="69">
        <v>1706207.35</v>
      </c>
      <c r="I11" s="69">
        <v>1085724</v>
      </c>
      <c r="J11" s="69">
        <v>-21702.5</v>
      </c>
      <c r="K11" s="69">
        <v>24378.886999999995</v>
      </c>
      <c r="L11" s="69">
        <v>227203.6</v>
      </c>
    </row>
    <row r="12" spans="1:12" ht="12">
      <c r="A12" s="40" t="s">
        <v>42</v>
      </c>
      <c r="B12" s="69">
        <v>15109</v>
      </c>
      <c r="C12" s="69">
        <v>716248.598</v>
      </c>
      <c r="D12" s="69">
        <v>443815.209</v>
      </c>
      <c r="E12" s="69">
        <v>21378.59</v>
      </c>
      <c r="F12" s="69">
        <v>34244.157</v>
      </c>
      <c r="G12" s="69">
        <v>26594.301</v>
      </c>
      <c r="H12" s="69">
        <v>152662.337</v>
      </c>
      <c r="I12" s="69">
        <v>44018.26</v>
      </c>
      <c r="J12" s="69">
        <v>-954.789</v>
      </c>
      <c r="K12" s="69">
        <v>10003.690999999999</v>
      </c>
      <c r="L12" s="69">
        <v>15513.16</v>
      </c>
    </row>
    <row r="13" spans="1:12" ht="12">
      <c r="A13" s="40" t="s">
        <v>43</v>
      </c>
      <c r="B13" s="69">
        <v>19684</v>
      </c>
      <c r="C13" s="69">
        <v>1087333.11</v>
      </c>
      <c r="D13" s="69">
        <v>786147.262</v>
      </c>
      <c r="E13" s="69">
        <v>18696.94</v>
      </c>
      <c r="F13" s="69">
        <v>24369.091</v>
      </c>
      <c r="G13" s="69">
        <v>27648.431</v>
      </c>
      <c r="H13" s="69">
        <v>195111.258</v>
      </c>
      <c r="I13" s="69">
        <v>29210.83</v>
      </c>
      <c r="J13" s="69">
        <v>-4888.34</v>
      </c>
      <c r="K13" s="69">
        <v>24467.153000000002</v>
      </c>
      <c r="L13" s="69">
        <v>13429.5</v>
      </c>
    </row>
    <row r="14" spans="1:12" ht="12">
      <c r="A14" s="40" t="s">
        <v>44</v>
      </c>
      <c r="B14" s="69">
        <v>23863</v>
      </c>
      <c r="C14" s="69">
        <v>1025496.69</v>
      </c>
      <c r="D14" s="69">
        <v>622759.832</v>
      </c>
      <c r="E14" s="69">
        <v>29014.114</v>
      </c>
      <c r="F14" s="69">
        <v>53372.952</v>
      </c>
      <c r="G14" s="69">
        <v>37735.725</v>
      </c>
      <c r="H14" s="69">
        <v>243940.587</v>
      </c>
      <c r="I14" s="69">
        <v>58017.05</v>
      </c>
      <c r="J14" s="69">
        <v>-5041.2</v>
      </c>
      <c r="K14" s="69">
        <v>8481.558999999997</v>
      </c>
      <c r="L14" s="69">
        <v>22783.97</v>
      </c>
    </row>
    <row r="15" spans="1:12" ht="12">
      <c r="A15" s="40" t="s">
        <v>45</v>
      </c>
      <c r="B15" s="69">
        <v>8108</v>
      </c>
      <c r="C15" s="69">
        <v>354482.535</v>
      </c>
      <c r="D15" s="69">
        <v>224784.991</v>
      </c>
      <c r="E15" s="69">
        <v>13087.453000000001</v>
      </c>
      <c r="F15" s="69">
        <v>12577.98</v>
      </c>
      <c r="G15" s="69">
        <v>18958.202</v>
      </c>
      <c r="H15" s="69">
        <v>89708.44499999999</v>
      </c>
      <c r="I15" s="69">
        <v>15713.63</v>
      </c>
      <c r="J15" s="69">
        <v>-7239.1</v>
      </c>
      <c r="K15" s="69">
        <v>-6320.282999999999</v>
      </c>
      <c r="L15" s="69">
        <v>6788.747</v>
      </c>
    </row>
    <row r="16" spans="1:12" ht="12">
      <c r="A16" s="40" t="s">
        <v>46</v>
      </c>
      <c r="B16" s="69">
        <v>8907</v>
      </c>
      <c r="C16" s="69">
        <v>381194.881</v>
      </c>
      <c r="D16" s="69">
        <v>193704.504</v>
      </c>
      <c r="E16" s="69">
        <v>15397.007</v>
      </c>
      <c r="F16" s="69">
        <v>18956.607</v>
      </c>
      <c r="G16" s="69">
        <v>18391.77</v>
      </c>
      <c r="H16" s="69">
        <v>115014.365</v>
      </c>
      <c r="I16" s="69">
        <v>28911.41</v>
      </c>
      <c r="J16" s="69">
        <v>-727.869</v>
      </c>
      <c r="K16" s="69">
        <v>-530.9650000000006</v>
      </c>
      <c r="L16" s="69">
        <v>7921.992</v>
      </c>
    </row>
    <row r="17" spans="1:12" ht="12">
      <c r="A17" s="40" t="s">
        <v>47</v>
      </c>
      <c r="B17" s="69">
        <v>70761</v>
      </c>
      <c r="C17" s="69">
        <v>4127886.19</v>
      </c>
      <c r="D17" s="69">
        <v>2412512.49</v>
      </c>
      <c r="E17" s="69">
        <v>226439.188</v>
      </c>
      <c r="F17" s="69">
        <v>179786.994</v>
      </c>
      <c r="G17" s="69">
        <v>279858.19999999995</v>
      </c>
      <c r="H17" s="69">
        <v>788474.9</v>
      </c>
      <c r="I17" s="69">
        <v>385691.6</v>
      </c>
      <c r="J17" s="69">
        <v>-15409.3</v>
      </c>
      <c r="K17" s="69">
        <v>-30248.825999999997</v>
      </c>
      <c r="L17" s="69">
        <v>99219.11</v>
      </c>
    </row>
    <row r="18" spans="1:12" ht="12">
      <c r="A18" s="40" t="s">
        <v>48</v>
      </c>
      <c r="B18" s="69">
        <v>40493</v>
      </c>
      <c r="C18" s="69">
        <v>1783447.39</v>
      </c>
      <c r="D18" s="69">
        <v>1133804.36</v>
      </c>
      <c r="E18" s="69">
        <v>52321.532</v>
      </c>
      <c r="F18" s="69">
        <v>54853.813</v>
      </c>
      <c r="G18" s="69">
        <v>97632.884</v>
      </c>
      <c r="H18" s="69">
        <v>408109.94299999997</v>
      </c>
      <c r="I18" s="69">
        <v>72820.15</v>
      </c>
      <c r="J18" s="69">
        <v>-12490.2</v>
      </c>
      <c r="K18" s="69">
        <v>4374.533000000001</v>
      </c>
      <c r="L18" s="69">
        <v>27979.7</v>
      </c>
    </row>
    <row r="19" spans="1:12" ht="12">
      <c r="A19" s="40" t="s">
        <v>49</v>
      </c>
      <c r="B19" s="69">
        <v>748</v>
      </c>
      <c r="C19" s="69">
        <v>38078.503</v>
      </c>
      <c r="D19" s="69">
        <v>24004.321</v>
      </c>
      <c r="E19" s="69">
        <v>1292.194</v>
      </c>
      <c r="F19" s="69">
        <v>399.613</v>
      </c>
      <c r="G19" s="69">
        <v>1226.253</v>
      </c>
      <c r="H19" s="69">
        <v>6722.442</v>
      </c>
      <c r="I19" s="69">
        <v>4906.635</v>
      </c>
      <c r="J19" s="69">
        <v>416.259</v>
      </c>
      <c r="K19" s="69">
        <v>139.19000000000005</v>
      </c>
      <c r="L19" s="69">
        <v>1028.404</v>
      </c>
    </row>
    <row r="20" spans="1:12" ht="12">
      <c r="A20" s="40" t="s">
        <v>50</v>
      </c>
      <c r="B20" s="69">
        <v>2732</v>
      </c>
      <c r="C20" s="69">
        <v>111189.042</v>
      </c>
      <c r="D20" s="69">
        <v>73928.892</v>
      </c>
      <c r="E20" s="69">
        <v>4393.865</v>
      </c>
      <c r="F20" s="69">
        <v>3234.499</v>
      </c>
      <c r="G20" s="69">
        <v>7374.342</v>
      </c>
      <c r="H20" s="69">
        <v>27420.842</v>
      </c>
      <c r="I20" s="69">
        <v>5311.178</v>
      </c>
      <c r="J20" s="69">
        <v>-4391.79</v>
      </c>
      <c r="K20" s="69">
        <v>-3817.41</v>
      </c>
      <c r="L20" s="69">
        <v>2265.381</v>
      </c>
    </row>
    <row r="21" spans="1:12" ht="12">
      <c r="A21" s="40" t="s">
        <v>51</v>
      </c>
      <c r="B21" s="69">
        <v>2706</v>
      </c>
      <c r="C21" s="69">
        <v>96283.861</v>
      </c>
      <c r="D21" s="69">
        <v>68207.668</v>
      </c>
      <c r="E21" s="69">
        <v>3116.223</v>
      </c>
      <c r="F21" s="69">
        <v>2838.163</v>
      </c>
      <c r="G21" s="69">
        <v>10413.745</v>
      </c>
      <c r="H21" s="69">
        <v>21883.908</v>
      </c>
      <c r="I21" s="69">
        <v>1400.908</v>
      </c>
      <c r="J21" s="69">
        <v>-4821.41</v>
      </c>
      <c r="K21" s="69">
        <v>-4652.321</v>
      </c>
      <c r="L21" s="69">
        <v>2103.024</v>
      </c>
    </row>
    <row r="22" spans="1:12" ht="12">
      <c r="A22" s="40" t="s">
        <v>52</v>
      </c>
      <c r="B22" s="69">
        <v>10246</v>
      </c>
      <c r="C22" s="69">
        <v>545228.713</v>
      </c>
      <c r="D22" s="69">
        <v>364759.282</v>
      </c>
      <c r="E22" s="69">
        <v>28781.302000000003</v>
      </c>
      <c r="F22" s="69">
        <v>26957.805</v>
      </c>
      <c r="G22" s="69">
        <v>21493.948</v>
      </c>
      <c r="H22" s="69">
        <v>71681.109</v>
      </c>
      <c r="I22" s="69">
        <v>43582.72</v>
      </c>
      <c r="J22" s="69">
        <v>2963.485</v>
      </c>
      <c r="K22" s="69">
        <v>1508.2219999999993</v>
      </c>
      <c r="L22" s="69">
        <v>16499.17</v>
      </c>
    </row>
    <row r="23" spans="1:12" ht="12">
      <c r="A23" s="40" t="s">
        <v>53</v>
      </c>
      <c r="B23" s="69">
        <v>85825</v>
      </c>
      <c r="C23" s="69">
        <v>4215265.55</v>
      </c>
      <c r="D23" s="69">
        <v>2576225.22</v>
      </c>
      <c r="E23" s="69">
        <v>166733.899</v>
      </c>
      <c r="F23" s="69">
        <v>203747.639</v>
      </c>
      <c r="G23" s="69">
        <v>178237.64</v>
      </c>
      <c r="H23" s="69">
        <v>848591.549</v>
      </c>
      <c r="I23" s="69">
        <v>314983.5</v>
      </c>
      <c r="J23" s="69">
        <v>-13330.2</v>
      </c>
      <c r="K23" s="69">
        <v>30138.033000000007</v>
      </c>
      <c r="L23" s="69">
        <v>90061.82</v>
      </c>
    </row>
    <row r="24" spans="1:12" ht="12">
      <c r="A24" s="40" t="s">
        <v>54</v>
      </c>
      <c r="B24" s="69">
        <v>8523</v>
      </c>
      <c r="C24" s="69">
        <v>336623.993</v>
      </c>
      <c r="D24" s="69">
        <v>225427.683</v>
      </c>
      <c r="E24" s="69">
        <v>9014.937000000002</v>
      </c>
      <c r="F24" s="69">
        <v>7775.086</v>
      </c>
      <c r="G24" s="69">
        <v>11319.771</v>
      </c>
      <c r="H24" s="69">
        <v>78120.555</v>
      </c>
      <c r="I24" s="69">
        <v>14687.05</v>
      </c>
      <c r="J24" s="69">
        <v>-1994.48</v>
      </c>
      <c r="K24" s="69">
        <v>-1570.9769999999994</v>
      </c>
      <c r="L24" s="69">
        <v>6155.597</v>
      </c>
    </row>
    <row r="25" spans="1:12" ht="12">
      <c r="A25" s="40" t="s">
        <v>55</v>
      </c>
      <c r="B25" s="69">
        <v>31498</v>
      </c>
      <c r="C25" s="69">
        <v>1352813.5</v>
      </c>
      <c r="D25" s="69">
        <v>778909.758</v>
      </c>
      <c r="E25" s="69">
        <v>51957.313</v>
      </c>
      <c r="F25" s="69">
        <v>61252.171</v>
      </c>
      <c r="G25" s="69">
        <v>40640.19</v>
      </c>
      <c r="H25" s="69">
        <v>332729.681</v>
      </c>
      <c r="I25" s="69">
        <v>108240.6</v>
      </c>
      <c r="J25" s="69">
        <v>-4255.91</v>
      </c>
      <c r="K25" s="69">
        <v>10291.33</v>
      </c>
      <c r="L25" s="69">
        <v>26951.6</v>
      </c>
    </row>
    <row r="26" spans="1:12" ht="12">
      <c r="A26" s="40" t="s">
        <v>56</v>
      </c>
      <c r="B26" s="69">
        <v>24391</v>
      </c>
      <c r="C26" s="69">
        <v>1033508.44</v>
      </c>
      <c r="D26" s="69">
        <v>702998.409</v>
      </c>
      <c r="E26" s="69">
        <v>26550.206</v>
      </c>
      <c r="F26" s="69">
        <v>26975.313</v>
      </c>
      <c r="G26" s="69">
        <v>33468.653</v>
      </c>
      <c r="H26" s="69">
        <v>225728.87</v>
      </c>
      <c r="I26" s="69">
        <v>48751.68</v>
      </c>
      <c r="J26" s="69">
        <v>-9887.97</v>
      </c>
      <c r="K26" s="69">
        <v>-3504.1100000000015</v>
      </c>
      <c r="L26" s="69">
        <v>17572.59</v>
      </c>
    </row>
    <row r="27" spans="1:12" ht="12">
      <c r="A27" s="40" t="s">
        <v>57</v>
      </c>
      <c r="B27" s="69">
        <v>2866</v>
      </c>
      <c r="C27" s="69">
        <v>114957.149</v>
      </c>
      <c r="D27" s="69">
        <v>75604.454</v>
      </c>
      <c r="E27" s="69">
        <v>4659.145</v>
      </c>
      <c r="F27" s="69">
        <v>2893.418</v>
      </c>
      <c r="G27" s="69">
        <v>11578.195</v>
      </c>
      <c r="H27" s="69">
        <v>24841.318</v>
      </c>
      <c r="I27" s="69">
        <v>5125.678</v>
      </c>
      <c r="J27" s="69">
        <v>-3530.87</v>
      </c>
      <c r="K27" s="69">
        <v>-3515.2850000000003</v>
      </c>
      <c r="L27" s="69">
        <v>2698.914</v>
      </c>
    </row>
    <row r="28" spans="1:12" ht="12">
      <c r="A28" s="40" t="s">
        <v>58</v>
      </c>
      <c r="B28" s="69">
        <v>143428</v>
      </c>
      <c r="C28" s="69">
        <v>7596778.31</v>
      </c>
      <c r="D28" s="69">
        <v>4798161.66</v>
      </c>
      <c r="E28" s="69">
        <v>244584.913</v>
      </c>
      <c r="F28" s="69">
        <v>248027.705</v>
      </c>
      <c r="G28" s="69">
        <v>360419.72</v>
      </c>
      <c r="H28" s="69">
        <v>1332949.381</v>
      </c>
      <c r="I28" s="69">
        <v>633063.9</v>
      </c>
      <c r="J28" s="69">
        <v>-11262.1</v>
      </c>
      <c r="K28" s="69">
        <v>136452.28699999998</v>
      </c>
      <c r="L28" s="69">
        <v>145619.1</v>
      </c>
    </row>
    <row r="29" spans="1:12" ht="12">
      <c r="A29" s="40" t="s">
        <v>59</v>
      </c>
      <c r="B29" s="69">
        <v>18709</v>
      </c>
      <c r="C29" s="69">
        <v>874927.212</v>
      </c>
      <c r="D29" s="69">
        <v>475176.918</v>
      </c>
      <c r="E29" s="69">
        <v>27995.979</v>
      </c>
      <c r="F29" s="69">
        <v>48316.373</v>
      </c>
      <c r="G29" s="69">
        <v>44114.316999999995</v>
      </c>
      <c r="H29" s="69">
        <v>227594.41700000002</v>
      </c>
      <c r="I29" s="69">
        <v>58370.53</v>
      </c>
      <c r="J29" s="69">
        <v>-2211.13</v>
      </c>
      <c r="K29" s="69">
        <v>13729.979000000001</v>
      </c>
      <c r="L29" s="69">
        <v>18160.18</v>
      </c>
    </row>
    <row r="30" spans="1:12" ht="12">
      <c r="A30" s="40" t="s">
        <v>60</v>
      </c>
      <c r="B30" s="69">
        <v>46714</v>
      </c>
      <c r="C30" s="69">
        <v>2184229.98</v>
      </c>
      <c r="D30" s="69">
        <v>1535585.92</v>
      </c>
      <c r="E30" s="69">
        <v>46992.206</v>
      </c>
      <c r="F30" s="69">
        <v>53926.003</v>
      </c>
      <c r="G30" s="69">
        <v>60718.259999999995</v>
      </c>
      <c r="H30" s="69">
        <v>377987.523</v>
      </c>
      <c r="I30" s="69">
        <v>103305.9</v>
      </c>
      <c r="J30" s="69">
        <v>-5007.56</v>
      </c>
      <c r="K30" s="69">
        <v>42049.913</v>
      </c>
      <c r="L30" s="69">
        <v>31328.2</v>
      </c>
    </row>
    <row r="31" spans="1:12" ht="12">
      <c r="A31" s="40" t="s">
        <v>61</v>
      </c>
      <c r="B31" s="69">
        <v>9525</v>
      </c>
      <c r="C31" s="69">
        <v>365313.019</v>
      </c>
      <c r="D31" s="69">
        <v>253038.962</v>
      </c>
      <c r="E31" s="69">
        <v>10809.130000000001</v>
      </c>
      <c r="F31" s="69">
        <v>12562.866</v>
      </c>
      <c r="G31" s="69">
        <v>21566.43</v>
      </c>
      <c r="H31" s="69">
        <v>65077.053</v>
      </c>
      <c r="I31" s="69">
        <v>26029.26</v>
      </c>
      <c r="J31" s="69">
        <v>-6023.27</v>
      </c>
      <c r="K31" s="69">
        <v>-9463.324</v>
      </c>
      <c r="L31" s="69">
        <v>8284.115</v>
      </c>
    </row>
    <row r="32" spans="1:12" ht="12">
      <c r="A32" s="40" t="s">
        <v>62</v>
      </c>
      <c r="B32" s="69">
        <v>126273</v>
      </c>
      <c r="C32" s="69">
        <v>6424760.48</v>
      </c>
      <c r="D32" s="69">
        <v>4259469.8</v>
      </c>
      <c r="E32" s="69">
        <v>148941.794</v>
      </c>
      <c r="F32" s="69">
        <v>164255.084</v>
      </c>
      <c r="G32" s="69">
        <v>383447.98</v>
      </c>
      <c r="H32" s="69">
        <v>1121808.609</v>
      </c>
      <c r="I32" s="69">
        <v>336026</v>
      </c>
      <c r="J32" s="69">
        <v>-2017.05</v>
      </c>
      <c r="K32" s="69">
        <v>107039.013</v>
      </c>
      <c r="L32" s="69">
        <v>94210.76</v>
      </c>
    </row>
    <row r="33" spans="1:12" ht="12">
      <c r="A33" s="41" t="s">
        <v>63</v>
      </c>
      <c r="B33" s="69">
        <v>4220</v>
      </c>
      <c r="C33" s="69">
        <v>197822.68</v>
      </c>
      <c r="D33" s="69">
        <v>144016.96</v>
      </c>
      <c r="E33" s="69">
        <v>3083.259</v>
      </c>
      <c r="F33" s="69">
        <v>2940.32</v>
      </c>
      <c r="G33" s="69">
        <v>6528.432000000001</v>
      </c>
      <c r="H33" s="69">
        <v>26969.535</v>
      </c>
      <c r="I33" s="69">
        <v>15477.74</v>
      </c>
      <c r="J33" s="69">
        <v>-82.018</v>
      </c>
      <c r="K33" s="69">
        <v>3115.454</v>
      </c>
      <c r="L33" s="69">
        <v>4227.002</v>
      </c>
    </row>
    <row r="34" spans="1:12" ht="12">
      <c r="A34" s="41" t="s">
        <v>64</v>
      </c>
      <c r="B34" s="69">
        <v>333378</v>
      </c>
      <c r="C34" s="69">
        <v>20833800.2</v>
      </c>
      <c r="D34" s="69">
        <v>14779142.8</v>
      </c>
      <c r="E34" s="69">
        <v>679170.442</v>
      </c>
      <c r="F34" s="69">
        <v>918511.442</v>
      </c>
      <c r="G34" s="69">
        <v>993034.1</v>
      </c>
      <c r="H34" s="69">
        <v>2242691.771</v>
      </c>
      <c r="I34" s="69">
        <v>1356081</v>
      </c>
      <c r="J34" s="69">
        <v>-6017.66</v>
      </c>
      <c r="K34" s="69">
        <v>273135.108</v>
      </c>
      <c r="L34" s="69">
        <v>401949.4</v>
      </c>
    </row>
    <row r="35" spans="1:12" ht="12">
      <c r="A35" s="41" t="s">
        <v>65</v>
      </c>
      <c r="B35" s="69">
        <v>29861</v>
      </c>
      <c r="C35" s="69">
        <v>1629453.28</v>
      </c>
      <c r="D35" s="69">
        <v>1083446.62</v>
      </c>
      <c r="E35" s="69">
        <v>36987.719</v>
      </c>
      <c r="F35" s="69">
        <v>45888.582</v>
      </c>
      <c r="G35" s="69">
        <v>43443.42</v>
      </c>
      <c r="H35" s="69">
        <v>342902.924</v>
      </c>
      <c r="I35" s="69">
        <v>82738.04</v>
      </c>
      <c r="J35" s="69">
        <v>-4940.93</v>
      </c>
      <c r="K35" s="69">
        <v>25353.467</v>
      </c>
      <c r="L35" s="69">
        <v>26366.59</v>
      </c>
    </row>
    <row r="36" spans="1:12" ht="12">
      <c r="A36" s="42" t="s">
        <v>66</v>
      </c>
      <c r="B36" s="69">
        <v>782</v>
      </c>
      <c r="C36" s="69">
        <v>43392.151</v>
      </c>
      <c r="D36" s="69">
        <v>20243.009</v>
      </c>
      <c r="E36" s="69">
        <v>1239.581</v>
      </c>
      <c r="F36" s="69">
        <v>838.248</v>
      </c>
      <c r="G36" s="69">
        <v>1431.113</v>
      </c>
      <c r="H36" s="69">
        <v>6756.616</v>
      </c>
      <c r="I36" s="69">
        <v>8289.094</v>
      </c>
      <c r="J36" s="69">
        <v>6372.387</v>
      </c>
      <c r="K36" s="69">
        <v>496.269</v>
      </c>
      <c r="L36" s="69">
        <v>2274.166</v>
      </c>
    </row>
    <row r="37" spans="1:12" ht="12">
      <c r="A37" s="42" t="s">
        <v>67</v>
      </c>
      <c r="B37" s="69">
        <v>10523</v>
      </c>
      <c r="C37" s="69">
        <v>467477.751</v>
      </c>
      <c r="D37" s="69">
        <v>273656.427</v>
      </c>
      <c r="E37" s="69">
        <v>16911.595999999998</v>
      </c>
      <c r="F37" s="69">
        <v>21464.433</v>
      </c>
      <c r="G37" s="69">
        <v>24315.685</v>
      </c>
      <c r="H37" s="69">
        <v>118848.941</v>
      </c>
      <c r="I37" s="69">
        <v>23526.86</v>
      </c>
      <c r="J37" s="69">
        <v>300.023</v>
      </c>
      <c r="K37" s="69">
        <v>6436.572</v>
      </c>
      <c r="L37" s="69">
        <v>17982.79</v>
      </c>
    </row>
    <row r="38" spans="1:12" ht="12">
      <c r="A38" s="42" t="s">
        <v>68</v>
      </c>
      <c r="B38" s="69">
        <v>28068</v>
      </c>
      <c r="C38" s="69">
        <v>1295952.3</v>
      </c>
      <c r="D38" s="69">
        <v>934421.508</v>
      </c>
      <c r="E38" s="69">
        <v>25084.823</v>
      </c>
      <c r="F38" s="69">
        <v>33869.689</v>
      </c>
      <c r="G38" s="69">
        <v>29449.786</v>
      </c>
      <c r="H38" s="69">
        <v>197777.891</v>
      </c>
      <c r="I38" s="69">
        <v>85738.84</v>
      </c>
      <c r="J38" s="69">
        <v>-3522.06</v>
      </c>
      <c r="K38" s="69">
        <v>16327.025999999998</v>
      </c>
      <c r="L38" s="69">
        <v>23195.18</v>
      </c>
    </row>
    <row r="39" spans="1:12" ht="12">
      <c r="A39" s="42" t="s">
        <v>69</v>
      </c>
      <c r="B39" s="69">
        <v>10320</v>
      </c>
      <c r="C39" s="69">
        <v>470612.561</v>
      </c>
      <c r="D39" s="69">
        <v>319780.677</v>
      </c>
      <c r="E39" s="69">
        <v>12318.832</v>
      </c>
      <c r="F39" s="69">
        <v>13287.837</v>
      </c>
      <c r="G39" s="69">
        <v>13824.203</v>
      </c>
      <c r="H39" s="69">
        <v>90738.841</v>
      </c>
      <c r="I39" s="69">
        <v>33186.99</v>
      </c>
      <c r="J39" s="69">
        <v>-5585.73</v>
      </c>
      <c r="K39" s="69">
        <v>2935.4620000000004</v>
      </c>
      <c r="L39" s="69">
        <v>9874.558</v>
      </c>
    </row>
    <row r="40" spans="1:12" ht="12">
      <c r="A40" s="42" t="s">
        <v>70</v>
      </c>
      <c r="B40" s="69">
        <v>3022</v>
      </c>
      <c r="C40" s="69">
        <v>122139.528</v>
      </c>
      <c r="D40" s="69">
        <v>71319.677</v>
      </c>
      <c r="E40" s="69">
        <v>6570.058</v>
      </c>
      <c r="F40" s="69">
        <v>4532.156</v>
      </c>
      <c r="G40" s="69">
        <v>7874.556</v>
      </c>
      <c r="H40" s="69">
        <v>32651.388</v>
      </c>
      <c r="I40" s="69">
        <v>9497.673</v>
      </c>
      <c r="J40" s="69">
        <v>-3712.17</v>
      </c>
      <c r="K40" s="69">
        <v>-2364.085</v>
      </c>
      <c r="L40" s="69">
        <v>4229.724</v>
      </c>
    </row>
    <row r="41" spans="1:12" ht="12">
      <c r="A41" s="42" t="s">
        <v>71</v>
      </c>
      <c r="B41" s="69">
        <v>9948</v>
      </c>
      <c r="C41" s="69">
        <v>453877.921</v>
      </c>
      <c r="D41" s="69">
        <v>295579.168</v>
      </c>
      <c r="E41" s="69">
        <v>12930.587</v>
      </c>
      <c r="F41" s="69">
        <v>13822.681</v>
      </c>
      <c r="G41" s="69">
        <v>11545.254</v>
      </c>
      <c r="H41" s="69">
        <v>87296.847</v>
      </c>
      <c r="I41" s="69">
        <v>36351.39</v>
      </c>
      <c r="J41" s="69">
        <v>2068.819</v>
      </c>
      <c r="K41" s="69">
        <v>5315.835</v>
      </c>
      <c r="L41" s="69">
        <v>11032.66</v>
      </c>
    </row>
    <row r="42" spans="1:12" ht="12">
      <c r="A42" s="42" t="s">
        <v>72</v>
      </c>
      <c r="B42" s="69">
        <v>232997</v>
      </c>
      <c r="C42" s="69">
        <v>16323668.9</v>
      </c>
      <c r="D42" s="69">
        <v>12324811.4</v>
      </c>
      <c r="E42" s="69">
        <v>583111.223</v>
      </c>
      <c r="F42" s="69">
        <v>497492.817</v>
      </c>
      <c r="G42" s="69">
        <v>495217.7</v>
      </c>
      <c r="H42" s="69">
        <v>1674153.859</v>
      </c>
      <c r="I42" s="69">
        <v>838701.7</v>
      </c>
      <c r="J42" s="69">
        <v>-8208.32</v>
      </c>
      <c r="K42" s="69">
        <v>171789.233</v>
      </c>
      <c r="L42" s="69">
        <v>253400.3</v>
      </c>
    </row>
    <row r="43" spans="1:12" ht="12">
      <c r="A43" s="42" t="s">
        <v>73</v>
      </c>
      <c r="B43" s="119">
        <v>500</v>
      </c>
      <c r="C43" s="119">
        <v>19035.813</v>
      </c>
      <c r="D43" s="69">
        <v>10727.379</v>
      </c>
      <c r="E43" s="69">
        <v>632.877</v>
      </c>
      <c r="F43" s="69">
        <v>631.188</v>
      </c>
      <c r="G43" s="69">
        <v>2363.832</v>
      </c>
      <c r="H43" s="69">
        <v>5182.919</v>
      </c>
      <c r="I43" s="69">
        <v>5258.49</v>
      </c>
      <c r="J43" s="69">
        <v>-2251.42</v>
      </c>
      <c r="K43" s="69">
        <v>-2592.728</v>
      </c>
      <c r="L43" s="69">
        <v>916.732</v>
      </c>
    </row>
    <row r="44" spans="1:12" ht="12">
      <c r="A44" s="42" t="s">
        <v>74</v>
      </c>
      <c r="B44" s="69">
        <v>39035</v>
      </c>
      <c r="C44" s="69">
        <v>2139466.53</v>
      </c>
      <c r="D44" s="69">
        <v>1475193.62</v>
      </c>
      <c r="E44" s="69">
        <v>62609.345</v>
      </c>
      <c r="F44" s="69">
        <v>68052.182</v>
      </c>
      <c r="G44" s="69">
        <v>72198.037</v>
      </c>
      <c r="H44" s="69">
        <v>337940.325</v>
      </c>
      <c r="I44" s="69">
        <v>141185.2</v>
      </c>
      <c r="J44" s="69">
        <v>-7491.95</v>
      </c>
      <c r="K44" s="69">
        <v>27403.022</v>
      </c>
      <c r="L44" s="69">
        <v>37623.33</v>
      </c>
    </row>
    <row r="45" spans="1:12" ht="12">
      <c r="A45" s="42" t="s">
        <v>75</v>
      </c>
      <c r="B45" s="69">
        <v>2169</v>
      </c>
      <c r="C45" s="69">
        <v>90836.383</v>
      </c>
      <c r="D45" s="69">
        <v>65434.085</v>
      </c>
      <c r="E45" s="69">
        <v>3349.2340000000004</v>
      </c>
      <c r="F45" s="69">
        <v>2582.812</v>
      </c>
      <c r="G45" s="69">
        <v>3427.292</v>
      </c>
      <c r="H45" s="69">
        <v>8951.666000000001</v>
      </c>
      <c r="I45" s="69">
        <v>6411.177</v>
      </c>
      <c r="J45" s="69">
        <v>-151.822</v>
      </c>
      <c r="K45" s="69">
        <v>2405.1180000000004</v>
      </c>
      <c r="L45" s="69">
        <v>1573.179</v>
      </c>
    </row>
    <row r="46" spans="1:12" ht="12">
      <c r="A46" s="42" t="s">
        <v>76</v>
      </c>
      <c r="B46" s="69">
        <v>3580</v>
      </c>
      <c r="C46" s="69">
        <v>134314.565</v>
      </c>
      <c r="D46" s="69">
        <v>91360.595</v>
      </c>
      <c r="E46" s="69">
        <v>5933.987999999999</v>
      </c>
      <c r="F46" s="69">
        <v>3334.694</v>
      </c>
      <c r="G46" s="69">
        <v>8037.737</v>
      </c>
      <c r="H46" s="69">
        <v>22017.761</v>
      </c>
      <c r="I46" s="69">
        <v>6182.918</v>
      </c>
      <c r="J46" s="69">
        <v>-398.504</v>
      </c>
      <c r="K46" s="69">
        <v>66.33899999999994</v>
      </c>
      <c r="L46" s="69">
        <v>2220.961</v>
      </c>
    </row>
    <row r="47" spans="1:12" ht="12">
      <c r="A47" s="42" t="s">
        <v>77</v>
      </c>
      <c r="B47" s="69">
        <v>5358</v>
      </c>
      <c r="C47" s="69">
        <v>296813.872</v>
      </c>
      <c r="D47" s="69">
        <v>176194.393</v>
      </c>
      <c r="E47" s="69">
        <v>14544.657</v>
      </c>
      <c r="F47" s="69">
        <v>6358.48</v>
      </c>
      <c r="G47" s="69">
        <v>44658.64</v>
      </c>
      <c r="H47" s="69">
        <v>49779.098000000005</v>
      </c>
      <c r="I47" s="69">
        <v>10082.43</v>
      </c>
      <c r="J47" s="69">
        <v>-221.222</v>
      </c>
      <c r="K47" s="69">
        <v>-1071.0420000000004</v>
      </c>
      <c r="L47" s="69">
        <v>3511.561</v>
      </c>
    </row>
    <row r="48" spans="1:12" ht="12">
      <c r="A48" s="42" t="s">
        <v>78</v>
      </c>
      <c r="B48" s="69">
        <v>894</v>
      </c>
      <c r="C48" s="69">
        <v>32907.379</v>
      </c>
      <c r="D48" s="69">
        <v>19538.906</v>
      </c>
      <c r="E48" s="69">
        <v>1393.1970000000001</v>
      </c>
      <c r="F48" s="69">
        <v>932.766</v>
      </c>
      <c r="G48" s="69">
        <v>3128.0099999999998</v>
      </c>
      <c r="H48" s="69">
        <v>5888.039000000001</v>
      </c>
      <c r="I48" s="69">
        <v>2225.499</v>
      </c>
      <c r="J48" s="69">
        <v>-175.159</v>
      </c>
      <c r="K48" s="69">
        <v>549.87</v>
      </c>
      <c r="L48" s="69">
        <v>573.749</v>
      </c>
    </row>
    <row r="49" spans="1:12" ht="12">
      <c r="A49" s="43" t="s">
        <v>95</v>
      </c>
      <c r="B49" s="78">
        <v>12141</v>
      </c>
      <c r="C49" s="78">
        <v>520702.112</v>
      </c>
      <c r="D49" s="78">
        <v>385230.707</v>
      </c>
      <c r="E49" s="78">
        <v>42564.842</v>
      </c>
      <c r="F49" s="78">
        <v>4183.235</v>
      </c>
      <c r="G49" s="78">
        <v>38669.355</v>
      </c>
      <c r="H49" s="78">
        <v>64114.245</v>
      </c>
      <c r="I49" s="78">
        <v>28902.27</v>
      </c>
      <c r="J49" s="78">
        <v>-584.299</v>
      </c>
      <c r="K49" s="78">
        <v>-32525.682999999997</v>
      </c>
      <c r="L49" s="78">
        <v>9852.587</v>
      </c>
    </row>
    <row r="50" spans="1:12" ht="6" customHeight="1">
      <c r="A50" s="28"/>
      <c r="B50" s="79"/>
      <c r="C50" s="79"/>
      <c r="D50" s="79"/>
      <c r="E50" s="79"/>
      <c r="F50" s="79"/>
      <c r="G50" s="79"/>
      <c r="H50" s="79"/>
      <c r="I50" s="79"/>
      <c r="J50" s="79"/>
      <c r="K50" s="79"/>
      <c r="L50" s="82"/>
    </row>
    <row r="51" spans="1:12" s="36" customFormat="1" ht="18.75" customHeight="1">
      <c r="A51" s="29" t="s">
        <v>36</v>
      </c>
      <c r="B51" s="72">
        <v>1636507</v>
      </c>
      <c r="C51" s="72">
        <v>94404957.2</v>
      </c>
      <c r="D51" s="72">
        <v>64326748.2</v>
      </c>
      <c r="E51" s="72">
        <v>3113646.54</v>
      </c>
      <c r="F51" s="72">
        <v>3381434.65</v>
      </c>
      <c r="G51" s="72">
        <v>4147684.6</v>
      </c>
      <c r="H51" s="72">
        <v>14248759.4</v>
      </c>
      <c r="I51" s="72">
        <v>6234793</v>
      </c>
      <c r="J51" s="72">
        <v>-178168</v>
      </c>
      <c r="K51" s="72">
        <v>866397.8</v>
      </c>
      <c r="L51" s="72">
        <v>1736339</v>
      </c>
    </row>
    <row r="52" spans="1:12" s="36" customFormat="1" ht="14.25" customHeight="1">
      <c r="A52" s="57" t="s">
        <v>122</v>
      </c>
      <c r="B52" s="85"/>
      <c r="C52" s="85"/>
      <c r="D52" s="85"/>
      <c r="E52" s="85"/>
      <c r="F52" s="85"/>
      <c r="G52" s="85"/>
      <c r="H52" s="85"/>
      <c r="I52" s="85"/>
      <c r="J52" s="85"/>
      <c r="K52" s="85"/>
      <c r="L52" s="85"/>
    </row>
    <row r="53" ht="18" customHeight="1">
      <c r="A53" s="57" t="s">
        <v>120</v>
      </c>
    </row>
    <row r="54" ht="15.75" customHeight="1">
      <c r="A54" t="s">
        <v>275</v>
      </c>
    </row>
    <row r="55" ht="15.75" customHeight="1">
      <c r="A55" s="57"/>
    </row>
    <row r="56" s="30" customFormat="1" ht="12">
      <c r="A56" s="55" t="s">
        <v>37</v>
      </c>
    </row>
    <row r="57" spans="1:12" s="30" customFormat="1" ht="12">
      <c r="A57" s="55" t="s">
        <v>230</v>
      </c>
      <c r="L57" s="55"/>
    </row>
  </sheetData>
  <sheetProtection/>
  <mergeCells count="13">
    <mergeCell ref="K6:K7"/>
    <mergeCell ref="L6:L7"/>
    <mergeCell ref="G6:G7"/>
    <mergeCell ref="H6:H7"/>
    <mergeCell ref="I6:I7"/>
    <mergeCell ref="J6:J7"/>
    <mergeCell ref="A4:C4"/>
    <mergeCell ref="F6:F7"/>
    <mergeCell ref="B6:B7"/>
    <mergeCell ref="C6:C7"/>
    <mergeCell ref="D6:D7"/>
    <mergeCell ref="E6:E7"/>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1"/>
</worksheet>
</file>

<file path=xl/worksheets/sheet50.xml><?xml version="1.0" encoding="utf-8"?>
<worksheet xmlns="http://schemas.openxmlformats.org/spreadsheetml/2006/main" xmlns:r="http://schemas.openxmlformats.org/officeDocument/2006/relationships">
  <sheetPr codeName="Sheet114">
    <pageSetUpPr fitToPage="1"/>
  </sheetPr>
  <dimension ref="A1:N51"/>
  <sheetViews>
    <sheetView zoomScale="80" zoomScaleNormal="80" workbookViewId="0" topLeftCell="A1">
      <selection activeCell="A1" sqref="A1"/>
    </sheetView>
  </sheetViews>
  <sheetFormatPr defaultColWidth="8.8515625" defaultRowHeight="12.75"/>
  <cols>
    <col min="1" max="1" width="20.421875" style="0" customWidth="1"/>
    <col min="2" max="2" width="10.421875" style="0" customWidth="1"/>
    <col min="3" max="3" width="11.140625" style="0" customWidth="1"/>
    <col min="4" max="4" width="11.421875" style="0" customWidth="1"/>
    <col min="5" max="5" width="8.8515625" style="0" customWidth="1"/>
    <col min="6" max="9" width="12.00390625" style="0" customWidth="1"/>
    <col min="10" max="12" width="8.7109375" style="0" customWidth="1"/>
    <col min="13" max="14" width="11.8515625" style="0" customWidth="1"/>
  </cols>
  <sheetData>
    <row r="1" spans="1:14" ht="30" customHeight="1">
      <c r="A1" s="1" t="s">
        <v>114</v>
      </c>
      <c r="B1" s="2"/>
      <c r="C1" s="3"/>
      <c r="D1" s="3"/>
      <c r="E1" s="3"/>
      <c r="F1" s="3"/>
      <c r="G1" s="3"/>
      <c r="H1" s="3"/>
      <c r="I1" s="3"/>
      <c r="J1" s="3"/>
      <c r="K1" s="3"/>
      <c r="L1" s="3"/>
      <c r="M1" s="3"/>
      <c r="N1" s="58" t="s">
        <v>229</v>
      </c>
    </row>
    <row r="2" spans="1:14" ht="21" customHeight="1" thickBot="1">
      <c r="A2" s="107" t="s">
        <v>225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112</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41" t="s">
        <v>116</v>
      </c>
      <c r="B6" s="139" t="s">
        <v>1</v>
      </c>
      <c r="C6" s="139" t="s">
        <v>2</v>
      </c>
      <c r="D6" s="139" t="s">
        <v>3</v>
      </c>
      <c r="E6" s="142" t="s">
        <v>4</v>
      </c>
      <c r="F6" s="147"/>
      <c r="G6" s="148"/>
      <c r="H6" s="139" t="s">
        <v>5</v>
      </c>
      <c r="I6" s="139" t="s">
        <v>109</v>
      </c>
      <c r="J6" s="139" t="s">
        <v>115</v>
      </c>
      <c r="K6" s="139" t="s">
        <v>6</v>
      </c>
      <c r="L6" s="139" t="s">
        <v>111</v>
      </c>
      <c r="M6" s="139" t="s">
        <v>97</v>
      </c>
      <c r="N6" s="139" t="s">
        <v>98</v>
      </c>
    </row>
    <row r="7" spans="1:14" s="34" customFormat="1" ht="37.5" customHeight="1">
      <c r="A7" s="146"/>
      <c r="B7" s="145"/>
      <c r="C7" s="145"/>
      <c r="D7" s="145"/>
      <c r="E7" s="16" t="s">
        <v>7</v>
      </c>
      <c r="F7" s="17" t="s">
        <v>8</v>
      </c>
      <c r="G7" s="15" t="s">
        <v>9</v>
      </c>
      <c r="H7" s="145"/>
      <c r="I7" s="145"/>
      <c r="J7" s="145"/>
      <c r="K7" s="145"/>
      <c r="L7" s="145"/>
      <c r="M7" s="145"/>
      <c r="N7" s="145"/>
    </row>
    <row r="8" spans="1:14" ht="12.75" customHeight="1">
      <c r="A8" s="39"/>
      <c r="B8" s="19"/>
      <c r="C8" s="19"/>
      <c r="D8" s="19"/>
      <c r="E8" s="19"/>
      <c r="F8" s="19"/>
      <c r="G8" s="19"/>
      <c r="H8" s="19"/>
      <c r="I8" s="19"/>
      <c r="J8" s="19"/>
      <c r="K8" s="19"/>
      <c r="L8" s="19"/>
      <c r="M8" s="38"/>
      <c r="N8" s="38"/>
    </row>
    <row r="9" spans="1:14" ht="12.75" customHeight="1">
      <c r="A9" s="40" t="s">
        <v>165</v>
      </c>
      <c r="B9" s="69">
        <v>4006</v>
      </c>
      <c r="C9" s="73">
        <v>1.9</v>
      </c>
      <c r="D9" s="69">
        <v>39981.9</v>
      </c>
      <c r="E9" s="69">
        <v>127.8</v>
      </c>
      <c r="F9" s="69">
        <v>1860.1</v>
      </c>
      <c r="G9" s="69">
        <v>4374.7</v>
      </c>
      <c r="H9" s="69">
        <v>7968.6</v>
      </c>
      <c r="I9" s="69">
        <v>27049.9</v>
      </c>
      <c r="J9" s="69">
        <v>2172.1</v>
      </c>
      <c r="K9" s="69">
        <v>372.3</v>
      </c>
      <c r="L9" s="69">
        <v>1816.1</v>
      </c>
      <c r="M9" s="73">
        <v>4.542305393190419</v>
      </c>
      <c r="N9" s="73">
        <v>6.713888036554663</v>
      </c>
    </row>
    <row r="10" spans="1:14" ht="12.75" customHeight="1">
      <c r="A10" s="40" t="s">
        <v>166</v>
      </c>
      <c r="B10" s="69">
        <v>4088</v>
      </c>
      <c r="C10" s="73">
        <v>2.3</v>
      </c>
      <c r="D10" s="69">
        <v>38969.5</v>
      </c>
      <c r="E10" s="69">
        <v>305.9</v>
      </c>
      <c r="F10" s="69">
        <v>1722.2</v>
      </c>
      <c r="G10" s="69">
        <v>3052.3</v>
      </c>
      <c r="H10" s="69">
        <v>6783.1</v>
      </c>
      <c r="I10" s="69">
        <v>30295.6</v>
      </c>
      <c r="J10" s="69">
        <v>2441.4</v>
      </c>
      <c r="K10" s="69">
        <v>475.7</v>
      </c>
      <c r="L10" s="69">
        <v>1995.2</v>
      </c>
      <c r="M10" s="73">
        <v>5.1199014613993</v>
      </c>
      <c r="N10" s="73">
        <v>6.585774831988804</v>
      </c>
    </row>
    <row r="11" spans="1:14" ht="12.75" customHeight="1">
      <c r="A11" s="40" t="s">
        <v>167</v>
      </c>
      <c r="B11" s="69">
        <v>14484</v>
      </c>
      <c r="C11" s="73">
        <v>2.2</v>
      </c>
      <c r="D11" s="69">
        <v>48454.7</v>
      </c>
      <c r="E11" s="69">
        <v>190.7</v>
      </c>
      <c r="F11" s="69">
        <v>2088.9</v>
      </c>
      <c r="G11" s="69">
        <v>3797.8</v>
      </c>
      <c r="H11" s="69">
        <v>8292.8</v>
      </c>
      <c r="I11" s="69">
        <v>35777.6</v>
      </c>
      <c r="J11" s="69">
        <v>2935.3</v>
      </c>
      <c r="K11" s="69">
        <v>450.3</v>
      </c>
      <c r="L11" s="69">
        <v>2503.9</v>
      </c>
      <c r="M11" s="73">
        <v>5.16750697042805</v>
      </c>
      <c r="N11" s="73">
        <v>6.998513036089621</v>
      </c>
    </row>
    <row r="12" spans="1:14" ht="12.75" customHeight="1">
      <c r="A12" s="40" t="s">
        <v>168</v>
      </c>
      <c r="B12" s="69">
        <v>37961</v>
      </c>
      <c r="C12" s="73">
        <v>2</v>
      </c>
      <c r="D12" s="69">
        <v>48225.1</v>
      </c>
      <c r="E12" s="69">
        <v>255.2</v>
      </c>
      <c r="F12" s="69">
        <v>1964.6</v>
      </c>
      <c r="G12" s="69">
        <v>3820.4</v>
      </c>
      <c r="H12" s="69">
        <v>8090.8</v>
      </c>
      <c r="I12" s="69">
        <v>36121</v>
      </c>
      <c r="J12" s="69">
        <v>2996.2</v>
      </c>
      <c r="K12" s="69">
        <v>418.2</v>
      </c>
      <c r="L12" s="69">
        <v>2599.8</v>
      </c>
      <c r="M12" s="73">
        <v>5.3909686034865665</v>
      </c>
      <c r="N12" s="73">
        <v>7.197475152958114</v>
      </c>
    </row>
    <row r="13" spans="1:14" ht="12.75" customHeight="1">
      <c r="A13" s="40" t="s">
        <v>169</v>
      </c>
      <c r="B13" s="69">
        <v>4105</v>
      </c>
      <c r="C13" s="73">
        <v>2.2</v>
      </c>
      <c r="D13" s="69">
        <v>37576.3</v>
      </c>
      <c r="E13" s="69">
        <v>219.8</v>
      </c>
      <c r="F13" s="69">
        <v>1662.5</v>
      </c>
      <c r="G13" s="69">
        <v>2736</v>
      </c>
      <c r="H13" s="69">
        <v>6167.8</v>
      </c>
      <c r="I13" s="69">
        <v>28826.9</v>
      </c>
      <c r="J13" s="69">
        <v>2303.5</v>
      </c>
      <c r="K13" s="69">
        <v>457.1</v>
      </c>
      <c r="L13" s="69">
        <v>1874</v>
      </c>
      <c r="M13" s="73">
        <v>4.987186072072023</v>
      </c>
      <c r="N13" s="73">
        <v>6.50087244899729</v>
      </c>
    </row>
    <row r="14" spans="1:14" ht="12.75" customHeight="1">
      <c r="A14" s="40" t="s">
        <v>170</v>
      </c>
      <c r="B14" s="69">
        <v>25263</v>
      </c>
      <c r="C14" s="73">
        <v>1.9</v>
      </c>
      <c r="D14" s="69">
        <v>52542.7</v>
      </c>
      <c r="E14" s="69">
        <v>158.4</v>
      </c>
      <c r="F14" s="69">
        <v>2635.2</v>
      </c>
      <c r="G14" s="69">
        <v>3607.6</v>
      </c>
      <c r="H14" s="69">
        <v>8191.4</v>
      </c>
      <c r="I14" s="69">
        <v>38996.6</v>
      </c>
      <c r="J14" s="69">
        <v>3234.9</v>
      </c>
      <c r="K14" s="69">
        <v>397.6</v>
      </c>
      <c r="L14" s="69">
        <v>2849.9</v>
      </c>
      <c r="M14" s="73">
        <v>5.423969457222412</v>
      </c>
      <c r="N14" s="73">
        <v>7.30807301149331</v>
      </c>
    </row>
    <row r="15" spans="1:14" ht="12.75" customHeight="1">
      <c r="A15" s="40" t="s">
        <v>171</v>
      </c>
      <c r="B15" s="69">
        <v>6086</v>
      </c>
      <c r="C15" s="73">
        <v>2.2</v>
      </c>
      <c r="D15" s="69">
        <v>48226.8</v>
      </c>
      <c r="E15" s="69">
        <v>85.4</v>
      </c>
      <c r="F15" s="69">
        <v>2408.1</v>
      </c>
      <c r="G15" s="69">
        <v>2849</v>
      </c>
      <c r="H15" s="69">
        <v>8282.4</v>
      </c>
      <c r="I15" s="69">
        <v>35906.9</v>
      </c>
      <c r="J15" s="69">
        <v>2928.4</v>
      </c>
      <c r="K15" s="69">
        <v>416.9</v>
      </c>
      <c r="L15" s="69">
        <v>2525.5</v>
      </c>
      <c r="M15" s="73">
        <v>5.236714855640432</v>
      </c>
      <c r="N15" s="73">
        <v>7.0334671052081905</v>
      </c>
    </row>
    <row r="16" spans="1:14" ht="12.75" customHeight="1">
      <c r="A16" s="40" t="s">
        <v>172</v>
      </c>
      <c r="B16" s="69">
        <v>4076</v>
      </c>
      <c r="C16" s="73">
        <v>2</v>
      </c>
      <c r="D16" s="69">
        <v>46371.9</v>
      </c>
      <c r="E16" s="69">
        <v>92.3</v>
      </c>
      <c r="F16" s="69">
        <v>2206.2</v>
      </c>
      <c r="G16" s="69">
        <v>3784.8</v>
      </c>
      <c r="H16" s="69">
        <v>7935.5</v>
      </c>
      <c r="I16" s="69">
        <v>33951.2</v>
      </c>
      <c r="J16" s="69">
        <v>2774.7</v>
      </c>
      <c r="K16" s="69">
        <v>400.1</v>
      </c>
      <c r="L16" s="69">
        <v>2390.3</v>
      </c>
      <c r="M16" s="73">
        <v>5.154630282563363</v>
      </c>
      <c r="N16" s="73">
        <v>7.040399161148944</v>
      </c>
    </row>
    <row r="17" spans="1:14" ht="12.75" customHeight="1">
      <c r="A17" s="40" t="s">
        <v>173</v>
      </c>
      <c r="B17" s="69">
        <v>3506</v>
      </c>
      <c r="C17" s="73">
        <v>2.1</v>
      </c>
      <c r="D17" s="69">
        <v>38174.7</v>
      </c>
      <c r="E17" s="69">
        <v>39.3</v>
      </c>
      <c r="F17" s="69">
        <v>1914.8</v>
      </c>
      <c r="G17" s="69">
        <v>3109.5</v>
      </c>
      <c r="H17" s="69">
        <v>6381.3</v>
      </c>
      <c r="I17" s="69">
        <v>27619.6</v>
      </c>
      <c r="J17" s="69">
        <v>2205.5</v>
      </c>
      <c r="K17" s="69">
        <v>386.7</v>
      </c>
      <c r="L17" s="69">
        <v>1835.9</v>
      </c>
      <c r="M17" s="73">
        <v>4.809206097231937</v>
      </c>
      <c r="N17" s="73">
        <v>6.647091196107113</v>
      </c>
    </row>
    <row r="18" spans="1:14" ht="12.75" customHeight="1">
      <c r="A18" s="40" t="s">
        <v>174</v>
      </c>
      <c r="B18" s="69">
        <v>11736</v>
      </c>
      <c r="C18" s="73">
        <v>2.1</v>
      </c>
      <c r="D18" s="69">
        <v>60962.8</v>
      </c>
      <c r="E18" s="69">
        <v>489.8</v>
      </c>
      <c r="F18" s="69">
        <v>2550.4</v>
      </c>
      <c r="G18" s="69">
        <v>3887.8</v>
      </c>
      <c r="H18" s="69">
        <v>9873.5</v>
      </c>
      <c r="I18" s="69">
        <v>46679.1</v>
      </c>
      <c r="J18" s="69">
        <v>3940.2</v>
      </c>
      <c r="K18" s="69">
        <v>544.8</v>
      </c>
      <c r="L18" s="69">
        <v>3406.2</v>
      </c>
      <c r="M18" s="73">
        <v>5.587341788762982</v>
      </c>
      <c r="N18" s="73">
        <v>7.297055855832696</v>
      </c>
    </row>
    <row r="19" spans="1:14" ht="12.75" customHeight="1">
      <c r="A19" s="40" t="s">
        <v>175</v>
      </c>
      <c r="B19" s="69">
        <v>4731</v>
      </c>
      <c r="C19" s="73">
        <v>1.9</v>
      </c>
      <c r="D19" s="69">
        <v>50570.8</v>
      </c>
      <c r="E19" s="69">
        <v>332.2</v>
      </c>
      <c r="F19" s="69">
        <v>2076.2</v>
      </c>
      <c r="G19" s="69">
        <v>4210.5</v>
      </c>
      <c r="H19" s="69">
        <v>8488.9</v>
      </c>
      <c r="I19" s="69">
        <v>38800.9</v>
      </c>
      <c r="J19" s="69">
        <v>3266.8</v>
      </c>
      <c r="K19" s="69">
        <v>444.4</v>
      </c>
      <c r="L19" s="69">
        <v>2836.5</v>
      </c>
      <c r="M19" s="73">
        <v>5.6089680210714485</v>
      </c>
      <c r="N19" s="73">
        <v>7.310397439234656</v>
      </c>
    </row>
    <row r="20" spans="1:14" ht="12.75" customHeight="1">
      <c r="A20" s="40" t="s">
        <v>176</v>
      </c>
      <c r="B20" s="69">
        <v>5886</v>
      </c>
      <c r="C20" s="73">
        <v>2</v>
      </c>
      <c r="D20" s="69">
        <v>48403.7</v>
      </c>
      <c r="E20" s="69">
        <v>262.8</v>
      </c>
      <c r="F20" s="69">
        <v>2213.8</v>
      </c>
      <c r="G20" s="69">
        <v>4427.5</v>
      </c>
      <c r="H20" s="69">
        <v>7520.4</v>
      </c>
      <c r="I20" s="69">
        <v>35686.6</v>
      </c>
      <c r="J20" s="69">
        <v>2947.3</v>
      </c>
      <c r="K20" s="69">
        <v>408.7</v>
      </c>
      <c r="L20" s="69">
        <v>2555.3</v>
      </c>
      <c r="M20" s="73">
        <v>5.279141883781612</v>
      </c>
      <c r="N20" s="73">
        <v>7.160390734897694</v>
      </c>
    </row>
    <row r="21" spans="1:14" ht="12.75" customHeight="1">
      <c r="A21" s="40" t="s">
        <v>177</v>
      </c>
      <c r="B21" s="69">
        <v>5589</v>
      </c>
      <c r="C21" s="73">
        <v>2.3</v>
      </c>
      <c r="D21" s="69">
        <v>39177.7</v>
      </c>
      <c r="E21" s="69">
        <v>187.9</v>
      </c>
      <c r="F21" s="69">
        <v>1675.9</v>
      </c>
      <c r="G21" s="69">
        <v>3179.3</v>
      </c>
      <c r="H21" s="69">
        <v>6661.3</v>
      </c>
      <c r="I21" s="69">
        <v>29890.6</v>
      </c>
      <c r="J21" s="69">
        <v>2400.4</v>
      </c>
      <c r="K21" s="69">
        <v>626.8</v>
      </c>
      <c r="L21" s="69">
        <v>1799.5</v>
      </c>
      <c r="M21" s="73">
        <v>4.593174178167683</v>
      </c>
      <c r="N21" s="73">
        <v>6.020287314406536</v>
      </c>
    </row>
    <row r="22" spans="1:14" ht="12.75" customHeight="1">
      <c r="A22" s="40" t="s">
        <v>178</v>
      </c>
      <c r="B22" s="69">
        <v>23457</v>
      </c>
      <c r="C22" s="73">
        <v>2</v>
      </c>
      <c r="D22" s="69">
        <v>60167.1</v>
      </c>
      <c r="E22" s="69">
        <v>197.9</v>
      </c>
      <c r="F22" s="69">
        <v>2797.3</v>
      </c>
      <c r="G22" s="69">
        <v>3773.3</v>
      </c>
      <c r="H22" s="69">
        <v>10069.2</v>
      </c>
      <c r="I22" s="69">
        <v>45238.3</v>
      </c>
      <c r="J22" s="69">
        <v>3786.6</v>
      </c>
      <c r="K22" s="69">
        <v>411.8</v>
      </c>
      <c r="L22" s="69">
        <v>3385.9</v>
      </c>
      <c r="M22" s="73">
        <v>5.627494095610392</v>
      </c>
      <c r="N22" s="73">
        <v>7.484587175026471</v>
      </c>
    </row>
    <row r="23" spans="1:14" ht="12.75" customHeight="1">
      <c r="A23" s="40" t="s">
        <v>179</v>
      </c>
      <c r="B23" s="69">
        <v>8541</v>
      </c>
      <c r="C23" s="73">
        <v>2</v>
      </c>
      <c r="D23" s="69">
        <v>48058.9</v>
      </c>
      <c r="E23" s="69">
        <v>177.4</v>
      </c>
      <c r="F23" s="69">
        <v>2329.8</v>
      </c>
      <c r="G23" s="69">
        <v>4970.6</v>
      </c>
      <c r="H23" s="69">
        <v>6694</v>
      </c>
      <c r="I23" s="69">
        <v>35443.2</v>
      </c>
      <c r="J23" s="69">
        <v>2913.7</v>
      </c>
      <c r="K23" s="69">
        <v>425.5</v>
      </c>
      <c r="L23" s="69">
        <v>2508.8</v>
      </c>
      <c r="M23" s="73">
        <v>5.220260971432971</v>
      </c>
      <c r="N23" s="73">
        <v>7.078367641747925</v>
      </c>
    </row>
    <row r="24" spans="1:14" ht="12.75" customHeight="1">
      <c r="A24" s="40" t="s">
        <v>180</v>
      </c>
      <c r="B24" s="69">
        <v>3822</v>
      </c>
      <c r="C24" s="73">
        <v>2.1</v>
      </c>
      <c r="D24" s="69">
        <v>56943.7</v>
      </c>
      <c r="E24" s="69">
        <v>223.9</v>
      </c>
      <c r="F24" s="69">
        <v>2544.7</v>
      </c>
      <c r="G24" s="69">
        <v>3696.3</v>
      </c>
      <c r="H24" s="69">
        <v>8843.2</v>
      </c>
      <c r="I24" s="69">
        <v>42929.8</v>
      </c>
      <c r="J24" s="69">
        <v>3578.6</v>
      </c>
      <c r="K24" s="69">
        <v>426.9</v>
      </c>
      <c r="L24" s="69">
        <v>3165.5</v>
      </c>
      <c r="M24" s="73">
        <v>5.558999503017893</v>
      </c>
      <c r="N24" s="73">
        <v>7.373665845170486</v>
      </c>
    </row>
    <row r="25" spans="1:14" ht="12.75" customHeight="1">
      <c r="A25" s="40" t="s">
        <v>181</v>
      </c>
      <c r="B25" s="69">
        <v>349908</v>
      </c>
      <c r="C25" s="73">
        <v>1.8</v>
      </c>
      <c r="D25" s="69">
        <v>66342.1</v>
      </c>
      <c r="E25" s="69">
        <v>314.5</v>
      </c>
      <c r="F25" s="69">
        <v>2539.9</v>
      </c>
      <c r="G25" s="69">
        <v>2840.2</v>
      </c>
      <c r="H25" s="69">
        <v>9079.2</v>
      </c>
      <c r="I25" s="69">
        <v>53660.5</v>
      </c>
      <c r="J25" s="69">
        <v>4628</v>
      </c>
      <c r="K25" s="69">
        <v>416.3</v>
      </c>
      <c r="L25" s="69">
        <v>4223.8</v>
      </c>
      <c r="M25" s="73">
        <v>6.366696260745439</v>
      </c>
      <c r="N25" s="73">
        <v>7.871339253268234</v>
      </c>
    </row>
    <row r="26" spans="1:14" ht="12.75" customHeight="1">
      <c r="A26" s="40" t="s">
        <v>182</v>
      </c>
      <c r="B26" s="69">
        <v>7258</v>
      </c>
      <c r="C26" s="73">
        <v>2.1</v>
      </c>
      <c r="D26" s="69">
        <v>40899.7</v>
      </c>
      <c r="E26" s="69">
        <v>137.5</v>
      </c>
      <c r="F26" s="69">
        <v>1967.5</v>
      </c>
      <c r="G26" s="69">
        <v>4137.6</v>
      </c>
      <c r="H26" s="69">
        <v>7577.7</v>
      </c>
      <c r="I26" s="69">
        <v>29503.3</v>
      </c>
      <c r="J26" s="69">
        <v>2375.4</v>
      </c>
      <c r="K26" s="69">
        <v>404.6</v>
      </c>
      <c r="L26" s="69">
        <v>1988.7</v>
      </c>
      <c r="M26" s="73">
        <v>4.862382853663964</v>
      </c>
      <c r="N26" s="73">
        <v>6.740601898770645</v>
      </c>
    </row>
    <row r="27" spans="1:14" ht="12.75" customHeight="1">
      <c r="A27" s="40" t="s">
        <v>183</v>
      </c>
      <c r="B27" s="69">
        <v>14653</v>
      </c>
      <c r="C27" s="73">
        <v>2.1</v>
      </c>
      <c r="D27" s="69">
        <v>41627.2</v>
      </c>
      <c r="E27" s="69">
        <v>320.5</v>
      </c>
      <c r="F27" s="69">
        <v>1991.9</v>
      </c>
      <c r="G27" s="69">
        <v>3760.9</v>
      </c>
      <c r="H27" s="69">
        <v>8107.9</v>
      </c>
      <c r="I27" s="69">
        <v>31582.3</v>
      </c>
      <c r="J27" s="69">
        <v>2561.2</v>
      </c>
      <c r="K27" s="69">
        <v>422.2</v>
      </c>
      <c r="L27" s="69">
        <v>2160.3</v>
      </c>
      <c r="M27" s="73">
        <v>5.189635622861976</v>
      </c>
      <c r="N27" s="73">
        <v>6.840223796240299</v>
      </c>
    </row>
    <row r="28" spans="1:14" ht="12.75" customHeight="1">
      <c r="A28" s="40" t="s">
        <v>184</v>
      </c>
      <c r="B28" s="69">
        <v>19580</v>
      </c>
      <c r="C28" s="73">
        <v>2</v>
      </c>
      <c r="D28" s="69">
        <v>47934.2</v>
      </c>
      <c r="E28" s="69">
        <v>449.1</v>
      </c>
      <c r="F28" s="69">
        <v>2117.7</v>
      </c>
      <c r="G28" s="69">
        <v>4428.2</v>
      </c>
      <c r="H28" s="69">
        <v>7803.2</v>
      </c>
      <c r="I28" s="69">
        <v>35673.9</v>
      </c>
      <c r="J28" s="69">
        <v>2950.8</v>
      </c>
      <c r="K28" s="69">
        <v>485</v>
      </c>
      <c r="L28" s="69">
        <v>2482.3</v>
      </c>
      <c r="M28" s="73">
        <v>5.178557272260725</v>
      </c>
      <c r="N28" s="73">
        <v>6.958308455201141</v>
      </c>
    </row>
    <row r="29" spans="1:14" ht="12.75" customHeight="1">
      <c r="A29" s="40" t="s">
        <v>185</v>
      </c>
      <c r="B29" s="69">
        <v>87556</v>
      </c>
      <c r="C29" s="73">
        <v>2.2</v>
      </c>
      <c r="D29" s="69">
        <v>53276.1</v>
      </c>
      <c r="E29" s="69">
        <v>197.9</v>
      </c>
      <c r="F29" s="69">
        <v>2202.6</v>
      </c>
      <c r="G29" s="69">
        <v>3592.1</v>
      </c>
      <c r="H29" s="69">
        <v>8356.2</v>
      </c>
      <c r="I29" s="69">
        <v>40402.9</v>
      </c>
      <c r="J29" s="69">
        <v>3378.6</v>
      </c>
      <c r="K29" s="69">
        <v>539.7</v>
      </c>
      <c r="L29" s="69">
        <v>2859.7</v>
      </c>
      <c r="M29" s="73">
        <v>5.367697710605693</v>
      </c>
      <c r="N29" s="73">
        <v>7.0779572753440965</v>
      </c>
    </row>
    <row r="30" spans="1:14" ht="12.75" customHeight="1">
      <c r="A30" s="40" t="s">
        <v>186</v>
      </c>
      <c r="B30" s="69">
        <v>7522</v>
      </c>
      <c r="C30" s="73">
        <v>2.1</v>
      </c>
      <c r="D30" s="69">
        <v>53628.3</v>
      </c>
      <c r="E30" s="69">
        <v>154.4</v>
      </c>
      <c r="F30" s="69">
        <v>2640.9</v>
      </c>
      <c r="G30" s="69">
        <v>3296.7</v>
      </c>
      <c r="H30" s="69">
        <v>9206.8</v>
      </c>
      <c r="I30" s="69">
        <v>40467.2</v>
      </c>
      <c r="J30" s="69">
        <v>3343</v>
      </c>
      <c r="K30" s="69">
        <v>429.2</v>
      </c>
      <c r="L30" s="69">
        <v>2925.7</v>
      </c>
      <c r="M30" s="73">
        <v>5.455515091845163</v>
      </c>
      <c r="N30" s="73">
        <v>7.229805867467974</v>
      </c>
    </row>
    <row r="31" spans="1:14" s="35" customFormat="1" ht="12.75" customHeight="1">
      <c r="A31" s="40" t="s">
        <v>187</v>
      </c>
      <c r="B31" s="69">
        <v>5193</v>
      </c>
      <c r="C31" s="73">
        <v>2.1</v>
      </c>
      <c r="D31" s="69">
        <v>59097.3</v>
      </c>
      <c r="E31" s="69">
        <v>95.5</v>
      </c>
      <c r="F31" s="69">
        <v>2922.4</v>
      </c>
      <c r="G31" s="69">
        <v>3783.2</v>
      </c>
      <c r="H31" s="69">
        <v>9006.7</v>
      </c>
      <c r="I31" s="69">
        <v>44636.5</v>
      </c>
      <c r="J31" s="69">
        <v>3724.4</v>
      </c>
      <c r="K31" s="69">
        <v>390.9</v>
      </c>
      <c r="L31" s="69">
        <v>3342.5</v>
      </c>
      <c r="M31" s="73">
        <v>5.655926751306743</v>
      </c>
      <c r="N31" s="73">
        <v>7.488266329125268</v>
      </c>
    </row>
    <row r="32" spans="1:14" ht="12.75" customHeight="1">
      <c r="A32" s="40" t="s">
        <v>188</v>
      </c>
      <c r="B32" s="69">
        <v>10042</v>
      </c>
      <c r="C32" s="73">
        <v>2.3</v>
      </c>
      <c r="D32" s="69">
        <v>82125.7</v>
      </c>
      <c r="E32" s="69">
        <v>332.3</v>
      </c>
      <c r="F32" s="69">
        <v>3031.6</v>
      </c>
      <c r="G32" s="69">
        <v>3666.9</v>
      </c>
      <c r="H32" s="69">
        <v>13039.7</v>
      </c>
      <c r="I32" s="69">
        <v>66409.5</v>
      </c>
      <c r="J32" s="69">
        <v>5741.9</v>
      </c>
      <c r="K32" s="69">
        <v>491.2</v>
      </c>
      <c r="L32" s="69">
        <v>5258.1</v>
      </c>
      <c r="M32" s="73">
        <v>6.4025025053058915</v>
      </c>
      <c r="N32" s="73">
        <v>7.9176924988141755</v>
      </c>
    </row>
    <row r="33" spans="1:14" ht="12.75" customHeight="1">
      <c r="A33" s="40" t="s">
        <v>189</v>
      </c>
      <c r="B33" s="69">
        <v>6335</v>
      </c>
      <c r="C33" s="73">
        <v>2.2</v>
      </c>
      <c r="D33" s="69">
        <v>61256.8</v>
      </c>
      <c r="E33" s="69">
        <v>351.3</v>
      </c>
      <c r="F33" s="69">
        <v>2445.7</v>
      </c>
      <c r="G33" s="69">
        <v>4121.9</v>
      </c>
      <c r="H33" s="69">
        <v>10974.2</v>
      </c>
      <c r="I33" s="69">
        <v>45458.8</v>
      </c>
      <c r="J33" s="69">
        <v>3833</v>
      </c>
      <c r="K33" s="69">
        <v>495.7</v>
      </c>
      <c r="L33" s="69">
        <v>3351.1</v>
      </c>
      <c r="M33" s="73">
        <v>5.470576327852581</v>
      </c>
      <c r="N33" s="73">
        <v>7.371730006071431</v>
      </c>
    </row>
    <row r="34" spans="1:14" ht="12.75" customHeight="1">
      <c r="A34" s="40" t="s">
        <v>190</v>
      </c>
      <c r="B34" s="69">
        <v>30130</v>
      </c>
      <c r="C34" s="73">
        <v>2</v>
      </c>
      <c r="D34" s="69">
        <v>42658.3</v>
      </c>
      <c r="E34" s="69">
        <v>162.6</v>
      </c>
      <c r="F34" s="69">
        <v>2036.5</v>
      </c>
      <c r="G34" s="69">
        <v>2668.2</v>
      </c>
      <c r="H34" s="69">
        <v>6965.6</v>
      </c>
      <c r="I34" s="69">
        <v>31741.9</v>
      </c>
      <c r="J34" s="69">
        <v>2574.8</v>
      </c>
      <c r="K34" s="69">
        <v>421.5</v>
      </c>
      <c r="L34" s="69">
        <v>2173.3</v>
      </c>
      <c r="M34" s="73">
        <v>5.0946709081233905</v>
      </c>
      <c r="N34" s="73">
        <v>6.846786109212115</v>
      </c>
    </row>
    <row r="35" spans="1:14" ht="12.75" customHeight="1">
      <c r="A35" s="102" t="s">
        <v>191</v>
      </c>
      <c r="B35" s="69">
        <v>6374</v>
      </c>
      <c r="C35" s="73">
        <v>2.1</v>
      </c>
      <c r="D35" s="69">
        <v>50398.9</v>
      </c>
      <c r="E35" s="69">
        <v>52.4</v>
      </c>
      <c r="F35" s="69">
        <v>2525</v>
      </c>
      <c r="G35" s="69">
        <v>3098.7</v>
      </c>
      <c r="H35" s="69">
        <v>7956.5</v>
      </c>
      <c r="I35" s="69">
        <v>37571.7</v>
      </c>
      <c r="J35" s="69">
        <v>3078.8</v>
      </c>
      <c r="K35" s="69">
        <v>416.6</v>
      </c>
      <c r="L35" s="69">
        <v>2678.2</v>
      </c>
      <c r="M35" s="73">
        <v>5.31400486915389</v>
      </c>
      <c r="N35" s="73">
        <v>7.128237476611386</v>
      </c>
    </row>
    <row r="36" spans="1:14" ht="12.75" customHeight="1">
      <c r="A36" s="40" t="s">
        <v>192</v>
      </c>
      <c r="B36" s="69">
        <v>3984</v>
      </c>
      <c r="C36" s="73">
        <v>2.2</v>
      </c>
      <c r="D36" s="69">
        <v>49507.4</v>
      </c>
      <c r="E36" s="69">
        <v>242.8</v>
      </c>
      <c r="F36" s="69">
        <v>2232.8</v>
      </c>
      <c r="G36" s="69">
        <v>3691.7</v>
      </c>
      <c r="H36" s="69">
        <v>7974.8</v>
      </c>
      <c r="I36" s="69">
        <v>37055.6</v>
      </c>
      <c r="J36" s="69">
        <v>3047.7</v>
      </c>
      <c r="K36" s="69">
        <v>562.6</v>
      </c>
      <c r="L36" s="69">
        <v>2502.8</v>
      </c>
      <c r="M36" s="73">
        <v>5.055405858518121</v>
      </c>
      <c r="N36" s="73">
        <v>6.7541748075864385</v>
      </c>
    </row>
    <row r="37" spans="1:14" ht="12.75" customHeight="1">
      <c r="A37" s="40" t="s">
        <v>193</v>
      </c>
      <c r="B37" s="69">
        <v>3668</v>
      </c>
      <c r="C37" s="73">
        <v>2.1</v>
      </c>
      <c r="D37" s="69">
        <v>40243</v>
      </c>
      <c r="E37" s="69">
        <v>327.1</v>
      </c>
      <c r="F37" s="69">
        <v>1810.1</v>
      </c>
      <c r="G37" s="69">
        <v>3868.2</v>
      </c>
      <c r="H37" s="69">
        <v>7425.4</v>
      </c>
      <c r="I37" s="69">
        <v>28570.1</v>
      </c>
      <c r="J37" s="69">
        <v>2318.6</v>
      </c>
      <c r="K37" s="69">
        <v>377.8</v>
      </c>
      <c r="L37" s="69">
        <v>1959.3</v>
      </c>
      <c r="M37" s="73">
        <v>4.868672812663072</v>
      </c>
      <c r="N37" s="73">
        <v>6.857868890903427</v>
      </c>
    </row>
    <row r="38" spans="1:14" ht="12.75" customHeight="1">
      <c r="A38" s="40" t="s">
        <v>194</v>
      </c>
      <c r="B38" s="69">
        <v>4498</v>
      </c>
      <c r="C38" s="73">
        <v>2.2</v>
      </c>
      <c r="D38" s="69">
        <v>41918.5</v>
      </c>
      <c r="E38" s="69">
        <v>109.4</v>
      </c>
      <c r="F38" s="69">
        <v>1963.7</v>
      </c>
      <c r="G38" s="69">
        <v>3302.7</v>
      </c>
      <c r="H38" s="69">
        <v>7522.2</v>
      </c>
      <c r="I38" s="69">
        <v>30540.8</v>
      </c>
      <c r="J38" s="69">
        <v>2464.2</v>
      </c>
      <c r="K38" s="69">
        <v>417.4</v>
      </c>
      <c r="L38" s="69">
        <v>2065.9</v>
      </c>
      <c r="M38" s="73">
        <v>4.928372914107137</v>
      </c>
      <c r="N38" s="73">
        <v>6.7643938600167655</v>
      </c>
    </row>
    <row r="39" spans="1:14" ht="12.75" customHeight="1">
      <c r="A39" s="40" t="s">
        <v>195</v>
      </c>
      <c r="B39" s="69">
        <v>3597</v>
      </c>
      <c r="C39" s="73">
        <v>1.9</v>
      </c>
      <c r="D39" s="69">
        <v>43164.2</v>
      </c>
      <c r="E39" s="69">
        <v>533.2</v>
      </c>
      <c r="F39" s="69">
        <v>1896.7</v>
      </c>
      <c r="G39" s="69">
        <v>3372</v>
      </c>
      <c r="H39" s="69">
        <v>7227.6</v>
      </c>
      <c r="I39" s="69">
        <v>32599.5</v>
      </c>
      <c r="J39" s="69">
        <v>2693.3</v>
      </c>
      <c r="K39" s="69">
        <v>377.4</v>
      </c>
      <c r="L39" s="69">
        <v>2333.6</v>
      </c>
      <c r="M39" s="73">
        <v>5.406332099285983</v>
      </c>
      <c r="N39" s="73">
        <v>7.158391999877299</v>
      </c>
    </row>
    <row r="40" spans="1:14" ht="12.75" customHeight="1">
      <c r="A40" s="40" t="s">
        <v>196</v>
      </c>
      <c r="B40" s="69">
        <v>8319</v>
      </c>
      <c r="C40" s="73">
        <v>2.1</v>
      </c>
      <c r="D40" s="69">
        <v>44753.3</v>
      </c>
      <c r="E40" s="69">
        <v>342.3</v>
      </c>
      <c r="F40" s="69">
        <v>1975.4</v>
      </c>
      <c r="G40" s="69">
        <v>3573.9</v>
      </c>
      <c r="H40" s="69">
        <v>7189</v>
      </c>
      <c r="I40" s="69">
        <v>33398.9</v>
      </c>
      <c r="J40" s="69">
        <v>2730.7</v>
      </c>
      <c r="K40" s="69">
        <v>463.8</v>
      </c>
      <c r="L40" s="69">
        <v>2288.6</v>
      </c>
      <c r="M40" s="73">
        <v>5.113812836148395</v>
      </c>
      <c r="N40" s="73">
        <v>6.852321483641677</v>
      </c>
    </row>
    <row r="41" spans="1:14" ht="12.75" customHeight="1">
      <c r="A41" s="40" t="s">
        <v>197</v>
      </c>
      <c r="B41" s="69">
        <v>26890</v>
      </c>
      <c r="C41" s="73">
        <v>2</v>
      </c>
      <c r="D41" s="69">
        <v>68434.8</v>
      </c>
      <c r="E41" s="69">
        <v>206.8</v>
      </c>
      <c r="F41" s="69">
        <v>2897.8</v>
      </c>
      <c r="G41" s="69">
        <v>3518.1</v>
      </c>
      <c r="H41" s="69">
        <v>9887.8</v>
      </c>
      <c r="I41" s="69">
        <v>53377.8</v>
      </c>
      <c r="J41" s="69">
        <v>4537.3</v>
      </c>
      <c r="K41" s="69">
        <v>419.2</v>
      </c>
      <c r="L41" s="69">
        <v>4128.5</v>
      </c>
      <c r="M41" s="73">
        <v>6.032749419885789</v>
      </c>
      <c r="N41" s="73">
        <v>7.734488869904717</v>
      </c>
    </row>
    <row r="42" spans="1:14" ht="12.75" customHeight="1">
      <c r="A42" s="40" t="s">
        <v>198</v>
      </c>
      <c r="B42" s="69">
        <v>5354</v>
      </c>
      <c r="C42" s="73">
        <v>2.1</v>
      </c>
      <c r="D42" s="69">
        <v>43223.9</v>
      </c>
      <c r="E42" s="69">
        <v>1261.3</v>
      </c>
      <c r="F42" s="69">
        <v>2030.5</v>
      </c>
      <c r="G42" s="69">
        <v>3579.4</v>
      </c>
      <c r="H42" s="69">
        <v>7360.1</v>
      </c>
      <c r="I42" s="69">
        <v>32769.4</v>
      </c>
      <c r="J42" s="69">
        <v>2676.1</v>
      </c>
      <c r="K42" s="69">
        <v>461.7</v>
      </c>
      <c r="L42" s="69">
        <v>2229.4</v>
      </c>
      <c r="M42" s="73">
        <v>5.157794646017597</v>
      </c>
      <c r="N42" s="73">
        <v>6.803298198929489</v>
      </c>
    </row>
    <row r="43" spans="1:14" ht="12.75" customHeight="1">
      <c r="A43" s="40" t="s">
        <v>199</v>
      </c>
      <c r="B43" s="69">
        <v>8038</v>
      </c>
      <c r="C43" s="73">
        <v>2.1</v>
      </c>
      <c r="D43" s="69">
        <v>50958.9</v>
      </c>
      <c r="E43" s="69">
        <v>78.5</v>
      </c>
      <c r="F43" s="69">
        <v>2469</v>
      </c>
      <c r="G43" s="69">
        <v>2959.9</v>
      </c>
      <c r="H43" s="69">
        <v>8186.5</v>
      </c>
      <c r="I43" s="69">
        <v>38187.7</v>
      </c>
      <c r="J43" s="69">
        <v>3139</v>
      </c>
      <c r="K43" s="69">
        <v>432.9</v>
      </c>
      <c r="L43" s="69">
        <v>2721.9</v>
      </c>
      <c r="M43" s="73">
        <v>5.341363333980914</v>
      </c>
      <c r="N43" s="73">
        <v>7.127687710964525</v>
      </c>
    </row>
    <row r="44" spans="1:14" s="36" customFormat="1" ht="12.75" customHeight="1">
      <c r="A44" s="40" t="s">
        <v>200</v>
      </c>
      <c r="B44" s="69">
        <v>12974</v>
      </c>
      <c r="C44" s="73">
        <v>2.1</v>
      </c>
      <c r="D44" s="69">
        <v>75284.8</v>
      </c>
      <c r="E44" s="69">
        <v>357.5</v>
      </c>
      <c r="F44" s="69">
        <v>2754.2</v>
      </c>
      <c r="G44" s="69">
        <v>3002.3</v>
      </c>
      <c r="H44" s="69">
        <v>10593.4</v>
      </c>
      <c r="I44" s="69">
        <v>60555.4</v>
      </c>
      <c r="J44" s="69">
        <v>5222.5</v>
      </c>
      <c r="K44" s="69">
        <v>470.7</v>
      </c>
      <c r="L44" s="69">
        <v>4763.4</v>
      </c>
      <c r="M44" s="73">
        <v>6.327173612734575</v>
      </c>
      <c r="N44" s="73">
        <v>7.866185344329324</v>
      </c>
    </row>
    <row r="45" spans="1:14" ht="12.75" customHeight="1">
      <c r="A45" s="40" t="s">
        <v>201</v>
      </c>
      <c r="B45" s="69">
        <v>12909</v>
      </c>
      <c r="C45" s="73">
        <v>2.1</v>
      </c>
      <c r="D45" s="69">
        <v>108113.8</v>
      </c>
      <c r="E45" s="69">
        <v>589.9</v>
      </c>
      <c r="F45" s="69">
        <v>3006.8</v>
      </c>
      <c r="G45" s="69">
        <v>4968.2</v>
      </c>
      <c r="H45" s="69">
        <v>14852.9</v>
      </c>
      <c r="I45" s="69">
        <v>88851.8</v>
      </c>
      <c r="J45" s="69">
        <v>7885.7</v>
      </c>
      <c r="K45" s="69">
        <v>513.4</v>
      </c>
      <c r="L45" s="69">
        <v>7379.6</v>
      </c>
      <c r="M45" s="73">
        <v>6.82577062317669</v>
      </c>
      <c r="N45" s="73">
        <v>8.305515476332499</v>
      </c>
    </row>
    <row r="46" spans="1:14" s="30" customFormat="1" ht="12.75" customHeight="1">
      <c r="A46" s="40" t="s">
        <v>202</v>
      </c>
      <c r="B46" s="69">
        <v>4332</v>
      </c>
      <c r="C46" s="73">
        <v>2.3</v>
      </c>
      <c r="D46" s="69">
        <v>36671.4</v>
      </c>
      <c r="E46" s="69">
        <v>132.5</v>
      </c>
      <c r="F46" s="69">
        <v>1598.7</v>
      </c>
      <c r="G46" s="69">
        <v>1815.7</v>
      </c>
      <c r="H46" s="69">
        <v>6135.8</v>
      </c>
      <c r="I46" s="69">
        <v>28631.9</v>
      </c>
      <c r="J46" s="69">
        <v>2289.3</v>
      </c>
      <c r="K46" s="69">
        <v>453</v>
      </c>
      <c r="L46" s="69">
        <v>1864.4</v>
      </c>
      <c r="M46" s="73">
        <v>5.084070965384468</v>
      </c>
      <c r="N46" s="73">
        <v>6.511618160164012</v>
      </c>
    </row>
    <row r="47" spans="1:14" s="30" customFormat="1" ht="12.75" customHeight="1">
      <c r="A47" s="40" t="s">
        <v>203</v>
      </c>
      <c r="B47" s="69">
        <v>10275</v>
      </c>
      <c r="C47" s="73">
        <v>1.9</v>
      </c>
      <c r="D47" s="69">
        <v>73815.7</v>
      </c>
      <c r="E47" s="69">
        <v>451.8</v>
      </c>
      <c r="F47" s="69">
        <v>2791.3</v>
      </c>
      <c r="G47" s="69">
        <v>4503.9</v>
      </c>
      <c r="H47" s="69">
        <v>10928.3</v>
      </c>
      <c r="I47" s="69">
        <v>58230.8</v>
      </c>
      <c r="J47" s="69">
        <v>5028.1</v>
      </c>
      <c r="K47" s="69">
        <v>419</v>
      </c>
      <c r="L47" s="69">
        <v>4618.5</v>
      </c>
      <c r="M47" s="73">
        <v>6.256799027849088</v>
      </c>
      <c r="N47" s="73">
        <v>7.931369653173234</v>
      </c>
    </row>
    <row r="48" spans="1:14" ht="12.75" customHeight="1">
      <c r="A48" s="67" t="s">
        <v>204</v>
      </c>
      <c r="B48" s="78">
        <v>10850</v>
      </c>
      <c r="C48" s="74">
        <v>2.5</v>
      </c>
      <c r="D48" s="78">
        <v>37745.5</v>
      </c>
      <c r="E48" s="78">
        <v>101.8</v>
      </c>
      <c r="F48" s="78">
        <v>1507.3</v>
      </c>
      <c r="G48" s="78">
        <v>2803.6</v>
      </c>
      <c r="H48" s="78">
        <v>6698.8</v>
      </c>
      <c r="I48" s="78">
        <v>27727.5</v>
      </c>
      <c r="J48" s="78">
        <v>2192.8</v>
      </c>
      <c r="K48" s="78">
        <v>512.4</v>
      </c>
      <c r="L48" s="78">
        <v>1700.7</v>
      </c>
      <c r="M48" s="74">
        <v>4.505702666543032</v>
      </c>
      <c r="N48" s="74">
        <v>6.133621855558561</v>
      </c>
    </row>
    <row r="50" spans="1:12" s="55" customFormat="1" ht="12">
      <c r="A50" s="55" t="s">
        <v>37</v>
      </c>
      <c r="K50" s="56"/>
      <c r="L50" s="56"/>
    </row>
    <row r="51" s="55" customFormat="1" ht="12">
      <c r="A51" s="55" t="s">
        <v>230</v>
      </c>
    </row>
  </sheetData>
  <sheetProtection/>
  <mergeCells count="12">
    <mergeCell ref="H6:H7"/>
    <mergeCell ref="A6:A7"/>
    <mergeCell ref="E6:G6"/>
    <mergeCell ref="B6:B7"/>
    <mergeCell ref="C6:C7"/>
    <mergeCell ref="D6:D7"/>
    <mergeCell ref="N6:N7"/>
    <mergeCell ref="L6:L7"/>
    <mergeCell ref="M6:M7"/>
    <mergeCell ref="I6:I7"/>
    <mergeCell ref="J6:J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worksheet>
</file>

<file path=xl/worksheets/sheet6.xml><?xml version="1.0" encoding="utf-8"?>
<worksheet xmlns="http://schemas.openxmlformats.org/spreadsheetml/2006/main" xmlns:r="http://schemas.openxmlformats.org/officeDocument/2006/relationships">
  <sheetPr codeName="Sheet12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232</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190</v>
      </c>
      <c r="C9" s="69">
        <v>316</v>
      </c>
      <c r="D9" s="69">
        <v>-16741</v>
      </c>
      <c r="E9" s="69">
        <v>171</v>
      </c>
      <c r="F9" s="69">
        <v>1</v>
      </c>
      <c r="G9" s="69">
        <v>250</v>
      </c>
      <c r="H9" s="69">
        <v>1561</v>
      </c>
      <c r="I9" s="69">
        <v>40</v>
      </c>
      <c r="J9" s="69">
        <v>3</v>
      </c>
      <c r="K9" s="69">
        <v>2</v>
      </c>
      <c r="L9" s="69">
        <v>2</v>
      </c>
    </row>
    <row r="10" spans="1:12" ht="12">
      <c r="A10" s="21" t="s">
        <v>11</v>
      </c>
      <c r="B10" s="69">
        <v>507</v>
      </c>
      <c r="C10" s="69">
        <v>591</v>
      </c>
      <c r="D10" s="69">
        <v>1315</v>
      </c>
      <c r="E10" s="69">
        <v>18</v>
      </c>
      <c r="F10" s="69">
        <v>5</v>
      </c>
      <c r="G10" s="69">
        <v>116</v>
      </c>
      <c r="H10" s="69">
        <v>1469</v>
      </c>
      <c r="I10" s="69">
        <v>379</v>
      </c>
      <c r="J10" s="69">
        <v>20</v>
      </c>
      <c r="K10" s="69">
        <v>16</v>
      </c>
      <c r="L10" s="69">
        <v>9</v>
      </c>
    </row>
    <row r="11" spans="1:12" ht="12">
      <c r="A11" s="21" t="s">
        <v>12</v>
      </c>
      <c r="B11" s="69">
        <v>587</v>
      </c>
      <c r="C11" s="69">
        <v>790</v>
      </c>
      <c r="D11" s="69">
        <v>4425</v>
      </c>
      <c r="E11" s="69">
        <v>20</v>
      </c>
      <c r="F11" s="69">
        <v>18</v>
      </c>
      <c r="G11" s="69">
        <v>249</v>
      </c>
      <c r="H11" s="69">
        <v>2263</v>
      </c>
      <c r="I11" s="69">
        <v>2334</v>
      </c>
      <c r="J11" s="69">
        <v>132</v>
      </c>
      <c r="K11" s="69">
        <v>94</v>
      </c>
      <c r="L11" s="69">
        <v>56</v>
      </c>
    </row>
    <row r="12" spans="1:12" ht="12">
      <c r="A12" s="21" t="s">
        <v>13</v>
      </c>
      <c r="B12" s="69">
        <v>531</v>
      </c>
      <c r="C12" s="69">
        <v>859</v>
      </c>
      <c r="D12" s="69">
        <v>6638</v>
      </c>
      <c r="E12" s="69">
        <v>14</v>
      </c>
      <c r="F12" s="69">
        <v>68</v>
      </c>
      <c r="G12" s="69">
        <v>506</v>
      </c>
      <c r="H12" s="69">
        <v>2348</v>
      </c>
      <c r="I12" s="69">
        <v>4005</v>
      </c>
      <c r="J12" s="69">
        <v>251</v>
      </c>
      <c r="K12" s="69">
        <v>146</v>
      </c>
      <c r="L12" s="69">
        <v>124</v>
      </c>
    </row>
    <row r="13" spans="1:12" ht="12">
      <c r="A13" s="21" t="s">
        <v>14</v>
      </c>
      <c r="B13" s="69">
        <v>538</v>
      </c>
      <c r="C13" s="69">
        <v>984</v>
      </c>
      <c r="D13" s="69">
        <v>9413</v>
      </c>
      <c r="E13" s="69">
        <v>34</v>
      </c>
      <c r="F13" s="69">
        <v>175</v>
      </c>
      <c r="G13" s="69">
        <v>769</v>
      </c>
      <c r="H13" s="69">
        <v>2800</v>
      </c>
      <c r="I13" s="69">
        <v>6132</v>
      </c>
      <c r="J13" s="69">
        <v>412</v>
      </c>
      <c r="K13" s="69">
        <v>211</v>
      </c>
      <c r="L13" s="69">
        <v>227</v>
      </c>
    </row>
    <row r="14" spans="1:12" ht="12">
      <c r="A14" s="21" t="s">
        <v>15</v>
      </c>
      <c r="B14" s="69">
        <v>487</v>
      </c>
      <c r="C14" s="69">
        <v>958</v>
      </c>
      <c r="D14" s="69">
        <v>10895</v>
      </c>
      <c r="E14" s="69">
        <v>33</v>
      </c>
      <c r="F14" s="69">
        <v>304</v>
      </c>
      <c r="G14" s="69">
        <v>1000</v>
      </c>
      <c r="H14" s="69">
        <v>2805</v>
      </c>
      <c r="I14" s="69">
        <v>7192</v>
      </c>
      <c r="J14" s="69">
        <v>508</v>
      </c>
      <c r="K14" s="69">
        <v>195</v>
      </c>
      <c r="L14" s="69">
        <v>325</v>
      </c>
    </row>
    <row r="15" spans="1:12" ht="12">
      <c r="A15" s="21" t="s">
        <v>16</v>
      </c>
      <c r="B15" s="69">
        <v>416</v>
      </c>
      <c r="C15" s="69">
        <v>843</v>
      </c>
      <c r="D15" s="69">
        <v>11421</v>
      </c>
      <c r="E15" s="69">
        <v>44</v>
      </c>
      <c r="F15" s="69">
        <v>405</v>
      </c>
      <c r="G15" s="69">
        <v>1128</v>
      </c>
      <c r="H15" s="69">
        <v>2317</v>
      </c>
      <c r="I15" s="69">
        <v>7759</v>
      </c>
      <c r="J15" s="69">
        <v>570</v>
      </c>
      <c r="K15" s="69">
        <v>192</v>
      </c>
      <c r="L15" s="69">
        <v>389</v>
      </c>
    </row>
    <row r="16" spans="1:12" ht="12">
      <c r="A16" s="21" t="s">
        <v>17</v>
      </c>
      <c r="B16" s="69">
        <v>348</v>
      </c>
      <c r="C16" s="69">
        <v>747</v>
      </c>
      <c r="D16" s="69">
        <v>11268</v>
      </c>
      <c r="E16" s="69">
        <v>19</v>
      </c>
      <c r="F16" s="69">
        <v>471</v>
      </c>
      <c r="G16" s="69">
        <v>997</v>
      </c>
      <c r="H16" s="69">
        <v>2099</v>
      </c>
      <c r="I16" s="69">
        <v>7821</v>
      </c>
      <c r="J16" s="69">
        <v>593</v>
      </c>
      <c r="K16" s="69">
        <v>164</v>
      </c>
      <c r="L16" s="69">
        <v>434</v>
      </c>
    </row>
    <row r="17" spans="1:12" ht="12">
      <c r="A17" s="21" t="s">
        <v>18</v>
      </c>
      <c r="B17" s="69">
        <v>327</v>
      </c>
      <c r="C17" s="69">
        <v>694</v>
      </c>
      <c r="D17" s="69">
        <v>12265</v>
      </c>
      <c r="E17" s="69">
        <v>17</v>
      </c>
      <c r="F17" s="69">
        <v>596</v>
      </c>
      <c r="G17" s="69">
        <v>1529</v>
      </c>
      <c r="H17" s="69">
        <v>2169</v>
      </c>
      <c r="I17" s="69">
        <v>8113</v>
      </c>
      <c r="J17" s="69">
        <v>621</v>
      </c>
      <c r="K17" s="69">
        <v>147</v>
      </c>
      <c r="L17" s="69">
        <v>475</v>
      </c>
    </row>
    <row r="18" spans="1:12" ht="12">
      <c r="A18" s="21" t="s">
        <v>19</v>
      </c>
      <c r="B18" s="69">
        <v>244</v>
      </c>
      <c r="C18" s="69">
        <v>521</v>
      </c>
      <c r="D18" s="69">
        <v>10362</v>
      </c>
      <c r="E18" s="69">
        <v>31</v>
      </c>
      <c r="F18" s="69">
        <v>534</v>
      </c>
      <c r="G18" s="69">
        <v>1582</v>
      </c>
      <c r="H18" s="69">
        <v>1800</v>
      </c>
      <c r="I18" s="69">
        <v>6578</v>
      </c>
      <c r="J18" s="69">
        <v>508</v>
      </c>
      <c r="K18" s="69">
        <v>107</v>
      </c>
      <c r="L18" s="69">
        <v>402</v>
      </c>
    </row>
    <row r="19" spans="1:12" ht="12">
      <c r="A19" s="21" t="s">
        <v>20</v>
      </c>
      <c r="B19" s="69">
        <v>228</v>
      </c>
      <c r="C19" s="69">
        <v>534</v>
      </c>
      <c r="D19" s="69">
        <v>10807</v>
      </c>
      <c r="E19" s="69">
        <v>36</v>
      </c>
      <c r="F19" s="69">
        <v>599</v>
      </c>
      <c r="G19" s="69">
        <v>1363</v>
      </c>
      <c r="H19" s="69">
        <v>1647</v>
      </c>
      <c r="I19" s="69">
        <v>7365</v>
      </c>
      <c r="J19" s="69">
        <v>584</v>
      </c>
      <c r="K19" s="69">
        <v>114</v>
      </c>
      <c r="L19" s="69">
        <v>470</v>
      </c>
    </row>
    <row r="20" spans="1:12" ht="12">
      <c r="A20" s="21" t="s">
        <v>21</v>
      </c>
      <c r="B20" s="69">
        <v>404</v>
      </c>
      <c r="C20" s="69">
        <v>938</v>
      </c>
      <c r="D20" s="69">
        <v>22126</v>
      </c>
      <c r="E20" s="69">
        <v>42</v>
      </c>
      <c r="F20" s="69">
        <v>1412</v>
      </c>
      <c r="G20" s="69">
        <v>3053</v>
      </c>
      <c r="H20" s="69">
        <v>3240</v>
      </c>
      <c r="I20" s="69">
        <v>14529</v>
      </c>
      <c r="J20" s="69">
        <v>1160</v>
      </c>
      <c r="K20" s="69">
        <v>193</v>
      </c>
      <c r="L20" s="69">
        <v>968</v>
      </c>
    </row>
    <row r="21" spans="1:12" ht="12">
      <c r="A21" s="21" t="s">
        <v>22</v>
      </c>
      <c r="B21" s="69">
        <v>334</v>
      </c>
      <c r="C21" s="69">
        <v>856</v>
      </c>
      <c r="D21" s="69">
        <v>21706</v>
      </c>
      <c r="E21" s="69">
        <v>32</v>
      </c>
      <c r="F21" s="69">
        <v>1479</v>
      </c>
      <c r="G21" s="69">
        <v>2886</v>
      </c>
      <c r="H21" s="69">
        <v>3004</v>
      </c>
      <c r="I21" s="69">
        <v>14493</v>
      </c>
      <c r="J21" s="69">
        <v>1173</v>
      </c>
      <c r="K21" s="69">
        <v>186</v>
      </c>
      <c r="L21" s="69">
        <v>987</v>
      </c>
    </row>
    <row r="22" spans="1:12" ht="12">
      <c r="A22" s="21" t="s">
        <v>23</v>
      </c>
      <c r="B22" s="69">
        <v>287</v>
      </c>
      <c r="C22" s="69">
        <v>726</v>
      </c>
      <c r="D22" s="69">
        <v>21532</v>
      </c>
      <c r="E22" s="69">
        <v>59</v>
      </c>
      <c r="F22" s="69">
        <v>1427</v>
      </c>
      <c r="G22" s="69">
        <v>2686</v>
      </c>
      <c r="H22" s="69">
        <v>3092</v>
      </c>
      <c r="I22" s="69">
        <v>14400</v>
      </c>
      <c r="J22" s="69">
        <v>1180</v>
      </c>
      <c r="K22" s="69">
        <v>151</v>
      </c>
      <c r="L22" s="69">
        <v>1028</v>
      </c>
    </row>
    <row r="23" spans="1:12" ht="12">
      <c r="A23" s="21" t="s">
        <v>24</v>
      </c>
      <c r="B23" s="69">
        <v>207</v>
      </c>
      <c r="C23" s="69">
        <v>556</v>
      </c>
      <c r="D23" s="69">
        <v>17593</v>
      </c>
      <c r="E23" s="69">
        <v>20</v>
      </c>
      <c r="F23" s="69">
        <v>1118</v>
      </c>
      <c r="G23" s="69">
        <v>1940</v>
      </c>
      <c r="H23" s="69">
        <v>2218</v>
      </c>
      <c r="I23" s="69">
        <v>12360</v>
      </c>
      <c r="J23" s="69">
        <v>1026</v>
      </c>
      <c r="K23" s="69">
        <v>135</v>
      </c>
      <c r="L23" s="69">
        <v>891</v>
      </c>
    </row>
    <row r="24" spans="1:12" ht="12">
      <c r="A24" s="21" t="s">
        <v>25</v>
      </c>
      <c r="B24" s="69">
        <v>179</v>
      </c>
      <c r="C24" s="69">
        <v>452</v>
      </c>
      <c r="D24" s="69">
        <v>16933</v>
      </c>
      <c r="E24" s="69">
        <v>45</v>
      </c>
      <c r="F24" s="69">
        <v>1039</v>
      </c>
      <c r="G24" s="69">
        <v>2380</v>
      </c>
      <c r="H24" s="69">
        <v>1935</v>
      </c>
      <c r="I24" s="69">
        <v>11666</v>
      </c>
      <c r="J24" s="69">
        <v>975</v>
      </c>
      <c r="K24" s="69">
        <v>105</v>
      </c>
      <c r="L24" s="69">
        <v>870</v>
      </c>
    </row>
    <row r="25" spans="1:12" ht="12">
      <c r="A25" s="21" t="s">
        <v>26</v>
      </c>
      <c r="B25" s="69">
        <v>486</v>
      </c>
      <c r="C25" s="69">
        <v>1242</v>
      </c>
      <c r="D25" s="69">
        <v>64778</v>
      </c>
      <c r="E25" s="69">
        <v>144</v>
      </c>
      <c r="F25" s="69">
        <v>2853</v>
      </c>
      <c r="G25" s="69">
        <v>5852</v>
      </c>
      <c r="H25" s="69">
        <v>6934</v>
      </c>
      <c r="I25" s="69">
        <v>49302</v>
      </c>
      <c r="J25" s="69">
        <v>4230</v>
      </c>
      <c r="K25" s="69">
        <v>373</v>
      </c>
      <c r="L25" s="69">
        <v>3857</v>
      </c>
    </row>
    <row r="26" spans="1:12" ht="12">
      <c r="A26" s="21" t="s">
        <v>27</v>
      </c>
      <c r="B26" s="69">
        <f>35+6</f>
        <v>41</v>
      </c>
      <c r="C26" s="69">
        <v>110</v>
      </c>
      <c r="D26" s="69">
        <f>12474+7043</f>
        <v>19517</v>
      </c>
      <c r="E26" s="69">
        <f>205+3</f>
        <v>208</v>
      </c>
      <c r="F26" s="69">
        <v>16</v>
      </c>
      <c r="G26" s="69">
        <f>394+65</f>
        <v>459</v>
      </c>
      <c r="H26" s="69">
        <f>996+149</f>
        <v>1145</v>
      </c>
      <c r="I26" s="69">
        <f>11274+6832</f>
        <v>18106</v>
      </c>
      <c r="J26" s="69">
        <f>1028+661</f>
        <v>1689</v>
      </c>
      <c r="K26" s="69">
        <v>118</v>
      </c>
      <c r="L26" s="69">
        <f>910+661</f>
        <v>1571</v>
      </c>
    </row>
    <row r="27" spans="1:12" ht="12">
      <c r="A27" s="22" t="s">
        <v>123</v>
      </c>
      <c r="B27" s="122" t="s">
        <v>273</v>
      </c>
      <c r="C27" s="122" t="s">
        <v>273</v>
      </c>
      <c r="D27" s="122" t="s">
        <v>273</v>
      </c>
      <c r="E27" s="122" t="s">
        <v>273</v>
      </c>
      <c r="F27" s="113">
        <v>0</v>
      </c>
      <c r="G27" s="122" t="s">
        <v>273</v>
      </c>
      <c r="H27" s="122" t="s">
        <v>273</v>
      </c>
      <c r="I27" s="122" t="s">
        <v>273</v>
      </c>
      <c r="J27" s="122" t="s">
        <v>273</v>
      </c>
      <c r="K27" s="113">
        <v>0</v>
      </c>
      <c r="L27" s="122" t="s">
        <v>273</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1268</v>
      </c>
      <c r="C33" s="69">
        <v>1677</v>
      </c>
      <c r="D33" s="69">
        <v>-11160</v>
      </c>
      <c r="E33" s="69">
        <v>209</v>
      </c>
      <c r="F33" s="69">
        <v>24</v>
      </c>
      <c r="G33" s="69">
        <v>601</v>
      </c>
      <c r="H33" s="69">
        <v>5195</v>
      </c>
      <c r="I33" s="69">
        <v>2664</v>
      </c>
      <c r="J33" s="69">
        <v>150</v>
      </c>
      <c r="K33" s="69">
        <v>109</v>
      </c>
      <c r="L33" s="69">
        <v>65</v>
      </c>
    </row>
    <row r="34" spans="1:12" ht="12.75" customHeight="1">
      <c r="A34" s="20" t="s">
        <v>30</v>
      </c>
      <c r="B34" s="69">
        <v>1268</v>
      </c>
      <c r="C34" s="69">
        <v>2223</v>
      </c>
      <c r="D34" s="69">
        <v>20016</v>
      </c>
      <c r="E34" s="69">
        <v>58</v>
      </c>
      <c r="F34" s="69">
        <v>342</v>
      </c>
      <c r="G34" s="69">
        <v>1618</v>
      </c>
      <c r="H34" s="69">
        <v>6241</v>
      </c>
      <c r="I34" s="69">
        <v>12721</v>
      </c>
      <c r="J34" s="69">
        <v>843</v>
      </c>
      <c r="K34" s="69">
        <v>433</v>
      </c>
      <c r="L34" s="69">
        <v>463</v>
      </c>
    </row>
    <row r="35" spans="1:12" ht="12">
      <c r="A35" s="20" t="s">
        <v>31</v>
      </c>
      <c r="B35" s="69">
        <v>1269</v>
      </c>
      <c r="C35" s="69">
        <v>2610</v>
      </c>
      <c r="D35" s="69">
        <v>37126</v>
      </c>
      <c r="E35" s="69">
        <v>93</v>
      </c>
      <c r="F35" s="69">
        <v>1433</v>
      </c>
      <c r="G35" s="69">
        <v>3703</v>
      </c>
      <c r="H35" s="69">
        <v>7597</v>
      </c>
      <c r="I35" s="69">
        <v>25112</v>
      </c>
      <c r="J35" s="69">
        <v>1866</v>
      </c>
      <c r="K35" s="69">
        <v>563</v>
      </c>
      <c r="L35" s="69">
        <v>1324</v>
      </c>
    </row>
    <row r="36" spans="1:12" ht="12">
      <c r="A36" s="20" t="s">
        <v>32</v>
      </c>
      <c r="B36" s="69">
        <v>1268</v>
      </c>
      <c r="C36" s="69">
        <v>2934</v>
      </c>
      <c r="D36" s="69">
        <v>65218</v>
      </c>
      <c r="E36" s="69">
        <v>140</v>
      </c>
      <c r="F36" s="69">
        <v>3954</v>
      </c>
      <c r="G36" s="69">
        <v>8732</v>
      </c>
      <c r="H36" s="69">
        <v>9801</v>
      </c>
      <c r="I36" s="69">
        <v>43274</v>
      </c>
      <c r="J36" s="69">
        <v>3438</v>
      </c>
      <c r="K36" s="69">
        <v>626</v>
      </c>
      <c r="L36" s="69">
        <v>2813</v>
      </c>
    </row>
    <row r="37" spans="1:12" ht="12">
      <c r="A37" s="20" t="s">
        <v>33</v>
      </c>
      <c r="B37" s="69">
        <v>951</v>
      </c>
      <c r="C37" s="69">
        <v>2462</v>
      </c>
      <c r="D37" s="69">
        <v>83278</v>
      </c>
      <c r="E37" s="69">
        <v>178</v>
      </c>
      <c r="F37" s="69">
        <v>5162</v>
      </c>
      <c r="G37" s="69">
        <v>9844</v>
      </c>
      <c r="H37" s="69">
        <v>10504</v>
      </c>
      <c r="I37" s="69">
        <v>58067</v>
      </c>
      <c r="J37" s="69">
        <v>4830</v>
      </c>
      <c r="K37" s="69">
        <v>564</v>
      </c>
      <c r="L37" s="69">
        <v>4266</v>
      </c>
    </row>
    <row r="38" spans="1:12" ht="12">
      <c r="A38" s="20" t="s">
        <v>34</v>
      </c>
      <c r="B38" s="69">
        <v>254</v>
      </c>
      <c r="C38" s="69">
        <v>643</v>
      </c>
      <c r="D38" s="69">
        <v>37137</v>
      </c>
      <c r="E38" s="69">
        <v>84</v>
      </c>
      <c r="F38" s="69">
        <v>1458</v>
      </c>
      <c r="G38" s="69">
        <v>3380</v>
      </c>
      <c r="H38" s="69">
        <v>3980</v>
      </c>
      <c r="I38" s="69">
        <v>28415</v>
      </c>
      <c r="J38" s="69">
        <v>2450</v>
      </c>
      <c r="K38" s="69">
        <v>206</v>
      </c>
      <c r="L38" s="69">
        <v>2244</v>
      </c>
    </row>
    <row r="39" spans="1:12" ht="12">
      <c r="A39" s="27" t="s">
        <v>35</v>
      </c>
      <c r="B39" s="78">
        <v>63</v>
      </c>
      <c r="C39" s="78">
        <v>168</v>
      </c>
      <c r="D39" s="78">
        <v>24636</v>
      </c>
      <c r="E39" s="78">
        <v>227</v>
      </c>
      <c r="F39" s="78">
        <v>147</v>
      </c>
      <c r="G39" s="78">
        <v>867</v>
      </c>
      <c r="H39" s="78">
        <v>1529</v>
      </c>
      <c r="I39" s="78">
        <v>22321</v>
      </c>
      <c r="J39" s="78">
        <v>2060</v>
      </c>
      <c r="K39" s="78">
        <v>147</v>
      </c>
      <c r="L39" s="78">
        <v>1913</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6341</v>
      </c>
      <c r="C42" s="72">
        <v>12717</v>
      </c>
      <c r="D42" s="72">
        <v>256252</v>
      </c>
      <c r="E42" s="72">
        <v>990</v>
      </c>
      <c r="F42" s="72">
        <v>12520</v>
      </c>
      <c r="G42" s="72">
        <v>28745</v>
      </c>
      <c r="H42" s="72">
        <v>44846</v>
      </c>
      <c r="I42" s="72">
        <v>192574</v>
      </c>
      <c r="J42" s="72">
        <v>15636</v>
      </c>
      <c r="K42" s="72">
        <v>2648</v>
      </c>
      <c r="L42" s="72">
        <v>13087</v>
      </c>
    </row>
    <row r="43" ht="12">
      <c r="A43" t="s">
        <v>124</v>
      </c>
    </row>
    <row r="45" spans="1:12" s="30" customFormat="1" ht="12">
      <c r="A45" s="55" t="s">
        <v>37</v>
      </c>
      <c r="B45" s="55"/>
      <c r="C45" s="55"/>
      <c r="D45" s="55"/>
      <c r="E45" s="55"/>
      <c r="F45" s="55"/>
      <c r="G45" s="55"/>
      <c r="H45" s="55"/>
      <c r="I45" s="55"/>
      <c r="J45" s="55"/>
      <c r="K45" s="56"/>
      <c r="L45" s="55"/>
    </row>
    <row r="46" spans="1:12" s="30" customFormat="1" ht="12">
      <c r="A46" s="55" t="s">
        <v>230</v>
      </c>
      <c r="B46" s="55"/>
      <c r="C46" s="55"/>
      <c r="D46" s="55"/>
      <c r="E46" s="55"/>
      <c r="F46" s="55"/>
      <c r="G46" s="55"/>
      <c r="H46" s="55"/>
      <c r="I46" s="55"/>
      <c r="J46" s="55"/>
      <c r="K46" s="55"/>
      <c r="L46" s="5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7.xml><?xml version="1.0" encoding="utf-8"?>
<worksheet xmlns="http://schemas.openxmlformats.org/spreadsheetml/2006/main" xmlns:r="http://schemas.openxmlformats.org/officeDocument/2006/relationships">
  <sheetPr codeName="Sheet12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8.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233</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494</v>
      </c>
      <c r="C9" s="115">
        <v>723</v>
      </c>
      <c r="D9" s="69">
        <v>-18190</v>
      </c>
      <c r="E9" s="69">
        <v>160</v>
      </c>
      <c r="F9" s="69">
        <v>7</v>
      </c>
      <c r="G9" s="69">
        <v>413</v>
      </c>
      <c r="H9" s="69">
        <v>3824</v>
      </c>
      <c r="I9" s="69">
        <v>52</v>
      </c>
      <c r="J9" s="69">
        <v>4</v>
      </c>
      <c r="K9" s="69">
        <v>3</v>
      </c>
      <c r="L9" s="69">
        <v>4</v>
      </c>
    </row>
    <row r="10" spans="1:12" ht="12">
      <c r="A10" s="21" t="s">
        <v>11</v>
      </c>
      <c r="B10" s="69">
        <v>3358</v>
      </c>
      <c r="C10" s="115">
        <v>2639</v>
      </c>
      <c r="D10" s="69">
        <v>8575</v>
      </c>
      <c r="E10" s="69">
        <v>59</v>
      </c>
      <c r="F10" s="69">
        <v>36</v>
      </c>
      <c r="G10" s="69">
        <v>730</v>
      </c>
      <c r="H10" s="69">
        <v>8358</v>
      </c>
      <c r="I10" s="69">
        <v>2882</v>
      </c>
      <c r="J10" s="69">
        <v>152</v>
      </c>
      <c r="K10" s="69">
        <v>84</v>
      </c>
      <c r="L10" s="69">
        <v>86</v>
      </c>
    </row>
    <row r="11" spans="1:12" ht="12">
      <c r="A11" s="21" t="s">
        <v>12</v>
      </c>
      <c r="B11" s="69">
        <v>3260</v>
      </c>
      <c r="C11" s="115">
        <v>3205</v>
      </c>
      <c r="D11" s="69">
        <v>24078</v>
      </c>
      <c r="E11" s="69">
        <v>99</v>
      </c>
      <c r="F11" s="69">
        <v>184</v>
      </c>
      <c r="G11" s="69">
        <v>1170</v>
      </c>
      <c r="H11" s="69">
        <v>9642</v>
      </c>
      <c r="I11" s="69">
        <v>14569</v>
      </c>
      <c r="J11" s="69">
        <v>843</v>
      </c>
      <c r="K11" s="69">
        <v>426</v>
      </c>
      <c r="L11" s="69">
        <v>457</v>
      </c>
    </row>
    <row r="12" spans="1:12" ht="12">
      <c r="A12" s="21" t="s">
        <v>13</v>
      </c>
      <c r="B12" s="69">
        <v>2603</v>
      </c>
      <c r="C12" s="115">
        <v>3393</v>
      </c>
      <c r="D12" s="69">
        <v>32295</v>
      </c>
      <c r="E12" s="69">
        <v>154</v>
      </c>
      <c r="F12" s="69">
        <v>489</v>
      </c>
      <c r="G12" s="69">
        <v>2176</v>
      </c>
      <c r="H12" s="69">
        <v>9651</v>
      </c>
      <c r="I12" s="69">
        <v>21063</v>
      </c>
      <c r="J12" s="69">
        <v>1356</v>
      </c>
      <c r="K12" s="69">
        <v>592</v>
      </c>
      <c r="L12" s="69">
        <v>835</v>
      </c>
    </row>
    <row r="13" spans="1:12" ht="12">
      <c r="A13" s="21" t="s">
        <v>14</v>
      </c>
      <c r="B13" s="69">
        <v>2330</v>
      </c>
      <c r="C13" s="115">
        <v>3444</v>
      </c>
      <c r="D13" s="69">
        <v>40709</v>
      </c>
      <c r="E13" s="69">
        <v>121</v>
      </c>
      <c r="F13" s="69">
        <v>985</v>
      </c>
      <c r="G13" s="69">
        <v>2531</v>
      </c>
      <c r="H13" s="69">
        <v>9687</v>
      </c>
      <c r="I13" s="69">
        <v>28577</v>
      </c>
      <c r="J13" s="69">
        <v>2007</v>
      </c>
      <c r="K13" s="69">
        <v>688</v>
      </c>
      <c r="L13" s="69">
        <v>1379</v>
      </c>
    </row>
    <row r="14" spans="1:12" ht="12">
      <c r="A14" s="21" t="s">
        <v>15</v>
      </c>
      <c r="B14" s="69">
        <v>2056</v>
      </c>
      <c r="C14" s="115">
        <v>3329</v>
      </c>
      <c r="D14" s="69">
        <v>45979</v>
      </c>
      <c r="E14" s="69">
        <v>166</v>
      </c>
      <c r="F14" s="69">
        <v>1628</v>
      </c>
      <c r="G14" s="69">
        <v>3132</v>
      </c>
      <c r="H14" s="69">
        <v>9003</v>
      </c>
      <c r="I14" s="69">
        <v>32977</v>
      </c>
      <c r="J14" s="69">
        <v>2417</v>
      </c>
      <c r="K14" s="69">
        <v>699</v>
      </c>
      <c r="L14" s="69">
        <v>1756</v>
      </c>
    </row>
    <row r="15" spans="1:12" ht="12">
      <c r="A15" s="21" t="s">
        <v>16</v>
      </c>
      <c r="B15" s="69">
        <v>1646</v>
      </c>
      <c r="C15" s="115">
        <v>2939</v>
      </c>
      <c r="D15" s="69">
        <v>45156</v>
      </c>
      <c r="E15" s="69">
        <v>95</v>
      </c>
      <c r="F15" s="69">
        <v>1927</v>
      </c>
      <c r="G15" s="69">
        <v>3104</v>
      </c>
      <c r="H15" s="69">
        <v>8767</v>
      </c>
      <c r="I15" s="69">
        <v>32111</v>
      </c>
      <c r="J15" s="69">
        <v>2426</v>
      </c>
      <c r="K15" s="69">
        <v>634</v>
      </c>
      <c r="L15" s="69">
        <v>1817</v>
      </c>
    </row>
    <row r="16" spans="1:12" ht="12">
      <c r="A16" s="21" t="s">
        <v>17</v>
      </c>
      <c r="B16" s="69">
        <v>1453</v>
      </c>
      <c r="C16" s="115">
        <v>2674</v>
      </c>
      <c r="D16" s="69">
        <v>47129</v>
      </c>
      <c r="E16" s="69">
        <v>161</v>
      </c>
      <c r="F16" s="69">
        <v>2348</v>
      </c>
      <c r="G16" s="69">
        <v>3545</v>
      </c>
      <c r="H16" s="69">
        <v>8659</v>
      </c>
      <c r="I16" s="69">
        <v>33243</v>
      </c>
      <c r="J16" s="69">
        <v>2563</v>
      </c>
      <c r="K16" s="69">
        <v>577</v>
      </c>
      <c r="L16" s="69">
        <v>2007</v>
      </c>
    </row>
    <row r="17" spans="1:12" ht="12">
      <c r="A17" s="21" t="s">
        <v>18</v>
      </c>
      <c r="B17" s="69">
        <v>1272</v>
      </c>
      <c r="C17" s="115">
        <v>2399</v>
      </c>
      <c r="D17" s="69">
        <v>47628</v>
      </c>
      <c r="E17" s="69">
        <v>92</v>
      </c>
      <c r="F17" s="69">
        <v>2587</v>
      </c>
      <c r="G17" s="69">
        <v>3734</v>
      </c>
      <c r="H17" s="69">
        <v>8087</v>
      </c>
      <c r="I17" s="69">
        <v>33678</v>
      </c>
      <c r="J17" s="69">
        <v>2635</v>
      </c>
      <c r="K17" s="69">
        <v>501</v>
      </c>
      <c r="L17" s="69">
        <v>2141</v>
      </c>
    </row>
    <row r="18" spans="1:12" ht="12">
      <c r="A18" s="21" t="s">
        <v>19</v>
      </c>
      <c r="B18" s="69">
        <v>1216</v>
      </c>
      <c r="C18" s="115">
        <v>2316</v>
      </c>
      <c r="D18" s="69">
        <v>51666</v>
      </c>
      <c r="E18" s="69">
        <v>118</v>
      </c>
      <c r="F18" s="69">
        <v>3034</v>
      </c>
      <c r="G18" s="69">
        <v>4519</v>
      </c>
      <c r="H18" s="69">
        <v>8665</v>
      </c>
      <c r="I18" s="69">
        <v>35905</v>
      </c>
      <c r="J18" s="69">
        <v>2852</v>
      </c>
      <c r="K18" s="69">
        <v>483</v>
      </c>
      <c r="L18" s="69">
        <v>2372</v>
      </c>
    </row>
    <row r="19" spans="1:12" ht="12">
      <c r="A19" s="21" t="s">
        <v>20</v>
      </c>
      <c r="B19" s="69">
        <v>1056</v>
      </c>
      <c r="C19" s="115">
        <v>2056</v>
      </c>
      <c r="D19" s="69">
        <v>50050</v>
      </c>
      <c r="E19" s="69">
        <v>153</v>
      </c>
      <c r="F19" s="69">
        <v>3279</v>
      </c>
      <c r="G19" s="69">
        <v>4778</v>
      </c>
      <c r="H19" s="69">
        <v>7865</v>
      </c>
      <c r="I19" s="69">
        <v>34594</v>
      </c>
      <c r="J19" s="69">
        <v>2773</v>
      </c>
      <c r="K19" s="69">
        <v>431</v>
      </c>
      <c r="L19" s="69">
        <v>2343</v>
      </c>
    </row>
    <row r="20" spans="1:12" ht="12">
      <c r="A20" s="21" t="s">
        <v>21</v>
      </c>
      <c r="B20" s="69">
        <v>1936</v>
      </c>
      <c r="C20" s="115">
        <v>4086</v>
      </c>
      <c r="D20" s="69">
        <v>106237</v>
      </c>
      <c r="E20" s="69">
        <v>341</v>
      </c>
      <c r="F20" s="69">
        <v>6946</v>
      </c>
      <c r="G20" s="69">
        <v>11491</v>
      </c>
      <c r="H20" s="69">
        <v>17212</v>
      </c>
      <c r="I20" s="69">
        <v>71257</v>
      </c>
      <c r="J20" s="69">
        <v>5733</v>
      </c>
      <c r="K20" s="69">
        <v>861</v>
      </c>
      <c r="L20" s="69">
        <v>4873</v>
      </c>
    </row>
    <row r="21" spans="1:12" ht="12">
      <c r="A21" s="21" t="s">
        <v>22</v>
      </c>
      <c r="B21" s="69">
        <v>1739</v>
      </c>
      <c r="C21" s="115">
        <v>3891</v>
      </c>
      <c r="D21" s="69">
        <v>112830</v>
      </c>
      <c r="E21" s="69">
        <v>289</v>
      </c>
      <c r="F21" s="69">
        <v>7815</v>
      </c>
      <c r="G21" s="69">
        <v>12056</v>
      </c>
      <c r="H21" s="69">
        <v>17429</v>
      </c>
      <c r="I21" s="69">
        <v>76273</v>
      </c>
      <c r="J21" s="69">
        <v>6232</v>
      </c>
      <c r="K21" s="69">
        <v>831</v>
      </c>
      <c r="L21" s="69">
        <v>5401</v>
      </c>
    </row>
    <row r="22" spans="1:12" ht="12">
      <c r="A22" s="21" t="s">
        <v>23</v>
      </c>
      <c r="B22" s="69">
        <v>1550</v>
      </c>
      <c r="C22" s="115">
        <v>3776</v>
      </c>
      <c r="D22" s="69">
        <v>116062</v>
      </c>
      <c r="E22" s="69">
        <v>385</v>
      </c>
      <c r="F22" s="69">
        <v>7629</v>
      </c>
      <c r="G22" s="69">
        <v>12158</v>
      </c>
      <c r="H22" s="69">
        <v>17593</v>
      </c>
      <c r="I22" s="69">
        <v>79431</v>
      </c>
      <c r="J22" s="69">
        <v>6551</v>
      </c>
      <c r="K22" s="69">
        <v>809</v>
      </c>
      <c r="L22" s="69">
        <v>5742</v>
      </c>
    </row>
    <row r="23" spans="1:12" ht="12">
      <c r="A23" s="21" t="s">
        <v>24</v>
      </c>
      <c r="B23" s="69">
        <v>1383</v>
      </c>
      <c r="C23" s="115">
        <v>3423</v>
      </c>
      <c r="D23" s="69">
        <v>117425</v>
      </c>
      <c r="E23" s="69">
        <v>320</v>
      </c>
      <c r="F23" s="69">
        <v>7583</v>
      </c>
      <c r="G23" s="69">
        <v>12362</v>
      </c>
      <c r="H23" s="69">
        <v>16578</v>
      </c>
      <c r="I23" s="69">
        <v>81599</v>
      </c>
      <c r="J23" s="69">
        <v>6790</v>
      </c>
      <c r="K23" s="69">
        <v>758</v>
      </c>
      <c r="L23" s="69">
        <v>6032</v>
      </c>
    </row>
    <row r="24" spans="1:12" ht="12">
      <c r="A24" s="21" t="s">
        <v>25</v>
      </c>
      <c r="B24" s="69">
        <v>1203</v>
      </c>
      <c r="C24" s="115">
        <v>3185</v>
      </c>
      <c r="D24" s="69">
        <v>114165</v>
      </c>
      <c r="E24" s="69">
        <v>425</v>
      </c>
      <c r="F24" s="69">
        <v>6785</v>
      </c>
      <c r="G24" s="69">
        <v>11730</v>
      </c>
      <c r="H24" s="69">
        <v>16194</v>
      </c>
      <c r="I24" s="69">
        <v>79986</v>
      </c>
      <c r="J24" s="69">
        <v>6702</v>
      </c>
      <c r="K24" s="69">
        <v>712</v>
      </c>
      <c r="L24" s="69">
        <v>5990</v>
      </c>
    </row>
    <row r="25" spans="1:12" ht="12">
      <c r="A25" s="21" t="s">
        <v>26</v>
      </c>
      <c r="B25" s="69">
        <v>5793</v>
      </c>
      <c r="C25" s="115">
        <v>15814</v>
      </c>
      <c r="D25" s="69">
        <v>833305</v>
      </c>
      <c r="E25" s="69">
        <v>3288</v>
      </c>
      <c r="F25" s="69">
        <v>33849</v>
      </c>
      <c r="G25" s="69">
        <v>59022</v>
      </c>
      <c r="H25" s="69">
        <v>97092</v>
      </c>
      <c r="I25" s="69">
        <v>647350</v>
      </c>
      <c r="J25" s="69">
        <v>55812</v>
      </c>
      <c r="K25" s="69">
        <v>3587</v>
      </c>
      <c r="L25" s="69">
        <v>52225</v>
      </c>
    </row>
    <row r="26" spans="1:12" ht="12">
      <c r="A26" s="21" t="s">
        <v>27</v>
      </c>
      <c r="B26" s="69">
        <v>655</v>
      </c>
      <c r="C26" s="115">
        <v>1907</v>
      </c>
      <c r="D26" s="69">
        <v>215680</v>
      </c>
      <c r="E26" s="69">
        <v>2418</v>
      </c>
      <c r="F26" s="69">
        <v>785</v>
      </c>
      <c r="G26" s="69">
        <v>6191</v>
      </c>
      <c r="H26" s="69">
        <v>21011</v>
      </c>
      <c r="I26" s="69">
        <v>190111</v>
      </c>
      <c r="J26" s="69">
        <v>17186</v>
      </c>
      <c r="K26" s="69">
        <v>480</v>
      </c>
      <c r="L26" s="69">
        <v>16706</v>
      </c>
    </row>
    <row r="27" spans="1:12" ht="12">
      <c r="A27" s="22" t="s">
        <v>28</v>
      </c>
      <c r="B27" s="78">
        <v>166</v>
      </c>
      <c r="C27" s="113">
        <v>495</v>
      </c>
      <c r="D27" s="78">
        <v>164608</v>
      </c>
      <c r="E27" s="78">
        <v>3261</v>
      </c>
      <c r="F27" s="78">
        <v>0</v>
      </c>
      <c r="G27" s="78">
        <v>3872</v>
      </c>
      <c r="H27" s="78">
        <v>14371</v>
      </c>
      <c r="I27" s="78">
        <v>149627</v>
      </c>
      <c r="J27" s="78">
        <v>14383</v>
      </c>
      <c r="K27" s="78">
        <v>1330</v>
      </c>
      <c r="L27" s="78">
        <v>13053</v>
      </c>
    </row>
    <row r="28" spans="1:12" ht="12">
      <c r="A28" s="23"/>
      <c r="B28" s="79"/>
      <c r="C28" s="111"/>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7034</v>
      </c>
      <c r="C33" s="69">
        <v>6483</v>
      </c>
      <c r="D33" s="69">
        <v>13688</v>
      </c>
      <c r="E33" s="69">
        <v>317</v>
      </c>
      <c r="F33" s="69">
        <v>224</v>
      </c>
      <c r="G33" s="69">
        <v>2269</v>
      </c>
      <c r="H33" s="69">
        <v>21598</v>
      </c>
      <c r="I33" s="69">
        <v>17000</v>
      </c>
      <c r="J33" s="69">
        <v>969</v>
      </c>
      <c r="K33" s="69">
        <v>499</v>
      </c>
      <c r="L33" s="69">
        <v>529</v>
      </c>
    </row>
    <row r="34" spans="1:12" ht="12.75" customHeight="1">
      <c r="A34" s="20" t="s">
        <v>30</v>
      </c>
      <c r="B34" s="69">
        <v>7033</v>
      </c>
      <c r="C34" s="69">
        <v>10183</v>
      </c>
      <c r="D34" s="69">
        <v>118909</v>
      </c>
      <c r="E34" s="69">
        <v>442</v>
      </c>
      <c r="F34" s="69">
        <v>3078</v>
      </c>
      <c r="G34" s="69">
        <v>7835</v>
      </c>
      <c r="H34" s="69">
        <v>28290</v>
      </c>
      <c r="I34" s="69">
        <v>82559</v>
      </c>
      <c r="J34" s="69">
        <v>5770</v>
      </c>
      <c r="K34" s="69">
        <v>1979</v>
      </c>
      <c r="L34" s="69">
        <v>3961</v>
      </c>
    </row>
    <row r="35" spans="1:12" ht="12">
      <c r="A35" s="20" t="s">
        <v>31</v>
      </c>
      <c r="B35" s="69">
        <v>7034</v>
      </c>
      <c r="C35" s="69">
        <v>13209</v>
      </c>
      <c r="D35" s="69">
        <v>260624</v>
      </c>
      <c r="E35" s="69">
        <v>654</v>
      </c>
      <c r="F35" s="69">
        <v>14342</v>
      </c>
      <c r="G35" s="69">
        <v>21497</v>
      </c>
      <c r="H35" s="69">
        <v>45103</v>
      </c>
      <c r="I35" s="69">
        <v>182646</v>
      </c>
      <c r="J35" s="69">
        <v>14298</v>
      </c>
      <c r="K35" s="69">
        <v>2793</v>
      </c>
      <c r="L35" s="69">
        <v>11563</v>
      </c>
    </row>
    <row r="36" spans="1:12" ht="12">
      <c r="A36" s="20" t="s">
        <v>32</v>
      </c>
      <c r="B36" s="69">
        <v>7034</v>
      </c>
      <c r="C36" s="69">
        <v>16456</v>
      </c>
      <c r="D36" s="69">
        <v>507334</v>
      </c>
      <c r="E36" s="69">
        <v>1640</v>
      </c>
      <c r="F36" s="69">
        <v>33215</v>
      </c>
      <c r="G36" s="69">
        <v>54004</v>
      </c>
      <c r="H36" s="69">
        <v>76510</v>
      </c>
      <c r="I36" s="69">
        <v>346765</v>
      </c>
      <c r="J36" s="69">
        <v>28545</v>
      </c>
      <c r="K36" s="69">
        <v>3553</v>
      </c>
      <c r="L36" s="69">
        <v>24994</v>
      </c>
    </row>
    <row r="37" spans="1:12" ht="12">
      <c r="A37" s="20" t="s">
        <v>33</v>
      </c>
      <c r="B37" s="69">
        <v>5276</v>
      </c>
      <c r="C37" s="69">
        <v>14367</v>
      </c>
      <c r="D37" s="69">
        <v>676697</v>
      </c>
      <c r="E37" s="69">
        <v>2421</v>
      </c>
      <c r="F37" s="69">
        <v>30856</v>
      </c>
      <c r="G37" s="69">
        <v>52952</v>
      </c>
      <c r="H37" s="69">
        <v>82892</v>
      </c>
      <c r="I37" s="69">
        <v>513197</v>
      </c>
      <c r="J37" s="69">
        <v>43939</v>
      </c>
      <c r="K37" s="69">
        <v>3348</v>
      </c>
      <c r="L37" s="69">
        <v>40591</v>
      </c>
    </row>
    <row r="38" spans="1:12" ht="12">
      <c r="A38" s="20" t="s">
        <v>34</v>
      </c>
      <c r="B38" s="69">
        <v>1407</v>
      </c>
      <c r="C38" s="69">
        <v>3957</v>
      </c>
      <c r="D38" s="69">
        <v>334976</v>
      </c>
      <c r="E38" s="69">
        <v>2304</v>
      </c>
      <c r="F38" s="69">
        <v>6182</v>
      </c>
      <c r="G38" s="69">
        <v>14923</v>
      </c>
      <c r="H38" s="69">
        <v>32825</v>
      </c>
      <c r="I38" s="69">
        <v>283331</v>
      </c>
      <c r="J38" s="69">
        <v>25037</v>
      </c>
      <c r="K38" s="69">
        <v>734</v>
      </c>
      <c r="L38" s="69">
        <v>24303</v>
      </c>
    </row>
    <row r="39" spans="1:12" ht="12">
      <c r="A39" s="27" t="s">
        <v>35</v>
      </c>
      <c r="B39" s="78">
        <v>351</v>
      </c>
      <c r="C39" s="113">
        <v>1039</v>
      </c>
      <c r="D39" s="78">
        <v>243160</v>
      </c>
      <c r="E39" s="78">
        <v>4327</v>
      </c>
      <c r="F39" s="78">
        <v>0</v>
      </c>
      <c r="G39" s="78">
        <v>5232</v>
      </c>
      <c r="H39" s="78">
        <v>22469</v>
      </c>
      <c r="I39" s="78">
        <v>219786</v>
      </c>
      <c r="J39" s="78">
        <v>20860</v>
      </c>
      <c r="K39" s="78">
        <v>1581</v>
      </c>
      <c r="L39" s="78">
        <v>19278</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35169</v>
      </c>
      <c r="C42" s="72">
        <v>65694</v>
      </c>
      <c r="D42" s="72">
        <v>2155386</v>
      </c>
      <c r="E42" s="72">
        <v>12104</v>
      </c>
      <c r="F42" s="72">
        <v>87896</v>
      </c>
      <c r="G42" s="72">
        <v>158712</v>
      </c>
      <c r="H42" s="72">
        <v>309687</v>
      </c>
      <c r="I42" s="72">
        <v>1645284</v>
      </c>
      <c r="J42" s="72">
        <v>139416</v>
      </c>
      <c r="K42" s="72">
        <v>14487</v>
      </c>
      <c r="L42" s="72">
        <v>125219</v>
      </c>
    </row>
    <row r="43" spans="1:12" s="36" customFormat="1" ht="18.75" customHeight="1">
      <c r="A43" t="s">
        <v>124</v>
      </c>
      <c r="B43" s="85"/>
      <c r="C43" s="85"/>
      <c r="D43" s="85"/>
      <c r="E43" s="85"/>
      <c r="F43" s="85"/>
      <c r="G43" s="85"/>
      <c r="H43" s="85"/>
      <c r="I43" s="85"/>
      <c r="J43" s="85"/>
      <c r="K43" s="85"/>
      <c r="L43" s="85"/>
    </row>
    <row r="45" spans="1:11" s="30" customFormat="1" ht="12">
      <c r="A45" s="55" t="s">
        <v>37</v>
      </c>
      <c r="B45" s="55"/>
      <c r="C45" s="55"/>
      <c r="D45" s="55"/>
      <c r="E45" s="55"/>
      <c r="F45" s="55"/>
      <c r="G45" s="55"/>
      <c r="H45" s="55"/>
      <c r="I45" s="55"/>
      <c r="J45" s="55"/>
      <c r="K45" s="56"/>
    </row>
    <row r="46" spans="1:12" s="30" customFormat="1" ht="12">
      <c r="A46" s="55" t="s">
        <v>230</v>
      </c>
      <c r="B46" s="55"/>
      <c r="C46" s="55"/>
      <c r="D46" s="55"/>
      <c r="E46" s="55"/>
      <c r="F46" s="55"/>
      <c r="G46" s="55"/>
      <c r="H46" s="55"/>
      <c r="I46" s="55"/>
      <c r="J46" s="55"/>
      <c r="K46" s="55"/>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8.xml><?xml version="1.0" encoding="utf-8"?>
<worksheet xmlns="http://schemas.openxmlformats.org/spreadsheetml/2006/main" xmlns:r="http://schemas.openxmlformats.org/officeDocument/2006/relationships">
  <sheetPr codeName="Sheet1211111111111111">
    <pageSetUpPr fitToPage="1"/>
  </sheetPr>
  <dimension ref="A1:L45"/>
  <sheetViews>
    <sheetView zoomScale="80" zoomScaleNormal="80" workbookViewId="0" topLeftCell="A1">
      <selection activeCell="A1" sqref="A1"/>
    </sheetView>
  </sheetViews>
  <sheetFormatPr defaultColWidth="8.8515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234</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2258</v>
      </c>
      <c r="C9" s="69">
        <v>3823</v>
      </c>
      <c r="D9" s="69">
        <v>-286143</v>
      </c>
      <c r="E9" s="69">
        <v>4233</v>
      </c>
      <c r="F9" s="69">
        <v>115</v>
      </c>
      <c r="G9" s="69">
        <v>1962</v>
      </c>
      <c r="H9" s="69">
        <v>31134</v>
      </c>
      <c r="I9" s="69">
        <v>199</v>
      </c>
      <c r="J9" s="69">
        <v>16</v>
      </c>
      <c r="K9" s="69">
        <v>21</v>
      </c>
      <c r="L9" s="69">
        <v>12</v>
      </c>
    </row>
    <row r="10" spans="1:12" ht="12">
      <c r="A10" s="21" t="s">
        <v>11</v>
      </c>
      <c r="B10" s="69">
        <v>11695</v>
      </c>
      <c r="C10" s="69">
        <v>8869</v>
      </c>
      <c r="D10" s="69">
        <v>29665</v>
      </c>
      <c r="E10" s="69">
        <v>462</v>
      </c>
      <c r="F10" s="69">
        <v>107</v>
      </c>
      <c r="G10" s="69">
        <v>2013</v>
      </c>
      <c r="H10" s="69">
        <v>36476</v>
      </c>
      <c r="I10" s="69">
        <v>9363</v>
      </c>
      <c r="J10" s="69">
        <v>492</v>
      </c>
      <c r="K10" s="69">
        <v>252</v>
      </c>
      <c r="L10" s="69">
        <v>299</v>
      </c>
    </row>
    <row r="11" spans="1:12" ht="12">
      <c r="A11" s="21" t="s">
        <v>12</v>
      </c>
      <c r="B11" s="69">
        <v>11712</v>
      </c>
      <c r="C11" s="69">
        <v>12603</v>
      </c>
      <c r="D11" s="69">
        <v>87451</v>
      </c>
      <c r="E11" s="69">
        <v>352</v>
      </c>
      <c r="F11" s="69">
        <v>569</v>
      </c>
      <c r="G11" s="69">
        <v>3541</v>
      </c>
      <c r="H11" s="69">
        <v>43309</v>
      </c>
      <c r="I11" s="69">
        <v>49727</v>
      </c>
      <c r="J11" s="69">
        <v>2853</v>
      </c>
      <c r="K11" s="69">
        <v>1592</v>
      </c>
      <c r="L11" s="69">
        <v>1487</v>
      </c>
    </row>
    <row r="12" spans="1:12" ht="12">
      <c r="A12" s="21" t="s">
        <v>13</v>
      </c>
      <c r="B12" s="69">
        <v>11397</v>
      </c>
      <c r="C12" s="69">
        <v>16180</v>
      </c>
      <c r="D12" s="69">
        <v>142445</v>
      </c>
      <c r="E12" s="69">
        <v>599</v>
      </c>
      <c r="F12" s="69">
        <v>1988</v>
      </c>
      <c r="G12" s="69">
        <v>7543</v>
      </c>
      <c r="H12" s="69">
        <v>52775</v>
      </c>
      <c r="I12" s="69">
        <v>89512</v>
      </c>
      <c r="J12" s="69">
        <v>5748</v>
      </c>
      <c r="K12" s="69">
        <v>2793</v>
      </c>
      <c r="L12" s="69">
        <v>3368</v>
      </c>
    </row>
    <row r="13" spans="1:12" ht="12">
      <c r="A13" s="21" t="s">
        <v>14</v>
      </c>
      <c r="B13" s="69">
        <v>10543</v>
      </c>
      <c r="C13" s="69">
        <v>17394</v>
      </c>
      <c r="D13" s="69">
        <v>184086</v>
      </c>
      <c r="E13" s="69">
        <v>686</v>
      </c>
      <c r="F13" s="69">
        <v>4158</v>
      </c>
      <c r="G13" s="69">
        <v>10294</v>
      </c>
      <c r="H13" s="69">
        <v>52251</v>
      </c>
      <c r="I13" s="69">
        <v>124255</v>
      </c>
      <c r="J13" s="69">
        <v>8609</v>
      </c>
      <c r="K13" s="69">
        <v>3498</v>
      </c>
      <c r="L13" s="69">
        <v>5500</v>
      </c>
    </row>
    <row r="14" spans="1:12" ht="12">
      <c r="A14" s="21" t="s">
        <v>15</v>
      </c>
      <c r="B14" s="69">
        <v>9560</v>
      </c>
      <c r="C14" s="69">
        <v>16899</v>
      </c>
      <c r="D14" s="69">
        <v>214487</v>
      </c>
      <c r="E14" s="69">
        <v>679</v>
      </c>
      <c r="F14" s="69">
        <v>6866</v>
      </c>
      <c r="G14" s="69">
        <v>13054</v>
      </c>
      <c r="H14" s="69">
        <v>50324</v>
      </c>
      <c r="I14" s="69">
        <v>149563</v>
      </c>
      <c r="J14" s="69">
        <v>10837</v>
      </c>
      <c r="K14" s="69">
        <v>3659</v>
      </c>
      <c r="L14" s="69">
        <v>7443</v>
      </c>
    </row>
    <row r="15" spans="1:12" ht="12">
      <c r="A15" s="21" t="s">
        <v>16</v>
      </c>
      <c r="B15" s="69">
        <v>8714</v>
      </c>
      <c r="C15" s="69">
        <v>16124</v>
      </c>
      <c r="D15" s="69">
        <v>239237</v>
      </c>
      <c r="E15" s="69">
        <v>504</v>
      </c>
      <c r="F15" s="69">
        <v>9916</v>
      </c>
      <c r="G15" s="69">
        <v>15337</v>
      </c>
      <c r="H15" s="69">
        <v>48138</v>
      </c>
      <c r="I15" s="69">
        <v>170021</v>
      </c>
      <c r="J15" s="69">
        <v>12788</v>
      </c>
      <c r="K15" s="69">
        <v>3532</v>
      </c>
      <c r="L15" s="69">
        <v>9444</v>
      </c>
    </row>
    <row r="16" spans="1:12" ht="12">
      <c r="A16" s="21" t="s">
        <v>17</v>
      </c>
      <c r="B16" s="69">
        <v>8143</v>
      </c>
      <c r="C16" s="69">
        <v>15717</v>
      </c>
      <c r="D16" s="69">
        <v>264361</v>
      </c>
      <c r="E16" s="69">
        <v>578</v>
      </c>
      <c r="F16" s="69">
        <v>12768</v>
      </c>
      <c r="G16" s="69">
        <v>17193</v>
      </c>
      <c r="H16" s="69">
        <v>50800</v>
      </c>
      <c r="I16" s="69">
        <v>187233</v>
      </c>
      <c r="J16" s="69">
        <v>14397</v>
      </c>
      <c r="K16" s="69">
        <v>3381</v>
      </c>
      <c r="L16" s="69">
        <v>11128</v>
      </c>
    </row>
    <row r="17" spans="1:12" ht="12">
      <c r="A17" s="21" t="s">
        <v>18</v>
      </c>
      <c r="B17" s="69">
        <v>7258</v>
      </c>
      <c r="C17" s="69">
        <v>14279</v>
      </c>
      <c r="D17" s="69">
        <v>271765</v>
      </c>
      <c r="E17" s="69">
        <v>652</v>
      </c>
      <c r="F17" s="69">
        <v>14712</v>
      </c>
      <c r="G17" s="69">
        <v>18899</v>
      </c>
      <c r="H17" s="69">
        <v>49507</v>
      </c>
      <c r="I17" s="69">
        <v>191683</v>
      </c>
      <c r="J17" s="69">
        <v>14974</v>
      </c>
      <c r="K17" s="69">
        <v>3000</v>
      </c>
      <c r="L17" s="69">
        <v>12036</v>
      </c>
    </row>
    <row r="18" spans="1:12" ht="12">
      <c r="A18" s="21" t="s">
        <v>19</v>
      </c>
      <c r="B18" s="69">
        <v>6725</v>
      </c>
      <c r="C18" s="69">
        <v>13408</v>
      </c>
      <c r="D18" s="69">
        <v>285513</v>
      </c>
      <c r="E18" s="69">
        <v>586</v>
      </c>
      <c r="F18" s="69">
        <v>16884</v>
      </c>
      <c r="G18" s="69">
        <v>22175</v>
      </c>
      <c r="H18" s="69">
        <v>49660</v>
      </c>
      <c r="I18" s="69">
        <v>199330</v>
      </c>
      <c r="J18" s="69">
        <v>15796</v>
      </c>
      <c r="K18" s="69">
        <v>2772</v>
      </c>
      <c r="L18" s="69">
        <v>13060</v>
      </c>
    </row>
    <row r="19" spans="1:12" ht="12">
      <c r="A19" s="21" t="s">
        <v>20</v>
      </c>
      <c r="B19" s="69">
        <v>6104</v>
      </c>
      <c r="C19" s="69">
        <v>12384</v>
      </c>
      <c r="D19" s="69">
        <v>289690</v>
      </c>
      <c r="E19" s="69">
        <v>675</v>
      </c>
      <c r="F19" s="69">
        <v>18224</v>
      </c>
      <c r="G19" s="69">
        <v>22663</v>
      </c>
      <c r="H19" s="69">
        <v>55521</v>
      </c>
      <c r="I19" s="69">
        <v>200957</v>
      </c>
      <c r="J19" s="69">
        <v>16088</v>
      </c>
      <c r="K19" s="69">
        <v>2468</v>
      </c>
      <c r="L19" s="69">
        <v>13629</v>
      </c>
    </row>
    <row r="20" spans="1:12" ht="12">
      <c r="A20" s="21" t="s">
        <v>21</v>
      </c>
      <c r="B20" s="69">
        <v>11372</v>
      </c>
      <c r="C20" s="69">
        <v>24217</v>
      </c>
      <c r="D20" s="69">
        <v>624398</v>
      </c>
      <c r="E20" s="69">
        <v>1157</v>
      </c>
      <c r="F20" s="69">
        <v>42039</v>
      </c>
      <c r="G20" s="69">
        <v>55229</v>
      </c>
      <c r="H20" s="69">
        <v>106474</v>
      </c>
      <c r="I20" s="69">
        <v>424707</v>
      </c>
      <c r="J20" s="69">
        <v>34338</v>
      </c>
      <c r="K20" s="69">
        <v>4826</v>
      </c>
      <c r="L20" s="69">
        <v>29526</v>
      </c>
    </row>
    <row r="21" spans="1:12" ht="12">
      <c r="A21" s="21" t="s">
        <v>22</v>
      </c>
      <c r="B21" s="69">
        <v>9795</v>
      </c>
      <c r="C21" s="69">
        <v>22315</v>
      </c>
      <c r="D21" s="69">
        <v>635744</v>
      </c>
      <c r="E21" s="69">
        <v>1717</v>
      </c>
      <c r="F21" s="69">
        <v>42649</v>
      </c>
      <c r="G21" s="69">
        <v>58860</v>
      </c>
      <c r="H21" s="69">
        <v>109683</v>
      </c>
      <c r="I21" s="69">
        <v>428588</v>
      </c>
      <c r="J21" s="69">
        <v>35004</v>
      </c>
      <c r="K21" s="69">
        <v>4455</v>
      </c>
      <c r="L21" s="69">
        <v>30551</v>
      </c>
    </row>
    <row r="22" spans="1:12" ht="12">
      <c r="A22" s="21" t="s">
        <v>23</v>
      </c>
      <c r="B22" s="69">
        <v>8672</v>
      </c>
      <c r="C22" s="69">
        <v>20682</v>
      </c>
      <c r="D22" s="69">
        <v>649836</v>
      </c>
      <c r="E22" s="69">
        <v>1616</v>
      </c>
      <c r="F22" s="69">
        <v>42876</v>
      </c>
      <c r="G22" s="69">
        <v>59930</v>
      </c>
      <c r="H22" s="69">
        <v>108787</v>
      </c>
      <c r="I22" s="69">
        <v>441927</v>
      </c>
      <c r="J22" s="69">
        <v>36469</v>
      </c>
      <c r="K22" s="69">
        <v>4156</v>
      </c>
      <c r="L22" s="69">
        <v>32313</v>
      </c>
    </row>
    <row r="23" spans="1:12" ht="12">
      <c r="A23" s="21" t="s">
        <v>24</v>
      </c>
      <c r="B23" s="69">
        <v>7635</v>
      </c>
      <c r="C23" s="69">
        <v>19420</v>
      </c>
      <c r="D23" s="69">
        <v>648041</v>
      </c>
      <c r="E23" s="69">
        <v>1489</v>
      </c>
      <c r="F23" s="69">
        <v>40553</v>
      </c>
      <c r="G23" s="69">
        <v>58516</v>
      </c>
      <c r="H23" s="69">
        <v>107001</v>
      </c>
      <c r="I23" s="69">
        <v>445127</v>
      </c>
      <c r="J23" s="69">
        <v>37020</v>
      </c>
      <c r="K23" s="69">
        <v>3873</v>
      </c>
      <c r="L23" s="69">
        <v>33147</v>
      </c>
    </row>
    <row r="24" spans="1:12" ht="12">
      <c r="A24" s="21" t="s">
        <v>25</v>
      </c>
      <c r="B24" s="69">
        <v>6646</v>
      </c>
      <c r="C24" s="69">
        <v>17220</v>
      </c>
      <c r="D24" s="69">
        <v>630123</v>
      </c>
      <c r="E24" s="69">
        <v>1866</v>
      </c>
      <c r="F24" s="69">
        <v>37639</v>
      </c>
      <c r="G24" s="69">
        <v>53559</v>
      </c>
      <c r="H24" s="69">
        <v>98182</v>
      </c>
      <c r="I24" s="69">
        <v>443527</v>
      </c>
      <c r="J24" s="69">
        <v>37174</v>
      </c>
      <c r="K24" s="69">
        <v>3526</v>
      </c>
      <c r="L24" s="69">
        <v>33648</v>
      </c>
    </row>
    <row r="25" spans="1:12" ht="12">
      <c r="A25" s="21" t="s">
        <v>26</v>
      </c>
      <c r="B25" s="69">
        <v>29505</v>
      </c>
      <c r="C25" s="69">
        <v>82727</v>
      </c>
      <c r="D25" s="69">
        <v>4241533</v>
      </c>
      <c r="E25" s="69">
        <v>12350</v>
      </c>
      <c r="F25" s="69">
        <v>171988</v>
      </c>
      <c r="G25" s="69">
        <v>230047</v>
      </c>
      <c r="H25" s="69">
        <v>575413</v>
      </c>
      <c r="I25" s="69">
        <v>3279207</v>
      </c>
      <c r="J25" s="69">
        <v>282753</v>
      </c>
      <c r="K25" s="69">
        <v>16339</v>
      </c>
      <c r="L25" s="69">
        <v>266413</v>
      </c>
    </row>
    <row r="26" spans="1:12" ht="12">
      <c r="A26" s="21" t="s">
        <v>27</v>
      </c>
      <c r="B26" s="69">
        <v>4095</v>
      </c>
      <c r="C26" s="69">
        <v>12450</v>
      </c>
      <c r="D26" s="69">
        <v>1370322</v>
      </c>
      <c r="E26" s="69">
        <v>9831</v>
      </c>
      <c r="F26" s="69">
        <v>4193</v>
      </c>
      <c r="G26" s="69">
        <v>30575</v>
      </c>
      <c r="H26" s="69">
        <v>141687</v>
      </c>
      <c r="I26" s="69">
        <v>1204056</v>
      </c>
      <c r="J26" s="69">
        <v>108921</v>
      </c>
      <c r="K26" s="69">
        <v>3664</v>
      </c>
      <c r="L26" s="69">
        <v>105257</v>
      </c>
    </row>
    <row r="27" spans="1:12" ht="12">
      <c r="A27" s="22" t="s">
        <v>28</v>
      </c>
      <c r="B27" s="78">
        <v>1554</v>
      </c>
      <c r="C27" s="78">
        <v>4712</v>
      </c>
      <c r="D27" s="78">
        <v>1819759</v>
      </c>
      <c r="E27" s="78">
        <v>26618</v>
      </c>
      <c r="F27" s="78">
        <v>0</v>
      </c>
      <c r="G27" s="78">
        <v>26147</v>
      </c>
      <c r="H27" s="78">
        <v>111806</v>
      </c>
      <c r="I27" s="78">
        <v>1708424</v>
      </c>
      <c r="J27" s="78">
        <v>165099</v>
      </c>
      <c r="K27" s="78">
        <v>13124</v>
      </c>
      <c r="L27" s="78">
        <v>151975</v>
      </c>
    </row>
    <row r="28" spans="1:12" ht="12">
      <c r="A28" s="23"/>
      <c r="B28" s="79"/>
      <c r="C28" s="79"/>
      <c r="D28" s="79"/>
      <c r="E28" s="79"/>
      <c r="F28" s="79"/>
      <c r="G28" s="79"/>
      <c r="H28" s="79"/>
      <c r="I28" s="79"/>
      <c r="J28" s="79"/>
      <c r="K28" s="79"/>
      <c r="L28" s="82"/>
    </row>
    <row r="29" spans="1:12" s="35" customFormat="1" ht="12">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34675</v>
      </c>
      <c r="C33" s="69">
        <v>37837</v>
      </c>
      <c r="D33" s="69">
        <v>-61142</v>
      </c>
      <c r="E33" s="69">
        <v>5524</v>
      </c>
      <c r="F33" s="69">
        <v>2172</v>
      </c>
      <c r="G33" s="69">
        <v>13325</v>
      </c>
      <c r="H33" s="69">
        <v>151905</v>
      </c>
      <c r="I33" s="69">
        <v>126516</v>
      </c>
      <c r="J33" s="69">
        <v>7623</v>
      </c>
      <c r="K33" s="69">
        <v>3987</v>
      </c>
      <c r="L33" s="69">
        <v>4263</v>
      </c>
    </row>
    <row r="34" spans="1:12" ht="12.75" customHeight="1">
      <c r="A34" s="20" t="s">
        <v>30</v>
      </c>
      <c r="B34" s="69">
        <v>34678</v>
      </c>
      <c r="C34" s="69">
        <v>60646</v>
      </c>
      <c r="D34" s="69">
        <v>780179</v>
      </c>
      <c r="E34" s="69">
        <v>2212</v>
      </c>
      <c r="F34" s="69">
        <v>26562</v>
      </c>
      <c r="G34" s="69">
        <v>47460</v>
      </c>
      <c r="H34" s="69">
        <v>183709</v>
      </c>
      <c r="I34" s="69">
        <v>542355</v>
      </c>
      <c r="J34" s="69">
        <v>39548</v>
      </c>
      <c r="K34" s="69">
        <v>12781</v>
      </c>
      <c r="L34" s="69">
        <v>27753</v>
      </c>
    </row>
    <row r="35" spans="1:12" ht="12">
      <c r="A35" s="20" t="s">
        <v>31</v>
      </c>
      <c r="B35" s="69">
        <v>34677</v>
      </c>
      <c r="C35" s="69">
        <v>70139</v>
      </c>
      <c r="D35" s="69">
        <v>1541809</v>
      </c>
      <c r="E35" s="69">
        <v>3268</v>
      </c>
      <c r="F35" s="69">
        <v>93894</v>
      </c>
      <c r="G35" s="69">
        <v>120803</v>
      </c>
      <c r="H35" s="69">
        <v>276187</v>
      </c>
      <c r="I35" s="69">
        <v>1069438</v>
      </c>
      <c r="J35" s="69">
        <v>85038</v>
      </c>
      <c r="K35" s="69">
        <v>14377</v>
      </c>
      <c r="L35" s="69">
        <v>70840</v>
      </c>
    </row>
    <row r="36" spans="1:12" ht="12">
      <c r="A36" s="20" t="s">
        <v>32</v>
      </c>
      <c r="B36" s="69">
        <v>34677</v>
      </c>
      <c r="C36" s="69">
        <v>84186</v>
      </c>
      <c r="D36" s="69">
        <v>2697847</v>
      </c>
      <c r="E36" s="69">
        <v>6951</v>
      </c>
      <c r="F36" s="69">
        <v>172228</v>
      </c>
      <c r="G36" s="69">
        <v>243057</v>
      </c>
      <c r="H36" s="69">
        <v>445523</v>
      </c>
      <c r="I36" s="69">
        <v>1851551</v>
      </c>
      <c r="J36" s="69">
        <v>153265</v>
      </c>
      <c r="K36" s="69">
        <v>16905</v>
      </c>
      <c r="L36" s="69">
        <v>136363</v>
      </c>
    </row>
    <row r="37" spans="1:12" ht="12">
      <c r="A37" s="20" t="s">
        <v>33</v>
      </c>
      <c r="B37" s="69">
        <v>26007</v>
      </c>
      <c r="C37" s="69">
        <v>72552</v>
      </c>
      <c r="D37" s="69">
        <v>3521251</v>
      </c>
      <c r="E37" s="69">
        <v>9477</v>
      </c>
      <c r="F37" s="69">
        <v>152056</v>
      </c>
      <c r="G37" s="69">
        <v>204870</v>
      </c>
      <c r="H37" s="69">
        <v>486872</v>
      </c>
      <c r="I37" s="69">
        <v>2689113</v>
      </c>
      <c r="J37" s="69">
        <v>231009</v>
      </c>
      <c r="K37" s="69">
        <v>15335</v>
      </c>
      <c r="L37" s="69">
        <v>215674</v>
      </c>
    </row>
    <row r="38" spans="1:12" ht="12">
      <c r="A38" s="20" t="s">
        <v>34</v>
      </c>
      <c r="B38" s="69">
        <v>6936</v>
      </c>
      <c r="C38" s="69">
        <v>20818</v>
      </c>
      <c r="D38" s="69">
        <v>1955612</v>
      </c>
      <c r="E38" s="69">
        <v>11644</v>
      </c>
      <c r="F38" s="69">
        <v>21331</v>
      </c>
      <c r="G38" s="69">
        <v>50003</v>
      </c>
      <c r="H38" s="69">
        <v>215509</v>
      </c>
      <c r="I38" s="69">
        <v>1681343</v>
      </c>
      <c r="J38" s="69">
        <v>150461</v>
      </c>
      <c r="K38" s="69">
        <v>3972</v>
      </c>
      <c r="L38" s="69">
        <v>146489</v>
      </c>
    </row>
    <row r="39" spans="1:12" ht="12">
      <c r="A39" s="27" t="s">
        <v>35</v>
      </c>
      <c r="B39" s="78">
        <v>1733</v>
      </c>
      <c r="C39" s="78">
        <v>5245</v>
      </c>
      <c r="D39" s="78">
        <v>1906757</v>
      </c>
      <c r="E39" s="78">
        <v>27573</v>
      </c>
      <c r="F39" s="78">
        <v>0</v>
      </c>
      <c r="G39" s="78">
        <v>28018</v>
      </c>
      <c r="H39" s="78">
        <v>119223</v>
      </c>
      <c r="I39" s="78">
        <v>1787089</v>
      </c>
      <c r="J39" s="78">
        <v>172432</v>
      </c>
      <c r="K39" s="78">
        <v>13576</v>
      </c>
      <c r="L39" s="78">
        <v>158856</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173383</v>
      </c>
      <c r="C42" s="72">
        <v>351423</v>
      </c>
      <c r="D42" s="72">
        <v>12342313</v>
      </c>
      <c r="E42" s="72">
        <v>66649</v>
      </c>
      <c r="F42" s="72">
        <v>468243</v>
      </c>
      <c r="G42" s="72">
        <v>707537</v>
      </c>
      <c r="H42" s="72">
        <v>1878928</v>
      </c>
      <c r="I42" s="72">
        <v>9747405</v>
      </c>
      <c r="J42" s="72">
        <v>839377</v>
      </c>
      <c r="K42" s="72">
        <v>80933</v>
      </c>
      <c r="L42" s="72">
        <v>760238</v>
      </c>
    </row>
    <row r="44" spans="1:12" s="30" customFormat="1" ht="12">
      <c r="A44" s="55" t="s">
        <v>37</v>
      </c>
      <c r="B44" s="55"/>
      <c r="C44" s="55"/>
      <c r="D44" s="55"/>
      <c r="E44" s="55"/>
      <c r="F44" s="55"/>
      <c r="G44" s="55"/>
      <c r="H44" s="55"/>
      <c r="I44" s="55"/>
      <c r="J44" s="55"/>
      <c r="K44" s="56"/>
      <c r="L44" s="55"/>
    </row>
    <row r="45" spans="1:12" s="30" customFormat="1" ht="12">
      <c r="A45" s="55" t="s">
        <v>230</v>
      </c>
      <c r="B45" s="55"/>
      <c r="C45" s="55"/>
      <c r="D45" s="55"/>
      <c r="E45" s="55"/>
      <c r="F45" s="55"/>
      <c r="G45" s="55"/>
      <c r="H45" s="55"/>
      <c r="I45" s="55"/>
      <c r="J45" s="55"/>
      <c r="K45" s="55"/>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xl/worksheets/sheet9.xml><?xml version="1.0" encoding="utf-8"?>
<worksheet xmlns="http://schemas.openxmlformats.org/spreadsheetml/2006/main" xmlns:r="http://schemas.openxmlformats.org/officeDocument/2006/relationships">
  <sheetPr codeName="Sheet12111111111111111">
    <pageSetUpPr fitToPage="1"/>
  </sheetPr>
  <dimension ref="A1:L46"/>
  <sheetViews>
    <sheetView zoomScale="80" zoomScaleNormal="80" workbookViewId="0" topLeftCell="A1">
      <selection activeCell="A1" sqref="A1"/>
    </sheetView>
  </sheetViews>
  <sheetFormatPr defaultColWidth="8.8515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235</v>
      </c>
    </row>
    <row r="2" spans="1:12" ht="21" customHeight="1" thickBot="1">
      <c r="A2" s="107" t="s">
        <v>225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39" t="s">
        <v>102</v>
      </c>
      <c r="B6" s="139" t="s">
        <v>1</v>
      </c>
      <c r="C6" s="139" t="s">
        <v>2</v>
      </c>
      <c r="D6" s="139" t="s">
        <v>3</v>
      </c>
      <c r="E6" s="142" t="s">
        <v>4</v>
      </c>
      <c r="F6" s="147"/>
      <c r="G6" s="148"/>
      <c r="H6" s="139" t="s">
        <v>5</v>
      </c>
      <c r="I6" s="139" t="s">
        <v>109</v>
      </c>
      <c r="J6" s="139" t="s">
        <v>110</v>
      </c>
      <c r="K6" s="139" t="s">
        <v>6</v>
      </c>
      <c r="L6" s="139" t="s">
        <v>111</v>
      </c>
    </row>
    <row r="7" spans="1:12" s="34" customFormat="1" ht="27" customHeight="1">
      <c r="A7" s="145"/>
      <c r="B7" s="145"/>
      <c r="C7" s="145"/>
      <c r="D7" s="145"/>
      <c r="E7" s="16" t="s">
        <v>7</v>
      </c>
      <c r="F7" s="17" t="s">
        <v>8</v>
      </c>
      <c r="G7" s="15" t="s">
        <v>9</v>
      </c>
      <c r="H7" s="145"/>
      <c r="I7" s="145"/>
      <c r="J7" s="145"/>
      <c r="K7" s="145"/>
      <c r="L7" s="145"/>
    </row>
    <row r="8" spans="1:12" ht="12">
      <c r="A8" s="18"/>
      <c r="B8" s="19"/>
      <c r="C8" s="19"/>
      <c r="D8" s="19"/>
      <c r="E8" s="19"/>
      <c r="F8" s="19"/>
      <c r="G8" s="19"/>
      <c r="H8" s="19"/>
      <c r="I8" s="19"/>
      <c r="J8" s="19"/>
      <c r="K8" s="19"/>
      <c r="L8" s="19"/>
    </row>
    <row r="9" spans="1:12" ht="12">
      <c r="A9" s="20" t="s">
        <v>10</v>
      </c>
      <c r="B9" s="69">
        <v>255</v>
      </c>
      <c r="C9" s="69">
        <v>414</v>
      </c>
      <c r="D9" s="69">
        <v>-14168</v>
      </c>
      <c r="E9" s="69">
        <v>2221</v>
      </c>
      <c r="F9" s="69">
        <v>3</v>
      </c>
      <c r="G9" s="69">
        <v>959</v>
      </c>
      <c r="H9" s="69">
        <v>2652</v>
      </c>
      <c r="I9" s="69">
        <v>77</v>
      </c>
      <c r="J9" s="69">
        <v>6</v>
      </c>
      <c r="K9" s="69">
        <v>4</v>
      </c>
      <c r="L9" s="69">
        <v>4</v>
      </c>
    </row>
    <row r="10" spans="1:12" ht="12">
      <c r="A10" s="21" t="s">
        <v>11</v>
      </c>
      <c r="B10" s="69">
        <v>1290</v>
      </c>
      <c r="C10" s="69">
        <v>1338</v>
      </c>
      <c r="D10" s="69">
        <v>3367</v>
      </c>
      <c r="E10" s="69">
        <v>39</v>
      </c>
      <c r="F10" s="69">
        <v>19</v>
      </c>
      <c r="G10" s="69">
        <v>394</v>
      </c>
      <c r="H10" s="69">
        <v>3781</v>
      </c>
      <c r="I10" s="69">
        <v>1082</v>
      </c>
      <c r="J10" s="69">
        <v>58</v>
      </c>
      <c r="K10" s="69">
        <v>39</v>
      </c>
      <c r="L10" s="69">
        <v>28</v>
      </c>
    </row>
    <row r="11" spans="1:12" ht="12">
      <c r="A11" s="21" t="s">
        <v>12</v>
      </c>
      <c r="B11" s="69">
        <v>1454</v>
      </c>
      <c r="C11" s="69">
        <v>1861</v>
      </c>
      <c r="D11" s="69">
        <v>10838</v>
      </c>
      <c r="E11" s="69">
        <v>65</v>
      </c>
      <c r="F11" s="69">
        <v>70</v>
      </c>
      <c r="G11" s="69">
        <v>321</v>
      </c>
      <c r="H11" s="69">
        <v>5106</v>
      </c>
      <c r="I11" s="69">
        <v>6283</v>
      </c>
      <c r="J11" s="69">
        <v>361</v>
      </c>
      <c r="K11" s="69">
        <v>230</v>
      </c>
      <c r="L11" s="69">
        <v>167</v>
      </c>
    </row>
    <row r="12" spans="1:12" ht="12">
      <c r="A12" s="21" t="s">
        <v>13</v>
      </c>
      <c r="B12" s="69">
        <v>1362</v>
      </c>
      <c r="C12" s="69">
        <v>2088</v>
      </c>
      <c r="D12" s="69">
        <v>17101</v>
      </c>
      <c r="E12" s="69">
        <v>71</v>
      </c>
      <c r="F12" s="69">
        <v>244</v>
      </c>
      <c r="G12" s="69">
        <v>807</v>
      </c>
      <c r="H12" s="69">
        <v>6132</v>
      </c>
      <c r="I12" s="69">
        <v>10816</v>
      </c>
      <c r="J12" s="69">
        <v>689</v>
      </c>
      <c r="K12" s="69">
        <v>377</v>
      </c>
      <c r="L12" s="69">
        <v>372</v>
      </c>
    </row>
    <row r="13" spans="1:12" ht="12">
      <c r="A13" s="21" t="s">
        <v>14</v>
      </c>
      <c r="B13" s="69">
        <v>1339</v>
      </c>
      <c r="C13" s="69">
        <v>2321</v>
      </c>
      <c r="D13" s="69">
        <v>23517</v>
      </c>
      <c r="E13" s="69">
        <v>20</v>
      </c>
      <c r="F13" s="69">
        <v>517</v>
      </c>
      <c r="G13" s="69">
        <v>1288</v>
      </c>
      <c r="H13" s="69">
        <v>6329</v>
      </c>
      <c r="I13" s="69">
        <v>16058</v>
      </c>
      <c r="J13" s="69">
        <v>1102</v>
      </c>
      <c r="K13" s="69">
        <v>487</v>
      </c>
      <c r="L13" s="69">
        <v>676</v>
      </c>
    </row>
    <row r="14" spans="1:12" ht="12">
      <c r="A14" s="21" t="s">
        <v>15</v>
      </c>
      <c r="B14" s="69">
        <v>1135</v>
      </c>
      <c r="C14" s="69">
        <v>2056</v>
      </c>
      <c r="D14" s="69">
        <v>25416</v>
      </c>
      <c r="E14" s="69">
        <v>30</v>
      </c>
      <c r="F14" s="69">
        <v>796</v>
      </c>
      <c r="G14" s="69">
        <v>1759</v>
      </c>
      <c r="H14" s="69">
        <v>5570</v>
      </c>
      <c r="I14" s="69">
        <v>17834</v>
      </c>
      <c r="J14" s="69">
        <v>1283</v>
      </c>
      <c r="K14" s="69">
        <v>459</v>
      </c>
      <c r="L14" s="69">
        <v>858</v>
      </c>
    </row>
    <row r="15" spans="1:12" ht="12">
      <c r="A15" s="21" t="s">
        <v>16</v>
      </c>
      <c r="B15" s="69">
        <v>945</v>
      </c>
      <c r="C15" s="69">
        <v>1831</v>
      </c>
      <c r="D15" s="69">
        <v>25928</v>
      </c>
      <c r="E15" s="69">
        <v>42</v>
      </c>
      <c r="F15" s="69">
        <v>1030</v>
      </c>
      <c r="G15" s="69">
        <v>1681</v>
      </c>
      <c r="H15" s="69">
        <v>4740</v>
      </c>
      <c r="I15" s="69">
        <v>18744</v>
      </c>
      <c r="J15" s="69">
        <v>1397</v>
      </c>
      <c r="K15" s="69">
        <v>411</v>
      </c>
      <c r="L15" s="69">
        <v>1010</v>
      </c>
    </row>
    <row r="16" spans="1:12" ht="12">
      <c r="A16" s="21" t="s">
        <v>17</v>
      </c>
      <c r="B16" s="69">
        <v>828</v>
      </c>
      <c r="C16" s="69">
        <v>1652</v>
      </c>
      <c r="D16" s="69">
        <v>26813</v>
      </c>
      <c r="E16" s="69">
        <v>66</v>
      </c>
      <c r="F16" s="69">
        <v>1246</v>
      </c>
      <c r="G16" s="69">
        <v>2164</v>
      </c>
      <c r="H16" s="69">
        <v>5254</v>
      </c>
      <c r="I16" s="69">
        <v>18544</v>
      </c>
      <c r="J16" s="69">
        <v>1414</v>
      </c>
      <c r="K16" s="69">
        <v>362</v>
      </c>
      <c r="L16" s="69">
        <v>1062</v>
      </c>
    </row>
    <row r="17" spans="1:12" ht="12">
      <c r="A17" s="21" t="s">
        <v>18</v>
      </c>
      <c r="B17" s="69">
        <v>733</v>
      </c>
      <c r="C17" s="69">
        <v>1566</v>
      </c>
      <c r="D17" s="69">
        <v>27426</v>
      </c>
      <c r="E17" s="69">
        <v>48</v>
      </c>
      <c r="F17" s="69">
        <v>1365</v>
      </c>
      <c r="G17" s="69">
        <v>2053</v>
      </c>
      <c r="H17" s="69">
        <v>4739</v>
      </c>
      <c r="I17" s="69">
        <v>19446</v>
      </c>
      <c r="J17" s="69">
        <v>1507</v>
      </c>
      <c r="K17" s="69">
        <v>317</v>
      </c>
      <c r="L17" s="69">
        <v>1193</v>
      </c>
    </row>
    <row r="18" spans="1:12" ht="12">
      <c r="A18" s="21" t="s">
        <v>19</v>
      </c>
      <c r="B18" s="69">
        <v>585</v>
      </c>
      <c r="C18" s="69">
        <v>1218</v>
      </c>
      <c r="D18" s="69">
        <v>24841</v>
      </c>
      <c r="E18" s="69">
        <v>69</v>
      </c>
      <c r="F18" s="69">
        <v>1385</v>
      </c>
      <c r="G18" s="69">
        <v>2487</v>
      </c>
      <c r="H18" s="69">
        <v>4381</v>
      </c>
      <c r="I18" s="69">
        <v>16819</v>
      </c>
      <c r="J18" s="69">
        <v>1319</v>
      </c>
      <c r="K18" s="69">
        <v>243</v>
      </c>
      <c r="L18" s="69">
        <v>1078</v>
      </c>
    </row>
    <row r="19" spans="1:12" ht="12">
      <c r="A19" s="21" t="s">
        <v>20</v>
      </c>
      <c r="B19" s="69">
        <v>602</v>
      </c>
      <c r="C19" s="69">
        <v>1255</v>
      </c>
      <c r="D19" s="69">
        <v>28624</v>
      </c>
      <c r="E19" s="69">
        <v>39</v>
      </c>
      <c r="F19" s="69">
        <v>1791</v>
      </c>
      <c r="G19" s="69">
        <v>2884</v>
      </c>
      <c r="H19" s="69">
        <v>4904</v>
      </c>
      <c r="I19" s="69">
        <v>19364</v>
      </c>
      <c r="J19" s="69">
        <v>1545</v>
      </c>
      <c r="K19" s="69">
        <v>251</v>
      </c>
      <c r="L19" s="69">
        <v>1294</v>
      </c>
    </row>
    <row r="20" spans="1:12" ht="12">
      <c r="A20" s="21" t="s">
        <v>21</v>
      </c>
      <c r="B20" s="69">
        <v>995</v>
      </c>
      <c r="C20" s="69">
        <v>2210</v>
      </c>
      <c r="D20" s="69">
        <v>54657</v>
      </c>
      <c r="E20" s="69">
        <v>123</v>
      </c>
      <c r="F20" s="69">
        <v>3635</v>
      </c>
      <c r="G20" s="69">
        <v>6788</v>
      </c>
      <c r="H20" s="69">
        <v>9093</v>
      </c>
      <c r="I20" s="69">
        <v>35697</v>
      </c>
      <c r="J20" s="69">
        <v>2867</v>
      </c>
      <c r="K20" s="69">
        <v>444</v>
      </c>
      <c r="L20" s="69">
        <v>2423</v>
      </c>
    </row>
    <row r="21" spans="1:12" ht="12">
      <c r="A21" s="21" t="s">
        <v>22</v>
      </c>
      <c r="B21" s="69">
        <v>863</v>
      </c>
      <c r="C21" s="69">
        <v>2046</v>
      </c>
      <c r="D21" s="69">
        <v>55962</v>
      </c>
      <c r="E21" s="69">
        <v>123</v>
      </c>
      <c r="F21" s="69">
        <v>3787</v>
      </c>
      <c r="G21" s="69">
        <v>6681</v>
      </c>
      <c r="H21" s="69">
        <v>9088</v>
      </c>
      <c r="I21" s="69">
        <v>36707</v>
      </c>
      <c r="J21" s="69">
        <v>2983</v>
      </c>
      <c r="K21" s="69">
        <v>408</v>
      </c>
      <c r="L21" s="69">
        <v>2575</v>
      </c>
    </row>
    <row r="22" spans="1:12" ht="12">
      <c r="A22" s="21" t="s">
        <v>23</v>
      </c>
      <c r="B22" s="69">
        <v>729</v>
      </c>
      <c r="C22" s="69">
        <v>1779</v>
      </c>
      <c r="D22" s="69">
        <v>54550</v>
      </c>
      <c r="E22" s="69">
        <v>114</v>
      </c>
      <c r="F22" s="69">
        <v>3696</v>
      </c>
      <c r="G22" s="69">
        <v>6240</v>
      </c>
      <c r="H22" s="69">
        <v>8234</v>
      </c>
      <c r="I22" s="69">
        <v>36692</v>
      </c>
      <c r="J22" s="69">
        <v>3018</v>
      </c>
      <c r="K22" s="69">
        <v>356</v>
      </c>
      <c r="L22" s="69">
        <v>2661</v>
      </c>
    </row>
    <row r="23" spans="1:12" ht="12">
      <c r="A23" s="21" t="s">
        <v>24</v>
      </c>
      <c r="B23" s="69">
        <v>648</v>
      </c>
      <c r="C23" s="69">
        <v>1594</v>
      </c>
      <c r="D23" s="69">
        <v>55056</v>
      </c>
      <c r="E23" s="69">
        <v>74</v>
      </c>
      <c r="F23" s="69">
        <v>3621</v>
      </c>
      <c r="G23" s="69">
        <v>6007</v>
      </c>
      <c r="H23" s="69">
        <v>7745</v>
      </c>
      <c r="I23" s="69">
        <v>37787</v>
      </c>
      <c r="J23" s="69">
        <v>3136</v>
      </c>
      <c r="K23" s="69">
        <v>321</v>
      </c>
      <c r="L23" s="69">
        <v>2815</v>
      </c>
    </row>
    <row r="24" spans="1:12" ht="12">
      <c r="A24" s="21" t="s">
        <v>25</v>
      </c>
      <c r="B24" s="69">
        <v>476</v>
      </c>
      <c r="C24" s="69">
        <v>1235</v>
      </c>
      <c r="D24" s="69">
        <v>45059</v>
      </c>
      <c r="E24" s="69">
        <v>90</v>
      </c>
      <c r="F24" s="69">
        <v>2725</v>
      </c>
      <c r="G24" s="69">
        <v>5173</v>
      </c>
      <c r="H24" s="69">
        <v>6444</v>
      </c>
      <c r="I24" s="69">
        <v>30921</v>
      </c>
      <c r="J24" s="69">
        <v>2583</v>
      </c>
      <c r="K24" s="69">
        <v>253</v>
      </c>
      <c r="L24" s="69">
        <v>2330</v>
      </c>
    </row>
    <row r="25" spans="1:12" ht="12">
      <c r="A25" s="21" t="s">
        <v>26</v>
      </c>
      <c r="B25" s="69">
        <v>1434</v>
      </c>
      <c r="C25" s="69">
        <v>3701</v>
      </c>
      <c r="D25" s="69">
        <v>197838</v>
      </c>
      <c r="E25" s="69">
        <v>536</v>
      </c>
      <c r="F25" s="69">
        <v>8222</v>
      </c>
      <c r="G25" s="69">
        <v>14980</v>
      </c>
      <c r="H25" s="69">
        <v>24480</v>
      </c>
      <c r="I25" s="69">
        <v>150714</v>
      </c>
      <c r="J25" s="69">
        <v>12958</v>
      </c>
      <c r="K25" s="69">
        <v>1016</v>
      </c>
      <c r="L25" s="69">
        <v>11941</v>
      </c>
    </row>
    <row r="26" spans="1:12" ht="12">
      <c r="A26" s="21" t="s">
        <v>27</v>
      </c>
      <c r="B26" s="69">
        <v>118</v>
      </c>
      <c r="C26" s="119">
        <v>286</v>
      </c>
      <c r="D26" s="69">
        <v>40077</v>
      </c>
      <c r="E26" s="69">
        <v>201</v>
      </c>
      <c r="F26" s="69">
        <v>118</v>
      </c>
      <c r="G26" s="69">
        <v>1476</v>
      </c>
      <c r="H26" s="69">
        <v>3606</v>
      </c>
      <c r="I26" s="69">
        <v>35079</v>
      </c>
      <c r="J26" s="69">
        <v>3194</v>
      </c>
      <c r="K26" s="69">
        <v>133</v>
      </c>
      <c r="L26" s="69">
        <v>3061</v>
      </c>
    </row>
    <row r="27" spans="1:12" ht="12">
      <c r="A27" s="22" t="s">
        <v>28</v>
      </c>
      <c r="B27" s="78">
        <v>31</v>
      </c>
      <c r="C27" s="113">
        <v>80</v>
      </c>
      <c r="D27" s="78">
        <v>26475</v>
      </c>
      <c r="E27" s="78">
        <v>346</v>
      </c>
      <c r="F27" s="78">
        <v>0</v>
      </c>
      <c r="G27" s="78">
        <v>1201</v>
      </c>
      <c r="H27" s="78">
        <v>1201</v>
      </c>
      <c r="I27" s="78">
        <v>24419</v>
      </c>
      <c r="J27" s="78">
        <v>2335</v>
      </c>
      <c r="K27" s="78">
        <v>108</v>
      </c>
      <c r="L27" s="78">
        <v>2227</v>
      </c>
    </row>
    <row r="28" spans="1:12" ht="12">
      <c r="A28" s="23"/>
      <c r="B28" s="79"/>
      <c r="C28" s="123"/>
      <c r="D28" s="79"/>
      <c r="E28" s="79"/>
      <c r="F28" s="79"/>
      <c r="G28" s="79"/>
      <c r="H28" s="79"/>
      <c r="I28" s="79"/>
      <c r="J28" s="79"/>
      <c r="K28" s="79"/>
      <c r="L28" s="82"/>
    </row>
    <row r="29" spans="1:12" s="35" customFormat="1" ht="12">
      <c r="A29" s="23"/>
      <c r="B29" s="79"/>
      <c r="C29" s="123"/>
      <c r="D29" s="79"/>
      <c r="E29" s="79"/>
      <c r="F29" s="79"/>
      <c r="G29" s="79"/>
      <c r="H29" s="79"/>
      <c r="I29" s="79"/>
      <c r="J29" s="79"/>
      <c r="K29" s="79"/>
      <c r="L29" s="82"/>
    </row>
    <row r="30" spans="1:12" ht="18.75" customHeight="1">
      <c r="A30" s="25" t="s">
        <v>107</v>
      </c>
      <c r="B30" s="79"/>
      <c r="C30" s="123"/>
      <c r="D30" s="79"/>
      <c r="E30" s="79"/>
      <c r="F30" s="79"/>
      <c r="G30" s="79"/>
      <c r="H30" s="79"/>
      <c r="I30" s="79"/>
      <c r="J30" s="79"/>
      <c r="K30" s="79"/>
      <c r="L30" s="82"/>
    </row>
    <row r="31" spans="1:12" ht="12.75" customHeight="1">
      <c r="A31" s="18"/>
      <c r="B31" s="79"/>
      <c r="C31" s="123"/>
      <c r="D31" s="79"/>
      <c r="E31" s="79"/>
      <c r="F31" s="79"/>
      <c r="G31" s="79"/>
      <c r="H31" s="79"/>
      <c r="I31" s="79"/>
      <c r="J31" s="79"/>
      <c r="K31" s="79"/>
      <c r="L31" s="82"/>
    </row>
    <row r="32" spans="1:12" ht="12.75" customHeight="1">
      <c r="A32" s="26"/>
      <c r="B32" s="83"/>
      <c r="C32" s="124"/>
      <c r="D32" s="83"/>
      <c r="E32" s="83"/>
      <c r="F32" s="83"/>
      <c r="G32" s="83"/>
      <c r="H32" s="83"/>
      <c r="I32" s="83"/>
      <c r="J32" s="83"/>
      <c r="K32" s="83"/>
      <c r="L32" s="83"/>
    </row>
    <row r="33" spans="1:12" ht="12.75" customHeight="1">
      <c r="A33" s="20" t="s">
        <v>29</v>
      </c>
      <c r="B33" s="69">
        <v>3164</v>
      </c>
      <c r="C33" s="115">
        <v>3849</v>
      </c>
      <c r="D33" s="69">
        <v>1746</v>
      </c>
      <c r="E33" s="69">
        <v>2333</v>
      </c>
      <c r="F33" s="69">
        <v>102</v>
      </c>
      <c r="G33" s="69">
        <v>1761</v>
      </c>
      <c r="H33" s="69">
        <v>12232</v>
      </c>
      <c r="I33" s="69">
        <v>8485</v>
      </c>
      <c r="J33" s="69">
        <v>487</v>
      </c>
      <c r="K33" s="69">
        <v>312</v>
      </c>
      <c r="L33" s="69">
        <v>230</v>
      </c>
    </row>
    <row r="34" spans="1:12" ht="12.75" customHeight="1">
      <c r="A34" s="20" t="s">
        <v>30</v>
      </c>
      <c r="B34" s="69">
        <v>3165</v>
      </c>
      <c r="C34" s="115">
        <v>5273</v>
      </c>
      <c r="D34" s="69">
        <v>52287</v>
      </c>
      <c r="E34" s="69">
        <v>99</v>
      </c>
      <c r="F34" s="69">
        <v>1153</v>
      </c>
      <c r="G34" s="69">
        <v>2887</v>
      </c>
      <c r="H34" s="69">
        <v>14811</v>
      </c>
      <c r="I34" s="69">
        <v>35173</v>
      </c>
      <c r="J34" s="69">
        <v>2394</v>
      </c>
      <c r="K34" s="69">
        <v>1069</v>
      </c>
      <c r="L34" s="69">
        <v>1461</v>
      </c>
    </row>
    <row r="35" spans="1:12" ht="12">
      <c r="A35" s="20" t="s">
        <v>31</v>
      </c>
      <c r="B35" s="69">
        <v>3164</v>
      </c>
      <c r="C35" s="115">
        <v>6308</v>
      </c>
      <c r="D35" s="69">
        <v>98378</v>
      </c>
      <c r="E35" s="69">
        <v>181</v>
      </c>
      <c r="F35" s="69">
        <v>4381</v>
      </c>
      <c r="G35" s="69">
        <v>7251</v>
      </c>
      <c r="H35" s="69">
        <v>18249</v>
      </c>
      <c r="I35" s="69">
        <v>69601</v>
      </c>
      <c r="J35" s="69">
        <v>5278</v>
      </c>
      <c r="K35" s="69">
        <v>1370</v>
      </c>
      <c r="L35" s="69">
        <v>3959</v>
      </c>
    </row>
    <row r="36" spans="1:12" ht="12">
      <c r="A36" s="20" t="s">
        <v>32</v>
      </c>
      <c r="B36" s="69">
        <v>3165</v>
      </c>
      <c r="C36" s="115">
        <v>7088</v>
      </c>
      <c r="D36" s="69">
        <v>177428</v>
      </c>
      <c r="E36" s="69">
        <v>395</v>
      </c>
      <c r="F36" s="69">
        <v>11606</v>
      </c>
      <c r="G36" s="69">
        <v>20503</v>
      </c>
      <c r="H36" s="69">
        <v>29304</v>
      </c>
      <c r="I36" s="69">
        <v>117503</v>
      </c>
      <c r="J36" s="69">
        <v>9462</v>
      </c>
      <c r="K36" s="69">
        <v>1413</v>
      </c>
      <c r="L36" s="69">
        <v>8050</v>
      </c>
    </row>
    <row r="37" spans="1:12" ht="12">
      <c r="A37" s="20" t="s">
        <v>33</v>
      </c>
      <c r="B37" s="69">
        <v>2373</v>
      </c>
      <c r="C37" s="115">
        <v>5972</v>
      </c>
      <c r="D37" s="69">
        <v>224393</v>
      </c>
      <c r="E37" s="69">
        <v>415</v>
      </c>
      <c r="F37" s="69">
        <v>13434</v>
      </c>
      <c r="G37" s="69">
        <v>23510</v>
      </c>
      <c r="H37" s="69">
        <v>31284</v>
      </c>
      <c r="I37" s="69">
        <v>156936</v>
      </c>
      <c r="J37" s="69">
        <v>13144</v>
      </c>
      <c r="K37" s="69">
        <v>1267</v>
      </c>
      <c r="L37" s="69">
        <v>11877</v>
      </c>
    </row>
    <row r="38" spans="1:12" ht="12">
      <c r="A38" s="20" t="s">
        <v>34</v>
      </c>
      <c r="B38" s="69">
        <v>633</v>
      </c>
      <c r="C38" s="115">
        <v>1656</v>
      </c>
      <c r="D38" s="69">
        <v>106367</v>
      </c>
      <c r="E38" s="69">
        <v>345</v>
      </c>
      <c r="F38" s="69">
        <v>3439</v>
      </c>
      <c r="G38" s="69">
        <v>6573</v>
      </c>
      <c r="H38" s="69">
        <v>12524</v>
      </c>
      <c r="I38" s="69">
        <v>84144</v>
      </c>
      <c r="J38" s="69">
        <v>7304</v>
      </c>
      <c r="K38" s="69">
        <v>510</v>
      </c>
      <c r="L38" s="69">
        <v>6794</v>
      </c>
    </row>
    <row r="39" spans="1:12" ht="12">
      <c r="A39" s="27" t="s">
        <v>35</v>
      </c>
      <c r="B39" s="78">
        <v>158</v>
      </c>
      <c r="C39" s="113">
        <v>385</v>
      </c>
      <c r="D39" s="78">
        <v>68775</v>
      </c>
      <c r="E39" s="78">
        <v>550</v>
      </c>
      <c r="F39" s="78">
        <v>155</v>
      </c>
      <c r="G39" s="78">
        <v>2859</v>
      </c>
      <c r="H39" s="78">
        <v>5071</v>
      </c>
      <c r="I39" s="78">
        <v>61241</v>
      </c>
      <c r="J39" s="78">
        <v>5684</v>
      </c>
      <c r="K39" s="78">
        <v>278</v>
      </c>
      <c r="L39" s="78">
        <v>5406</v>
      </c>
    </row>
    <row r="40" spans="1:12" ht="12">
      <c r="A40" s="28"/>
      <c r="B40" s="79"/>
      <c r="C40" s="79"/>
      <c r="D40" s="79"/>
      <c r="E40" s="79"/>
      <c r="F40" s="79"/>
      <c r="G40" s="79"/>
      <c r="H40" s="79"/>
      <c r="I40" s="79"/>
      <c r="J40" s="79"/>
      <c r="K40" s="79"/>
      <c r="L40" s="82"/>
    </row>
    <row r="41" spans="1:12" ht="12">
      <c r="A41" s="28"/>
      <c r="B41" s="79"/>
      <c r="C41" s="79"/>
      <c r="D41" s="79"/>
      <c r="E41" s="79"/>
      <c r="F41" s="79"/>
      <c r="G41" s="79"/>
      <c r="H41" s="79"/>
      <c r="I41" s="79"/>
      <c r="J41" s="79"/>
      <c r="K41" s="79"/>
      <c r="L41" s="82"/>
    </row>
    <row r="42" spans="1:12" s="36" customFormat="1" ht="18.75" customHeight="1">
      <c r="A42" s="29" t="s">
        <v>36</v>
      </c>
      <c r="B42" s="72">
        <v>15822</v>
      </c>
      <c r="C42" s="72">
        <v>30531</v>
      </c>
      <c r="D42" s="72">
        <v>729375</v>
      </c>
      <c r="E42" s="72">
        <v>4318</v>
      </c>
      <c r="F42" s="72">
        <v>34271</v>
      </c>
      <c r="G42" s="72">
        <v>65344</v>
      </c>
      <c r="H42" s="72">
        <v>123476</v>
      </c>
      <c r="I42" s="72">
        <v>533084</v>
      </c>
      <c r="J42" s="72">
        <v>43754</v>
      </c>
      <c r="K42" s="72">
        <v>6219</v>
      </c>
      <c r="L42" s="72">
        <v>37777</v>
      </c>
    </row>
    <row r="43" spans="1:12" s="36" customFormat="1" ht="18.75" customHeight="1">
      <c r="A43" t="s">
        <v>124</v>
      </c>
      <c r="B43" s="85"/>
      <c r="C43" s="85"/>
      <c r="D43" s="85"/>
      <c r="E43" s="85"/>
      <c r="F43" s="85"/>
      <c r="G43" s="85"/>
      <c r="H43" s="85"/>
      <c r="I43" s="85"/>
      <c r="J43" s="85"/>
      <c r="K43" s="85"/>
      <c r="L43" s="85"/>
    </row>
    <row r="45" spans="1:11" s="55" customFormat="1" ht="12">
      <c r="A45" s="55" t="s">
        <v>37</v>
      </c>
      <c r="K45" s="56"/>
    </row>
    <row r="46" spans="1:12" s="55" customFormat="1" ht="12">
      <c r="A46" s="55" t="s">
        <v>230</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income tax data by county for tax year 2013</dc:title>
  <dc:subject/>
  <dc:creator>Oregon Department of Revenue</dc:creator>
  <cp:keywords/>
  <dc:description/>
  <cp:lastModifiedBy>Amy Velez</cp:lastModifiedBy>
  <cp:lastPrinted>2008-04-08T21:09:45Z</cp:lastPrinted>
  <dcterms:created xsi:type="dcterms:W3CDTF">2001-05-03T20:58:46Z</dcterms:created>
  <dcterms:modified xsi:type="dcterms:W3CDTF">2015-07-15T15:26:05Z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V3Comments">
    <vt:lpwstr/>
  </property>
  <property fmtid="{D5CDD505-2E9C-101B-9397-08002B2CF9AE}" pid="5" name="Metadata">
    <vt:lpwstr/>
  </property>
  <property fmtid="{D5CDD505-2E9C-101B-9397-08002B2CF9AE}" pid="6" name="RoutingRuleDescription">
    <vt:lpwstr/>
  </property>
  <property fmtid="{D5CDD505-2E9C-101B-9397-08002B2CF9AE}" pid="7" name="xd_Signature">
    <vt:lpwstr/>
  </property>
  <property fmtid="{D5CDD505-2E9C-101B-9397-08002B2CF9AE}" pid="8" name="Order">
    <vt:lpwstr>148600.000000000</vt:lpwstr>
  </property>
  <property fmtid="{D5CDD505-2E9C-101B-9397-08002B2CF9AE}" pid="9" name="TemplateUrl">
    <vt:lpwstr/>
  </property>
  <property fmtid="{D5CDD505-2E9C-101B-9397-08002B2CF9AE}" pid="10" name="RetentionPeriodDate">
    <vt:lpwstr/>
  </property>
  <property fmtid="{D5CDD505-2E9C-101B-9397-08002B2CF9AE}" pid="11" name="xd_ProgID">
    <vt:lpwstr/>
  </property>
  <property fmtid="{D5CDD505-2E9C-101B-9397-08002B2CF9AE}" pid="12" name="ContentTypeId">
    <vt:lpwstr>0x01010081CB7C1786A36D408B696379F473AEDB</vt:lpwstr>
  </property>
  <property fmtid="{D5CDD505-2E9C-101B-9397-08002B2CF9AE}" pid="13" name="_SourceUrl">
    <vt:lpwstr/>
  </property>
  <property fmtid="{D5CDD505-2E9C-101B-9397-08002B2CF9AE}" pid="14" name="_SharedFileIndex">
    <vt:lpwstr/>
  </property>
  <property fmtid="{D5CDD505-2E9C-101B-9397-08002B2CF9AE}" pid="15" name="display_urn:schemas-microsoft-com:office:office#Editor">
    <vt:lpwstr>Amy  Velez</vt:lpwstr>
  </property>
  <property fmtid="{D5CDD505-2E9C-101B-9397-08002B2CF9AE}" pid="16" name="display_urn:schemas-microsoft-com:office:office#Author">
    <vt:lpwstr>Amy  Velez</vt:lpwstr>
  </property>
</Properties>
</file>