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WS\PPC Unit\Certification\CC&amp;BF\Website\DWS\OpCert\"/>
    </mc:Choice>
  </mc:AlternateContent>
  <xr:revisionPtr revIDLastSave="0" documentId="8_{2CEBA1B6-C863-4E14-ACE2-A86CFA8DBF32}" xr6:coauthVersionLast="31" xr6:coauthVersionMax="31" xr10:uidLastSave="{00000000-0000-0000-0000-000000000000}"/>
  <bookViews>
    <workbookView xWindow="0" yWindow="0" windowWidth="28800" windowHeight="12225" tabRatio="447" xr2:uid="{00000000-000D-0000-FFFF-FFFF00000000}"/>
  </bookViews>
  <sheets>
    <sheet name="Classification Worksheet" sheetId="1" r:id="rId1"/>
  </sheets>
  <definedNames>
    <definedName name="_xlnm.Print_Area" localSheetId="0">'Classification Worksheet'!$A$1:$G$108</definedName>
  </definedNames>
  <calcPr calcId="179017"/>
</workbook>
</file>

<file path=xl/calcChain.xml><?xml version="1.0" encoding="utf-8"?>
<calcChain xmlns="http://schemas.openxmlformats.org/spreadsheetml/2006/main">
  <c r="G94" i="1" l="1"/>
  <c r="G95" i="1"/>
  <c r="G96" i="1" s="1"/>
  <c r="F99" i="1"/>
  <c r="G97" i="1" s="1"/>
  <c r="A92" i="1"/>
  <c r="A90" i="1"/>
  <c r="A88" i="1"/>
  <c r="A85" i="1"/>
  <c r="A79" i="1"/>
  <c r="A80" i="1"/>
  <c r="A81" i="1"/>
  <c r="A82" i="1"/>
  <c r="A83" i="1"/>
  <c r="A84" i="1"/>
  <c r="A78" i="1"/>
  <c r="A69" i="1"/>
  <c r="A70" i="1"/>
  <c r="A71" i="1"/>
  <c r="A72" i="1"/>
  <c r="A73" i="1"/>
  <c r="A74" i="1"/>
  <c r="A75" i="1"/>
  <c r="A76" i="1"/>
  <c r="A68" i="1"/>
  <c r="A60" i="1"/>
  <c r="A61" i="1"/>
  <c r="A62" i="1"/>
  <c r="A63" i="1"/>
  <c r="A64" i="1"/>
  <c r="A65" i="1"/>
  <c r="A66" i="1"/>
  <c r="A59" i="1"/>
  <c r="A47" i="1"/>
  <c r="A48" i="1"/>
  <c r="A49" i="1"/>
  <c r="A50" i="1"/>
  <c r="A51" i="1"/>
  <c r="A52" i="1"/>
  <c r="A53" i="1"/>
  <c r="A46" i="1"/>
  <c r="A39" i="1"/>
  <c r="A40" i="1"/>
  <c r="A41" i="1"/>
  <c r="A42" i="1"/>
  <c r="A43" i="1"/>
  <c r="A44" i="1"/>
  <c r="A38" i="1"/>
  <c r="A36" i="1"/>
  <c r="A35" i="1"/>
  <c r="A32" i="1"/>
  <c r="A33" i="1"/>
  <c r="A31" i="1"/>
  <c r="A25" i="1"/>
  <c r="A26" i="1"/>
  <c r="A24" i="1"/>
  <c r="A14" i="1"/>
  <c r="A15" i="1"/>
  <c r="A16" i="1"/>
  <c r="A17" i="1"/>
  <c r="A18" i="1"/>
  <c r="A19" i="1"/>
  <c r="A20" i="1"/>
  <c r="A21" i="1"/>
  <c r="A22" i="1"/>
  <c r="F56" i="1"/>
  <c r="F55" i="1"/>
  <c r="B5" i="1" l="1"/>
  <c r="B55" i="1"/>
  <c r="E54" i="1" l="1"/>
  <c r="A55" i="1" l="1"/>
  <c r="B101" i="1" l="1"/>
  <c r="B102" i="1"/>
  <c r="B103" i="1"/>
  <c r="B104" i="1"/>
</calcChain>
</file>

<file path=xl/sharedStrings.xml><?xml version="1.0" encoding="utf-8"?>
<sst xmlns="http://schemas.openxmlformats.org/spreadsheetml/2006/main" count="152" uniqueCount="141">
  <si>
    <t>Date:</t>
  </si>
  <si>
    <t>DWP Staff:</t>
  </si>
  <si>
    <t>Item</t>
  </si>
  <si>
    <t>Points</t>
  </si>
  <si>
    <t>Treatment system water source</t>
  </si>
  <si>
    <t>Groundwater</t>
  </si>
  <si>
    <t>Chemical Treatment/Addition Process</t>
  </si>
  <si>
    <t>Fluoridation</t>
  </si>
  <si>
    <t>Ultraviolet</t>
  </si>
  <si>
    <t>Ammonia/Chloramination</t>
  </si>
  <si>
    <t>Chlorine</t>
  </si>
  <si>
    <t>Mixed Oxidants</t>
  </si>
  <si>
    <t>Ozonation (on-site generation)</t>
  </si>
  <si>
    <t>Residual Maintenance</t>
  </si>
  <si>
    <t>pH Adjustment</t>
  </si>
  <si>
    <t>Slaked-Quicklime (Calcium Oxide)</t>
  </si>
  <si>
    <t>Hydrated Lime (Calcium Hydroxide)</t>
  </si>
  <si>
    <t>All others (hydrochloric acid, sodium hydroxide, sulfuric acid, sodium carbonate)</t>
  </si>
  <si>
    <t>Coagulation &amp; Flocculation Process</t>
  </si>
  <si>
    <t>Rapid Mix Units</t>
  </si>
  <si>
    <t>Mechanical Mixers</t>
  </si>
  <si>
    <t>Injection Mixers</t>
  </si>
  <si>
    <t>Flocculation Units</t>
  </si>
  <si>
    <t>Hydraulic flocculators</t>
  </si>
  <si>
    <t>Mechanical flocculators</t>
  </si>
  <si>
    <t>Clarification and Sedimentation Process</t>
  </si>
  <si>
    <t>Adsorption clarifier</t>
  </si>
  <si>
    <t>Horizontal-flow (rectangular basins)</t>
  </si>
  <si>
    <t>Horizontal-flow (round basins)</t>
  </si>
  <si>
    <t>Up-flow solid contact sedimentation</t>
  </si>
  <si>
    <t>Inclined-plate sedimentation</t>
  </si>
  <si>
    <t>Tube sedimentation</t>
  </si>
  <si>
    <t>Dissolved air flotation</t>
  </si>
  <si>
    <t>Filtration Process</t>
  </si>
  <si>
    <t>Single media filtration</t>
  </si>
  <si>
    <t>Dual or mixed media filtration</t>
  </si>
  <si>
    <t>Microscreens/Membrane filtration</t>
  </si>
  <si>
    <t>Direct filtration</t>
  </si>
  <si>
    <t>Diatomaceous earth filtration</t>
  </si>
  <si>
    <t>Slow sand filtration</t>
  </si>
  <si>
    <t>Cartridge/bag filters</t>
  </si>
  <si>
    <t>Pressure or greensand filtration</t>
  </si>
  <si>
    <t>Stability or Corrosion Control</t>
  </si>
  <si>
    <t>Slaked-Quicklime (calcium oxide)</t>
  </si>
  <si>
    <t>Hydrated Lime (calcium hydroxide)</t>
  </si>
  <si>
    <t>Caustic soda (sodium hydroxide)</t>
  </si>
  <si>
    <t>Orthophosphate</t>
  </si>
  <si>
    <t>Soda ash (sodium carbonate)</t>
  </si>
  <si>
    <t>Aeration: Packed tower, Diffusers</t>
  </si>
  <si>
    <t>Calcite</t>
  </si>
  <si>
    <t>Others: sodium bicarbonate, silicates</t>
  </si>
  <si>
    <t>Other Treatment Processes</t>
  </si>
  <si>
    <t>Aeration</t>
  </si>
  <si>
    <t>Packed tower aeration</t>
  </si>
  <si>
    <t>Ion exchange/softening</t>
  </si>
  <si>
    <t>Lime-soda ash softening</t>
  </si>
  <si>
    <t>Copper sulfate treatment</t>
  </si>
  <si>
    <t>Powdered activated carbon</t>
  </si>
  <si>
    <t>Potassium permanganate</t>
  </si>
  <si>
    <t>Special processes</t>
  </si>
  <si>
    <t>Sequestering (polyphosphates)</t>
  </si>
  <si>
    <t>Residuals Disposal</t>
  </si>
  <si>
    <t>Discharge to lagoons</t>
  </si>
  <si>
    <t>Discharge to lagoons and then raw water source</t>
  </si>
  <si>
    <t>Discharge to raw water</t>
  </si>
  <si>
    <t>Disposal to sanitary sewer</t>
  </si>
  <si>
    <t>Mechanical dewatering</t>
  </si>
  <si>
    <t>On-site disposal</t>
  </si>
  <si>
    <t>Land application</t>
  </si>
  <si>
    <t>Solids composting</t>
  </si>
  <si>
    <t>Facility Characteristics</t>
  </si>
  <si>
    <t>Instrumentation</t>
  </si>
  <si>
    <t>The use of SCADA or similar instrumentation systems to provide data</t>
  </si>
  <si>
    <t>with no process control</t>
  </si>
  <si>
    <t>with partial process control</t>
  </si>
  <si>
    <t>with complete process control</t>
  </si>
  <si>
    <t>Total Points =&gt;</t>
  </si>
  <si>
    <t>Water Treatment Classification =&gt;</t>
  </si>
  <si>
    <t>WT-</t>
  </si>
  <si>
    <t>Water Distribution Classification =&gt;</t>
  </si>
  <si>
    <t>WD-</t>
  </si>
  <si>
    <t>Classification of water treatment plants and distribution systems:</t>
  </si>
  <si>
    <t>WT Class</t>
  </si>
  <si>
    <t>WD Class</t>
  </si>
  <si>
    <t>Water Treatment 1</t>
  </si>
  <si>
    <t>Water Distribution 1</t>
  </si>
  <si>
    <t>1 to 1,500</t>
  </si>
  <si>
    <t>Water Treatment 2</t>
  </si>
  <si>
    <t>31 to 55</t>
  </si>
  <si>
    <t>Water Distribution 2</t>
  </si>
  <si>
    <t>1,501 to 15,000</t>
  </si>
  <si>
    <t>Water Treatment 3</t>
  </si>
  <si>
    <t>56 to 75</t>
  </si>
  <si>
    <t>Water Distribution 3</t>
  </si>
  <si>
    <t>15,001 to 50,000</t>
  </si>
  <si>
    <t>Water Treatment 4</t>
  </si>
  <si>
    <t>76 or more</t>
  </si>
  <si>
    <t>Water Distribution 4</t>
  </si>
  <si>
    <t>50,001 or more</t>
  </si>
  <si>
    <t>Water System Treatment and Distribution Classification Worksheet</t>
  </si>
  <si>
    <t>1 to 5</t>
  </si>
  <si>
    <t>1 to 30</t>
  </si>
  <si>
    <t>PWS Name:</t>
  </si>
  <si>
    <t>PWS ID#:  41</t>
  </si>
  <si>
    <t>polymer added, maximum 5 points)</t>
  </si>
  <si>
    <t>Chemical addition (1 point for each type of chemical coagulant or</t>
  </si>
  <si>
    <t>Population</t>
  </si>
  <si>
    <t>Disinfection:</t>
  </si>
  <si>
    <t>Filtration Endorsement Required (Yes/No) =&gt;</t>
  </si>
  <si>
    <t>PWS Type:</t>
  </si>
  <si>
    <t>(C,NTNC,TNC,NP/SR)</t>
  </si>
  <si>
    <t>Page</t>
  </si>
  <si>
    <t>1 of 2</t>
  </si>
  <si>
    <t>2 of 2</t>
  </si>
  <si>
    <t>Rev. 2/15/11 EH</t>
  </si>
  <si>
    <t>Pop =</t>
  </si>
  <si>
    <t>ADD =</t>
  </si>
  <si>
    <t>Population Srvd</t>
  </si>
  <si>
    <t>Avg Day Demand</t>
  </si>
  <si>
    <t>UV with Chlorine Residual</t>
  </si>
  <si>
    <t>Rev. 8/24/16 to include FE changes - EH.</t>
  </si>
  <si>
    <t xml:space="preserve">Filtration Endorsement (FE) is an additional classification that applies when a water treatment plant is classified as a </t>
  </si>
  <si>
    <t xml:space="preserve">Water Treatment 2 (WT2) and uses conventional or direct filtration treatment to treat surface water or </t>
  </si>
  <si>
    <t>WTP Name:</t>
  </si>
  <si>
    <t>WTP ID:</t>
  </si>
  <si>
    <t>groundwater under the influence of surface water (i.e., FE endorsement required for WT2 operators, but not WT3 or higher).</t>
  </si>
  <si>
    <t>FE Req-</t>
  </si>
  <si>
    <t>In-line blender mixers (static mixers, etc.)</t>
  </si>
  <si>
    <t>GW</t>
  </si>
  <si>
    <t>SW/GU</t>
  </si>
  <si>
    <t>Surface water or Groundwater Under the Influence of Surface Water</t>
  </si>
  <si>
    <t>N/A</t>
  </si>
  <si>
    <t>CW size</t>
  </si>
  <si>
    <t>(MG) =</t>
  </si>
  <si>
    <t>Clearwell size less than average day design flow</t>
  </si>
  <si>
    <t>Population =</t>
  </si>
  <si>
    <t>Classification:</t>
  </si>
  <si>
    <r>
      <t xml:space="preserve">Treatment system size (use population served </t>
    </r>
    <r>
      <rPr>
        <b/>
        <u/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 xml:space="preserve"> flow whichever is greater and round to lowest whole number)</t>
    </r>
  </si>
  <si>
    <t>1 pt per 10,000 (max 30), 1 if &lt; 10,000</t>
  </si>
  <si>
    <t>1 pt per 1 mgd of flow (max 30), 1 if &lt; 1 mgd</t>
  </si>
  <si>
    <t>Rev. 10/9/18 to add WTP ID, WTP Name, and CW size - EH.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</si>
</sst>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NumberForma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/>
    <xf numFmtId="14" fontId="0" fillId="0" borderId="1" xfId="0" applyNumberFormat="1" applyFon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3" fillId="0" borderId="2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3" fillId="2" borderId="4" xfId="0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3" fillId="0" borderId="13" xfId="0" applyFont="1" applyBorder="1" applyAlignment="1">
      <alignment horizontal="center"/>
    </xf>
    <xf numFmtId="0" fontId="0" fillId="0" borderId="11" xfId="0" applyFont="1" applyBorder="1"/>
    <xf numFmtId="0" fontId="0" fillId="0" borderId="0" xfId="0" applyFont="1" applyBorder="1"/>
    <xf numFmtId="16" fontId="0" fillId="0" borderId="0" xfId="0" applyNumberFormat="1" applyFont="1" applyBorder="1"/>
    <xf numFmtId="0" fontId="3" fillId="2" borderId="1" xfId="0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2" borderId="4" xfId="0" applyFont="1" applyFill="1" applyBorder="1"/>
    <xf numFmtId="0" fontId="1" fillId="2" borderId="5" xfId="0" applyFont="1" applyFill="1" applyBorder="1"/>
    <xf numFmtId="1" fontId="1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1" fontId="1" fillId="0" borderId="2" xfId="0" applyNumberFormat="1" applyFont="1" applyBorder="1" applyAlignment="1">
      <alignment horizontal="center"/>
    </xf>
    <xf numFmtId="0" fontId="5" fillId="0" borderId="0" xfId="0" applyFont="1"/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11" xfId="0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4" xfId="0" applyBorder="1"/>
    <xf numFmtId="49" fontId="0" fillId="0" borderId="0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2" fillId="0" borderId="7" xfId="0" applyNumberFormat="1" applyFont="1" applyBorder="1"/>
    <xf numFmtId="0" fontId="0" fillId="4" borderId="3" xfId="0" applyFont="1" applyFill="1" applyBorder="1"/>
    <xf numFmtId="0" fontId="0" fillId="4" borderId="4" xfId="0" applyFont="1" applyFill="1" applyBorder="1"/>
    <xf numFmtId="0" fontId="0" fillId="4" borderId="5" xfId="0" applyFont="1" applyFill="1" applyBorder="1" applyAlignment="1">
      <alignment horizontal="right"/>
    </xf>
    <xf numFmtId="0" fontId="0" fillId="0" borderId="5" xfId="0" applyFont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3" fontId="0" fillId="0" borderId="5" xfId="0" applyNumberFormat="1" applyFont="1" applyBorder="1" applyAlignment="1" applyProtection="1">
      <alignment horizontal="left"/>
      <protection locked="0"/>
    </xf>
    <xf numFmtId="164" fontId="0" fillId="0" borderId="14" xfId="0" applyNumberFormat="1" applyFont="1" applyBorder="1" applyAlignment="1" applyProtection="1">
      <alignment horizontal="left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64" fontId="0" fillId="0" borderId="5" xfId="0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left"/>
    </xf>
    <xf numFmtId="3" fontId="0" fillId="0" borderId="0" xfId="0" applyNumberFormat="1" applyFont="1"/>
    <xf numFmtId="16" fontId="0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3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Fill="1" applyBorder="1"/>
    <xf numFmtId="0" fontId="1" fillId="0" borderId="2" xfId="0" applyFont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left"/>
    </xf>
    <xf numFmtId="0" fontId="9" fillId="0" borderId="1" xfId="0" applyFont="1" applyBorder="1" applyProtection="1">
      <protection locked="0"/>
    </xf>
    <xf numFmtId="0" fontId="9" fillId="0" borderId="1" xfId="0" applyFont="1" applyBorder="1"/>
    <xf numFmtId="14" fontId="9" fillId="0" borderId="1" xfId="0" applyNumberFormat="1" applyFont="1" applyBorder="1" applyAlignment="1" applyProtection="1">
      <alignment horizontal="left"/>
      <protection locked="0"/>
    </xf>
    <xf numFmtId="49" fontId="9" fillId="0" borderId="1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/>
    </xf>
    <xf numFmtId="0" fontId="9" fillId="0" borderId="4" xfId="0" applyFont="1" applyBorder="1" applyProtection="1">
      <protection locked="0"/>
    </xf>
    <xf numFmtId="0" fontId="0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0" xfId="0" applyFont="1" applyAlignment="1">
      <alignment horizontal="left"/>
    </xf>
    <xf numFmtId="3" fontId="6" fillId="0" borderId="1" xfId="0" applyNumberFormat="1" applyFont="1" applyBorder="1" applyAlignment="1">
      <alignment horizontal="left"/>
    </xf>
    <xf numFmtId="1" fontId="0" fillId="4" borderId="2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7">
    <dxf>
      <font>
        <b/>
        <i/>
        <u val="none"/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C00000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8"/>
  <sheetViews>
    <sheetView showGridLines="0" showZeros="0" tabSelected="1" view="pageBreakPreview" zoomScaleNormal="100" zoomScaleSheetLayoutView="100" workbookViewId="0">
      <selection activeCell="E15" sqref="E15"/>
    </sheetView>
  </sheetViews>
  <sheetFormatPr defaultColWidth="9.140625" defaultRowHeight="15" x14ac:dyDescent="0.25"/>
  <cols>
    <col min="1" max="1" width="16.28515625" style="2" customWidth="1"/>
    <col min="2" max="2" width="25.5703125" style="2" customWidth="1"/>
    <col min="3" max="3" width="12.85546875" style="2" customWidth="1"/>
    <col min="4" max="4" width="7.140625" style="2" customWidth="1"/>
    <col min="5" max="5" width="26" style="2" customWidth="1"/>
    <col min="6" max="6" width="9.85546875" style="2" customWidth="1"/>
    <col min="7" max="7" width="6.28515625" style="2" customWidth="1"/>
    <col min="8" max="16384" width="9.140625" style="2"/>
  </cols>
  <sheetData>
    <row r="1" spans="1:7" ht="15.75" x14ac:dyDescent="0.25">
      <c r="A1" s="78" t="s">
        <v>99</v>
      </c>
      <c r="B1" s="79"/>
      <c r="C1" s="79"/>
      <c r="D1" s="79"/>
      <c r="E1" s="79"/>
      <c r="F1" s="80" t="s">
        <v>111</v>
      </c>
      <c r="G1" s="81" t="s">
        <v>112</v>
      </c>
    </row>
    <row r="2" spans="1:7" ht="15.75" x14ac:dyDescent="0.25">
      <c r="A2" s="79" t="s">
        <v>102</v>
      </c>
      <c r="B2" s="82"/>
      <c r="C2" s="83"/>
      <c r="D2" s="83"/>
      <c r="E2" s="80" t="s">
        <v>0</v>
      </c>
      <c r="F2" s="84"/>
      <c r="G2" s="83"/>
    </row>
    <row r="3" spans="1:7" ht="15.75" x14ac:dyDescent="0.25">
      <c r="A3" s="79" t="s">
        <v>103</v>
      </c>
      <c r="B3" s="85"/>
      <c r="C3" s="80" t="s">
        <v>109</v>
      </c>
      <c r="D3" s="82"/>
      <c r="E3" s="86" t="s">
        <v>110</v>
      </c>
      <c r="F3" s="79"/>
      <c r="G3" s="79"/>
    </row>
    <row r="4" spans="1:7" ht="15.75" x14ac:dyDescent="0.25">
      <c r="A4" s="79" t="s">
        <v>123</v>
      </c>
      <c r="B4" s="87"/>
      <c r="C4" s="80" t="s">
        <v>124</v>
      </c>
      <c r="D4" s="82"/>
      <c r="E4" s="80" t="s">
        <v>1</v>
      </c>
      <c r="F4" s="82"/>
      <c r="G4" s="83"/>
    </row>
    <row r="5" spans="1:7" ht="15.75" x14ac:dyDescent="0.25">
      <c r="A5" s="90" t="s">
        <v>136</v>
      </c>
      <c r="B5" s="89" t="str">
        <f>"WT = "&amp;G96&amp;"     WD = "&amp;G97&amp;"     FE = "&amp;G98</f>
        <v xml:space="preserve">WT =      WD =      FE = </v>
      </c>
      <c r="C5" s="80"/>
      <c r="D5" s="90"/>
      <c r="E5" s="80"/>
      <c r="F5" s="90"/>
      <c r="G5" s="79"/>
    </row>
    <row r="6" spans="1:7" x14ac:dyDescent="0.25">
      <c r="A6" s="6" t="s">
        <v>2</v>
      </c>
      <c r="B6" s="7"/>
      <c r="C6" s="7"/>
      <c r="D6" s="7"/>
      <c r="E6" s="8"/>
      <c r="F6" s="6" t="s">
        <v>3</v>
      </c>
      <c r="G6" s="8"/>
    </row>
    <row r="7" spans="1:7" x14ac:dyDescent="0.25">
      <c r="A7" s="9" t="s">
        <v>137</v>
      </c>
      <c r="B7" s="10"/>
      <c r="C7" s="10"/>
      <c r="D7" s="10"/>
      <c r="E7" s="10"/>
      <c r="F7" s="10"/>
      <c r="G7" s="11"/>
    </row>
    <row r="8" spans="1:7" x14ac:dyDescent="0.25">
      <c r="A8" s="45" t="s">
        <v>117</v>
      </c>
      <c r="B8" s="13" t="s">
        <v>138</v>
      </c>
      <c r="C8" s="13"/>
      <c r="D8" s="46" t="s">
        <v>115</v>
      </c>
      <c r="E8" s="62"/>
      <c r="F8" s="15" t="s">
        <v>101</v>
      </c>
      <c r="G8" s="64"/>
    </row>
    <row r="9" spans="1:7" x14ac:dyDescent="0.25">
      <c r="A9" s="47" t="s">
        <v>118</v>
      </c>
      <c r="B9" s="49" t="s">
        <v>139</v>
      </c>
      <c r="D9" s="48" t="s">
        <v>116</v>
      </c>
      <c r="E9" s="63"/>
      <c r="F9" s="15" t="s">
        <v>101</v>
      </c>
      <c r="G9" s="64"/>
    </row>
    <row r="10" spans="1:7" x14ac:dyDescent="0.25">
      <c r="A10" s="9" t="s">
        <v>4</v>
      </c>
      <c r="B10" s="10"/>
      <c r="C10" s="10"/>
      <c r="D10" s="10"/>
      <c r="E10" s="10"/>
      <c r="F10" s="19"/>
      <c r="G10" s="20"/>
    </row>
    <row r="11" spans="1:7" x14ac:dyDescent="0.25">
      <c r="A11" s="12" t="s">
        <v>5</v>
      </c>
      <c r="B11" s="13"/>
      <c r="C11" s="13"/>
      <c r="D11" s="13"/>
      <c r="E11" s="58" t="s">
        <v>128</v>
      </c>
      <c r="F11" s="15">
        <v>3</v>
      </c>
      <c r="G11" s="64"/>
    </row>
    <row r="12" spans="1:7" x14ac:dyDescent="0.25">
      <c r="A12" s="55" t="s">
        <v>130</v>
      </c>
      <c r="B12" s="56"/>
      <c r="C12" s="56"/>
      <c r="D12" s="56"/>
      <c r="E12" s="57" t="s">
        <v>129</v>
      </c>
      <c r="F12" s="15">
        <v>5</v>
      </c>
      <c r="G12" s="64"/>
    </row>
    <row r="13" spans="1:7" x14ac:dyDescent="0.25">
      <c r="A13" s="9" t="s">
        <v>6</v>
      </c>
      <c r="B13" s="10"/>
      <c r="C13" s="10"/>
      <c r="D13" s="10"/>
      <c r="E13" s="10"/>
      <c r="F13" s="19"/>
      <c r="G13" s="20"/>
    </row>
    <row r="14" spans="1:7" x14ac:dyDescent="0.25">
      <c r="A14" s="68" t="str">
        <f>IF(G14&gt;0,(IF(G14&lt;&gt;F14,"Check Entry","")),"")</f>
        <v/>
      </c>
      <c r="B14" s="17" t="s">
        <v>7</v>
      </c>
      <c r="C14" s="17"/>
      <c r="D14" s="17"/>
      <c r="E14" s="18"/>
      <c r="F14" s="21">
        <v>5</v>
      </c>
      <c r="G14" s="65"/>
    </row>
    <row r="15" spans="1:7" x14ac:dyDescent="0.25">
      <c r="A15" s="68" t="str">
        <f t="shared" ref="A15:A22" si="0">IF(G15&gt;0,(IF(G15&lt;&gt;F15,"Check Entry","")),"")</f>
        <v/>
      </c>
      <c r="B15" s="22" t="s">
        <v>107</v>
      </c>
      <c r="C15" s="13"/>
      <c r="D15" s="13"/>
      <c r="E15" s="13"/>
      <c r="F15" s="23"/>
      <c r="G15" s="24"/>
    </row>
    <row r="16" spans="1:7" x14ac:dyDescent="0.25">
      <c r="A16" s="68" t="str">
        <f t="shared" si="0"/>
        <v/>
      </c>
      <c r="B16" s="4"/>
      <c r="C16" s="4" t="s">
        <v>8</v>
      </c>
      <c r="D16" s="4"/>
      <c r="E16" s="26"/>
      <c r="F16" s="27">
        <v>2</v>
      </c>
      <c r="G16" s="66"/>
    </row>
    <row r="17" spans="1:7" x14ac:dyDescent="0.25">
      <c r="A17" s="68" t="str">
        <f t="shared" si="0"/>
        <v/>
      </c>
      <c r="B17" s="13"/>
      <c r="C17" s="50" t="s">
        <v>119</v>
      </c>
      <c r="D17" s="13"/>
      <c r="E17" s="14"/>
      <c r="F17" s="15">
        <v>5</v>
      </c>
      <c r="G17" s="64"/>
    </row>
    <row r="18" spans="1:7" x14ac:dyDescent="0.25">
      <c r="A18" s="68" t="str">
        <f t="shared" si="0"/>
        <v/>
      </c>
      <c r="B18" s="13"/>
      <c r="C18" s="13" t="s">
        <v>9</v>
      </c>
      <c r="D18" s="13"/>
      <c r="E18" s="14"/>
      <c r="F18" s="15">
        <v>3</v>
      </c>
      <c r="G18" s="64"/>
    </row>
    <row r="19" spans="1:7" x14ac:dyDescent="0.25">
      <c r="A19" s="68" t="str">
        <f t="shared" si="0"/>
        <v/>
      </c>
      <c r="B19" s="13"/>
      <c r="C19" s="13" t="s">
        <v>10</v>
      </c>
      <c r="D19" s="13"/>
      <c r="E19" s="14"/>
      <c r="F19" s="15">
        <v>5</v>
      </c>
      <c r="G19" s="64"/>
    </row>
    <row r="20" spans="1:7" x14ac:dyDescent="0.25">
      <c r="A20" s="68" t="str">
        <f t="shared" si="0"/>
        <v/>
      </c>
      <c r="B20" s="13"/>
      <c r="C20" s="13" t="s">
        <v>11</v>
      </c>
      <c r="D20" s="13"/>
      <c r="E20" s="14"/>
      <c r="F20" s="15">
        <v>7</v>
      </c>
      <c r="G20" s="64"/>
    </row>
    <row r="21" spans="1:7" x14ac:dyDescent="0.25">
      <c r="A21" s="68" t="str">
        <f t="shared" si="0"/>
        <v/>
      </c>
      <c r="B21" s="13"/>
      <c r="C21" s="13" t="s">
        <v>12</v>
      </c>
      <c r="D21" s="13"/>
      <c r="E21" s="14"/>
      <c r="F21" s="15">
        <v>10</v>
      </c>
      <c r="G21" s="64"/>
    </row>
    <row r="22" spans="1:7" x14ac:dyDescent="0.25">
      <c r="A22" s="68" t="str">
        <f t="shared" si="0"/>
        <v/>
      </c>
      <c r="B22" s="17"/>
      <c r="C22" s="17" t="s">
        <v>13</v>
      </c>
      <c r="D22" s="17"/>
      <c r="E22" s="18"/>
      <c r="F22" s="15" t="s">
        <v>131</v>
      </c>
      <c r="G22" s="64">
        <v>0</v>
      </c>
    </row>
    <row r="23" spans="1:7" x14ac:dyDescent="0.25">
      <c r="A23" s="9" t="s">
        <v>14</v>
      </c>
      <c r="B23" s="10"/>
      <c r="C23" s="10"/>
      <c r="D23" s="10"/>
      <c r="E23" s="10"/>
      <c r="F23" s="19"/>
      <c r="G23" s="20"/>
    </row>
    <row r="24" spans="1:7" x14ac:dyDescent="0.25">
      <c r="A24" s="68" t="str">
        <f>IF(G24&gt;0,(IF(G24&lt;&gt;F24,"Check Entry","")),"")</f>
        <v/>
      </c>
      <c r="B24" s="13" t="s">
        <v>15</v>
      </c>
      <c r="C24" s="13"/>
      <c r="D24" s="13"/>
      <c r="E24" s="14"/>
      <c r="F24" s="15">
        <v>5</v>
      </c>
      <c r="G24" s="64"/>
    </row>
    <row r="25" spans="1:7" x14ac:dyDescent="0.25">
      <c r="A25" s="68" t="str">
        <f t="shared" ref="A25:A26" si="1">IF(G25&gt;0,(IF(G25&lt;&gt;F25,"Check Entry","")),"")</f>
        <v/>
      </c>
      <c r="B25" s="13" t="s">
        <v>16</v>
      </c>
      <c r="C25" s="13"/>
      <c r="D25" s="13"/>
      <c r="E25" s="14"/>
      <c r="F25" s="15">
        <v>4</v>
      </c>
      <c r="G25" s="64"/>
    </row>
    <row r="26" spans="1:7" x14ac:dyDescent="0.25">
      <c r="A26" s="68" t="str">
        <f t="shared" si="1"/>
        <v/>
      </c>
      <c r="B26" s="17" t="s">
        <v>17</v>
      </c>
      <c r="C26" s="17"/>
      <c r="D26" s="17"/>
      <c r="E26" s="18"/>
      <c r="F26" s="15">
        <v>1</v>
      </c>
      <c r="G26" s="64"/>
    </row>
    <row r="27" spans="1:7" x14ac:dyDescent="0.25">
      <c r="A27" s="9" t="s">
        <v>18</v>
      </c>
      <c r="B27" s="10"/>
      <c r="C27" s="10"/>
      <c r="D27" s="10"/>
      <c r="E27" s="10"/>
      <c r="F27" s="19"/>
      <c r="G27" s="20"/>
    </row>
    <row r="28" spans="1:7" x14ac:dyDescent="0.25">
      <c r="A28" s="16"/>
      <c r="B28" s="17" t="s">
        <v>105</v>
      </c>
      <c r="C28" s="17"/>
      <c r="D28" s="17"/>
      <c r="E28" s="18"/>
      <c r="F28" s="21" t="s">
        <v>100</v>
      </c>
      <c r="G28" s="65"/>
    </row>
    <row r="29" spans="1:7" x14ac:dyDescent="0.25">
      <c r="A29" s="28"/>
      <c r="B29" s="29" t="s">
        <v>104</v>
      </c>
      <c r="C29" s="29"/>
      <c r="D29" s="30"/>
      <c r="E29" s="29"/>
      <c r="F29" s="23"/>
      <c r="G29" s="24"/>
    </row>
    <row r="30" spans="1:7" x14ac:dyDescent="0.25">
      <c r="A30" s="9" t="s">
        <v>19</v>
      </c>
      <c r="B30" s="10"/>
      <c r="C30" s="10"/>
      <c r="D30" s="10"/>
      <c r="E30" s="10"/>
      <c r="F30" s="31"/>
      <c r="G30" s="32"/>
    </row>
    <row r="31" spans="1:7" x14ac:dyDescent="0.25">
      <c r="A31" s="68" t="str">
        <f>IF(G31&gt;0,(IF(G31&lt;&gt;F31,"Check Entry","")),"")</f>
        <v/>
      </c>
      <c r="B31" s="13" t="s">
        <v>20</v>
      </c>
      <c r="C31" s="13"/>
      <c r="D31" s="13"/>
      <c r="E31" s="14"/>
      <c r="F31" s="15">
        <v>3</v>
      </c>
      <c r="G31" s="64"/>
    </row>
    <row r="32" spans="1:7" x14ac:dyDescent="0.25">
      <c r="A32" s="68" t="str">
        <f t="shared" ref="A32:A33" si="2">IF(G32&gt;0,(IF(G32&lt;&gt;F32,"Check Entry","")),"")</f>
        <v/>
      </c>
      <c r="B32" s="13" t="s">
        <v>21</v>
      </c>
      <c r="C32" s="13"/>
      <c r="D32" s="13"/>
      <c r="E32" s="14"/>
      <c r="F32" s="15">
        <v>2</v>
      </c>
      <c r="G32" s="64"/>
    </row>
    <row r="33" spans="1:7" x14ac:dyDescent="0.25">
      <c r="A33" s="68" t="str">
        <f t="shared" si="2"/>
        <v/>
      </c>
      <c r="B33" s="13" t="s">
        <v>127</v>
      </c>
      <c r="C33" s="13"/>
      <c r="D33" s="13"/>
      <c r="E33" s="14"/>
      <c r="F33" s="15">
        <v>2</v>
      </c>
      <c r="G33" s="64"/>
    </row>
    <row r="34" spans="1:7" x14ac:dyDescent="0.25">
      <c r="A34" s="9" t="s">
        <v>22</v>
      </c>
      <c r="B34" s="10"/>
      <c r="C34" s="10"/>
      <c r="D34" s="10"/>
      <c r="E34" s="10"/>
      <c r="F34" s="19"/>
      <c r="G34" s="20"/>
    </row>
    <row r="35" spans="1:7" x14ac:dyDescent="0.25">
      <c r="A35" s="68" t="str">
        <f>IF(G35&gt;0,(IF(G35&lt;&gt;F35,"Check Entry","")),"")</f>
        <v/>
      </c>
      <c r="B35" s="13" t="s">
        <v>23</v>
      </c>
      <c r="C35" s="13"/>
      <c r="D35" s="13"/>
      <c r="E35" s="14"/>
      <c r="F35" s="15">
        <v>2</v>
      </c>
      <c r="G35" s="64"/>
    </row>
    <row r="36" spans="1:7" x14ac:dyDescent="0.25">
      <c r="A36" s="68" t="str">
        <f>IF(G36&gt;0,(IF(G36&lt;&gt;F36,"Check Entry","")),"")</f>
        <v/>
      </c>
      <c r="B36" s="13" t="s">
        <v>24</v>
      </c>
      <c r="C36" s="13"/>
      <c r="D36" s="13"/>
      <c r="E36" s="14"/>
      <c r="F36" s="15">
        <v>3</v>
      </c>
      <c r="G36" s="64"/>
    </row>
    <row r="37" spans="1:7" x14ac:dyDescent="0.25">
      <c r="A37" s="9" t="s">
        <v>25</v>
      </c>
      <c r="B37" s="10"/>
      <c r="C37" s="10"/>
      <c r="D37" s="10"/>
      <c r="E37" s="10"/>
      <c r="F37" s="19"/>
      <c r="G37" s="20"/>
    </row>
    <row r="38" spans="1:7" x14ac:dyDescent="0.25">
      <c r="A38" s="68" t="str">
        <f>IF(G38&gt;0,(IF(G38&lt;&gt;F38,"Check Entry","")),"")</f>
        <v/>
      </c>
      <c r="B38" s="13" t="s">
        <v>26</v>
      </c>
      <c r="C38" s="13"/>
      <c r="D38" s="13"/>
      <c r="E38" s="14"/>
      <c r="F38" s="15">
        <v>10</v>
      </c>
      <c r="G38" s="64"/>
    </row>
    <row r="39" spans="1:7" x14ac:dyDescent="0.25">
      <c r="A39" s="68" t="str">
        <f t="shared" ref="A39:A44" si="3">IF(G39&gt;0,(IF(G39&lt;&gt;F39,"Check Entry","")),"")</f>
        <v/>
      </c>
      <c r="B39" s="13" t="s">
        <v>27</v>
      </c>
      <c r="C39" s="13"/>
      <c r="D39" s="13"/>
      <c r="E39" s="14"/>
      <c r="F39" s="15">
        <v>5</v>
      </c>
      <c r="G39" s="64"/>
    </row>
    <row r="40" spans="1:7" x14ac:dyDescent="0.25">
      <c r="A40" s="68" t="str">
        <f t="shared" si="3"/>
        <v/>
      </c>
      <c r="B40" s="13" t="s">
        <v>28</v>
      </c>
      <c r="C40" s="13"/>
      <c r="D40" s="13"/>
      <c r="E40" s="14"/>
      <c r="F40" s="15">
        <v>7</v>
      </c>
      <c r="G40" s="64"/>
    </row>
    <row r="41" spans="1:7" x14ac:dyDescent="0.25">
      <c r="A41" s="68" t="str">
        <f t="shared" si="3"/>
        <v/>
      </c>
      <c r="B41" s="13" t="s">
        <v>29</v>
      </c>
      <c r="C41" s="13"/>
      <c r="D41" s="13"/>
      <c r="E41" s="14"/>
      <c r="F41" s="15">
        <v>15</v>
      </c>
      <c r="G41" s="64"/>
    </row>
    <row r="42" spans="1:7" x14ac:dyDescent="0.25">
      <c r="A42" s="68" t="str">
        <f t="shared" si="3"/>
        <v/>
      </c>
      <c r="B42" s="13" t="s">
        <v>30</v>
      </c>
      <c r="C42" s="13"/>
      <c r="D42" s="13"/>
      <c r="E42" s="14"/>
      <c r="F42" s="15">
        <v>10</v>
      </c>
      <c r="G42" s="64"/>
    </row>
    <row r="43" spans="1:7" x14ac:dyDescent="0.25">
      <c r="A43" s="68" t="str">
        <f t="shared" si="3"/>
        <v/>
      </c>
      <c r="B43" s="13" t="s">
        <v>31</v>
      </c>
      <c r="C43" s="13"/>
      <c r="D43" s="13"/>
      <c r="E43" s="14"/>
      <c r="F43" s="15">
        <v>10</v>
      </c>
      <c r="G43" s="64"/>
    </row>
    <row r="44" spans="1:7" x14ac:dyDescent="0.25">
      <c r="A44" s="68" t="str">
        <f t="shared" si="3"/>
        <v/>
      </c>
      <c r="B44" s="13" t="s">
        <v>32</v>
      </c>
      <c r="C44" s="13"/>
      <c r="D44" s="13"/>
      <c r="E44" s="14"/>
      <c r="F44" s="15">
        <v>10</v>
      </c>
      <c r="G44" s="64"/>
    </row>
    <row r="45" spans="1:7" x14ac:dyDescent="0.25">
      <c r="A45" s="9" t="s">
        <v>33</v>
      </c>
      <c r="B45" s="10"/>
      <c r="C45" s="10"/>
      <c r="D45" s="10"/>
      <c r="E45" s="10"/>
      <c r="F45" s="19"/>
      <c r="G45" s="20"/>
    </row>
    <row r="46" spans="1:7" x14ac:dyDescent="0.25">
      <c r="A46" s="68" t="str">
        <f>IF(G46&gt;0,(IF(G46&lt;&gt;F46,"Check Entry","")),"")</f>
        <v/>
      </c>
      <c r="B46" s="13" t="s">
        <v>34</v>
      </c>
      <c r="C46" s="13"/>
      <c r="D46" s="13"/>
      <c r="E46" s="14"/>
      <c r="F46" s="15">
        <v>3</v>
      </c>
      <c r="G46" s="64"/>
    </row>
    <row r="47" spans="1:7" x14ac:dyDescent="0.25">
      <c r="A47" s="68" t="str">
        <f t="shared" ref="A47:A53" si="4">IF(G47&gt;0,(IF(G47&lt;&gt;F47,"Check Entry","")),"")</f>
        <v/>
      </c>
      <c r="B47" s="13" t="s">
        <v>35</v>
      </c>
      <c r="C47" s="13"/>
      <c r="D47" s="13"/>
      <c r="E47" s="14"/>
      <c r="F47" s="15">
        <v>5</v>
      </c>
      <c r="G47" s="64"/>
    </row>
    <row r="48" spans="1:7" x14ac:dyDescent="0.25">
      <c r="A48" s="68" t="str">
        <f t="shared" si="4"/>
        <v/>
      </c>
      <c r="B48" s="13" t="s">
        <v>36</v>
      </c>
      <c r="C48" s="13"/>
      <c r="D48" s="13"/>
      <c r="E48" s="14"/>
      <c r="F48" s="15">
        <v>5</v>
      </c>
      <c r="G48" s="64"/>
    </row>
    <row r="49" spans="1:7" x14ac:dyDescent="0.25">
      <c r="A49" s="68" t="str">
        <f t="shared" si="4"/>
        <v/>
      </c>
      <c r="B49" s="13" t="s">
        <v>37</v>
      </c>
      <c r="C49" s="13"/>
      <c r="D49" s="13"/>
      <c r="E49" s="14"/>
      <c r="F49" s="15">
        <v>5</v>
      </c>
      <c r="G49" s="64"/>
    </row>
    <row r="50" spans="1:7" x14ac:dyDescent="0.25">
      <c r="A50" s="68" t="str">
        <f t="shared" si="4"/>
        <v/>
      </c>
      <c r="B50" s="13" t="s">
        <v>38</v>
      </c>
      <c r="C50" s="13"/>
      <c r="D50" s="13"/>
      <c r="E50" s="14"/>
      <c r="F50" s="15">
        <v>12</v>
      </c>
      <c r="G50" s="64"/>
    </row>
    <row r="51" spans="1:7" x14ac:dyDescent="0.25">
      <c r="A51" s="68" t="str">
        <f t="shared" si="4"/>
        <v/>
      </c>
      <c r="B51" s="13" t="s">
        <v>39</v>
      </c>
      <c r="C51" s="13"/>
      <c r="D51" s="13"/>
      <c r="E51" s="14"/>
      <c r="F51" s="15">
        <v>5</v>
      </c>
      <c r="G51" s="64"/>
    </row>
    <row r="52" spans="1:7" x14ac:dyDescent="0.25">
      <c r="A52" s="68" t="str">
        <f t="shared" si="4"/>
        <v/>
      </c>
      <c r="B52" s="13" t="s">
        <v>40</v>
      </c>
      <c r="C52" s="13"/>
      <c r="D52" s="13"/>
      <c r="E52" s="14"/>
      <c r="F52" s="15">
        <v>5</v>
      </c>
      <c r="G52" s="64"/>
    </row>
    <row r="53" spans="1:7" x14ac:dyDescent="0.25">
      <c r="A53" s="88" t="str">
        <f t="shared" si="4"/>
        <v/>
      </c>
      <c r="B53" s="13" t="s">
        <v>41</v>
      </c>
      <c r="C53" s="13"/>
      <c r="D53" s="13"/>
      <c r="E53" s="14"/>
      <c r="F53" s="15">
        <v>10</v>
      </c>
      <c r="G53" s="64"/>
    </row>
    <row r="54" spans="1:7" x14ac:dyDescent="0.25">
      <c r="A54" s="43" t="s">
        <v>99</v>
      </c>
      <c r="B54" s="29"/>
      <c r="C54" s="29"/>
      <c r="D54" s="29"/>
      <c r="E54" s="53">
        <f>F2</f>
        <v>0</v>
      </c>
      <c r="F54" s="3" t="s">
        <v>111</v>
      </c>
      <c r="G54" s="51" t="s">
        <v>113</v>
      </c>
    </row>
    <row r="55" spans="1:7" x14ac:dyDescent="0.25">
      <c r="A55" s="33" t="str">
        <f>A2</f>
        <v>PWS Name:</v>
      </c>
      <c r="B55" s="52">
        <f>B2</f>
        <v>0</v>
      </c>
      <c r="C55" s="52"/>
      <c r="D55" s="59"/>
      <c r="E55" s="33" t="s">
        <v>103</v>
      </c>
      <c r="F55" s="59">
        <f>B3</f>
        <v>0</v>
      </c>
      <c r="G55" s="53"/>
    </row>
    <row r="56" spans="1:7" x14ac:dyDescent="0.25">
      <c r="A56" s="33"/>
      <c r="B56" s="44"/>
      <c r="C56" s="44"/>
      <c r="D56" s="51"/>
      <c r="E56" s="33" t="s">
        <v>124</v>
      </c>
      <c r="F56" s="60">
        <f>D4</f>
        <v>0</v>
      </c>
      <c r="G56" s="5"/>
    </row>
    <row r="57" spans="1:7" x14ac:dyDescent="0.25">
      <c r="A57" s="9" t="s">
        <v>2</v>
      </c>
      <c r="B57" s="34"/>
      <c r="C57" s="34"/>
      <c r="D57" s="34"/>
      <c r="E57" s="35"/>
      <c r="F57" s="7" t="s">
        <v>3</v>
      </c>
      <c r="G57" s="36"/>
    </row>
    <row r="58" spans="1:7" x14ac:dyDescent="0.25">
      <c r="A58" s="9" t="s">
        <v>42</v>
      </c>
      <c r="B58" s="10"/>
      <c r="C58" s="10"/>
      <c r="D58" s="10"/>
      <c r="E58" s="10"/>
      <c r="F58" s="19"/>
      <c r="G58" s="20"/>
    </row>
    <row r="59" spans="1:7" x14ac:dyDescent="0.25">
      <c r="A59" s="68" t="str">
        <f>IF(G59&gt;0,(IF(G59&lt;&gt;F59,"Check Entry","")),"")</f>
        <v/>
      </c>
      <c r="B59" s="13" t="s">
        <v>43</v>
      </c>
      <c r="C59" s="13"/>
      <c r="D59" s="13"/>
      <c r="E59" s="14"/>
      <c r="F59" s="15">
        <v>10</v>
      </c>
      <c r="G59" s="64"/>
    </row>
    <row r="60" spans="1:7" x14ac:dyDescent="0.25">
      <c r="A60" s="68" t="str">
        <f t="shared" ref="A60:A66" si="5">IF(G60&gt;0,(IF(G60&lt;&gt;F60,"Check Entry","")),"")</f>
        <v/>
      </c>
      <c r="B60" s="13" t="s">
        <v>44</v>
      </c>
      <c r="C60" s="13"/>
      <c r="D60" s="13"/>
      <c r="E60" s="14"/>
      <c r="F60" s="15">
        <v>8</v>
      </c>
      <c r="G60" s="64"/>
    </row>
    <row r="61" spans="1:7" x14ac:dyDescent="0.25">
      <c r="A61" s="68" t="str">
        <f t="shared" si="5"/>
        <v/>
      </c>
      <c r="B61" s="13" t="s">
        <v>45</v>
      </c>
      <c r="C61" s="13"/>
      <c r="D61" s="13"/>
      <c r="E61" s="14"/>
      <c r="F61" s="15">
        <v>6</v>
      </c>
      <c r="G61" s="64"/>
    </row>
    <row r="62" spans="1:7" x14ac:dyDescent="0.25">
      <c r="A62" s="68" t="str">
        <f t="shared" si="5"/>
        <v/>
      </c>
      <c r="B62" s="13" t="s">
        <v>46</v>
      </c>
      <c r="C62" s="13"/>
      <c r="D62" s="13"/>
      <c r="E62" s="14"/>
      <c r="F62" s="15">
        <v>5</v>
      </c>
      <c r="G62" s="64"/>
    </row>
    <row r="63" spans="1:7" x14ac:dyDescent="0.25">
      <c r="A63" s="68" t="str">
        <f t="shared" si="5"/>
        <v/>
      </c>
      <c r="B63" s="13" t="s">
        <v>47</v>
      </c>
      <c r="C63" s="13"/>
      <c r="D63" s="13"/>
      <c r="E63" s="14"/>
      <c r="F63" s="15">
        <v>4</v>
      </c>
      <c r="G63" s="64"/>
    </row>
    <row r="64" spans="1:7" x14ac:dyDescent="0.25">
      <c r="A64" s="68" t="str">
        <f t="shared" si="5"/>
        <v/>
      </c>
      <c r="B64" s="13" t="s">
        <v>48</v>
      </c>
      <c r="C64" s="13"/>
      <c r="D64" s="13"/>
      <c r="E64" s="14"/>
      <c r="F64" s="15">
        <v>3</v>
      </c>
      <c r="G64" s="64"/>
    </row>
    <row r="65" spans="1:7" x14ac:dyDescent="0.25">
      <c r="A65" s="68" t="str">
        <f t="shared" si="5"/>
        <v/>
      </c>
      <c r="B65" s="13" t="s">
        <v>49</v>
      </c>
      <c r="C65" s="13"/>
      <c r="D65" s="13"/>
      <c r="E65" s="14"/>
      <c r="F65" s="15">
        <v>2</v>
      </c>
      <c r="G65" s="64"/>
    </row>
    <row r="66" spans="1:7" x14ac:dyDescent="0.25">
      <c r="A66" s="68" t="str">
        <f t="shared" si="5"/>
        <v/>
      </c>
      <c r="B66" s="13" t="s">
        <v>50</v>
      </c>
      <c r="C66" s="13"/>
      <c r="D66" s="13"/>
      <c r="E66" s="14"/>
      <c r="F66" s="15">
        <v>4</v>
      </c>
      <c r="G66" s="64"/>
    </row>
    <row r="67" spans="1:7" x14ac:dyDescent="0.25">
      <c r="A67" s="9" t="s">
        <v>51</v>
      </c>
      <c r="B67" s="34"/>
      <c r="C67" s="34"/>
      <c r="D67" s="34"/>
      <c r="E67" s="34"/>
      <c r="F67" s="37"/>
      <c r="G67" s="38"/>
    </row>
    <row r="68" spans="1:7" x14ac:dyDescent="0.25">
      <c r="A68" s="68" t="str">
        <f>IF(G68&gt;0,(IF(G68&lt;&gt;F68,"Check Entry","")),"")</f>
        <v/>
      </c>
      <c r="B68" s="13" t="s">
        <v>52</v>
      </c>
      <c r="C68" s="13"/>
      <c r="D68" s="13"/>
      <c r="E68" s="14"/>
      <c r="F68" s="15">
        <v>3</v>
      </c>
      <c r="G68" s="64"/>
    </row>
    <row r="69" spans="1:7" x14ac:dyDescent="0.25">
      <c r="A69" s="68" t="str">
        <f t="shared" ref="A69:A76" si="6">IF(G69&gt;0,(IF(G69&lt;&gt;F69,"Check Entry","")),"")</f>
        <v/>
      </c>
      <c r="B69" s="13" t="s">
        <v>53</v>
      </c>
      <c r="C69" s="13"/>
      <c r="D69" s="13"/>
      <c r="E69" s="14"/>
      <c r="F69" s="15">
        <v>5</v>
      </c>
      <c r="G69" s="64"/>
    </row>
    <row r="70" spans="1:7" x14ac:dyDescent="0.25">
      <c r="A70" s="68" t="str">
        <f t="shared" si="6"/>
        <v/>
      </c>
      <c r="B70" s="13" t="s">
        <v>54</v>
      </c>
      <c r="C70" s="13"/>
      <c r="D70" s="13"/>
      <c r="E70" s="14"/>
      <c r="F70" s="15">
        <v>5</v>
      </c>
      <c r="G70" s="64"/>
    </row>
    <row r="71" spans="1:7" x14ac:dyDescent="0.25">
      <c r="A71" s="68" t="str">
        <f t="shared" si="6"/>
        <v/>
      </c>
      <c r="B71" s="13" t="s">
        <v>55</v>
      </c>
      <c r="C71" s="13"/>
      <c r="D71" s="13"/>
      <c r="E71" s="14"/>
      <c r="F71" s="15">
        <v>20</v>
      </c>
      <c r="G71" s="64"/>
    </row>
    <row r="72" spans="1:7" x14ac:dyDescent="0.25">
      <c r="A72" s="68" t="str">
        <f t="shared" si="6"/>
        <v/>
      </c>
      <c r="B72" s="13" t="s">
        <v>56</v>
      </c>
      <c r="C72" s="13"/>
      <c r="D72" s="13"/>
      <c r="E72" s="14"/>
      <c r="F72" s="15">
        <v>5</v>
      </c>
      <c r="G72" s="64"/>
    </row>
    <row r="73" spans="1:7" x14ac:dyDescent="0.25">
      <c r="A73" s="68" t="str">
        <f t="shared" si="6"/>
        <v/>
      </c>
      <c r="B73" s="13" t="s">
        <v>57</v>
      </c>
      <c r="C73" s="13"/>
      <c r="D73" s="13"/>
      <c r="E73" s="14"/>
      <c r="F73" s="15">
        <v>5</v>
      </c>
      <c r="G73" s="64"/>
    </row>
    <row r="74" spans="1:7" x14ac:dyDescent="0.25">
      <c r="A74" s="68" t="str">
        <f t="shared" si="6"/>
        <v/>
      </c>
      <c r="B74" s="13" t="s">
        <v>58</v>
      </c>
      <c r="C74" s="13"/>
      <c r="D74" s="13"/>
      <c r="E74" s="14"/>
      <c r="F74" s="15">
        <v>5</v>
      </c>
      <c r="G74" s="64"/>
    </row>
    <row r="75" spans="1:7" x14ac:dyDescent="0.25">
      <c r="A75" s="68" t="str">
        <f t="shared" si="6"/>
        <v/>
      </c>
      <c r="B75" s="13" t="s">
        <v>59</v>
      </c>
      <c r="C75" s="13"/>
      <c r="D75" s="13"/>
      <c r="E75" s="14"/>
      <c r="F75" s="15">
        <v>15</v>
      </c>
      <c r="G75" s="64"/>
    </row>
    <row r="76" spans="1:7" x14ac:dyDescent="0.25">
      <c r="A76" s="68" t="str">
        <f t="shared" si="6"/>
        <v/>
      </c>
      <c r="B76" s="13" t="s">
        <v>60</v>
      </c>
      <c r="C76" s="13"/>
      <c r="D76" s="13"/>
      <c r="E76" s="14"/>
      <c r="F76" s="15">
        <v>3</v>
      </c>
      <c r="G76" s="64"/>
    </row>
    <row r="77" spans="1:7" x14ac:dyDescent="0.25">
      <c r="A77" s="9" t="s">
        <v>61</v>
      </c>
      <c r="B77" s="34"/>
      <c r="C77" s="34"/>
      <c r="D77" s="34"/>
      <c r="E77" s="34"/>
      <c r="F77" s="37"/>
      <c r="G77" s="38"/>
    </row>
    <row r="78" spans="1:7" x14ac:dyDescent="0.25">
      <c r="A78" s="68" t="str">
        <f>IF(G78&gt;0,(IF(G78&lt;&gt;F78,"Check Entry","")),"")</f>
        <v/>
      </c>
      <c r="B78" s="13" t="s">
        <v>62</v>
      </c>
      <c r="C78" s="13"/>
      <c r="D78" s="13"/>
      <c r="E78" s="14"/>
      <c r="F78" s="15">
        <v>5</v>
      </c>
      <c r="G78" s="64"/>
    </row>
    <row r="79" spans="1:7" x14ac:dyDescent="0.25">
      <c r="A79" s="68" t="str">
        <f t="shared" ref="A79:A84" si="7">IF(G79&gt;0,(IF(G79&lt;&gt;F79,"Check Entry","")),"")</f>
        <v/>
      </c>
      <c r="B79" s="13" t="s">
        <v>63</v>
      </c>
      <c r="C79" s="13"/>
      <c r="D79" s="13"/>
      <c r="E79" s="14"/>
      <c r="F79" s="15">
        <v>8</v>
      </c>
      <c r="G79" s="64"/>
    </row>
    <row r="80" spans="1:7" x14ac:dyDescent="0.25">
      <c r="A80" s="68" t="str">
        <f t="shared" si="7"/>
        <v/>
      </c>
      <c r="B80" s="13" t="s">
        <v>64</v>
      </c>
      <c r="C80" s="13"/>
      <c r="D80" s="13"/>
      <c r="E80" s="14"/>
      <c r="F80" s="15">
        <v>10</v>
      </c>
      <c r="G80" s="64"/>
    </row>
    <row r="81" spans="1:7" x14ac:dyDescent="0.25">
      <c r="A81" s="68" t="str">
        <f t="shared" si="7"/>
        <v/>
      </c>
      <c r="B81" s="13" t="s">
        <v>65</v>
      </c>
      <c r="C81" s="13"/>
      <c r="D81" s="13"/>
      <c r="E81" s="14"/>
      <c r="F81" s="15">
        <v>3</v>
      </c>
      <c r="G81" s="64"/>
    </row>
    <row r="82" spans="1:7" x14ac:dyDescent="0.25">
      <c r="A82" s="68" t="str">
        <f t="shared" si="7"/>
        <v/>
      </c>
      <c r="B82" s="13" t="s">
        <v>66</v>
      </c>
      <c r="C82" s="13"/>
      <c r="D82" s="13"/>
      <c r="E82" s="14"/>
      <c r="F82" s="15">
        <v>5</v>
      </c>
      <c r="G82" s="64"/>
    </row>
    <row r="83" spans="1:7" x14ac:dyDescent="0.25">
      <c r="A83" s="68" t="str">
        <f t="shared" si="7"/>
        <v/>
      </c>
      <c r="B83" s="13" t="s">
        <v>67</v>
      </c>
      <c r="C83" s="13"/>
      <c r="D83" s="13"/>
      <c r="E83" s="14"/>
      <c r="F83" s="15">
        <v>5</v>
      </c>
      <c r="G83" s="64"/>
    </row>
    <row r="84" spans="1:7" x14ac:dyDescent="0.25">
      <c r="A84" s="68" t="str">
        <f t="shared" si="7"/>
        <v/>
      </c>
      <c r="B84" s="13" t="s">
        <v>68</v>
      </c>
      <c r="C84" s="13"/>
      <c r="D84" s="13"/>
      <c r="E84" s="14"/>
      <c r="F84" s="15">
        <v>5</v>
      </c>
      <c r="G84" s="64"/>
    </row>
    <row r="85" spans="1:7" x14ac:dyDescent="0.25">
      <c r="A85" s="68" t="str">
        <f>IF(G85&gt;0,(IF(G85&lt;&gt;F85,"Check Entry","")),"")</f>
        <v/>
      </c>
      <c r="B85" s="13" t="s">
        <v>69</v>
      </c>
      <c r="C85" s="13"/>
      <c r="D85" s="13"/>
      <c r="E85" s="14"/>
      <c r="F85" s="15">
        <v>5</v>
      </c>
      <c r="G85" s="64"/>
    </row>
    <row r="86" spans="1:7" x14ac:dyDescent="0.25">
      <c r="A86" s="9" t="s">
        <v>70</v>
      </c>
      <c r="B86" s="34"/>
      <c r="C86" s="34"/>
      <c r="D86" s="34"/>
      <c r="E86" s="34"/>
      <c r="F86" s="37"/>
      <c r="G86" s="38"/>
    </row>
    <row r="87" spans="1:7" x14ac:dyDescent="0.25">
      <c r="A87" s="39" t="s">
        <v>71</v>
      </c>
      <c r="B87" s="40"/>
      <c r="C87" s="40"/>
      <c r="D87" s="40"/>
      <c r="E87" s="40"/>
      <c r="F87" s="37"/>
      <c r="G87" s="38"/>
    </row>
    <row r="88" spans="1:7" x14ac:dyDescent="0.25">
      <c r="A88" s="16" t="str">
        <f>IF(G88&gt;0,(IF(G88&lt;&gt;F88,"Check Entry","")),"")</f>
        <v/>
      </c>
      <c r="B88" s="17" t="s">
        <v>72</v>
      </c>
      <c r="C88" s="17"/>
      <c r="D88" s="17"/>
      <c r="E88" s="17"/>
      <c r="F88" s="15">
        <v>1</v>
      </c>
      <c r="G88" s="65"/>
    </row>
    <row r="89" spans="1:7" x14ac:dyDescent="0.25">
      <c r="A89" s="25"/>
      <c r="B89" s="4" t="s">
        <v>73</v>
      </c>
      <c r="C89" s="4"/>
      <c r="D89" s="4"/>
      <c r="E89" s="4"/>
      <c r="F89" s="23"/>
      <c r="G89" s="24"/>
    </row>
    <row r="90" spans="1:7" x14ac:dyDescent="0.25">
      <c r="A90" s="16" t="str">
        <f>IF(G90&gt;0,(IF(G90&lt;&gt;F90,"Check Entry","")),"")</f>
        <v/>
      </c>
      <c r="B90" s="17" t="s">
        <v>72</v>
      </c>
      <c r="C90" s="17"/>
      <c r="D90" s="17"/>
      <c r="E90" s="17"/>
      <c r="F90" s="15">
        <v>3</v>
      </c>
      <c r="G90" s="65"/>
    </row>
    <row r="91" spans="1:7" x14ac:dyDescent="0.25">
      <c r="A91" s="25"/>
      <c r="B91" s="4" t="s">
        <v>74</v>
      </c>
      <c r="C91" s="4"/>
      <c r="D91" s="4"/>
      <c r="E91" s="4"/>
      <c r="F91" s="23"/>
      <c r="G91" s="24"/>
    </row>
    <row r="92" spans="1:7" x14ac:dyDescent="0.25">
      <c r="A92" s="16" t="str">
        <f>IF(G92&gt;0,(IF(G92&lt;&gt;F92,"Check Entry","")),"")</f>
        <v/>
      </c>
      <c r="B92" s="17" t="s">
        <v>72</v>
      </c>
      <c r="C92" s="17"/>
      <c r="D92" s="17"/>
      <c r="E92" s="17"/>
      <c r="F92" s="15">
        <v>5</v>
      </c>
      <c r="G92" s="65"/>
    </row>
    <row r="93" spans="1:7" x14ac:dyDescent="0.25">
      <c r="A93" s="25"/>
      <c r="B93" s="4" t="s">
        <v>75</v>
      </c>
      <c r="C93" s="4"/>
      <c r="D93" s="4"/>
      <c r="E93" s="4"/>
      <c r="F93" s="23"/>
      <c r="G93" s="24"/>
    </row>
    <row r="94" spans="1:7" x14ac:dyDescent="0.25">
      <c r="A94" s="9" t="s">
        <v>134</v>
      </c>
      <c r="B94" s="34"/>
      <c r="C94" s="61" t="s">
        <v>132</v>
      </c>
      <c r="D94" s="34" t="s">
        <v>133</v>
      </c>
      <c r="E94" s="67"/>
      <c r="F94" s="15">
        <v>5</v>
      </c>
      <c r="G94" s="92">
        <f>IF(E94&lt;E9,5,0)</f>
        <v>0</v>
      </c>
    </row>
    <row r="95" spans="1:7" x14ac:dyDescent="0.25">
      <c r="A95" s="73">
        <v>1</v>
      </c>
      <c r="B95" s="74">
        <v>1</v>
      </c>
      <c r="C95" s="2" t="s">
        <v>76</v>
      </c>
      <c r="G95" s="41">
        <f>SUM(G8:G53,G59:G94)</f>
        <v>0</v>
      </c>
    </row>
    <row r="96" spans="1:7" x14ac:dyDescent="0.25">
      <c r="A96" s="73">
        <v>31</v>
      </c>
      <c r="B96" s="74">
        <v>1501</v>
      </c>
      <c r="C96" s="2" t="s">
        <v>77</v>
      </c>
      <c r="F96" s="3" t="s">
        <v>78</v>
      </c>
      <c r="G96" s="76" t="str">
        <f>IF(G95&gt;0,(MATCH(G95,A95:A98,1)),"")</f>
        <v/>
      </c>
    </row>
    <row r="97" spans="1:7" x14ac:dyDescent="0.25">
      <c r="A97" s="73">
        <v>56</v>
      </c>
      <c r="B97" s="74">
        <v>15001</v>
      </c>
      <c r="C97" s="2" t="s">
        <v>79</v>
      </c>
      <c r="F97" s="3" t="s">
        <v>80</v>
      </c>
      <c r="G97" s="76" t="str">
        <f>IF(F99&gt;0,(MATCH(F99,B95:B98,1)),"")</f>
        <v/>
      </c>
    </row>
    <row r="98" spans="1:7" x14ac:dyDescent="0.25">
      <c r="A98" s="75">
        <v>76</v>
      </c>
      <c r="B98" s="74">
        <v>50001</v>
      </c>
      <c r="C98" s="2" t="s">
        <v>108</v>
      </c>
      <c r="F98" s="3" t="s">
        <v>126</v>
      </c>
      <c r="G98" s="77"/>
    </row>
    <row r="99" spans="1:7" x14ac:dyDescent="0.25">
      <c r="A99" s="2" t="s">
        <v>81</v>
      </c>
      <c r="E99" s="71" t="s">
        <v>135</v>
      </c>
      <c r="F99" s="91">
        <f>E8</f>
        <v>0</v>
      </c>
      <c r="G99" s="72"/>
    </row>
    <row r="100" spans="1:7" x14ac:dyDescent="0.25">
      <c r="A100" s="42" t="s">
        <v>82</v>
      </c>
      <c r="C100" s="42" t="s">
        <v>3</v>
      </c>
      <c r="D100" s="42" t="s">
        <v>83</v>
      </c>
      <c r="F100" s="42" t="s">
        <v>106</v>
      </c>
    </row>
    <row r="101" spans="1:7" x14ac:dyDescent="0.25">
      <c r="A101" s="2" t="s">
        <v>84</v>
      </c>
      <c r="B101" s="70" t="str">
        <f>IF(AND(G95&gt;0,G95&lt;31),"&lt;=== WT-1 ==&gt; ","")</f>
        <v/>
      </c>
      <c r="C101" s="2" t="s">
        <v>101</v>
      </c>
      <c r="D101" s="2" t="s">
        <v>85</v>
      </c>
      <c r="F101" s="2" t="s">
        <v>86</v>
      </c>
      <c r="G101" s="69"/>
    </row>
    <row r="102" spans="1:7" x14ac:dyDescent="0.25">
      <c r="A102" s="2" t="s">
        <v>87</v>
      </c>
      <c r="B102" s="70" t="str">
        <f>IF(AND(G95&gt;30,G95&lt;56),"&lt;=== WT-2 ===&gt;","")</f>
        <v/>
      </c>
      <c r="C102" s="2" t="s">
        <v>88</v>
      </c>
      <c r="D102" s="2" t="s">
        <v>89</v>
      </c>
      <c r="F102" s="2" t="s">
        <v>90</v>
      </c>
      <c r="G102" s="69"/>
    </row>
    <row r="103" spans="1:7" x14ac:dyDescent="0.25">
      <c r="A103" s="2" t="s">
        <v>91</v>
      </c>
      <c r="B103" s="70" t="str">
        <f>IF(AND(G95&gt;55,G95&lt;76),"&lt;=== WT-3 ===&gt;","")</f>
        <v/>
      </c>
      <c r="C103" s="2" t="s">
        <v>92</v>
      </c>
      <c r="D103" s="2" t="s">
        <v>93</v>
      </c>
      <c r="F103" s="2" t="s">
        <v>94</v>
      </c>
      <c r="G103" s="69"/>
    </row>
    <row r="104" spans="1:7" x14ac:dyDescent="0.25">
      <c r="A104" s="2" t="s">
        <v>95</v>
      </c>
      <c r="B104" s="70" t="str">
        <f>IF((G95&gt;75),"&lt;=== WT-4 ===&gt;","")</f>
        <v/>
      </c>
      <c r="C104" s="2" t="s">
        <v>96</v>
      </c>
      <c r="D104" s="2" t="s">
        <v>97</v>
      </c>
      <c r="F104" s="2" t="s">
        <v>98</v>
      </c>
      <c r="G104" s="69"/>
    </row>
    <row r="105" spans="1:7" x14ac:dyDescent="0.25">
      <c r="A105" s="1" t="s">
        <v>121</v>
      </c>
    </row>
    <row r="106" spans="1:7" x14ac:dyDescent="0.25">
      <c r="A106" s="1" t="s">
        <v>122</v>
      </c>
    </row>
    <row r="107" spans="1:7" x14ac:dyDescent="0.25">
      <c r="A107" s="1" t="s">
        <v>125</v>
      </c>
    </row>
    <row r="108" spans="1:7" x14ac:dyDescent="0.25">
      <c r="A108" s="54" t="s">
        <v>114</v>
      </c>
      <c r="B108" s="54" t="s">
        <v>120</v>
      </c>
      <c r="C108" s="54"/>
      <c r="D108" s="54" t="s">
        <v>140</v>
      </c>
      <c r="E108" s="54"/>
      <c r="F108" s="54"/>
      <c r="G108" s="54"/>
    </row>
  </sheetData>
  <sheetProtection sheet="1" objects="1" scenarios="1"/>
  <conditionalFormatting sqref="G57:G94 G8:G53 G95:G98">
    <cfRule type="cellIs" dxfId="6" priority="5" operator="greaterThan">
      <formula>0</formula>
    </cfRule>
  </conditionalFormatting>
  <conditionalFormatting sqref="E8:E9">
    <cfRule type="cellIs" dxfId="5" priority="8" operator="lessThanOrEqual">
      <formula>0</formula>
    </cfRule>
  </conditionalFormatting>
  <conditionalFormatting sqref="E94">
    <cfRule type="cellIs" dxfId="4" priority="7" operator="lessThanOrEqual">
      <formula>0</formula>
    </cfRule>
    <cfRule type="cellIs" dxfId="3" priority="6" operator="lessThan">
      <formula>$E$9</formula>
    </cfRule>
  </conditionalFormatting>
  <conditionalFormatting sqref="A1:A96 A98:A1048576">
    <cfRule type="containsText" dxfId="2" priority="3" operator="containsText" text="check entry">
      <formula>NOT(ISERROR(SEARCH("check entry",A1)))</formula>
    </cfRule>
  </conditionalFormatting>
  <conditionalFormatting sqref="A97:B97 B98">
    <cfRule type="containsText" dxfId="1" priority="1" operator="containsText" text="check entry">
      <formula>NOT(ISERROR(SEARCH("check entry",A97)))</formula>
    </cfRule>
  </conditionalFormatting>
  <pageMargins left="0.7" right="0.7" top="0.75" bottom="0.75" header="0.3" footer="0.3"/>
  <pageSetup scale="85" orientation="portrait" r:id="rId1"/>
  <headerFooter>
    <oddHeader>&amp;L&amp;G</oddHeader>
    <oddFooter>&amp;L&amp;10www.healthoregon.org/dws&amp;R&amp;10Revised October 2018</oddFooter>
  </headerFooter>
  <rowBreaks count="1" manualBreakCount="1">
    <brk id="53" max="16383" man="1"/>
  </rowBreaks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B015C76D-9B17-4E1F-8A7E-BAB05EBD3EB7}">
            <xm:f>NOT(ISERROR(SEARCH("WT",B101)))</xm:f>
            <xm:f>"WT"</xm:f>
            <x14:dxf>
              <font>
                <b/>
                <i/>
                <u val="none"/>
                <color rgb="FF9C0006"/>
              </font>
            </x14:dxf>
          </x14:cfRule>
          <xm:sqref>B101:B104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8C988209845744BA0A134EDFA5F828" ma:contentTypeVersion="19" ma:contentTypeDescription="Create a new document." ma:contentTypeScope="" ma:versionID="e5126fe661f33e9091b56e36b0583ff7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5b99c172-1666-485a-b893-d55c43607363" targetNamespace="http://schemas.microsoft.com/office/2006/metadata/properties" ma:root="true" ma:fieldsID="fe591979b283c16a2b720faa4100a9ab" ns1:_="" ns2:_="" ns3:_="">
    <xsd:import namespace="http://schemas.microsoft.com/sharepoint/v3"/>
    <xsd:import namespace="59da1016-2a1b-4f8a-9768-d7a4932f6f16"/>
    <xsd:import namespace="5b99c172-1666-485a-b893-d55c43607363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99c172-1666-485a-b893-d55c43607363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>https://www.oregon.gov/oha/PH/HEALTHYENVIRONMENTS/DRINKINGWATER/OPERATORCERTIFICATION/LEVELS1-4/Documents/classification.xlsx</Url>
      <Description>Operator Classification Worksheet</Description>
    </URL>
    <PublishingExpirationDate xmlns="http://schemas.microsoft.com/sharepoint/v3" xsi:nil="true"/>
    <PublishingStartDate xmlns="http://schemas.microsoft.com/sharepoint/v3" xsi:nil="true"/>
    <IACategory xmlns="59da1016-2a1b-4f8a-9768-d7a4932f6f16">Public Health</IACategory>
    <IASubtopic xmlns="59da1016-2a1b-4f8a-9768-d7a4932f6f16">Clean Water</IASubtopic>
    <DocumentExpirationDate xmlns="59da1016-2a1b-4f8a-9768-d7a4932f6f16">2050-12-31T08:00:00+00:00</DocumentExpirationDate>
    <Meta_x0020_Description xmlns="5b99c172-1666-485a-b893-d55c43607363" xsi:nil="true"/>
    <IATopic xmlns="59da1016-2a1b-4f8a-9768-d7a4932f6f16">Public Health - Environment</IATopic>
    <Meta_x0020_Keywords xmlns="5b99c172-1666-485a-b893-d55c43607363" xsi:nil="true"/>
  </documentManagement>
</p:properties>
</file>

<file path=customXml/itemProps1.xml><?xml version="1.0" encoding="utf-8"?>
<ds:datastoreItem xmlns:ds="http://schemas.openxmlformats.org/officeDocument/2006/customXml" ds:itemID="{C0BB3235-8883-472F-96DA-D3C97A20614C}"/>
</file>

<file path=customXml/itemProps2.xml><?xml version="1.0" encoding="utf-8"?>
<ds:datastoreItem xmlns:ds="http://schemas.openxmlformats.org/officeDocument/2006/customXml" ds:itemID="{2C162607-1880-46F6-8F12-98E0E65B0374}"/>
</file>

<file path=customXml/itemProps3.xml><?xml version="1.0" encoding="utf-8"?>
<ds:datastoreItem xmlns:ds="http://schemas.openxmlformats.org/officeDocument/2006/customXml" ds:itemID="{CE8AF1BF-C491-4F72-A5B7-9BAAABAF18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Classification Worksheet</vt:lpstr>
      <vt:lpstr>'Classification Worksheet'!Print_Area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Operator Classification Worksheet</dc:title>
  <dc:creator>EHOFELD</dc:creator>
  <cp:lastModifiedBy>KELLER Molly A</cp:lastModifiedBy>
  <cp:lastPrinted>2018-10-09T17:52:09Z</cp:lastPrinted>
  <dcterms:created xsi:type="dcterms:W3CDTF">2011-02-15T18:29:19Z</dcterms:created>
  <dcterms:modified xsi:type="dcterms:W3CDTF">2018-10-12T21:53:18Z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0x0101005D8C988209845744BA0A134EDFA5F828</vt:lpwstr>
  </property>
  <property fmtid="{D5CDD505-2E9C-101B-9397-08002B2CF9AE}" pid="3" name="WorkflowChangePath">
    <vt:lpwstr>5b8f5c38-e8c5-48b6-bbd2-dbc887bd56ba,2;5b8f5c38-e8c5-48b6-bbd2-dbc887bd56ba,4;</vt:lpwstr>
  </property>
</Properties>
</file>