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ergyfs1\home\ehertzs\Desktop\Energy Code Stakeholder Meeting Materials\Attendee lists\"/>
    </mc:Choice>
  </mc:AlternateContent>
  <xr:revisionPtr revIDLastSave="0" documentId="13_ncr:1_{4B5ED543-F5D5-465B-AD0E-023DD1BDB554}" xr6:coauthVersionLast="45" xr6:coauthVersionMax="45" xr10:uidLastSave="{00000000-0000-0000-0000-000000000000}"/>
  <bookViews>
    <workbookView xWindow="28680" yWindow="75" windowWidth="29040" windowHeight="15840" xr2:uid="{00000000-000D-0000-FFFF-FFFF00000000}"/>
  </bookViews>
  <sheets>
    <sheet name="codes -chat mtg 1 6.16.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C2" i="1"/>
  <c r="F2" i="1"/>
  <c r="G2" i="1"/>
  <c r="H2" i="1"/>
  <c r="B3" i="1"/>
  <c r="C3" i="1"/>
  <c r="F3" i="1"/>
  <c r="G3" i="1"/>
  <c r="H3" i="1"/>
  <c r="B4" i="1"/>
  <c r="C4" i="1"/>
  <c r="F4" i="1"/>
  <c r="G4" i="1"/>
  <c r="H4" i="1"/>
  <c r="B5" i="1"/>
  <c r="C5" i="1"/>
  <c r="F5" i="1"/>
  <c r="G5" i="1"/>
  <c r="H5" i="1"/>
  <c r="B6" i="1"/>
  <c r="C6" i="1"/>
  <c r="F6" i="1"/>
  <c r="G6" i="1"/>
  <c r="H6" i="1"/>
  <c r="B7" i="1"/>
  <c r="C7" i="1"/>
  <c r="F7" i="1"/>
  <c r="G7" i="1"/>
  <c r="H7" i="1"/>
  <c r="B8" i="1"/>
  <c r="C8" i="1"/>
  <c r="F8" i="1"/>
  <c r="G8" i="1"/>
  <c r="H8" i="1"/>
  <c r="B9" i="1"/>
  <c r="C9" i="1"/>
  <c r="F9" i="1"/>
  <c r="G9" i="1"/>
  <c r="H9" i="1"/>
  <c r="B10" i="1"/>
  <c r="C10" i="1"/>
  <c r="F10" i="1"/>
  <c r="G10" i="1"/>
  <c r="H10" i="1"/>
  <c r="B11" i="1"/>
  <c r="C11" i="1"/>
  <c r="F11" i="1"/>
  <c r="G11" i="1"/>
  <c r="H11" i="1"/>
  <c r="B12" i="1"/>
  <c r="C12" i="1"/>
  <c r="F12" i="1"/>
  <c r="G12" i="1"/>
  <c r="H12" i="1"/>
  <c r="B13" i="1"/>
  <c r="C13" i="1"/>
  <c r="F13" i="1"/>
  <c r="G13" i="1"/>
  <c r="H13" i="1"/>
  <c r="B17" i="1"/>
  <c r="C17" i="1"/>
  <c r="F17" i="1"/>
  <c r="G17" i="1"/>
  <c r="H17" i="1"/>
  <c r="B20" i="1"/>
  <c r="C20" i="1"/>
  <c r="F20" i="1"/>
  <c r="G20" i="1"/>
  <c r="H20" i="1"/>
  <c r="B23" i="1"/>
  <c r="C23" i="1"/>
  <c r="F23" i="1"/>
  <c r="G23" i="1"/>
  <c r="H23" i="1"/>
  <c r="B27" i="1"/>
  <c r="C27" i="1"/>
  <c r="F27" i="1"/>
  <c r="G27" i="1"/>
  <c r="H27" i="1"/>
  <c r="B28" i="1"/>
  <c r="C28" i="1"/>
  <c r="F28" i="1"/>
  <c r="G28" i="1"/>
  <c r="H28" i="1"/>
  <c r="B29" i="1"/>
  <c r="C29" i="1"/>
  <c r="F29" i="1"/>
  <c r="G29" i="1"/>
  <c r="H29" i="1"/>
  <c r="B30" i="1"/>
  <c r="C30" i="1"/>
  <c r="F30" i="1"/>
  <c r="G30" i="1"/>
  <c r="H30" i="1"/>
  <c r="B31" i="1"/>
  <c r="C31" i="1"/>
  <c r="F31" i="1"/>
  <c r="G31" i="1"/>
  <c r="H31" i="1"/>
  <c r="B37" i="1"/>
  <c r="C37" i="1"/>
  <c r="F37" i="1"/>
  <c r="G37" i="1"/>
  <c r="H37" i="1"/>
  <c r="B38" i="1"/>
  <c r="C38" i="1"/>
  <c r="F38" i="1"/>
  <c r="G38" i="1"/>
  <c r="H38" i="1"/>
  <c r="B39" i="1"/>
  <c r="C39" i="1"/>
  <c r="F39" i="1"/>
  <c r="G39" i="1"/>
  <c r="H39" i="1"/>
  <c r="B43" i="1"/>
  <c r="C43" i="1"/>
  <c r="F43" i="1"/>
  <c r="G43" i="1"/>
  <c r="H43" i="1"/>
  <c r="B44" i="1"/>
  <c r="C44" i="1"/>
  <c r="F44" i="1"/>
  <c r="G44" i="1"/>
  <c r="H44" i="1"/>
  <c r="B45" i="1"/>
  <c r="C45" i="1"/>
  <c r="F45" i="1"/>
  <c r="G45" i="1"/>
  <c r="H45" i="1"/>
  <c r="B46" i="1"/>
  <c r="C46" i="1"/>
  <c r="F46" i="1"/>
  <c r="G46" i="1"/>
  <c r="H46" i="1"/>
  <c r="B47" i="1"/>
  <c r="C47" i="1"/>
  <c r="F47" i="1"/>
  <c r="G47" i="1"/>
  <c r="H47" i="1"/>
  <c r="B48" i="1"/>
  <c r="C48" i="1"/>
  <c r="F48" i="1"/>
  <c r="G48" i="1"/>
  <c r="H48" i="1"/>
  <c r="B49" i="1"/>
  <c r="C49" i="1"/>
  <c r="F49" i="1"/>
  <c r="G49" i="1"/>
  <c r="H49" i="1"/>
  <c r="B50" i="1"/>
  <c r="C50" i="1"/>
  <c r="F50" i="1"/>
  <c r="G50" i="1"/>
  <c r="H50" i="1"/>
  <c r="B51" i="1"/>
  <c r="C51" i="1"/>
  <c r="F51" i="1"/>
  <c r="G51" i="1"/>
  <c r="H51" i="1"/>
  <c r="B52" i="1"/>
  <c r="C52" i="1"/>
  <c r="F52" i="1"/>
  <c r="G52" i="1"/>
  <c r="H52" i="1"/>
  <c r="B53" i="1"/>
  <c r="C53" i="1"/>
  <c r="F53" i="1"/>
  <c r="G53" i="1"/>
  <c r="H53" i="1"/>
  <c r="B54" i="1"/>
  <c r="C54" i="1"/>
  <c r="F54" i="1"/>
  <c r="G54" i="1"/>
  <c r="H54" i="1"/>
  <c r="B57" i="1"/>
  <c r="C57" i="1"/>
  <c r="F57" i="1"/>
  <c r="G57" i="1"/>
  <c r="H57" i="1"/>
  <c r="B58" i="1"/>
  <c r="C58" i="1"/>
  <c r="F58" i="1"/>
  <c r="G58" i="1"/>
  <c r="H58" i="1"/>
  <c r="B59" i="1"/>
  <c r="C59" i="1"/>
  <c r="F59" i="1"/>
  <c r="G59" i="1"/>
  <c r="H59" i="1"/>
  <c r="B60" i="1"/>
  <c r="C60" i="1"/>
  <c r="F60" i="1"/>
  <c r="G60" i="1"/>
  <c r="H60" i="1"/>
  <c r="B61" i="1"/>
  <c r="C61" i="1"/>
  <c r="F61" i="1"/>
  <c r="G61" i="1"/>
  <c r="H61" i="1"/>
  <c r="B62" i="1"/>
  <c r="C62" i="1"/>
  <c r="F62" i="1"/>
  <c r="G62" i="1"/>
  <c r="H62" i="1"/>
  <c r="B63" i="1"/>
  <c r="C63" i="1"/>
  <c r="F63" i="1"/>
  <c r="G63" i="1"/>
  <c r="H63" i="1"/>
  <c r="B64" i="1"/>
  <c r="C64" i="1"/>
  <c r="F64" i="1"/>
  <c r="G64" i="1"/>
  <c r="H64" i="1"/>
  <c r="B65" i="1"/>
  <c r="C65" i="1"/>
  <c r="F65" i="1"/>
  <c r="G65" i="1"/>
  <c r="H65" i="1"/>
  <c r="B66" i="1"/>
  <c r="C66" i="1"/>
  <c r="F66" i="1"/>
  <c r="G66" i="1"/>
  <c r="H66" i="1"/>
  <c r="B67" i="1"/>
  <c r="C67" i="1"/>
  <c r="F67" i="1"/>
  <c r="G67" i="1"/>
  <c r="H67" i="1"/>
  <c r="B68" i="1"/>
  <c r="C68" i="1"/>
  <c r="F68" i="1"/>
  <c r="G68" i="1"/>
  <c r="H68" i="1"/>
  <c r="B69" i="1"/>
  <c r="C69" i="1"/>
  <c r="F69" i="1"/>
  <c r="G69" i="1"/>
  <c r="H69" i="1"/>
  <c r="B70" i="1"/>
  <c r="C70" i="1"/>
  <c r="F70" i="1"/>
  <c r="G70" i="1"/>
  <c r="H70" i="1"/>
</calcChain>
</file>

<file path=xl/sharedStrings.xml><?xml version="1.0" encoding="utf-8"?>
<sst xmlns="http://schemas.openxmlformats.org/spreadsheetml/2006/main" count="726" uniqueCount="109">
  <si>
    <t>Attendance Count</t>
  </si>
  <si>
    <t>Program Name</t>
  </si>
  <si>
    <t>Event Name</t>
  </si>
  <si>
    <t>Event Start Date</t>
  </si>
  <si>
    <t>Event Start Time</t>
  </si>
  <si>
    <t>FirstName</t>
  </si>
  <si>
    <t>LastName</t>
  </si>
  <si>
    <t>Company</t>
  </si>
  <si>
    <t>Join Time</t>
  </si>
  <si>
    <t>Leave Time</t>
  </si>
  <si>
    <t>Attendance Duration</t>
  </si>
  <si>
    <t>Chat sent at</t>
  </si>
  <si>
    <t>Question</t>
  </si>
  <si>
    <t>Question sent at</t>
  </si>
  <si>
    <t>Question sent to</t>
  </si>
  <si>
    <t>Priority</t>
  </si>
  <si>
    <t>Answer</t>
  </si>
  <si>
    <t>Answer sent at</t>
  </si>
  <si>
    <t>Answered by</t>
  </si>
  <si>
    <t>Responded to</t>
  </si>
  <si>
    <t>June 16, 2020 San Francisco Time</t>
  </si>
  <si>
    <t>1:00 pm San Francisco Time</t>
  </si>
  <si>
    <t>12:29 pm San Francisco Time</t>
  </si>
  <si>
    <t>2:33 pm San Francisco Time</t>
  </si>
  <si>
    <t>124.0 mins</t>
  </si>
  <si>
    <t>N/A</t>
  </si>
  <si>
    <t>12:28 pm San Francisco Time</t>
  </si>
  <si>
    <t>2:34 pm San Francisco Time</t>
  </si>
  <si>
    <t>126.0 mins</t>
  </si>
  <si>
    <t>1:05 pm San Francisco Time</t>
  </si>
  <si>
    <t>2:35 pm San Francisco Time</t>
  </si>
  <si>
    <t>90.0 mins</t>
  </si>
  <si>
    <t>1:06 pm San Francisco Time</t>
  </si>
  <si>
    <t>88.0 mins</t>
  </si>
  <si>
    <t>1:02 pm San Francisco Time</t>
  </si>
  <si>
    <t>1:31 pm San Francisco Time</t>
  </si>
  <si>
    <t>28.0 mins</t>
  </si>
  <si>
    <t>12:45 pm San Francisco Time</t>
  </si>
  <si>
    <t>108.0 mins</t>
  </si>
  <si>
    <t>1:01 pm San Francisco Time</t>
  </si>
  <si>
    <t>94.0 mins</t>
  </si>
  <si>
    <t>87.0 mins</t>
  </si>
  <si>
    <t>12:59 pm San Francisco Time</t>
  </si>
  <si>
    <t>1.0 min</t>
  </si>
  <si>
    <t>1:44 pm San Francisco Time</t>
  </si>
  <si>
    <t>49.0 mins</t>
  </si>
  <si>
    <t>1:03 pm San Francisco Time</t>
  </si>
  <si>
    <t>12:58 pm San Francisco Time</t>
  </si>
  <si>
    <t>95.0 mins</t>
  </si>
  <si>
    <t>1:41 pm San Francisco Time</t>
  </si>
  <si>
    <t>2:05 pm San Francisco Time</t>
  </si>
  <si>
    <t>2:24 pm San Francisco Time</t>
  </si>
  <si>
    <t>12:53 pm San Francisco Time</t>
  </si>
  <si>
    <t>100.0 mins</t>
  </si>
  <si>
    <t>1:46 pm San Francisco Time</t>
  </si>
  <si>
    <t>2:02 pm San Francisco Time</t>
  </si>
  <si>
    <t>2:27 pm San Francisco Time</t>
  </si>
  <si>
    <t>92.0 mins</t>
  </si>
  <si>
    <t>2:18 pm San Francisco Time</t>
  </si>
  <si>
    <t>2:20 pm San Francisco Time</t>
  </si>
  <si>
    <t>1:23 pm San Francisco Time</t>
  </si>
  <si>
    <t>1:24 pm San Francisco Time</t>
  </si>
  <si>
    <t>2:04 pm San Francisco Time</t>
  </si>
  <si>
    <t>2:21 pm San Francisco Time</t>
  </si>
  <si>
    <t>2:26 pm San Francisco Time</t>
  </si>
  <si>
    <t>83.0 mins</t>
  </si>
  <si>
    <t>93.0 mins</t>
  </si>
  <si>
    <t>2:12 pm San Francisco Time</t>
  </si>
  <si>
    <t>74.0 mins</t>
  </si>
  <si>
    <t>1:28 pm San Francisco Time</t>
  </si>
  <si>
    <t>64.0 mins</t>
  </si>
  <si>
    <t>91.0 mins</t>
  </si>
  <si>
    <t>1:22 pm San Francisco Time</t>
  </si>
  <si>
    <t>2:01 pm San Francisco Time</t>
  </si>
  <si>
    <t>2:22 pm San Francisco Time</t>
  </si>
  <si>
    <t>1:47 pm San Francisco Time</t>
  </si>
  <si>
    <t>1:51 pm San Francisco Time</t>
  </si>
  <si>
    <t>1:08 pm San Francisco Time</t>
  </si>
  <si>
    <t>84.0 mins</t>
  </si>
  <si>
    <t>51.0 mins</t>
  </si>
  <si>
    <t>1:09 pm San Francisco Time</t>
  </si>
  <si>
    <t>89.0 mins</t>
  </si>
  <si>
    <t>1:11 pm San Francisco Time</t>
  </si>
  <si>
    <t>12:27 pm San Francisco Time</t>
  </si>
  <si>
    <t>127.0 mins</t>
  </si>
  <si>
    <t>12:57 pm San Francisco Time</t>
  </si>
  <si>
    <t>96.0 mins</t>
  </si>
  <si>
    <t>1:27 pm San Francisco Time</t>
  </si>
  <si>
    <t>1:49 pm San Francisco Time</t>
  </si>
  <si>
    <t>2:25 pm San Francisco Time</t>
  </si>
  <si>
    <t>2:29 pm San Francisco Time</t>
  </si>
  <si>
    <t>2:31 pm San Francisco Time</t>
  </si>
  <si>
    <t>82.0 mins</t>
  </si>
  <si>
    <t>12:48 pm San Francisco Time</t>
  </si>
  <si>
    <t>23.0 mins</t>
  </si>
  <si>
    <t>12:46 pm San Francisco Time</t>
  </si>
  <si>
    <t>12:47 pm San Francisco Time</t>
  </si>
  <si>
    <t>12:43 pm San Francisco Time</t>
  </si>
  <si>
    <t>2.0 mins</t>
  </si>
  <si>
    <t>12:40 pm San Francisco Time</t>
  </si>
  <si>
    <t>12:42 pm San Francisco Time</t>
  </si>
  <si>
    <t>12:36 pm San Francisco Time</t>
  </si>
  <si>
    <t>12:38 pm San Francisco Time</t>
  </si>
  <si>
    <t>12:30 pm San Francisco Time</t>
  </si>
  <si>
    <t>5.0 mins</t>
  </si>
  <si>
    <t>1:04 pm San Francisco Time</t>
  </si>
  <si>
    <t>1:58 pm San Francisco Time</t>
  </si>
  <si>
    <t>59.0 mins</t>
  </si>
  <si>
    <t>45.0 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</si>
</sst>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topLeftCell="A7" workbookViewId="0">
      <selection activeCell="I7" sqref="I1:I1048576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>
        <v>1</v>
      </c>
      <c r="B2" t="str">
        <f>""</f>
        <v/>
      </c>
      <c r="C2" t="str">
        <f t="shared" ref="C2:C13" si="0">"Oregon Energy Codes Stakeholder Panel - mtg 1"</f>
        <v>Oregon Energy Codes Stakeholder Panel - mtg 1</v>
      </c>
      <c r="D2" t="s">
        <v>20</v>
      </c>
      <c r="E2" t="s">
        <v>21</v>
      </c>
      <c r="F2" t="str">
        <f>"Warren"</f>
        <v>Warren</v>
      </c>
      <c r="G2" t="str">
        <f>"Cook"</f>
        <v>Cook</v>
      </c>
      <c r="H2" t="str">
        <f>""</f>
        <v/>
      </c>
      <c r="I2" t="s">
        <v>22</v>
      </c>
      <c r="J2" t="s">
        <v>23</v>
      </c>
      <c r="K2" t="s">
        <v>24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  <c r="R2" t="s">
        <v>25</v>
      </c>
      <c r="S2" t="s">
        <v>25</v>
      </c>
      <c r="T2" t="s">
        <v>25</v>
      </c>
    </row>
    <row r="3" spans="1:20" x14ac:dyDescent="0.25">
      <c r="A3">
        <v>2</v>
      </c>
      <c r="B3" t="str">
        <f>""</f>
        <v/>
      </c>
      <c r="C3" t="str">
        <f t="shared" si="0"/>
        <v>Oregon Energy Codes Stakeholder Panel - mtg 1</v>
      </c>
      <c r="D3" t="s">
        <v>20</v>
      </c>
      <c r="E3" t="s">
        <v>21</v>
      </c>
      <c r="F3" t="str">
        <f>"Michael"</f>
        <v>Michael</v>
      </c>
      <c r="G3" t="str">
        <f>"Freels"</f>
        <v>Freels</v>
      </c>
      <c r="H3" t="str">
        <f>""</f>
        <v/>
      </c>
      <c r="I3" t="s">
        <v>26</v>
      </c>
      <c r="J3" t="s">
        <v>27</v>
      </c>
      <c r="K3" t="s">
        <v>28</v>
      </c>
      <c r="L3" t="s">
        <v>25</v>
      </c>
      <c r="M3" t="s">
        <v>25</v>
      </c>
      <c r="N3" t="s">
        <v>25</v>
      </c>
      <c r="O3" t="s">
        <v>25</v>
      </c>
      <c r="P3" t="s">
        <v>25</v>
      </c>
      <c r="Q3" t="s">
        <v>25</v>
      </c>
      <c r="R3" t="s">
        <v>25</v>
      </c>
      <c r="S3" t="s">
        <v>25</v>
      </c>
      <c r="T3" t="s">
        <v>25</v>
      </c>
    </row>
    <row r="4" spans="1:20" x14ac:dyDescent="0.25">
      <c r="A4">
        <v>3</v>
      </c>
      <c r="B4" t="str">
        <f>""</f>
        <v/>
      </c>
      <c r="C4" t="str">
        <f t="shared" si="0"/>
        <v>Oregon Energy Codes Stakeholder Panel - mtg 1</v>
      </c>
      <c r="D4" t="s">
        <v>20</v>
      </c>
      <c r="E4" t="s">
        <v>21</v>
      </c>
      <c r="F4" t="str">
        <f>"howard"</f>
        <v>howard</v>
      </c>
      <c r="G4" t="str">
        <f>"asch"</f>
        <v>asch</v>
      </c>
      <c r="H4" t="str">
        <f>""</f>
        <v/>
      </c>
      <c r="I4" t="s">
        <v>29</v>
      </c>
      <c r="J4" t="s">
        <v>30</v>
      </c>
      <c r="K4" t="s">
        <v>31</v>
      </c>
      <c r="L4" t="s">
        <v>25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25</v>
      </c>
      <c r="S4" t="s">
        <v>25</v>
      </c>
      <c r="T4" t="s">
        <v>25</v>
      </c>
    </row>
    <row r="5" spans="1:20" x14ac:dyDescent="0.25">
      <c r="A5">
        <v>4</v>
      </c>
      <c r="B5" t="str">
        <f>""</f>
        <v/>
      </c>
      <c r="C5" t="str">
        <f t="shared" si="0"/>
        <v>Oregon Energy Codes Stakeholder Panel - mtg 1</v>
      </c>
      <c r="D5" t="s">
        <v>20</v>
      </c>
      <c r="E5" t="s">
        <v>21</v>
      </c>
      <c r="F5" t="str">
        <f>"Alan"</f>
        <v>Alan</v>
      </c>
      <c r="G5" t="str">
        <f>"Zelenka"</f>
        <v>Zelenka</v>
      </c>
      <c r="H5" t="str">
        <f>""</f>
        <v/>
      </c>
      <c r="I5" t="s">
        <v>32</v>
      </c>
      <c r="J5" t="s">
        <v>27</v>
      </c>
      <c r="K5" t="s">
        <v>33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  <c r="R5" t="s">
        <v>25</v>
      </c>
      <c r="S5" t="s">
        <v>25</v>
      </c>
      <c r="T5" t="s">
        <v>25</v>
      </c>
    </row>
    <row r="6" spans="1:20" x14ac:dyDescent="0.25">
      <c r="A6">
        <v>5</v>
      </c>
      <c r="B6" t="str">
        <f>""</f>
        <v/>
      </c>
      <c r="C6" t="str">
        <f t="shared" si="0"/>
        <v>Oregon Energy Codes Stakeholder Panel - mtg 1</v>
      </c>
      <c r="D6" t="s">
        <v>20</v>
      </c>
      <c r="E6" t="s">
        <v>21</v>
      </c>
      <c r="F6" t="str">
        <f>"Chelsea"</f>
        <v>Chelsea</v>
      </c>
      <c r="G6" t="str">
        <f>"Clinton"</f>
        <v>Clinton</v>
      </c>
      <c r="H6" t="str">
        <f>""</f>
        <v/>
      </c>
      <c r="I6" t="s">
        <v>34</v>
      </c>
      <c r="J6" t="s">
        <v>35</v>
      </c>
      <c r="K6" t="s">
        <v>36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  <c r="R6" t="s">
        <v>25</v>
      </c>
      <c r="S6" t="s">
        <v>25</v>
      </c>
      <c r="T6" t="s">
        <v>25</v>
      </c>
    </row>
    <row r="7" spans="1:20" x14ac:dyDescent="0.25">
      <c r="A7">
        <v>6</v>
      </c>
      <c r="B7" t="str">
        <f>""</f>
        <v/>
      </c>
      <c r="C7" t="str">
        <f t="shared" si="0"/>
        <v>Oregon Energy Codes Stakeholder Panel - mtg 1</v>
      </c>
      <c r="D7" t="s">
        <v>20</v>
      </c>
      <c r="E7" t="s">
        <v>21</v>
      </c>
      <c r="F7" t="str">
        <f>"Blake"</f>
        <v>Blake</v>
      </c>
      <c r="G7" t="str">
        <f>"Shelide"</f>
        <v>Shelide</v>
      </c>
      <c r="H7" t="str">
        <f>""</f>
        <v/>
      </c>
      <c r="I7" t="s">
        <v>37</v>
      </c>
      <c r="J7" t="s">
        <v>23</v>
      </c>
      <c r="K7" t="s">
        <v>38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Q7" t="s">
        <v>25</v>
      </c>
      <c r="R7" t="s">
        <v>25</v>
      </c>
      <c r="S7" t="s">
        <v>25</v>
      </c>
      <c r="T7" t="s">
        <v>25</v>
      </c>
    </row>
    <row r="8" spans="1:20" x14ac:dyDescent="0.25">
      <c r="A8">
        <v>7</v>
      </c>
      <c r="B8" t="str">
        <f>""</f>
        <v/>
      </c>
      <c r="C8" t="str">
        <f t="shared" si="0"/>
        <v>Oregon Energy Codes Stakeholder Panel - mtg 1</v>
      </c>
      <c r="D8" t="s">
        <v>20</v>
      </c>
      <c r="E8" t="s">
        <v>21</v>
      </c>
      <c r="F8" t="str">
        <f>"Dan"</f>
        <v>Dan</v>
      </c>
      <c r="G8" t="str">
        <f>"Kirschner"</f>
        <v>Kirschner</v>
      </c>
      <c r="H8" t="str">
        <f>""</f>
        <v/>
      </c>
      <c r="I8" t="s">
        <v>39</v>
      </c>
      <c r="J8" t="s">
        <v>30</v>
      </c>
      <c r="K8" t="s">
        <v>40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Q8" t="s">
        <v>25</v>
      </c>
      <c r="R8" t="s">
        <v>25</v>
      </c>
      <c r="S8" t="s">
        <v>25</v>
      </c>
      <c r="T8" t="s">
        <v>25</v>
      </c>
    </row>
    <row r="9" spans="1:20" x14ac:dyDescent="0.25">
      <c r="A9">
        <v>8</v>
      </c>
      <c r="B9" t="str">
        <f>""</f>
        <v/>
      </c>
      <c r="C9" t="str">
        <f t="shared" si="0"/>
        <v>Oregon Energy Codes Stakeholder Panel - mtg 1</v>
      </c>
      <c r="D9" t="s">
        <v>20</v>
      </c>
      <c r="E9" t="s">
        <v>21</v>
      </c>
      <c r="F9" t="str">
        <f>"Joe"</f>
        <v>Joe</v>
      </c>
      <c r="G9" t="str">
        <f>"McClay"</f>
        <v>McClay</v>
      </c>
      <c r="H9" t="str">
        <f>""</f>
        <v/>
      </c>
      <c r="I9" t="s">
        <v>32</v>
      </c>
      <c r="J9" t="s">
        <v>23</v>
      </c>
      <c r="K9" t="s">
        <v>41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  <c r="Q9" t="s">
        <v>25</v>
      </c>
      <c r="R9" t="s">
        <v>25</v>
      </c>
      <c r="S9" t="s">
        <v>25</v>
      </c>
      <c r="T9" t="s">
        <v>25</v>
      </c>
    </row>
    <row r="10" spans="1:20" x14ac:dyDescent="0.25">
      <c r="A10">
        <v>9</v>
      </c>
      <c r="B10" t="str">
        <f>""</f>
        <v/>
      </c>
      <c r="C10" t="str">
        <f t="shared" si="0"/>
        <v>Oregon Energy Codes Stakeholder Panel - mtg 1</v>
      </c>
      <c r="D10" t="s">
        <v>20</v>
      </c>
      <c r="E10" t="s">
        <v>21</v>
      </c>
      <c r="F10" t="str">
        <f>"Joe"</f>
        <v>Joe</v>
      </c>
      <c r="G10" t="str">
        <f>"McClay"</f>
        <v>McClay</v>
      </c>
      <c r="H10" t="str">
        <f>""</f>
        <v/>
      </c>
      <c r="I10" t="s">
        <v>42</v>
      </c>
      <c r="J10" t="s">
        <v>42</v>
      </c>
      <c r="K10" t="s">
        <v>43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  <c r="Q10" t="s">
        <v>25</v>
      </c>
      <c r="R10" t="s">
        <v>25</v>
      </c>
      <c r="S10" t="s">
        <v>25</v>
      </c>
      <c r="T10" t="s">
        <v>25</v>
      </c>
    </row>
    <row r="11" spans="1:20" x14ac:dyDescent="0.25">
      <c r="A11">
        <v>10</v>
      </c>
      <c r="B11" t="str">
        <f>""</f>
        <v/>
      </c>
      <c r="C11" t="str">
        <f t="shared" si="0"/>
        <v>Oregon Energy Codes Stakeholder Panel - mtg 1</v>
      </c>
      <c r="D11" t="s">
        <v>20</v>
      </c>
      <c r="E11" t="s">
        <v>21</v>
      </c>
      <c r="F11" t="str">
        <f>""</f>
        <v/>
      </c>
      <c r="G11" t="str">
        <f>"Scott"</f>
        <v>Scott</v>
      </c>
      <c r="H11" t="str">
        <f>""</f>
        <v/>
      </c>
      <c r="I11" t="s">
        <v>44</v>
      </c>
      <c r="J11" t="s">
        <v>23</v>
      </c>
      <c r="K11" t="s">
        <v>45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  <c r="Q11" t="s">
        <v>25</v>
      </c>
      <c r="R11" t="s">
        <v>25</v>
      </c>
      <c r="S11" t="s">
        <v>25</v>
      </c>
      <c r="T11" t="s">
        <v>25</v>
      </c>
    </row>
    <row r="12" spans="1:20" x14ac:dyDescent="0.25">
      <c r="A12">
        <v>11</v>
      </c>
      <c r="B12" t="str">
        <f>""</f>
        <v/>
      </c>
      <c r="C12" t="str">
        <f t="shared" si="0"/>
        <v>Oregon Energy Codes Stakeholder Panel - mtg 1</v>
      </c>
      <c r="D12" t="s">
        <v>20</v>
      </c>
      <c r="E12" t="s">
        <v>21</v>
      </c>
      <c r="F12" t="str">
        <f>"Ashley"</f>
        <v>Ashley</v>
      </c>
      <c r="G12" t="str">
        <f>"Haight"</f>
        <v>Haight</v>
      </c>
      <c r="H12" t="str">
        <f>""</f>
        <v/>
      </c>
      <c r="I12" t="s">
        <v>46</v>
      </c>
      <c r="J12" t="s">
        <v>23</v>
      </c>
      <c r="K12" t="s">
        <v>31</v>
      </c>
      <c r="L12" t="s">
        <v>25</v>
      </c>
      <c r="M12" t="s">
        <v>25</v>
      </c>
      <c r="N12" t="s">
        <v>25</v>
      </c>
      <c r="O12" t="s">
        <v>25</v>
      </c>
      <c r="P12" t="s">
        <v>25</v>
      </c>
      <c r="Q12" t="s">
        <v>25</v>
      </c>
      <c r="R12" t="s">
        <v>25</v>
      </c>
      <c r="S12" t="s">
        <v>25</v>
      </c>
      <c r="T12" t="s">
        <v>25</v>
      </c>
    </row>
    <row r="13" spans="1:20" x14ac:dyDescent="0.25">
      <c r="A13">
        <v>12</v>
      </c>
      <c r="B13" t="str">
        <f>""</f>
        <v/>
      </c>
      <c r="C13" t="str">
        <f t="shared" si="0"/>
        <v>Oregon Energy Codes Stakeholder Panel - mtg 1</v>
      </c>
      <c r="D13" t="s">
        <v>20</v>
      </c>
      <c r="E13" t="s">
        <v>21</v>
      </c>
      <c r="F13" t="str">
        <f>"Alyn"</f>
        <v>Alyn</v>
      </c>
      <c r="G13" t="str">
        <f>"Spector"</f>
        <v>Spector</v>
      </c>
      <c r="H13" t="str">
        <f>""</f>
        <v/>
      </c>
      <c r="I13" t="s">
        <v>47</v>
      </c>
      <c r="J13" t="s">
        <v>23</v>
      </c>
      <c r="K13" t="s">
        <v>48</v>
      </c>
      <c r="L13" t="s">
        <v>49</v>
      </c>
      <c r="M13" t="s">
        <v>25</v>
      </c>
      <c r="N13" t="s">
        <v>25</v>
      </c>
      <c r="O13" t="s">
        <v>25</v>
      </c>
      <c r="P13" t="s">
        <v>25</v>
      </c>
      <c r="Q13" t="s">
        <v>25</v>
      </c>
      <c r="R13" t="s">
        <v>25</v>
      </c>
      <c r="S13" t="s">
        <v>25</v>
      </c>
      <c r="T13" t="s">
        <v>25</v>
      </c>
    </row>
    <row r="14" spans="1:20" x14ac:dyDescent="0.25">
      <c r="L14" t="s">
        <v>50</v>
      </c>
    </row>
    <row r="15" spans="1:20" x14ac:dyDescent="0.25">
      <c r="L15" t="s">
        <v>51</v>
      </c>
    </row>
    <row r="16" spans="1:20" x14ac:dyDescent="0.25">
      <c r="L16" t="s">
        <v>51</v>
      </c>
    </row>
    <row r="17" spans="1:20" x14ac:dyDescent="0.25">
      <c r="A17">
        <v>13</v>
      </c>
      <c r="B17" t="str">
        <f>""</f>
        <v/>
      </c>
      <c r="C17" t="str">
        <f>"Oregon Energy Codes Stakeholder Panel - mtg 1"</f>
        <v>Oregon Energy Codes Stakeholder Panel - mtg 1</v>
      </c>
      <c r="D17" t="s">
        <v>20</v>
      </c>
      <c r="E17" t="s">
        <v>21</v>
      </c>
      <c r="F17" t="str">
        <f>"Bing"</f>
        <v>Bing</v>
      </c>
      <c r="G17" t="str">
        <f>"Liu"</f>
        <v>Liu</v>
      </c>
      <c r="H17" t="str">
        <f>""</f>
        <v/>
      </c>
      <c r="I17" t="s">
        <v>52</v>
      </c>
      <c r="J17" t="s">
        <v>23</v>
      </c>
      <c r="K17" t="s">
        <v>53</v>
      </c>
      <c r="L17" t="s">
        <v>54</v>
      </c>
      <c r="M17" t="s">
        <v>25</v>
      </c>
      <c r="N17" t="s">
        <v>25</v>
      </c>
      <c r="O17" t="s">
        <v>25</v>
      </c>
      <c r="P17" t="s">
        <v>25</v>
      </c>
      <c r="Q17" t="s">
        <v>25</v>
      </c>
      <c r="R17" t="s">
        <v>25</v>
      </c>
      <c r="S17" t="s">
        <v>25</v>
      </c>
      <c r="T17" t="s">
        <v>25</v>
      </c>
    </row>
    <row r="18" spans="1:20" x14ac:dyDescent="0.25">
      <c r="L18" t="s">
        <v>55</v>
      </c>
    </row>
    <row r="19" spans="1:20" x14ac:dyDescent="0.25">
      <c r="L19" t="s">
        <v>56</v>
      </c>
    </row>
    <row r="20" spans="1:20" x14ac:dyDescent="0.25">
      <c r="A20">
        <v>14</v>
      </c>
      <c r="B20" t="str">
        <f>""</f>
        <v/>
      </c>
      <c r="C20" t="str">
        <f>"Oregon Energy Codes Stakeholder Panel - mtg 1"</f>
        <v>Oregon Energy Codes Stakeholder Panel - mtg 1</v>
      </c>
      <c r="D20" t="s">
        <v>20</v>
      </c>
      <c r="E20" t="s">
        <v>21</v>
      </c>
      <c r="F20" t="str">
        <f>"Isaac"</f>
        <v>Isaac</v>
      </c>
      <c r="G20" t="str">
        <f>"Barrow"</f>
        <v>Barrow</v>
      </c>
      <c r="H20" t="str">
        <f>""</f>
        <v/>
      </c>
      <c r="I20" t="s">
        <v>21</v>
      </c>
      <c r="J20" t="s">
        <v>23</v>
      </c>
      <c r="K20" t="s">
        <v>57</v>
      </c>
      <c r="L20" t="s">
        <v>55</v>
      </c>
      <c r="M20" t="s">
        <v>25</v>
      </c>
      <c r="N20" t="s">
        <v>25</v>
      </c>
      <c r="O20" t="s">
        <v>25</v>
      </c>
      <c r="P20" t="s">
        <v>25</v>
      </c>
      <c r="Q20" t="s">
        <v>25</v>
      </c>
      <c r="R20" t="s">
        <v>25</v>
      </c>
      <c r="S20" t="s">
        <v>25</v>
      </c>
      <c r="T20" t="s">
        <v>25</v>
      </c>
    </row>
    <row r="21" spans="1:20" x14ac:dyDescent="0.25">
      <c r="L21" t="s">
        <v>58</v>
      </c>
    </row>
    <row r="22" spans="1:20" x14ac:dyDescent="0.25">
      <c r="L22" t="s">
        <v>59</v>
      </c>
    </row>
    <row r="23" spans="1:20" x14ac:dyDescent="0.25">
      <c r="A23">
        <v>15</v>
      </c>
      <c r="B23" t="str">
        <f>""</f>
        <v/>
      </c>
      <c r="C23" t="str">
        <f>"Oregon Energy Codes Stakeholder Panel - mtg 1"</f>
        <v>Oregon Energy Codes Stakeholder Panel - mtg 1</v>
      </c>
      <c r="D23" t="s">
        <v>20</v>
      </c>
      <c r="E23" t="s">
        <v>21</v>
      </c>
      <c r="F23" t="str">
        <f>"David"</f>
        <v>David</v>
      </c>
      <c r="G23" t="str">
        <f>"Heslam"</f>
        <v>Heslam</v>
      </c>
      <c r="H23" t="str">
        <f>""</f>
        <v/>
      </c>
      <c r="I23" t="s">
        <v>39</v>
      </c>
      <c r="J23" t="s">
        <v>23</v>
      </c>
      <c r="K23" t="s">
        <v>57</v>
      </c>
      <c r="L23" t="s">
        <v>60</v>
      </c>
      <c r="M23" t="s">
        <v>25</v>
      </c>
      <c r="N23" t="s">
        <v>25</v>
      </c>
      <c r="O23" t="s">
        <v>25</v>
      </c>
      <c r="P23" t="s">
        <v>25</v>
      </c>
      <c r="Q23" t="s">
        <v>25</v>
      </c>
      <c r="R23" t="s">
        <v>25</v>
      </c>
      <c r="S23" t="s">
        <v>25</v>
      </c>
      <c r="T23" t="s">
        <v>25</v>
      </c>
    </row>
    <row r="24" spans="1:20" x14ac:dyDescent="0.25">
      <c r="L24" t="s">
        <v>61</v>
      </c>
    </row>
    <row r="25" spans="1:20" x14ac:dyDescent="0.25">
      <c r="L25" t="s">
        <v>62</v>
      </c>
    </row>
    <row r="26" spans="1:20" x14ac:dyDescent="0.25">
      <c r="L26" t="s">
        <v>63</v>
      </c>
    </row>
    <row r="27" spans="1:20" x14ac:dyDescent="0.25">
      <c r="A27">
        <v>16</v>
      </c>
      <c r="B27" t="str">
        <f>""</f>
        <v/>
      </c>
      <c r="C27" t="str">
        <f>"Oregon Energy Codes Stakeholder Panel - mtg 1"</f>
        <v>Oregon Energy Codes Stakeholder Panel - mtg 1</v>
      </c>
      <c r="D27" t="s">
        <v>20</v>
      </c>
      <c r="E27" t="s">
        <v>21</v>
      </c>
      <c r="F27" t="str">
        <f>"Elaine"</f>
        <v>Elaine</v>
      </c>
      <c r="G27" t="str">
        <f>"Prause"</f>
        <v>Prause</v>
      </c>
      <c r="H27" t="str">
        <f>""</f>
        <v/>
      </c>
      <c r="I27" t="s">
        <v>46</v>
      </c>
      <c r="J27" t="s">
        <v>64</v>
      </c>
      <c r="K27" t="s">
        <v>65</v>
      </c>
      <c r="L27" t="s">
        <v>25</v>
      </c>
      <c r="M27" t="s">
        <v>25</v>
      </c>
      <c r="N27" t="s">
        <v>25</v>
      </c>
      <c r="O27" t="s">
        <v>25</v>
      </c>
      <c r="P27" t="s">
        <v>25</v>
      </c>
      <c r="Q27" t="s">
        <v>25</v>
      </c>
      <c r="R27" t="s">
        <v>25</v>
      </c>
      <c r="S27" t="s">
        <v>25</v>
      </c>
      <c r="T27" t="s">
        <v>25</v>
      </c>
    </row>
    <row r="28" spans="1:20" x14ac:dyDescent="0.25">
      <c r="A28">
        <v>17</v>
      </c>
      <c r="B28" t="str">
        <f>""</f>
        <v/>
      </c>
      <c r="C28" t="str">
        <f>"Oregon Energy Codes Stakeholder Panel - mtg 1"</f>
        <v>Oregon Energy Codes Stakeholder Panel - mtg 1</v>
      </c>
      <c r="D28" t="s">
        <v>20</v>
      </c>
      <c r="E28" t="s">
        <v>21</v>
      </c>
      <c r="F28" t="str">
        <f>"Hunter"</f>
        <v>Hunter</v>
      </c>
      <c r="G28" t="str">
        <f>"Lohrenz"</f>
        <v>Lohrenz</v>
      </c>
      <c r="H28" t="str">
        <f>""</f>
        <v/>
      </c>
      <c r="I28" t="s">
        <v>21</v>
      </c>
      <c r="J28" t="s">
        <v>23</v>
      </c>
      <c r="K28" t="s">
        <v>66</v>
      </c>
      <c r="L28" t="s">
        <v>25</v>
      </c>
      <c r="M28" t="s">
        <v>25</v>
      </c>
      <c r="N28" t="s">
        <v>25</v>
      </c>
      <c r="O28" t="s">
        <v>25</v>
      </c>
      <c r="P28" t="s">
        <v>25</v>
      </c>
      <c r="Q28" t="s">
        <v>25</v>
      </c>
      <c r="R28" t="s">
        <v>25</v>
      </c>
      <c r="S28" t="s">
        <v>25</v>
      </c>
      <c r="T28" t="s">
        <v>25</v>
      </c>
    </row>
    <row r="29" spans="1:20" x14ac:dyDescent="0.25">
      <c r="A29">
        <v>18</v>
      </c>
      <c r="B29" t="str">
        <f>""</f>
        <v/>
      </c>
      <c r="C29" t="str">
        <f>"Oregon Energy Codes Stakeholder Panel - mtg 1"</f>
        <v>Oregon Energy Codes Stakeholder Panel - mtg 1</v>
      </c>
      <c r="D29" t="s">
        <v>20</v>
      </c>
      <c r="E29" t="s">
        <v>21</v>
      </c>
      <c r="F29" t="str">
        <f>"Janine"</f>
        <v>Janine</v>
      </c>
      <c r="G29" t="str">
        <f>"Benner"</f>
        <v>Benner</v>
      </c>
      <c r="H29" t="str">
        <f>""</f>
        <v/>
      </c>
      <c r="I29" t="s">
        <v>47</v>
      </c>
      <c r="J29" t="s">
        <v>67</v>
      </c>
      <c r="K29" t="s">
        <v>68</v>
      </c>
      <c r="L29" t="s">
        <v>60</v>
      </c>
      <c r="M29" t="s">
        <v>25</v>
      </c>
      <c r="N29" t="s">
        <v>25</v>
      </c>
      <c r="O29" t="s">
        <v>25</v>
      </c>
      <c r="P29" t="s">
        <v>25</v>
      </c>
      <c r="Q29" t="s">
        <v>25</v>
      </c>
      <c r="R29" t="s">
        <v>25</v>
      </c>
      <c r="S29" t="s">
        <v>25</v>
      </c>
      <c r="T29" t="s">
        <v>25</v>
      </c>
    </row>
    <row r="30" spans="1:20" x14ac:dyDescent="0.25">
      <c r="A30">
        <v>19</v>
      </c>
      <c r="B30" t="str">
        <f>""</f>
        <v/>
      </c>
      <c r="C30" t="str">
        <f>"Oregon Energy Codes Stakeholder Panel - mtg 1"</f>
        <v>Oregon Energy Codes Stakeholder Panel - mtg 1</v>
      </c>
      <c r="D30" t="s">
        <v>20</v>
      </c>
      <c r="E30" t="s">
        <v>21</v>
      </c>
      <c r="F30" t="str">
        <f>"john"</f>
        <v>john</v>
      </c>
      <c r="G30" t="str">
        <f>"karasaki"</f>
        <v>karasaki</v>
      </c>
      <c r="H30" t="str">
        <f>""</f>
        <v/>
      </c>
      <c r="I30" t="s">
        <v>69</v>
      </c>
      <c r="J30" t="s">
        <v>23</v>
      </c>
      <c r="K30" t="s">
        <v>70</v>
      </c>
      <c r="L30" t="s">
        <v>25</v>
      </c>
      <c r="M30" t="s">
        <v>25</v>
      </c>
      <c r="N30" t="s">
        <v>25</v>
      </c>
      <c r="O30" t="s">
        <v>25</v>
      </c>
      <c r="P30" t="s">
        <v>25</v>
      </c>
      <c r="Q30" t="s">
        <v>25</v>
      </c>
      <c r="R30" t="s">
        <v>25</v>
      </c>
      <c r="S30" t="s">
        <v>25</v>
      </c>
      <c r="T30" t="s">
        <v>25</v>
      </c>
    </row>
    <row r="31" spans="1:20" x14ac:dyDescent="0.25">
      <c r="A31">
        <v>20</v>
      </c>
      <c r="B31" t="str">
        <f>""</f>
        <v/>
      </c>
      <c r="C31" t="str">
        <f>"Oregon Energy Codes Stakeholder Panel - mtg 1"</f>
        <v>Oregon Energy Codes Stakeholder Panel - mtg 1</v>
      </c>
      <c r="D31" t="s">
        <v>20</v>
      </c>
      <c r="E31" t="s">
        <v>21</v>
      </c>
      <c r="F31" t="str">
        <f>"Kevin"</f>
        <v>Kevin</v>
      </c>
      <c r="G31" t="str">
        <f>"Duell"</f>
        <v>Duell</v>
      </c>
      <c r="H31" t="str">
        <f>""</f>
        <v/>
      </c>
      <c r="I31" t="s">
        <v>34</v>
      </c>
      <c r="J31" t="s">
        <v>27</v>
      </c>
      <c r="K31" t="s">
        <v>71</v>
      </c>
      <c r="L31" t="s">
        <v>72</v>
      </c>
      <c r="M31" t="s">
        <v>25</v>
      </c>
      <c r="N31" t="s">
        <v>25</v>
      </c>
      <c r="O31" t="s">
        <v>25</v>
      </c>
      <c r="P31" t="s">
        <v>25</v>
      </c>
      <c r="Q31" t="s">
        <v>25</v>
      </c>
      <c r="R31" t="s">
        <v>25</v>
      </c>
      <c r="S31" t="s">
        <v>25</v>
      </c>
      <c r="T31" t="s">
        <v>25</v>
      </c>
    </row>
    <row r="32" spans="1:20" x14ac:dyDescent="0.25">
      <c r="L32" t="s">
        <v>60</v>
      </c>
    </row>
    <row r="33" spans="1:20" x14ac:dyDescent="0.25">
      <c r="L33" t="s">
        <v>73</v>
      </c>
    </row>
    <row r="34" spans="1:20" x14ac:dyDescent="0.25">
      <c r="L34" t="s">
        <v>55</v>
      </c>
    </row>
    <row r="35" spans="1:20" x14ac:dyDescent="0.25">
      <c r="L35" t="s">
        <v>59</v>
      </c>
    </row>
    <row r="36" spans="1:20" x14ac:dyDescent="0.25">
      <c r="L36" t="s">
        <v>74</v>
      </c>
    </row>
    <row r="37" spans="1:20" x14ac:dyDescent="0.25">
      <c r="A37">
        <v>21</v>
      </c>
      <c r="B37" t="str">
        <f>""</f>
        <v/>
      </c>
      <c r="C37" t="str">
        <f>"Oregon Energy Codes Stakeholder Panel - mtg 1"</f>
        <v>Oregon Energy Codes Stakeholder Panel - mtg 1</v>
      </c>
      <c r="D37" t="s">
        <v>20</v>
      </c>
      <c r="E37" t="s">
        <v>21</v>
      </c>
      <c r="F37" t="str">
        <f>"Roger"</f>
        <v>Roger</v>
      </c>
      <c r="G37" t="str">
        <f>"Kainu"</f>
        <v>Kainu</v>
      </c>
      <c r="H37" t="str">
        <f>""</f>
        <v/>
      </c>
      <c r="I37" t="s">
        <v>26</v>
      </c>
      <c r="J37" t="s">
        <v>27</v>
      </c>
      <c r="K37" t="s">
        <v>28</v>
      </c>
      <c r="L37" t="s">
        <v>25</v>
      </c>
      <c r="M37" t="s">
        <v>25</v>
      </c>
      <c r="N37" t="s">
        <v>25</v>
      </c>
      <c r="O37" t="s">
        <v>25</v>
      </c>
      <c r="P37" t="s">
        <v>25</v>
      </c>
      <c r="Q37" t="s">
        <v>25</v>
      </c>
      <c r="R37" t="s">
        <v>25</v>
      </c>
      <c r="S37" t="s">
        <v>25</v>
      </c>
      <c r="T37" t="s">
        <v>25</v>
      </c>
    </row>
    <row r="38" spans="1:20" x14ac:dyDescent="0.25">
      <c r="A38">
        <v>22</v>
      </c>
      <c r="B38" t="str">
        <f>""</f>
        <v/>
      </c>
      <c r="C38" t="str">
        <f>"Oregon Energy Codes Stakeholder Panel - mtg 1"</f>
        <v>Oregon Energy Codes Stakeholder Panel - mtg 1</v>
      </c>
      <c r="D38" t="s">
        <v>20</v>
      </c>
      <c r="E38" t="s">
        <v>21</v>
      </c>
      <c r="F38" t="str">
        <f>"John"</f>
        <v>John</v>
      </c>
      <c r="G38" t="str">
        <f>"Frankel"</f>
        <v>Frankel</v>
      </c>
      <c r="H38" t="str">
        <f>""</f>
        <v/>
      </c>
      <c r="I38" t="s">
        <v>47</v>
      </c>
      <c r="J38" t="s">
        <v>23</v>
      </c>
      <c r="K38" t="s">
        <v>40</v>
      </c>
      <c r="L38" t="s">
        <v>25</v>
      </c>
      <c r="M38" t="s">
        <v>25</v>
      </c>
      <c r="N38" t="s">
        <v>25</v>
      </c>
      <c r="O38" t="s">
        <v>25</v>
      </c>
      <c r="P38" t="s">
        <v>25</v>
      </c>
      <c r="Q38" t="s">
        <v>25</v>
      </c>
      <c r="R38" t="s">
        <v>25</v>
      </c>
      <c r="S38" t="s">
        <v>25</v>
      </c>
      <c r="T38" t="s">
        <v>25</v>
      </c>
    </row>
    <row r="39" spans="1:20" x14ac:dyDescent="0.25">
      <c r="A39">
        <v>23</v>
      </c>
      <c r="B39" t="str">
        <f>""</f>
        <v/>
      </c>
      <c r="C39" t="str">
        <f>"Oregon Energy Codes Stakeholder Panel - mtg 1"</f>
        <v>Oregon Energy Codes Stakeholder Panel - mtg 1</v>
      </c>
      <c r="D39" t="s">
        <v>20</v>
      </c>
      <c r="E39" t="s">
        <v>21</v>
      </c>
      <c r="F39" t="str">
        <f>"Holly"</f>
        <v>Holly</v>
      </c>
      <c r="G39" t="str">
        <f>"Braun"</f>
        <v>Braun</v>
      </c>
      <c r="H39" t="str">
        <f>""</f>
        <v/>
      </c>
      <c r="I39" t="s">
        <v>21</v>
      </c>
      <c r="J39" t="s">
        <v>23</v>
      </c>
      <c r="K39" t="s">
        <v>66</v>
      </c>
      <c r="L39" t="s">
        <v>54</v>
      </c>
      <c r="M39" t="s">
        <v>25</v>
      </c>
      <c r="N39" t="s">
        <v>25</v>
      </c>
      <c r="O39" t="s">
        <v>25</v>
      </c>
      <c r="P39" t="s">
        <v>25</v>
      </c>
      <c r="Q39" t="s">
        <v>25</v>
      </c>
      <c r="R39" t="s">
        <v>25</v>
      </c>
      <c r="S39" t="s">
        <v>25</v>
      </c>
      <c r="T39" t="s">
        <v>25</v>
      </c>
    </row>
    <row r="40" spans="1:20" x14ac:dyDescent="0.25">
      <c r="L40" t="s">
        <v>54</v>
      </c>
    </row>
    <row r="41" spans="1:20" x14ac:dyDescent="0.25">
      <c r="L41" t="s">
        <v>75</v>
      </c>
    </row>
    <row r="42" spans="1:20" x14ac:dyDescent="0.25">
      <c r="L42" t="s">
        <v>76</v>
      </c>
    </row>
    <row r="43" spans="1:20" x14ac:dyDescent="0.25">
      <c r="A43">
        <v>24</v>
      </c>
      <c r="B43" t="str">
        <f>""</f>
        <v/>
      </c>
      <c r="C43" t="str">
        <f t="shared" ref="C43:C54" si="1">"Oregon Energy Codes Stakeholder Panel - mtg 1"</f>
        <v>Oregon Energy Codes Stakeholder Panel - mtg 1</v>
      </c>
      <c r="D43" t="s">
        <v>20</v>
      </c>
      <c r="E43" t="s">
        <v>21</v>
      </c>
      <c r="F43" t="str">
        <f>"Rebecca"</f>
        <v>Rebecca</v>
      </c>
      <c r="G43" t="str">
        <f>"Carey-Smith"</f>
        <v>Carey-Smith</v>
      </c>
      <c r="H43" t="str">
        <f>""</f>
        <v/>
      </c>
      <c r="I43" t="s">
        <v>77</v>
      </c>
      <c r="J43" t="s">
        <v>23</v>
      </c>
      <c r="K43" t="s">
        <v>78</v>
      </c>
      <c r="L43" t="s">
        <v>25</v>
      </c>
      <c r="M43" t="s">
        <v>25</v>
      </c>
      <c r="N43" t="s">
        <v>25</v>
      </c>
      <c r="O43" t="s">
        <v>25</v>
      </c>
      <c r="P43" t="s">
        <v>25</v>
      </c>
      <c r="Q43" t="s">
        <v>25</v>
      </c>
      <c r="R43" t="s">
        <v>25</v>
      </c>
      <c r="S43" t="s">
        <v>25</v>
      </c>
      <c r="T43" t="s">
        <v>25</v>
      </c>
    </row>
    <row r="44" spans="1:20" x14ac:dyDescent="0.25">
      <c r="A44">
        <v>25</v>
      </c>
      <c r="B44" t="str">
        <f>""</f>
        <v/>
      </c>
      <c r="C44" t="str">
        <f t="shared" si="1"/>
        <v>Oregon Energy Codes Stakeholder Panel - mtg 1</v>
      </c>
      <c r="D44" t="s">
        <v>20</v>
      </c>
      <c r="E44" t="s">
        <v>21</v>
      </c>
      <c r="F44" t="str">
        <f>"John"</f>
        <v>John</v>
      </c>
      <c r="G44" t="str">
        <f>"Erickson"</f>
        <v>Erickson</v>
      </c>
      <c r="H44" t="str">
        <f>""</f>
        <v/>
      </c>
      <c r="I44" t="s">
        <v>49</v>
      </c>
      <c r="J44" t="s">
        <v>23</v>
      </c>
      <c r="K44" t="s">
        <v>79</v>
      </c>
      <c r="L44" t="s">
        <v>25</v>
      </c>
      <c r="M44" t="s">
        <v>25</v>
      </c>
      <c r="N44" t="s">
        <v>25</v>
      </c>
      <c r="O44" t="s">
        <v>25</v>
      </c>
      <c r="P44" t="s">
        <v>25</v>
      </c>
      <c r="Q44" t="s">
        <v>25</v>
      </c>
      <c r="R44" t="s">
        <v>25</v>
      </c>
      <c r="S44" t="s">
        <v>25</v>
      </c>
      <c r="T44" t="s">
        <v>25</v>
      </c>
    </row>
    <row r="45" spans="1:20" x14ac:dyDescent="0.25">
      <c r="A45">
        <v>26</v>
      </c>
      <c r="B45" t="str">
        <f>""</f>
        <v/>
      </c>
      <c r="C45" t="str">
        <f t="shared" si="1"/>
        <v>Oregon Energy Codes Stakeholder Panel - mtg 1</v>
      </c>
      <c r="D45" t="s">
        <v>20</v>
      </c>
      <c r="E45" t="s">
        <v>21</v>
      </c>
      <c r="F45" t="str">
        <f>"John"</f>
        <v>John</v>
      </c>
      <c r="G45" t="str">
        <f>"Erickson"</f>
        <v>Erickson</v>
      </c>
      <c r="H45" t="str">
        <f>""</f>
        <v/>
      </c>
      <c r="I45" t="s">
        <v>77</v>
      </c>
      <c r="J45" t="s">
        <v>80</v>
      </c>
      <c r="K45" t="s">
        <v>43</v>
      </c>
      <c r="L45" t="s">
        <v>25</v>
      </c>
      <c r="M45" t="s">
        <v>25</v>
      </c>
      <c r="N45" t="s">
        <v>25</v>
      </c>
      <c r="O45" t="s">
        <v>25</v>
      </c>
      <c r="P45" t="s">
        <v>25</v>
      </c>
      <c r="Q45" t="s">
        <v>25</v>
      </c>
      <c r="R45" t="s">
        <v>25</v>
      </c>
      <c r="S45" t="s">
        <v>25</v>
      </c>
      <c r="T45" t="s">
        <v>25</v>
      </c>
    </row>
    <row r="46" spans="1:20" x14ac:dyDescent="0.25">
      <c r="A46">
        <v>27</v>
      </c>
      <c r="B46" t="str">
        <f>""</f>
        <v/>
      </c>
      <c r="C46" t="str">
        <f t="shared" si="1"/>
        <v>Oregon Energy Codes Stakeholder Panel - mtg 1</v>
      </c>
      <c r="D46" t="s">
        <v>20</v>
      </c>
      <c r="E46" t="s">
        <v>21</v>
      </c>
      <c r="F46" t="str">
        <f>"Ken"</f>
        <v>Ken</v>
      </c>
      <c r="G46" t="str">
        <f>"Nelson"</f>
        <v>Nelson</v>
      </c>
      <c r="H46" t="str">
        <f>""</f>
        <v/>
      </c>
      <c r="I46" t="s">
        <v>29</v>
      </c>
      <c r="J46" t="s">
        <v>27</v>
      </c>
      <c r="K46" t="s">
        <v>81</v>
      </c>
      <c r="L46" t="s">
        <v>25</v>
      </c>
      <c r="M46" t="s">
        <v>25</v>
      </c>
      <c r="N46" t="s">
        <v>25</v>
      </c>
      <c r="O46" t="s">
        <v>25</v>
      </c>
      <c r="P46" t="s">
        <v>25</v>
      </c>
      <c r="Q46" t="s">
        <v>25</v>
      </c>
      <c r="R46" t="s">
        <v>25</v>
      </c>
      <c r="S46" t="s">
        <v>25</v>
      </c>
      <c r="T46" t="s">
        <v>25</v>
      </c>
    </row>
    <row r="47" spans="1:20" x14ac:dyDescent="0.25">
      <c r="A47">
        <v>28</v>
      </c>
      <c r="B47" t="str">
        <f>""</f>
        <v/>
      </c>
      <c r="C47" t="str">
        <f t="shared" si="1"/>
        <v>Oregon Energy Codes Stakeholder Panel - mtg 1</v>
      </c>
      <c r="D47" t="s">
        <v>20</v>
      </c>
      <c r="E47" t="s">
        <v>21</v>
      </c>
      <c r="F47" t="str">
        <f>"Dave"</f>
        <v>Dave</v>
      </c>
      <c r="G47" t="str">
        <f>"Vanthof"</f>
        <v>Vanthof</v>
      </c>
      <c r="H47" t="str">
        <f>""</f>
        <v/>
      </c>
      <c r="I47" t="s">
        <v>29</v>
      </c>
      <c r="J47" t="s">
        <v>30</v>
      </c>
      <c r="K47" t="s">
        <v>81</v>
      </c>
      <c r="L47" t="s">
        <v>25</v>
      </c>
      <c r="M47" t="s">
        <v>25</v>
      </c>
      <c r="N47" t="s">
        <v>25</v>
      </c>
      <c r="O47" t="s">
        <v>25</v>
      </c>
      <c r="P47" t="s">
        <v>25</v>
      </c>
      <c r="Q47" t="s">
        <v>25</v>
      </c>
      <c r="R47" t="s">
        <v>25</v>
      </c>
      <c r="S47" t="s">
        <v>25</v>
      </c>
      <c r="T47" t="s">
        <v>25</v>
      </c>
    </row>
    <row r="48" spans="1:20" x14ac:dyDescent="0.25">
      <c r="A48">
        <v>29</v>
      </c>
      <c r="B48" t="str">
        <f>""</f>
        <v/>
      </c>
      <c r="C48" t="str">
        <f t="shared" si="1"/>
        <v>Oregon Energy Codes Stakeholder Panel - mtg 1</v>
      </c>
      <c r="D48" t="s">
        <v>20</v>
      </c>
      <c r="E48" t="s">
        <v>21</v>
      </c>
      <c r="F48" t="str">
        <f>"Gary"</f>
        <v>Gary</v>
      </c>
      <c r="G48" t="str">
        <f>"Heikkinen"</f>
        <v>Heikkinen</v>
      </c>
      <c r="H48" t="str">
        <f>""</f>
        <v/>
      </c>
      <c r="I48" t="s">
        <v>42</v>
      </c>
      <c r="J48" t="s">
        <v>23</v>
      </c>
      <c r="K48" t="s">
        <v>40</v>
      </c>
      <c r="L48" t="s">
        <v>25</v>
      </c>
      <c r="M48" t="s">
        <v>25</v>
      </c>
      <c r="N48" t="s">
        <v>25</v>
      </c>
      <c r="O48" t="s">
        <v>25</v>
      </c>
      <c r="P48" t="s">
        <v>25</v>
      </c>
      <c r="Q48" t="s">
        <v>25</v>
      </c>
      <c r="R48" t="s">
        <v>25</v>
      </c>
      <c r="S48" t="s">
        <v>25</v>
      </c>
      <c r="T48" t="s">
        <v>25</v>
      </c>
    </row>
    <row r="49" spans="1:20" x14ac:dyDescent="0.25">
      <c r="A49">
        <v>30</v>
      </c>
      <c r="B49" t="str">
        <f>""</f>
        <v/>
      </c>
      <c r="C49" t="str">
        <f t="shared" si="1"/>
        <v>Oregon Energy Codes Stakeholder Panel - mtg 1</v>
      </c>
      <c r="D49" t="s">
        <v>20</v>
      </c>
      <c r="E49" t="s">
        <v>21</v>
      </c>
      <c r="F49" t="str">
        <f>"Ted"</f>
        <v>Ted</v>
      </c>
      <c r="G49" t="str">
        <f>"zUK"</f>
        <v>zUK</v>
      </c>
      <c r="H49" t="str">
        <f>""</f>
        <v/>
      </c>
      <c r="I49" t="s">
        <v>82</v>
      </c>
      <c r="J49" t="s">
        <v>30</v>
      </c>
      <c r="K49" t="s">
        <v>78</v>
      </c>
      <c r="L49" t="s">
        <v>25</v>
      </c>
      <c r="M49" t="s">
        <v>25</v>
      </c>
      <c r="N49" t="s">
        <v>25</v>
      </c>
      <c r="O49" t="s">
        <v>25</v>
      </c>
      <c r="P49" t="s">
        <v>25</v>
      </c>
      <c r="Q49" t="s">
        <v>25</v>
      </c>
      <c r="R49" t="s">
        <v>25</v>
      </c>
      <c r="S49" t="s">
        <v>25</v>
      </c>
      <c r="T49" t="s">
        <v>25</v>
      </c>
    </row>
    <row r="50" spans="1:20" x14ac:dyDescent="0.25">
      <c r="A50">
        <v>31</v>
      </c>
      <c r="B50" t="str">
        <f>""</f>
        <v/>
      </c>
      <c r="C50" t="str">
        <f t="shared" si="1"/>
        <v>Oregon Energy Codes Stakeholder Panel - mtg 1</v>
      </c>
      <c r="D50" t="s">
        <v>20</v>
      </c>
      <c r="E50" t="s">
        <v>21</v>
      </c>
      <c r="F50" t="str">
        <f>"Jonathon"</f>
        <v>Jonathon</v>
      </c>
      <c r="G50" t="str">
        <f>"Belmont"</f>
        <v>Belmont</v>
      </c>
      <c r="H50" t="str">
        <f>""</f>
        <v/>
      </c>
      <c r="I50" t="s">
        <v>39</v>
      </c>
      <c r="J50" t="s">
        <v>23</v>
      </c>
      <c r="K50" t="s">
        <v>57</v>
      </c>
      <c r="L50" t="s">
        <v>25</v>
      </c>
      <c r="M50" t="s">
        <v>25</v>
      </c>
      <c r="N50" t="s">
        <v>25</v>
      </c>
      <c r="O50" t="s">
        <v>25</v>
      </c>
      <c r="P50" t="s">
        <v>25</v>
      </c>
      <c r="Q50" t="s">
        <v>25</v>
      </c>
      <c r="R50" t="s">
        <v>25</v>
      </c>
      <c r="S50" t="s">
        <v>25</v>
      </c>
      <c r="T50" t="s">
        <v>25</v>
      </c>
    </row>
    <row r="51" spans="1:20" x14ac:dyDescent="0.25">
      <c r="A51">
        <v>32</v>
      </c>
      <c r="B51" t="str">
        <f>""</f>
        <v/>
      </c>
      <c r="C51" t="str">
        <f t="shared" si="1"/>
        <v>Oregon Energy Codes Stakeholder Panel - mtg 1</v>
      </c>
      <c r="D51" t="s">
        <v>20</v>
      </c>
      <c r="E51" t="s">
        <v>21</v>
      </c>
      <c r="F51" t="str">
        <f>"Linda"</f>
        <v>Linda</v>
      </c>
      <c r="G51" t="str">
        <f>"Ross"</f>
        <v>Ross</v>
      </c>
      <c r="H51" t="str">
        <f>""</f>
        <v/>
      </c>
      <c r="I51" t="s">
        <v>83</v>
      </c>
      <c r="J51" t="s">
        <v>30</v>
      </c>
      <c r="K51" t="s">
        <v>84</v>
      </c>
      <c r="L51" t="s">
        <v>25</v>
      </c>
      <c r="M51" t="s">
        <v>25</v>
      </c>
      <c r="N51" t="s">
        <v>25</v>
      </c>
      <c r="O51" t="s">
        <v>25</v>
      </c>
      <c r="P51" t="s">
        <v>25</v>
      </c>
      <c r="Q51" t="s">
        <v>25</v>
      </c>
      <c r="R51" t="s">
        <v>25</v>
      </c>
      <c r="S51" t="s">
        <v>25</v>
      </c>
      <c r="T51" t="s">
        <v>25</v>
      </c>
    </row>
    <row r="52" spans="1:20" x14ac:dyDescent="0.25">
      <c r="A52">
        <v>33</v>
      </c>
      <c r="B52" t="str">
        <f>""</f>
        <v/>
      </c>
      <c r="C52" t="str">
        <f t="shared" si="1"/>
        <v>Oregon Energy Codes Stakeholder Panel - mtg 1</v>
      </c>
      <c r="D52" t="s">
        <v>20</v>
      </c>
      <c r="E52" t="s">
        <v>21</v>
      </c>
      <c r="F52" t="str">
        <f>"Natalie"</f>
        <v>Natalie</v>
      </c>
      <c r="G52" t="str">
        <f>"Rogers"</f>
        <v>Rogers</v>
      </c>
      <c r="H52" t="str">
        <f>""</f>
        <v/>
      </c>
      <c r="I52" t="s">
        <v>34</v>
      </c>
      <c r="J52" t="s">
        <v>23</v>
      </c>
      <c r="K52" t="s">
        <v>71</v>
      </c>
      <c r="L52" t="s">
        <v>25</v>
      </c>
      <c r="M52" t="s">
        <v>25</v>
      </c>
      <c r="N52" t="s">
        <v>25</v>
      </c>
      <c r="O52" t="s">
        <v>25</v>
      </c>
      <c r="P52" t="s">
        <v>25</v>
      </c>
      <c r="Q52" t="s">
        <v>25</v>
      </c>
      <c r="R52" t="s">
        <v>25</v>
      </c>
      <c r="S52" t="s">
        <v>25</v>
      </c>
      <c r="T52" t="s">
        <v>25</v>
      </c>
    </row>
    <row r="53" spans="1:20" x14ac:dyDescent="0.25">
      <c r="A53">
        <v>34</v>
      </c>
      <c r="B53" t="str">
        <f>""</f>
        <v/>
      </c>
      <c r="C53" t="str">
        <f t="shared" si="1"/>
        <v>Oregon Energy Codes Stakeholder Panel - mtg 1</v>
      </c>
      <c r="D53" t="s">
        <v>20</v>
      </c>
      <c r="E53" t="s">
        <v>21</v>
      </c>
      <c r="F53" t="str">
        <f>"Don"</f>
        <v>Don</v>
      </c>
      <c r="G53" t="str">
        <f>"MacOdrum"</f>
        <v>MacOdrum</v>
      </c>
      <c r="H53" t="str">
        <f>""</f>
        <v/>
      </c>
      <c r="I53" t="s">
        <v>85</v>
      </c>
      <c r="J53" t="s">
        <v>23</v>
      </c>
      <c r="K53" t="s">
        <v>86</v>
      </c>
      <c r="L53" t="s">
        <v>25</v>
      </c>
      <c r="M53" t="s">
        <v>25</v>
      </c>
      <c r="N53" t="s">
        <v>25</v>
      </c>
      <c r="O53" t="s">
        <v>25</v>
      </c>
      <c r="P53" t="s">
        <v>25</v>
      </c>
      <c r="Q53" t="s">
        <v>25</v>
      </c>
      <c r="R53" t="s">
        <v>25</v>
      </c>
      <c r="S53" t="s">
        <v>25</v>
      </c>
      <c r="T53" t="s">
        <v>25</v>
      </c>
    </row>
    <row r="54" spans="1:20" x14ac:dyDescent="0.25">
      <c r="A54">
        <v>35</v>
      </c>
      <c r="B54" t="str">
        <f>""</f>
        <v/>
      </c>
      <c r="C54" t="str">
        <f t="shared" si="1"/>
        <v>Oregon Energy Codes Stakeholder Panel - mtg 1</v>
      </c>
      <c r="D54" t="s">
        <v>20</v>
      </c>
      <c r="E54" t="s">
        <v>21</v>
      </c>
      <c r="F54" t="str">
        <f>"Lisa"</f>
        <v>Lisa</v>
      </c>
      <c r="G54" t="str">
        <f>"McGarity"</f>
        <v>McGarity</v>
      </c>
      <c r="H54" t="str">
        <f>""</f>
        <v/>
      </c>
      <c r="I54" t="s">
        <v>77</v>
      </c>
      <c r="J54" t="s">
        <v>23</v>
      </c>
      <c r="K54" t="s">
        <v>78</v>
      </c>
      <c r="L54" t="s">
        <v>87</v>
      </c>
      <c r="M54" t="s">
        <v>25</v>
      </c>
      <c r="N54" t="s">
        <v>25</v>
      </c>
      <c r="O54" t="s">
        <v>25</v>
      </c>
      <c r="P54" t="s">
        <v>25</v>
      </c>
      <c r="Q54" t="s">
        <v>25</v>
      </c>
      <c r="R54" t="s">
        <v>25</v>
      </c>
      <c r="S54" t="s">
        <v>25</v>
      </c>
      <c r="T54" t="s">
        <v>25</v>
      </c>
    </row>
    <row r="55" spans="1:20" x14ac:dyDescent="0.25">
      <c r="L55" t="s">
        <v>88</v>
      </c>
    </row>
    <row r="56" spans="1:20" x14ac:dyDescent="0.25">
      <c r="L56" t="s">
        <v>89</v>
      </c>
    </row>
    <row r="57" spans="1:20" x14ac:dyDescent="0.25">
      <c r="A57">
        <v>36</v>
      </c>
      <c r="B57" t="str">
        <f>""</f>
        <v/>
      </c>
      <c r="C57" t="str">
        <f t="shared" ref="C57:C70" si="2">"Oregon Energy Codes Stakeholder Panel - mtg 1"</f>
        <v>Oregon Energy Codes Stakeholder Panel - mtg 1</v>
      </c>
      <c r="D57" t="s">
        <v>20</v>
      </c>
      <c r="E57" t="s">
        <v>21</v>
      </c>
      <c r="F57" t="str">
        <f>"Jeni"</f>
        <v>Jeni</v>
      </c>
      <c r="G57" t="str">
        <f>"Hall"</f>
        <v>Hall</v>
      </c>
      <c r="H57" t="str">
        <f>""</f>
        <v/>
      </c>
      <c r="I57" t="s">
        <v>39</v>
      </c>
      <c r="J57" t="s">
        <v>90</v>
      </c>
      <c r="K57" t="s">
        <v>33</v>
      </c>
      <c r="L57" t="s">
        <v>25</v>
      </c>
      <c r="M57" t="s">
        <v>25</v>
      </c>
      <c r="N57" t="s">
        <v>25</v>
      </c>
      <c r="O57" t="s">
        <v>25</v>
      </c>
      <c r="P57" t="s">
        <v>25</v>
      </c>
      <c r="Q57" t="s">
        <v>25</v>
      </c>
      <c r="R57" t="s">
        <v>25</v>
      </c>
      <c r="S57" t="s">
        <v>25</v>
      </c>
      <c r="T57" t="s">
        <v>25</v>
      </c>
    </row>
    <row r="58" spans="1:20" x14ac:dyDescent="0.25">
      <c r="A58">
        <v>37</v>
      </c>
      <c r="B58" t="str">
        <f>""</f>
        <v/>
      </c>
      <c r="C58" t="str">
        <f t="shared" si="2"/>
        <v>Oregon Energy Codes Stakeholder Panel - mtg 1</v>
      </c>
      <c r="D58" t="s">
        <v>20</v>
      </c>
      <c r="E58" t="s">
        <v>21</v>
      </c>
      <c r="F58" t="str">
        <f>"Andrew"</f>
        <v>Andrew</v>
      </c>
      <c r="G58" t="str">
        <f>"Shepard"</f>
        <v>Shepard</v>
      </c>
      <c r="H58" t="str">
        <f>""</f>
        <v/>
      </c>
      <c r="I58" t="s">
        <v>34</v>
      </c>
      <c r="J58" t="s">
        <v>91</v>
      </c>
      <c r="K58" t="s">
        <v>81</v>
      </c>
      <c r="L58" t="s">
        <v>25</v>
      </c>
      <c r="M58" t="s">
        <v>25</v>
      </c>
      <c r="N58" t="s">
        <v>25</v>
      </c>
      <c r="O58" t="s">
        <v>25</v>
      </c>
      <c r="P58" t="s">
        <v>25</v>
      </c>
      <c r="Q58" t="s">
        <v>25</v>
      </c>
      <c r="R58" t="s">
        <v>25</v>
      </c>
      <c r="S58" t="s">
        <v>25</v>
      </c>
      <c r="T58" t="s">
        <v>25</v>
      </c>
    </row>
    <row r="59" spans="1:20" x14ac:dyDescent="0.25">
      <c r="A59">
        <v>38</v>
      </c>
      <c r="B59" t="str">
        <f>""</f>
        <v/>
      </c>
      <c r="C59" t="str">
        <f t="shared" si="2"/>
        <v>Oregon Energy Codes Stakeholder Panel - mtg 1</v>
      </c>
      <c r="D59" t="s">
        <v>20</v>
      </c>
      <c r="E59" t="s">
        <v>21</v>
      </c>
      <c r="F59" t="str">
        <f>"Shilpa"</f>
        <v>Shilpa</v>
      </c>
      <c r="G59" t="str">
        <f>"Surana"</f>
        <v>Surana</v>
      </c>
      <c r="H59" t="str">
        <f>""</f>
        <v/>
      </c>
      <c r="I59" t="s">
        <v>21</v>
      </c>
      <c r="J59" t="s">
        <v>23</v>
      </c>
      <c r="K59" t="s">
        <v>66</v>
      </c>
      <c r="L59" t="s">
        <v>25</v>
      </c>
      <c r="M59" t="s">
        <v>25</v>
      </c>
      <c r="N59" t="s">
        <v>25</v>
      </c>
      <c r="O59" t="s">
        <v>25</v>
      </c>
      <c r="P59" t="s">
        <v>25</v>
      </c>
      <c r="Q59" t="s">
        <v>25</v>
      </c>
      <c r="R59" t="s">
        <v>25</v>
      </c>
      <c r="S59" t="s">
        <v>25</v>
      </c>
      <c r="T59" t="s">
        <v>25</v>
      </c>
    </row>
    <row r="60" spans="1:20" x14ac:dyDescent="0.25">
      <c r="A60">
        <v>39</v>
      </c>
      <c r="B60" t="str">
        <f>""</f>
        <v/>
      </c>
      <c r="C60" t="str">
        <f t="shared" si="2"/>
        <v>Oregon Energy Codes Stakeholder Panel - mtg 1</v>
      </c>
      <c r="D60" t="s">
        <v>20</v>
      </c>
      <c r="E60" t="s">
        <v>21</v>
      </c>
      <c r="F60" t="str">
        <f t="shared" ref="F60:F66" si="3">"Mark"</f>
        <v>Mark</v>
      </c>
      <c r="G60" t="str">
        <f t="shared" ref="G60:G66" si="4">"Heizer"</f>
        <v>Heizer</v>
      </c>
      <c r="H60" t="str">
        <f>""</f>
        <v/>
      </c>
      <c r="I60" t="s">
        <v>82</v>
      </c>
      <c r="J60" t="s">
        <v>27</v>
      </c>
      <c r="K60" t="s">
        <v>92</v>
      </c>
      <c r="L60" t="s">
        <v>25</v>
      </c>
      <c r="M60" t="s">
        <v>25</v>
      </c>
      <c r="N60" t="s">
        <v>25</v>
      </c>
      <c r="O60" t="s">
        <v>25</v>
      </c>
      <c r="P60" t="s">
        <v>25</v>
      </c>
      <c r="Q60" t="s">
        <v>25</v>
      </c>
      <c r="R60" t="s">
        <v>25</v>
      </c>
      <c r="S60" t="s">
        <v>25</v>
      </c>
      <c r="T60" t="s">
        <v>25</v>
      </c>
    </row>
    <row r="61" spans="1:20" x14ac:dyDescent="0.25">
      <c r="A61">
        <v>40</v>
      </c>
      <c r="B61" t="str">
        <f>""</f>
        <v/>
      </c>
      <c r="C61" t="str">
        <f t="shared" si="2"/>
        <v>Oregon Energy Codes Stakeholder Panel - mtg 1</v>
      </c>
      <c r="D61" t="s">
        <v>20</v>
      </c>
      <c r="E61" t="s">
        <v>21</v>
      </c>
      <c r="F61" t="str">
        <f t="shared" si="3"/>
        <v>Mark</v>
      </c>
      <c r="G61" t="str">
        <f t="shared" si="4"/>
        <v>Heizer</v>
      </c>
      <c r="H61" t="str">
        <f>""</f>
        <v/>
      </c>
      <c r="I61" t="s">
        <v>93</v>
      </c>
      <c r="J61" t="s">
        <v>82</v>
      </c>
      <c r="K61" t="s">
        <v>94</v>
      </c>
      <c r="L61" t="s">
        <v>25</v>
      </c>
      <c r="M61" t="s">
        <v>25</v>
      </c>
      <c r="N61" t="s">
        <v>25</v>
      </c>
      <c r="O61" t="s">
        <v>25</v>
      </c>
      <c r="P61" t="s">
        <v>25</v>
      </c>
      <c r="Q61" t="s">
        <v>25</v>
      </c>
      <c r="R61" t="s">
        <v>25</v>
      </c>
      <c r="S61" t="s">
        <v>25</v>
      </c>
      <c r="T61" t="s">
        <v>25</v>
      </c>
    </row>
    <row r="62" spans="1:20" x14ac:dyDescent="0.25">
      <c r="A62">
        <v>41</v>
      </c>
      <c r="B62" t="str">
        <f>""</f>
        <v/>
      </c>
      <c r="C62" t="str">
        <f t="shared" si="2"/>
        <v>Oregon Energy Codes Stakeholder Panel - mtg 1</v>
      </c>
      <c r="D62" t="s">
        <v>20</v>
      </c>
      <c r="E62" t="s">
        <v>21</v>
      </c>
      <c r="F62" t="str">
        <f t="shared" si="3"/>
        <v>Mark</v>
      </c>
      <c r="G62" t="str">
        <f t="shared" si="4"/>
        <v>Heizer</v>
      </c>
      <c r="H62" t="str">
        <f>""</f>
        <v/>
      </c>
      <c r="I62" t="s">
        <v>95</v>
      </c>
      <c r="J62" t="s">
        <v>96</v>
      </c>
      <c r="K62" t="s">
        <v>43</v>
      </c>
      <c r="L62" t="s">
        <v>25</v>
      </c>
      <c r="M62" t="s">
        <v>25</v>
      </c>
      <c r="N62" t="s">
        <v>25</v>
      </c>
      <c r="O62" t="s">
        <v>25</v>
      </c>
      <c r="P62" t="s">
        <v>25</v>
      </c>
      <c r="Q62" t="s">
        <v>25</v>
      </c>
      <c r="R62" t="s">
        <v>25</v>
      </c>
      <c r="S62" t="s">
        <v>25</v>
      </c>
      <c r="T62" t="s">
        <v>25</v>
      </c>
    </row>
    <row r="63" spans="1:20" x14ac:dyDescent="0.25">
      <c r="A63">
        <v>42</v>
      </c>
      <c r="B63" t="str">
        <f>""</f>
        <v/>
      </c>
      <c r="C63" t="str">
        <f t="shared" si="2"/>
        <v>Oregon Energy Codes Stakeholder Panel - mtg 1</v>
      </c>
      <c r="D63" t="s">
        <v>20</v>
      </c>
      <c r="E63" t="s">
        <v>21</v>
      </c>
      <c r="F63" t="str">
        <f t="shared" si="3"/>
        <v>Mark</v>
      </c>
      <c r="G63" t="str">
        <f t="shared" si="4"/>
        <v>Heizer</v>
      </c>
      <c r="H63" t="str">
        <f>""</f>
        <v/>
      </c>
      <c r="I63" t="s">
        <v>97</v>
      </c>
      <c r="J63" t="s">
        <v>37</v>
      </c>
      <c r="K63" t="s">
        <v>98</v>
      </c>
      <c r="L63" t="s">
        <v>25</v>
      </c>
      <c r="M63" t="s">
        <v>25</v>
      </c>
      <c r="N63" t="s">
        <v>25</v>
      </c>
      <c r="O63" t="s">
        <v>25</v>
      </c>
      <c r="P63" t="s">
        <v>25</v>
      </c>
      <c r="Q63" t="s">
        <v>25</v>
      </c>
      <c r="R63" t="s">
        <v>25</v>
      </c>
      <c r="S63" t="s">
        <v>25</v>
      </c>
      <c r="T63" t="s">
        <v>25</v>
      </c>
    </row>
    <row r="64" spans="1:20" x14ac:dyDescent="0.25">
      <c r="A64">
        <v>43</v>
      </c>
      <c r="B64" t="str">
        <f>""</f>
        <v/>
      </c>
      <c r="C64" t="str">
        <f t="shared" si="2"/>
        <v>Oregon Energy Codes Stakeholder Panel - mtg 1</v>
      </c>
      <c r="D64" t="s">
        <v>20</v>
      </c>
      <c r="E64" t="s">
        <v>21</v>
      </c>
      <c r="F64" t="str">
        <f t="shared" si="3"/>
        <v>Mark</v>
      </c>
      <c r="G64" t="str">
        <f t="shared" si="4"/>
        <v>Heizer</v>
      </c>
      <c r="H64" t="str">
        <f>""</f>
        <v/>
      </c>
      <c r="I64" t="s">
        <v>99</v>
      </c>
      <c r="J64" t="s">
        <v>100</v>
      </c>
      <c r="K64" t="s">
        <v>43</v>
      </c>
      <c r="L64" t="s">
        <v>25</v>
      </c>
      <c r="M64" t="s">
        <v>25</v>
      </c>
      <c r="N64" t="s">
        <v>25</v>
      </c>
      <c r="O64" t="s">
        <v>25</v>
      </c>
      <c r="P64" t="s">
        <v>25</v>
      </c>
      <c r="Q64" t="s">
        <v>25</v>
      </c>
      <c r="R64" t="s">
        <v>25</v>
      </c>
      <c r="S64" t="s">
        <v>25</v>
      </c>
      <c r="T64" t="s">
        <v>25</v>
      </c>
    </row>
    <row r="65" spans="1:20" x14ac:dyDescent="0.25">
      <c r="A65">
        <v>44</v>
      </c>
      <c r="B65" t="str">
        <f>""</f>
        <v/>
      </c>
      <c r="C65" t="str">
        <f t="shared" si="2"/>
        <v>Oregon Energy Codes Stakeholder Panel - mtg 1</v>
      </c>
      <c r="D65" t="s">
        <v>20</v>
      </c>
      <c r="E65" t="s">
        <v>21</v>
      </c>
      <c r="F65" t="str">
        <f t="shared" si="3"/>
        <v>Mark</v>
      </c>
      <c r="G65" t="str">
        <f t="shared" si="4"/>
        <v>Heizer</v>
      </c>
      <c r="H65" t="str">
        <f>""</f>
        <v/>
      </c>
      <c r="I65" t="s">
        <v>101</v>
      </c>
      <c r="J65" t="s">
        <v>102</v>
      </c>
      <c r="K65" t="s">
        <v>98</v>
      </c>
      <c r="L65" t="s">
        <v>25</v>
      </c>
      <c r="M65" t="s">
        <v>25</v>
      </c>
      <c r="N65" t="s">
        <v>25</v>
      </c>
      <c r="O65" t="s">
        <v>25</v>
      </c>
      <c r="P65" t="s">
        <v>25</v>
      </c>
      <c r="Q65" t="s">
        <v>25</v>
      </c>
      <c r="R65" t="s">
        <v>25</v>
      </c>
      <c r="S65" t="s">
        <v>25</v>
      </c>
      <c r="T65" t="s">
        <v>25</v>
      </c>
    </row>
    <row r="66" spans="1:20" x14ac:dyDescent="0.25">
      <c r="A66">
        <v>45</v>
      </c>
      <c r="B66" t="str">
        <f>""</f>
        <v/>
      </c>
      <c r="C66" t="str">
        <f t="shared" si="2"/>
        <v>Oregon Energy Codes Stakeholder Panel - mtg 1</v>
      </c>
      <c r="D66" t="s">
        <v>20</v>
      </c>
      <c r="E66" t="s">
        <v>21</v>
      </c>
      <c r="F66" t="str">
        <f t="shared" si="3"/>
        <v>Mark</v>
      </c>
      <c r="G66" t="str">
        <f t="shared" si="4"/>
        <v>Heizer</v>
      </c>
      <c r="H66" t="str">
        <f>""</f>
        <v/>
      </c>
      <c r="I66" t="s">
        <v>103</v>
      </c>
      <c r="J66" t="s">
        <v>101</v>
      </c>
      <c r="K66" t="s">
        <v>104</v>
      </c>
      <c r="L66" t="s">
        <v>25</v>
      </c>
      <c r="M66" t="s">
        <v>25</v>
      </c>
      <c r="N66" t="s">
        <v>25</v>
      </c>
      <c r="O66" t="s">
        <v>25</v>
      </c>
      <c r="P66" t="s">
        <v>25</v>
      </c>
      <c r="Q66" t="s">
        <v>25</v>
      </c>
      <c r="R66" t="s">
        <v>25</v>
      </c>
      <c r="S66" t="s">
        <v>25</v>
      </c>
      <c r="T66" t="s">
        <v>25</v>
      </c>
    </row>
    <row r="67" spans="1:20" x14ac:dyDescent="0.25">
      <c r="A67">
        <v>46</v>
      </c>
      <c r="B67" t="str">
        <f>""</f>
        <v/>
      </c>
      <c r="C67" t="str">
        <f t="shared" si="2"/>
        <v>Oregon Energy Codes Stakeholder Panel - mtg 1</v>
      </c>
      <c r="D67" t="s">
        <v>20</v>
      </c>
      <c r="E67" t="s">
        <v>21</v>
      </c>
      <c r="F67" t="str">
        <f>"Nihit"</f>
        <v>Nihit</v>
      </c>
      <c r="G67" t="str">
        <f>"Shah"</f>
        <v>Shah</v>
      </c>
      <c r="H67" t="str">
        <f>""</f>
        <v/>
      </c>
      <c r="I67" t="s">
        <v>39</v>
      </c>
      <c r="J67" t="s">
        <v>23</v>
      </c>
      <c r="K67" t="s">
        <v>57</v>
      </c>
      <c r="L67" t="s">
        <v>25</v>
      </c>
      <c r="M67" t="s">
        <v>25</v>
      </c>
      <c r="N67" t="s">
        <v>25</v>
      </c>
      <c r="O67" t="s">
        <v>25</v>
      </c>
      <c r="P67" t="s">
        <v>25</v>
      </c>
      <c r="Q67" t="s">
        <v>25</v>
      </c>
      <c r="R67" t="s">
        <v>25</v>
      </c>
      <c r="S67" t="s">
        <v>25</v>
      </c>
      <c r="T67" t="s">
        <v>25</v>
      </c>
    </row>
    <row r="68" spans="1:20" x14ac:dyDescent="0.25">
      <c r="A68">
        <v>47</v>
      </c>
      <c r="B68" t="str">
        <f>""</f>
        <v/>
      </c>
      <c r="C68" t="str">
        <f t="shared" si="2"/>
        <v>Oregon Energy Codes Stakeholder Panel - mtg 1</v>
      </c>
      <c r="D68" t="s">
        <v>20</v>
      </c>
      <c r="E68" t="s">
        <v>21</v>
      </c>
      <c r="F68" t="str">
        <f>"jim"</f>
        <v>jim</v>
      </c>
      <c r="G68" t="str">
        <f>"edelson"</f>
        <v>edelson</v>
      </c>
      <c r="H68" t="str">
        <f>""</f>
        <v/>
      </c>
      <c r="I68" t="s">
        <v>105</v>
      </c>
      <c r="J68" t="s">
        <v>23</v>
      </c>
      <c r="K68" t="s">
        <v>33</v>
      </c>
      <c r="L68" t="s">
        <v>73</v>
      </c>
      <c r="M68" t="s">
        <v>25</v>
      </c>
      <c r="N68" t="s">
        <v>25</v>
      </c>
      <c r="O68" t="s">
        <v>25</v>
      </c>
      <c r="P68" t="s">
        <v>25</v>
      </c>
      <c r="Q68" t="s">
        <v>25</v>
      </c>
      <c r="R68" t="s">
        <v>25</v>
      </c>
      <c r="S68" t="s">
        <v>25</v>
      </c>
      <c r="T68" t="s">
        <v>25</v>
      </c>
    </row>
    <row r="69" spans="1:20" x14ac:dyDescent="0.25">
      <c r="A69">
        <v>48</v>
      </c>
      <c r="B69" t="str">
        <f>""</f>
        <v/>
      </c>
      <c r="C69" t="str">
        <f t="shared" si="2"/>
        <v>Oregon Energy Codes Stakeholder Panel - mtg 1</v>
      </c>
      <c r="D69" t="s">
        <v>20</v>
      </c>
      <c r="E69" t="s">
        <v>21</v>
      </c>
      <c r="F69" t="str">
        <f>"Monica"</f>
        <v>Monica</v>
      </c>
      <c r="G69" t="str">
        <f>"Cowlishaw"</f>
        <v>Cowlishaw</v>
      </c>
      <c r="H69" t="str">
        <f>""</f>
        <v/>
      </c>
      <c r="I69" t="s">
        <v>47</v>
      </c>
      <c r="J69" t="s">
        <v>106</v>
      </c>
      <c r="K69" t="s">
        <v>107</v>
      </c>
      <c r="L69" t="s">
        <v>25</v>
      </c>
      <c r="M69" t="s">
        <v>25</v>
      </c>
      <c r="N69" t="s">
        <v>25</v>
      </c>
      <c r="O69" t="s">
        <v>25</v>
      </c>
      <c r="P69" t="s">
        <v>25</v>
      </c>
      <c r="Q69" t="s">
        <v>25</v>
      </c>
      <c r="R69" t="s">
        <v>25</v>
      </c>
      <c r="S69" t="s">
        <v>25</v>
      </c>
      <c r="T69" t="s">
        <v>25</v>
      </c>
    </row>
    <row r="70" spans="1:20" x14ac:dyDescent="0.25">
      <c r="A70">
        <v>49</v>
      </c>
      <c r="B70" t="str">
        <f>""</f>
        <v/>
      </c>
      <c r="C70" t="str">
        <f t="shared" si="2"/>
        <v>Oregon Energy Codes Stakeholder Panel - mtg 1</v>
      </c>
      <c r="D70" t="s">
        <v>20</v>
      </c>
      <c r="E70" t="s">
        <v>21</v>
      </c>
      <c r="F70" t="str">
        <f>"John"</f>
        <v>John</v>
      </c>
      <c r="G70" t="str">
        <f>"Herboth"</f>
        <v>Herboth</v>
      </c>
      <c r="H70" t="str">
        <f>""</f>
        <v/>
      </c>
      <c r="I70" t="s">
        <v>88</v>
      </c>
      <c r="J70" t="s">
        <v>30</v>
      </c>
      <c r="K70" t="s">
        <v>108</v>
      </c>
      <c r="L70" t="s">
        <v>25</v>
      </c>
      <c r="M70" t="s">
        <v>25</v>
      </c>
      <c r="N70" t="s">
        <v>25</v>
      </c>
      <c r="O70" t="s">
        <v>25</v>
      </c>
      <c r="P70" t="s">
        <v>25</v>
      </c>
      <c r="Q70" t="s">
        <v>25</v>
      </c>
      <c r="R70" t="s">
        <v>25</v>
      </c>
      <c r="S70" t="s">
        <v>25</v>
      </c>
      <c r="T70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9521EE7A386F418719B680D6839F8F" ma:contentTypeVersion="7" ma:contentTypeDescription="Create a new document." ma:contentTypeScope="" ma:versionID="3bb1fc1d54374708ba2e8fc9b143a9d1">
  <xsd:schema xmlns:xsd="http://www.w3.org/2001/XMLSchema" xmlns:xs="http://www.w3.org/2001/XMLSchema" xmlns:p="http://schemas.microsoft.com/office/2006/metadata/properties" xmlns:ns1="http://schemas.microsoft.com/sharepoint/v3" xmlns:ns2="b9ad4448-539c-4dd7-8bf2-db70bf7e3232" targetNamespace="http://schemas.microsoft.com/office/2006/metadata/properties" ma:root="true" ma:fieldsID="25d4cdaa1b1687c0c36620faf7e39275" ns1:_="" ns2:_="">
    <xsd:import namespace="http://schemas.microsoft.com/sharepoint/v3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99259D-5C22-40FC-90CB-A0B022351D99}"/>
</file>

<file path=customXml/itemProps2.xml><?xml version="1.0" encoding="utf-8"?>
<ds:datastoreItem xmlns:ds="http://schemas.openxmlformats.org/officeDocument/2006/customXml" ds:itemID="{580CEDCD-06A3-4C65-BCDD-7022353C9C82}"/>
</file>

<file path=customXml/itemProps3.xml><?xml version="1.0" encoding="utf-8"?>
<ds:datastoreItem xmlns:ds="http://schemas.openxmlformats.org/officeDocument/2006/customXml" ds:itemID="{0E3C5521-F8A7-44CD-8D3E-E8BA35726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codes -chat mtg 1 6.16.2020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Ross</dc:creator>
  <cp:lastModifiedBy>Erica Hertzsch</cp:lastModifiedBy>
  <dcterms:created xsi:type="dcterms:W3CDTF">2020-06-18T21:46:04Z</dcterms:created>
  <dcterms:modified xsi:type="dcterms:W3CDTF">2020-12-04T23:39:53Z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0x010100B29521EE7A386F418719B680D6839F8F</vt:lpwstr>
  </property>
</Properties>
</file>